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BEA74484-F296-4CC1-A1AD-06BCEED3BB70}"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Experiment!$A$4:$ID$48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Experiment!$A$5:$ID$47</definedName>
    <definedName name="ExptNo">Experiment!$C$15</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 i="1" l="1"/>
  <c r="AL10" i="1"/>
  <c r="AM10" i="1"/>
  <c r="AN10" i="1"/>
  <c r="AJ10" i="1"/>
  <c r="AJ11" i="1"/>
  <c r="GI5" i="1" l="1"/>
  <c r="GI47" i="1" s="1"/>
  <c r="GS5" i="1"/>
  <c r="GS6" i="1" s="1"/>
  <c r="GS9" i="1" s="1"/>
  <c r="GU9" i="1"/>
  <c r="GU5" i="1"/>
  <c r="GU47" i="1" s="1"/>
  <c r="GT9" i="1"/>
  <c r="GV9" i="1"/>
  <c r="CI5" i="1"/>
  <c r="CI47" i="1" s="1"/>
  <c r="CH5" i="1"/>
  <c r="CH47" i="1" s="1"/>
  <c r="CG5" i="1"/>
  <c r="CG47" i="1" s="1"/>
  <c r="CF5" i="1"/>
  <c r="CF47" i="1" s="1"/>
  <c r="CE5" i="1"/>
  <c r="CE47" i="1" s="1"/>
  <c r="CD5" i="1"/>
  <c r="CD47" i="1" s="1"/>
  <c r="CC5" i="1"/>
  <c r="CC47" i="1" s="1"/>
  <c r="CB5" i="1"/>
  <c r="CB47" i="1" s="1"/>
  <c r="CL5" i="1"/>
  <c r="CL47" i="1" s="1"/>
  <c r="CK5" i="1"/>
  <c r="CK6" i="1" s="1"/>
  <c r="CJ5" i="1"/>
  <c r="CJ47" i="1" s="1"/>
  <c r="CA5" i="1"/>
  <c r="CA6" i="1" s="1"/>
  <c r="GT5" i="1"/>
  <c r="GT47" i="1" s="1"/>
  <c r="GG5" i="1"/>
  <c r="GG47" i="1" s="1"/>
  <c r="GF5" i="1"/>
  <c r="GF47" i="1" s="1"/>
  <c r="GE5" i="1"/>
  <c r="GE6" i="1" s="1"/>
  <c r="GD5" i="1"/>
  <c r="GD6" i="1" s="1"/>
  <c r="GD9" i="1" s="1"/>
  <c r="CB6" i="1" l="1"/>
  <c r="CC6" i="1"/>
  <c r="GI6" i="1"/>
  <c r="GF6" i="1"/>
  <c r="GG6" i="1"/>
  <c r="GS47" i="1"/>
  <c r="CD6" i="1"/>
  <c r="CE6" i="1"/>
  <c r="CF6" i="1"/>
  <c r="CG6" i="1"/>
  <c r="CH6" i="1"/>
  <c r="CK47" i="1"/>
  <c r="CL6" i="1"/>
  <c r="CI6" i="1"/>
  <c r="CA47" i="1"/>
  <c r="CJ6" i="1"/>
  <c r="GD47" i="1"/>
  <c r="GE47" i="1"/>
  <c r="FI5" i="1"/>
  <c r="FI47" i="1" s="1"/>
  <c r="AG5" i="1"/>
  <c r="AG47" i="1" s="1"/>
  <c r="AH5" i="1"/>
  <c r="AH47" i="1" s="1"/>
  <c r="AF5" i="1"/>
  <c r="AF47" i="1" s="1"/>
  <c r="FI6" i="1" l="1"/>
  <c r="FI9" i="1" s="1"/>
  <c r="AG6" i="1"/>
  <c r="AG9" i="1" s="1"/>
  <c r="AH6" i="1"/>
  <c r="AF6" i="1"/>
  <c r="AF9" i="1" s="1"/>
  <c r="HU47" i="1"/>
  <c r="HG47" i="1"/>
  <c r="FF47" i="1"/>
  <c r="DU47" i="1"/>
  <c r="BR47" i="1"/>
  <c r="AV47" i="1"/>
  <c r="AI47" i="1"/>
  <c r="Y47" i="1"/>
  <c r="R4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B5" i="1"/>
  <c r="IB47" i="1" s="1"/>
  <c r="AA5" i="1"/>
  <c r="AA9" i="1" s="1"/>
  <c r="B117" i="4"/>
  <c r="AL18" i="1"/>
  <c r="AP24" i="1"/>
  <c r="C20" i="1"/>
  <c r="C19" i="1"/>
  <c r="C18" i="1"/>
  <c r="AC5" i="1"/>
  <c r="AB5" i="1"/>
  <c r="AH9" i="1" l="1"/>
  <c r="IB6" i="1"/>
  <c r="IB9" i="1" s="1"/>
  <c r="AA47" i="1"/>
  <c r="AA6" i="1"/>
  <c r="AB9" i="1"/>
  <c r="AB47" i="1"/>
  <c r="AC9" i="1"/>
  <c r="AC47" i="1"/>
  <c r="AB6" i="1"/>
  <c r="AC6" i="1"/>
  <c r="X5" i="1" l="1"/>
  <c r="X47" i="1" s="1"/>
  <c r="G24"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Y30" i="1"/>
  <c r="CX30" i="1"/>
  <c r="CP31" i="1"/>
  <c r="CX31" i="1" s="1"/>
  <c r="CQ31" i="1"/>
  <c r="CY31" i="1" s="1"/>
  <c r="X6" i="1" l="1"/>
  <c r="CP32" i="1"/>
  <c r="CX32" i="1" s="1"/>
  <c r="CQ32" i="1"/>
  <c r="CP33" i="1" l="1"/>
  <c r="CX33" i="1" s="1"/>
  <c r="CY32" i="1"/>
  <c r="CQ33" i="1"/>
  <c r="CY33" i="1" s="1"/>
  <c r="B132" i="4" l="1"/>
  <c r="F44" i="4"/>
  <c r="F45" i="4" s="1"/>
  <c r="DE15" i="1"/>
  <c r="DE5" i="1"/>
  <c r="DE47" i="1" s="1"/>
  <c r="DD5" i="1"/>
  <c r="DD4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D6" i="1" l="1"/>
  <c r="DD9" i="1" s="1"/>
  <c r="DE6" i="1"/>
  <c r="DE9" i="1" s="1"/>
  <c r="A43" i="1"/>
  <c r="A42" i="1"/>
  <c r="A41" i="1"/>
  <c r="A40" i="1"/>
  <c r="A39" i="1"/>
  <c r="A38" i="1"/>
  <c r="A37" i="1"/>
  <c r="A36" i="1"/>
  <c r="FZ25" i="1"/>
  <c r="FZ26" i="1" s="1"/>
  <c r="FZ27" i="1" s="1"/>
  <c r="FZ28" i="1" s="1"/>
  <c r="FZ29" i="1" s="1"/>
  <c r="FZ30" i="1" s="1"/>
  <c r="FZ31" i="1" s="1"/>
  <c r="FZ32" i="1" s="1"/>
  <c r="FZ33" i="1" s="1"/>
  <c r="GA5" i="1"/>
  <c r="GA47" i="1" s="1"/>
  <c r="A13" i="1"/>
  <c r="V26" i="1"/>
  <c r="V27" i="1" s="1"/>
  <c r="V28" i="1" s="1"/>
  <c r="V29" i="1" s="1"/>
  <c r="V30" i="1" s="1"/>
  <c r="V31" i="1" s="1"/>
  <c r="V32" i="1" s="1"/>
  <c r="V33" i="1" s="1"/>
  <c r="U26" i="1"/>
  <c r="U27" i="1" s="1"/>
  <c r="U28" i="1" s="1"/>
  <c r="U29" i="1" s="1"/>
  <c r="U30" i="1" s="1"/>
  <c r="U31" i="1" s="1"/>
  <c r="U32" i="1" s="1"/>
  <c r="U33" i="1" s="1"/>
  <c r="S26" i="1"/>
  <c r="S27" i="1" s="1"/>
  <c r="S28" i="1" s="1"/>
  <c r="S29" i="1" s="1"/>
  <c r="S30" i="1" s="1"/>
  <c r="S31" i="1" s="1"/>
  <c r="S32" i="1" s="1"/>
  <c r="S33" i="1" s="1"/>
  <c r="AM26" i="1"/>
  <c r="AM27" i="1" s="1"/>
  <c r="AM28" i="1" s="1"/>
  <c r="AM29" i="1" s="1"/>
  <c r="AM30" i="1" s="1"/>
  <c r="AM31" i="1" s="1"/>
  <c r="AM32" i="1" s="1"/>
  <c r="AM33" i="1" s="1"/>
  <c r="AK26" i="1"/>
  <c r="AK27" i="1" s="1"/>
  <c r="AK28" i="1" s="1"/>
  <c r="AK29" i="1" s="1"/>
  <c r="AK30" i="1" s="1"/>
  <c r="AK31" i="1" s="1"/>
  <c r="AK32" i="1" s="1"/>
  <c r="AK33" i="1" s="1"/>
  <c r="AJ26" i="1"/>
  <c r="AJ27" i="1" s="1"/>
  <c r="AJ28" i="1" s="1"/>
  <c r="AJ29" i="1" s="1"/>
  <c r="AJ30" i="1" s="1"/>
  <c r="AJ31" i="1" s="1"/>
  <c r="AJ32" i="1" s="1"/>
  <c r="AJ33" i="1" s="1"/>
  <c r="CN26" i="1"/>
  <c r="CN27" i="1" s="1"/>
  <c r="CN28" i="1" s="1"/>
  <c r="CN29" i="1" s="1"/>
  <c r="CN30" i="1" s="1"/>
  <c r="CN31" i="1" s="1"/>
  <c r="CN32" i="1" s="1"/>
  <c r="CN33" i="1" s="1"/>
  <c r="CM26" i="1"/>
  <c r="CM27" i="1" s="1"/>
  <c r="CM28" i="1" s="1"/>
  <c r="CM29" i="1" s="1"/>
  <c r="CM30" i="1" s="1"/>
  <c r="CM31" i="1" s="1"/>
  <c r="CM32" i="1" s="1"/>
  <c r="CM33" i="1" s="1"/>
  <c r="BT28" i="1"/>
  <c r="BT31" i="1" s="1"/>
  <c r="BS28" i="1"/>
  <c r="BS31" i="1" s="1"/>
  <c r="AN5" i="1"/>
  <c r="AN6" i="1" s="1"/>
  <c r="AN9" i="1" s="1"/>
  <c r="AM5" i="1"/>
  <c r="AM47" i="1" s="1"/>
  <c r="GA6" i="1" l="1"/>
  <c r="GA9" i="1" s="1"/>
  <c r="BT33" i="1"/>
  <c r="BS33" i="1"/>
  <c r="AN47" i="1"/>
  <c r="AM6" i="1"/>
  <c r="AQ5" i="1"/>
  <c r="AQ4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N25" i="1"/>
  <c r="N26" i="1" s="1"/>
  <c r="N27" i="1" s="1"/>
  <c r="N28" i="1" s="1"/>
  <c r="N29" i="1" s="1"/>
  <c r="N30" i="1" s="1"/>
  <c r="N31" i="1" s="1"/>
  <c r="N32" i="1" s="1"/>
  <c r="N33" i="1" s="1"/>
  <c r="M25" i="1"/>
  <c r="M26" i="1" s="1"/>
  <c r="M27" i="1" s="1"/>
  <c r="M28" i="1" s="1"/>
  <c r="M29" i="1" s="1"/>
  <c r="M30" i="1" s="1"/>
  <c r="M31" i="1" s="1"/>
  <c r="M32" i="1" s="1"/>
  <c r="M33" i="1" s="1"/>
  <c r="L25" i="1"/>
  <c r="L26" i="1" s="1"/>
  <c r="L27" i="1" s="1"/>
  <c r="L28" i="1" s="1"/>
  <c r="L29" i="1" s="1"/>
  <c r="L30" i="1" s="1"/>
  <c r="L31" i="1" s="1"/>
  <c r="L32" i="1" s="1"/>
  <c r="L33" i="1" s="1"/>
  <c r="K25" i="1"/>
  <c r="J25" i="1"/>
  <c r="J26" i="1" s="1"/>
  <c r="J27" i="1" s="1"/>
  <c r="J28" i="1" s="1"/>
  <c r="J29" i="1" s="1"/>
  <c r="J30" i="1" s="1"/>
  <c r="J31" i="1" s="1"/>
  <c r="J32" i="1" s="1"/>
  <c r="J33" i="1" s="1"/>
  <c r="I25" i="1"/>
  <c r="I26" i="1" s="1"/>
  <c r="I27" i="1" s="1"/>
  <c r="I28" i="1" s="1"/>
  <c r="I29" i="1" s="1"/>
  <c r="I30" i="1" s="1"/>
  <c r="I31" i="1" s="1"/>
  <c r="I32" i="1" s="1"/>
  <c r="I33" i="1" s="1"/>
  <c r="H25" i="1"/>
  <c r="AP5" i="1"/>
  <c r="AP47" i="1" s="1"/>
  <c r="A33" i="1"/>
  <c r="A32" i="1"/>
  <c r="A31" i="1"/>
  <c r="A30" i="1"/>
  <c r="A29" i="1"/>
  <c r="A28" i="1"/>
  <c r="A27" i="1"/>
  <c r="A26" i="1"/>
  <c r="A25" i="1"/>
  <c r="P44" i="1"/>
  <c r="A44" i="1"/>
  <c r="A35" i="1"/>
  <c r="A34" i="1"/>
  <c r="HS24" i="1"/>
  <c r="HR24" i="1"/>
  <c r="HQ24" i="1"/>
  <c r="HD24" i="1"/>
  <c r="HC24" i="1"/>
  <c r="GQ24" i="1"/>
  <c r="GP24" i="1"/>
  <c r="GO24" i="1"/>
  <c r="GN24" i="1"/>
  <c r="FW24" i="1"/>
  <c r="FN24" i="1"/>
  <c r="FM24" i="1"/>
  <c r="FL24" i="1"/>
  <c r="A24" i="1"/>
  <c r="P23" i="1" a="1"/>
  <c r="P23" i="1" s="1"/>
  <c r="A23" i="1"/>
  <c r="A22"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D18" i="1"/>
  <c r="HD5" i="1"/>
  <c r="HD4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P17" i="1" a="1"/>
  <c r="P17" i="1" s="1"/>
  <c r="P21" i="1"/>
  <c r="A21" i="1"/>
  <c r="G34" i="3"/>
  <c r="G33" i="3"/>
  <c r="G32" i="3"/>
  <c r="G31" i="3"/>
  <c r="G30" i="3"/>
  <c r="G29" i="3"/>
  <c r="FC5" i="1"/>
  <c r="FC47" i="1" s="1"/>
  <c r="Q8" i="1"/>
  <c r="Q7" i="1"/>
  <c r="Q6" i="1"/>
  <c r="R63" i="4" l="1"/>
  <c r="B34" i="1"/>
  <c r="GI34" i="1" s="1"/>
  <c r="J104" i="4"/>
  <c r="I108" i="4"/>
  <c r="J108" i="4"/>
  <c r="G102" i="4"/>
  <c r="H102" i="4"/>
  <c r="J103" i="4"/>
  <c r="E104" i="4"/>
  <c r="G104" i="4"/>
  <c r="H104" i="4"/>
  <c r="H105" i="4"/>
  <c r="H108" i="4"/>
  <c r="B25" i="1"/>
  <c r="GI25" i="1" s="1"/>
  <c r="AL25" i="1"/>
  <c r="I103" i="4"/>
  <c r="J99" i="4"/>
  <c r="E100" i="4"/>
  <c r="G100" i="4"/>
  <c r="H100" i="4"/>
  <c r="J102" i="4"/>
  <c r="AQ6" i="1"/>
  <c r="AQ9" i="1" s="1"/>
  <c r="AP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D6" i="1"/>
  <c r="HD9" i="1" s="1"/>
  <c r="G101" i="4"/>
  <c r="I106" i="4"/>
  <c r="H101" i="4"/>
  <c r="I101" i="4"/>
  <c r="E107" i="4"/>
  <c r="E102" i="4"/>
  <c r="G107" i="4"/>
  <c r="H107" i="4"/>
  <c r="I107" i="4"/>
  <c r="E108" i="4"/>
  <c r="E103" i="4"/>
  <c r="G103" i="4"/>
  <c r="L102" i="4"/>
  <c r="L105" i="4"/>
  <c r="FC6" i="1"/>
  <c r="FC9" i="1" s="1"/>
  <c r="H43" i="4"/>
  <c r="H45" i="4"/>
  <c r="H44" i="4"/>
  <c r="GV25" i="1" l="1"/>
  <c r="GV34" i="1"/>
  <c r="CB25" i="1"/>
  <c r="CD25" i="1"/>
  <c r="CC25" i="1"/>
  <c r="CG25" i="1"/>
  <c r="CF25" i="1"/>
  <c r="CI25" i="1"/>
  <c r="CJ25" i="1"/>
  <c r="CH25" i="1"/>
  <c r="CA25" i="1"/>
  <c r="CK25" i="1"/>
  <c r="CE25" i="1"/>
  <c r="CL25" i="1"/>
  <c r="CH34" i="1"/>
  <c r="CG34" i="1"/>
  <c r="CL34" i="1"/>
  <c r="CF34" i="1"/>
  <c r="CB34" i="1"/>
  <c r="CK34" i="1"/>
  <c r="CA34" i="1"/>
  <c r="CJ34" i="1"/>
  <c r="CI34" i="1"/>
  <c r="CE34" i="1"/>
  <c r="CD34" i="1"/>
  <c r="CC34" i="1"/>
  <c r="GE25" i="1"/>
  <c r="GG25" i="1"/>
  <c r="GF25" i="1"/>
  <c r="GD25" i="1"/>
  <c r="GG34" i="1"/>
  <c r="GE34" i="1"/>
  <c r="GF34" i="1"/>
  <c r="GD34" i="1"/>
  <c r="N19" i="1" a="1"/>
  <c r="N19" i="1" s="1"/>
  <c r="M19" i="1" s="1" a="1"/>
  <c r="M19" i="1" s="1"/>
  <c r="L19" i="1" s="1" a="1"/>
  <c r="L19" i="1" s="1"/>
  <c r="K19" i="1" s="1" a="1"/>
  <c r="K19" i="1" s="1"/>
  <c r="J19" i="1" s="1" a="1"/>
  <c r="J19" i="1" s="1"/>
  <c r="I19" i="1" s="1" a="1"/>
  <c r="I19" i="1" s="1"/>
  <c r="HD19" i="1" s="1"/>
  <c r="K26" i="1"/>
  <c r="HB25" i="1"/>
  <c r="HA25" i="1"/>
  <c r="GZ25" i="1"/>
  <c r="GY25" i="1"/>
  <c r="GX25" i="1"/>
  <c r="GW25" i="1"/>
  <c r="AP25" i="1"/>
  <c r="H26" i="1"/>
  <c r="FW25" i="1"/>
  <c r="HQ27" i="1"/>
  <c r="HS27" i="1"/>
  <c r="HR27" i="1"/>
  <c r="HS26" i="1"/>
  <c r="HQ26" i="1"/>
  <c r="HR26" i="1"/>
  <c r="HS29" i="1"/>
  <c r="HQ29" i="1"/>
  <c r="HR29" i="1"/>
  <c r="HS28" i="1"/>
  <c r="HR28" i="1"/>
  <c r="HQ28" i="1"/>
  <c r="HS31" i="1"/>
  <c r="HQ31" i="1"/>
  <c r="HR31" i="1"/>
  <c r="HS33" i="1"/>
  <c r="HR33" i="1"/>
  <c r="HQ33" i="1"/>
  <c r="HS30" i="1"/>
  <c r="HR30" i="1"/>
  <c r="HQ30" i="1"/>
  <c r="HR32" i="1"/>
  <c r="HQ32" i="1"/>
  <c r="HS32" i="1"/>
  <c r="A17" i="1"/>
  <c r="A20" i="1"/>
  <c r="N20" i="1" l="1" a="1"/>
  <c r="N20" i="1" s="1"/>
  <c r="M20" i="1" s="1" a="1"/>
  <c r="M20" i="1" s="1"/>
  <c r="L20" i="1" s="1" a="1"/>
  <c r="L20" i="1" s="1"/>
  <c r="K20" i="1" s="1" a="1"/>
  <c r="K20" i="1" s="1"/>
  <c r="J20" i="1" s="1" a="1"/>
  <c r="J20" i="1" s="1"/>
  <c r="I20" i="1" s="1" a="1"/>
  <c r="I20" i="1" s="1"/>
  <c r="HB20" i="1" s="1"/>
  <c r="K27" i="1"/>
  <c r="AL26" i="1"/>
  <c r="H27" i="1"/>
  <c r="B26" i="1"/>
  <c r="GI26" i="1" s="1"/>
  <c r="HQ25" i="1"/>
  <c r="HR25" i="1"/>
  <c r="HS25" i="1"/>
  <c r="GN28" i="1"/>
  <c r="HD28" i="1"/>
  <c r="HC28" i="1"/>
  <c r="GQ28" i="1"/>
  <c r="GP28" i="1"/>
  <c r="GO28" i="1"/>
  <c r="HD32" i="1"/>
  <c r="GQ32" i="1"/>
  <c r="GP32" i="1"/>
  <c r="GO32" i="1"/>
  <c r="GN32" i="1"/>
  <c r="HC32" i="1"/>
  <c r="GP27" i="1"/>
  <c r="GO27" i="1"/>
  <c r="HD27" i="1"/>
  <c r="HC27" i="1"/>
  <c r="GQ27" i="1"/>
  <c r="GN27" i="1"/>
  <c r="GP33" i="1"/>
  <c r="GO33" i="1"/>
  <c r="GN33" i="1"/>
  <c r="HD33" i="1"/>
  <c r="HC33" i="1"/>
  <c r="GQ33" i="1"/>
  <c r="GQ31" i="1"/>
  <c r="GP31" i="1"/>
  <c r="GO31" i="1"/>
  <c r="GN31" i="1"/>
  <c r="HD31" i="1"/>
  <c r="HC31" i="1"/>
  <c r="FN25" i="1"/>
  <c r="FM25" i="1"/>
  <c r="FL25" i="1"/>
  <c r="GO25" i="1"/>
  <c r="GN25" i="1"/>
  <c r="HD25" i="1"/>
  <c r="HC25" i="1"/>
  <c r="GQ25" i="1"/>
  <c r="GP25" i="1"/>
  <c r="FN26" i="1"/>
  <c r="FM26" i="1"/>
  <c r="FL26" i="1"/>
  <c r="GO26" i="1"/>
  <c r="HD26" i="1"/>
  <c r="HC26" i="1"/>
  <c r="GQ26" i="1"/>
  <c r="GP26" i="1"/>
  <c r="GN26" i="1"/>
  <c r="GO29" i="1"/>
  <c r="GQ29" i="1"/>
  <c r="GP29" i="1"/>
  <c r="GN29" i="1"/>
  <c r="HD29" i="1"/>
  <c r="HC29" i="1"/>
  <c r="HD30" i="1"/>
  <c r="HC30" i="1"/>
  <c r="GQ30" i="1"/>
  <c r="GP30" i="1"/>
  <c r="GO30" i="1"/>
  <c r="GN30" i="1"/>
  <c r="H19" i="1" a="1"/>
  <c r="H19" i="1" s="1"/>
  <c r="AL19" i="1" s="1"/>
  <c r="F61" i="4"/>
  <c r="GV26" i="1" l="1"/>
  <c r="CC26" i="1"/>
  <c r="CF26" i="1"/>
  <c r="CI26" i="1"/>
  <c r="CE26" i="1"/>
  <c r="CB26" i="1"/>
  <c r="CD26" i="1"/>
  <c r="CL26" i="1"/>
  <c r="CA26" i="1"/>
  <c r="CH26" i="1"/>
  <c r="CG26" i="1"/>
  <c r="CK26" i="1"/>
  <c r="CJ26" i="1"/>
  <c r="GF26" i="1"/>
  <c r="GG26" i="1"/>
  <c r="GE26" i="1"/>
  <c r="GD26" i="1"/>
  <c r="H20" i="1" a="1"/>
  <c r="H20" i="1" s="1"/>
  <c r="AL20" i="1" s="1"/>
  <c r="HD20" i="1"/>
  <c r="GY20" i="1"/>
  <c r="HC20" i="1"/>
  <c r="HA20" i="1"/>
  <c r="GZ20" i="1"/>
  <c r="GQ20" i="1"/>
  <c r="GP20" i="1"/>
  <c r="GO20" i="1"/>
  <c r="GN20" i="1"/>
  <c r="K28" i="1"/>
  <c r="HB26" i="1"/>
  <c r="HA26" i="1"/>
  <c r="GZ26" i="1"/>
  <c r="GY26" i="1"/>
  <c r="GX26" i="1"/>
  <c r="GW26" i="1"/>
  <c r="FW26" i="1"/>
  <c r="FL27" i="1"/>
  <c r="FM27" i="1"/>
  <c r="AP26" i="1"/>
  <c r="AL27" i="1" s="1"/>
  <c r="FN27" i="1"/>
  <c r="H28" i="1"/>
  <c r="B27" i="1"/>
  <c r="GI27" i="1" s="1"/>
  <c r="GQ19" i="1"/>
  <c r="GP19" i="1"/>
  <c r="GO19" i="1"/>
  <c r="GN19" i="1"/>
  <c r="GQ18" i="1"/>
  <c r="GP18" i="1"/>
  <c r="GO18" i="1"/>
  <c r="GN18" i="1"/>
  <c r="GV27" i="1" l="1"/>
  <c r="CI27" i="1"/>
  <c r="CL27" i="1"/>
  <c r="CH27" i="1"/>
  <c r="CK27" i="1"/>
  <c r="CG27" i="1"/>
  <c r="CJ27" i="1"/>
  <c r="CF27" i="1"/>
  <c r="CA27" i="1"/>
  <c r="CE27" i="1"/>
  <c r="CD27" i="1"/>
  <c r="CB27" i="1"/>
  <c r="CC27" i="1"/>
  <c r="GG27" i="1"/>
  <c r="GF27" i="1"/>
  <c r="GE27" i="1"/>
  <c r="GD27" i="1"/>
  <c r="K29" i="1"/>
  <c r="HB27" i="1"/>
  <c r="HA27" i="1"/>
  <c r="GZ27" i="1"/>
  <c r="GY27" i="1"/>
  <c r="GX27" i="1"/>
  <c r="GW27" i="1"/>
  <c r="B28" i="1"/>
  <c r="GI28" i="1" s="1"/>
  <c r="AP27" i="1"/>
  <c r="AL28" i="1" s="1"/>
  <c r="H29" i="1"/>
  <c r="FL28" i="1"/>
  <c r="FN28" i="1"/>
  <c r="FM28" i="1"/>
  <c r="FW27" i="1"/>
  <c r="GQ5" i="1"/>
  <c r="GP5" i="1"/>
  <c r="GO5" i="1"/>
  <c r="D6" i="4"/>
  <c r="GQ47" i="1" l="1"/>
  <c r="GQ6" i="1"/>
  <c r="GO47" i="1"/>
  <c r="GO6" i="1"/>
  <c r="GP47" i="1"/>
  <c r="GP6" i="1"/>
  <c r="GP9" i="1" s="1"/>
  <c r="GV28" i="1"/>
  <c r="CF28" i="1"/>
  <c r="CE28" i="1"/>
  <c r="CL28" i="1"/>
  <c r="CD28" i="1"/>
  <c r="CK28" i="1"/>
  <c r="CC28" i="1"/>
  <c r="CJ28" i="1"/>
  <c r="CB28" i="1"/>
  <c r="CA28" i="1"/>
  <c r="CI28" i="1"/>
  <c r="CH28" i="1"/>
  <c r="CG28" i="1"/>
  <c r="GF28" i="1"/>
  <c r="GE28" i="1"/>
  <c r="GG28" i="1"/>
  <c r="GD28" i="1"/>
  <c r="C114" i="4"/>
  <c r="K30" i="1"/>
  <c r="B29" i="1"/>
  <c r="GI29" i="1" s="1"/>
  <c r="GW28" i="1"/>
  <c r="GZ28" i="1"/>
  <c r="GY28" i="1"/>
  <c r="GX28" i="1"/>
  <c r="HB28" i="1"/>
  <c r="HA28" i="1"/>
  <c r="FW28" i="1"/>
  <c r="AP28" i="1"/>
  <c r="AL29" i="1" s="1"/>
  <c r="H30" i="1"/>
  <c r="FN29" i="1"/>
  <c r="FM29" i="1"/>
  <c r="FL29" i="1"/>
  <c r="GO9" i="1"/>
  <c r="GQ9" i="1"/>
  <c r="O29" i="4"/>
  <c r="N29" i="4"/>
  <c r="M29" i="4"/>
  <c r="L29" i="4"/>
  <c r="FU5" i="1"/>
  <c r="FU47" i="1" s="1"/>
  <c r="FT5" i="1"/>
  <c r="FT47" i="1" s="1"/>
  <c r="G45" i="4"/>
  <c r="G44" i="4"/>
  <c r="G43" i="4"/>
  <c r="D4" i="4"/>
  <c r="GV29" i="1" l="1"/>
  <c r="CA29" i="1"/>
  <c r="CE29" i="1"/>
  <c r="CJ29" i="1"/>
  <c r="CL29" i="1"/>
  <c r="CK29" i="1"/>
  <c r="CH29" i="1"/>
  <c r="CI29" i="1"/>
  <c r="CG29" i="1"/>
  <c r="CF29" i="1"/>
  <c r="CC29" i="1"/>
  <c r="CB29" i="1"/>
  <c r="CD29" i="1"/>
  <c r="GE29" i="1"/>
  <c r="GG29" i="1"/>
  <c r="GF29" i="1"/>
  <c r="GD29" i="1"/>
  <c r="AR56" i="4"/>
  <c r="W56" i="4"/>
  <c r="K31" i="1"/>
  <c r="K32" i="1" s="1"/>
  <c r="K33" i="1" s="1"/>
  <c r="B30" i="1"/>
  <c r="GI30" i="1" s="1"/>
  <c r="FW29" i="1"/>
  <c r="HB29" i="1"/>
  <c r="HA29" i="1"/>
  <c r="GZ29" i="1"/>
  <c r="GY29" i="1"/>
  <c r="GX29" i="1"/>
  <c r="GW29" i="1"/>
  <c r="AP29" i="1"/>
  <c r="AL30" i="1" s="1"/>
  <c r="H31" i="1"/>
  <c r="FM30" i="1"/>
  <c r="FL30" i="1"/>
  <c r="FN30" i="1"/>
  <c r="FO56" i="4"/>
  <c r="ET56" i="4"/>
  <c r="DY56" i="4"/>
  <c r="DD56" i="4"/>
  <c r="CI56" i="4"/>
  <c r="BN56" i="4"/>
  <c r="FU6" i="1"/>
  <c r="FU9" i="1" s="1"/>
  <c r="FT6" i="1"/>
  <c r="FT9" i="1" s="1"/>
  <c r="GX5" i="1"/>
  <c r="GX6" i="1" s="1"/>
  <c r="GX9" i="1" s="1"/>
  <c r="FV5" i="1"/>
  <c r="FV6" i="1" s="1"/>
  <c r="GV30" i="1" l="1"/>
  <c r="GG30" i="1"/>
  <c r="GF30" i="1"/>
  <c r="GE30" i="1"/>
  <c r="GD30" i="1"/>
  <c r="HB30" i="1"/>
  <c r="FW30" i="1"/>
  <c r="B31" i="1"/>
  <c r="GI31" i="1" s="1"/>
  <c r="GW30" i="1"/>
  <c r="GX30" i="1"/>
  <c r="GY30" i="1"/>
  <c r="GZ30" i="1"/>
  <c r="HA30" i="1"/>
  <c r="AP30" i="1"/>
  <c r="AL31" i="1" s="1"/>
  <c r="H32" i="1"/>
  <c r="FM31" i="1"/>
  <c r="FN31" i="1"/>
  <c r="FL31" i="1"/>
  <c r="GX47" i="1"/>
  <c r="FV47" i="1"/>
  <c r="GV31" i="1" l="1"/>
  <c r="GF31" i="1"/>
  <c r="GE31" i="1"/>
  <c r="GG31" i="1"/>
  <c r="GD31" i="1"/>
  <c r="HB31" i="1"/>
  <c r="GX31" i="1"/>
  <c r="GY31" i="1"/>
  <c r="GZ31" i="1"/>
  <c r="HA31" i="1"/>
  <c r="FW31" i="1"/>
  <c r="B32" i="1"/>
  <c r="GI32" i="1" s="1"/>
  <c r="GW31" i="1"/>
  <c r="AP31" i="1"/>
  <c r="AL32" i="1" s="1"/>
  <c r="H33" i="1"/>
  <c r="FN32" i="1"/>
  <c r="FM32" i="1"/>
  <c r="FL32" i="1"/>
  <c r="FO5" i="1"/>
  <c r="FO47" i="1" s="1"/>
  <c r="HE5" i="1"/>
  <c r="HE47" i="1" s="1"/>
  <c r="X64" i="4"/>
  <c r="AS64" i="4" s="1"/>
  <c r="X65" i="4"/>
  <c r="AS65" i="4" s="1"/>
  <c r="HF5" i="1"/>
  <c r="HF6" i="1" s="1"/>
  <c r="HF9" i="1" s="1"/>
  <c r="GV32" i="1" l="1"/>
  <c r="GE32" i="1"/>
  <c r="GG32" i="1"/>
  <c r="GF32" i="1"/>
  <c r="GD32" i="1"/>
  <c r="B33" i="1"/>
  <c r="GI33" i="1" s="1"/>
  <c r="GX32" i="1"/>
  <c r="GY32" i="1"/>
  <c r="GZ32" i="1"/>
  <c r="HB32" i="1"/>
  <c r="HA32" i="1"/>
  <c r="GW32" i="1"/>
  <c r="FW32" i="1"/>
  <c r="AP32" i="1"/>
  <c r="AL33" i="1" s="1"/>
  <c r="FL33" i="1"/>
  <c r="FM33" i="1"/>
  <c r="FN33" i="1"/>
  <c r="Y65" i="4"/>
  <c r="AT65" i="4" s="1"/>
  <c r="Y64" i="4"/>
  <c r="AT64" i="4" s="1"/>
  <c r="FO6" i="1"/>
  <c r="FO9" i="1" s="1"/>
  <c r="HE6" i="1"/>
  <c r="HE9" i="1" s="1"/>
  <c r="HF47" i="1"/>
  <c r="GV33" i="1" l="1"/>
  <c r="GF33" i="1"/>
  <c r="GD33" i="1"/>
  <c r="GE33" i="1"/>
  <c r="GG33" i="1"/>
  <c r="FW33" i="1"/>
  <c r="HB33" i="1"/>
  <c r="GW33" i="1"/>
  <c r="GX33" i="1"/>
  <c r="HA33" i="1"/>
  <c r="GY33" i="1"/>
  <c r="GZ33" i="1"/>
  <c r="AP33" i="1"/>
  <c r="Z64" i="4"/>
  <c r="AU64" i="4" s="1"/>
  <c r="Z65" i="4"/>
  <c r="AU65" i="4" s="1"/>
  <c r="GM9" i="1"/>
  <c r="GM5" i="1"/>
  <c r="GM47" i="1" s="1"/>
  <c r="B70" i="4"/>
  <c r="B69" i="4"/>
  <c r="B68" i="4"/>
  <c r="B67" i="4"/>
  <c r="D70" i="4"/>
  <c r="C70" i="4"/>
  <c r="D69" i="4"/>
  <c r="C69" i="4"/>
  <c r="D68" i="4"/>
  <c r="C68" i="4"/>
  <c r="D67" i="4"/>
  <c r="C67" i="4"/>
  <c r="DV24" i="1" l="1"/>
  <c r="DV27" i="1"/>
  <c r="DV31" i="1"/>
  <c r="DV29" i="1"/>
  <c r="DV30" i="1"/>
  <c r="DV26" i="1"/>
  <c r="DV32" i="1"/>
  <c r="DV33" i="1"/>
  <c r="DV28" i="1"/>
  <c r="DV25" i="1"/>
  <c r="EA24" i="1"/>
  <c r="E24" i="1" s="1"/>
  <c r="EA32" i="1"/>
  <c r="EA27" i="1"/>
  <c r="EA31" i="1"/>
  <c r="EA29" i="1"/>
  <c r="EA26" i="1"/>
  <c r="EA28" i="1"/>
  <c r="EA33" i="1"/>
  <c r="EA25" i="1"/>
  <c r="EA30" i="1"/>
  <c r="EA20" i="1"/>
  <c r="E20" i="1" s="1"/>
  <c r="DV20" i="1"/>
  <c r="AA65" i="4"/>
  <c r="AV65" i="4" s="1"/>
  <c r="AA64" i="4"/>
  <c r="AV64" i="4" s="1"/>
  <c r="AR60" i="4"/>
  <c r="AS62" i="4"/>
  <c r="AT62" i="4" s="1"/>
  <c r="AS59" i="4"/>
  <c r="AT59" i="4" s="1"/>
  <c r="AU59" i="4" s="1"/>
  <c r="AV59" i="4" s="1"/>
  <c r="AW59" i="4" s="1"/>
  <c r="AX59" i="4" s="1"/>
  <c r="X62" i="4"/>
  <c r="Y62" i="4" s="1"/>
  <c r="Z62" i="4" s="1"/>
  <c r="AA62" i="4" s="1"/>
  <c r="AB62" i="4" s="1"/>
  <c r="AC62" i="4" s="1"/>
  <c r="W61" i="4"/>
  <c r="W63" i="4" s="1"/>
  <c r="GA4" i="1" s="1"/>
  <c r="X59" i="4"/>
  <c r="Y59" i="4" s="1"/>
  <c r="Z59" i="4" s="1"/>
  <c r="AA59" i="4" s="1"/>
  <c r="AB59" i="4" s="1"/>
  <c r="AC59" i="4" s="1"/>
  <c r="AC61" i="4" s="1"/>
  <c r="AX61" i="4" s="1"/>
  <c r="X60" i="4"/>
  <c r="Y60" i="4" s="1"/>
  <c r="Z60" i="4" s="1"/>
  <c r="AA60" i="4" s="1"/>
  <c r="AB60" i="4" s="1"/>
  <c r="AC60" i="4" s="1"/>
  <c r="AX60" i="4" s="1"/>
  <c r="E30" i="1" l="1"/>
  <c r="G30" i="1" s="1"/>
  <c r="E25" i="1"/>
  <c r="G25" i="1" s="1"/>
  <c r="E33" i="1"/>
  <c r="G33" i="1" s="1"/>
  <c r="E28" i="1"/>
  <c r="G28" i="1" s="1"/>
  <c r="E26" i="1"/>
  <c r="G26" i="1" s="1"/>
  <c r="E29" i="1"/>
  <c r="G29" i="1" s="1"/>
  <c r="E31" i="1"/>
  <c r="G31" i="1" s="1"/>
  <c r="E27" i="1"/>
  <c r="G27" i="1" s="1"/>
  <c r="E32" i="1"/>
  <c r="G32"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H5" i="1"/>
  <c r="GH47" i="1" s="1"/>
  <c r="HS19" i="1"/>
  <c r="HR19" i="1"/>
  <c r="HQ19" i="1"/>
  <c r="FN19" i="1"/>
  <c r="FM19" i="1"/>
  <c r="FL19" i="1"/>
  <c r="A19" i="1"/>
  <c r="D49" i="3"/>
  <c r="D48" i="3"/>
  <c r="D47" i="3"/>
  <c r="D33" i="3"/>
  <c r="D32" i="3"/>
  <c r="D31" i="3"/>
  <c r="D29" i="3"/>
  <c r="A11" i="1"/>
  <c r="AC65" i="4" l="1"/>
  <c r="AX65" i="4" s="1"/>
  <c r="AC64" i="4"/>
  <c r="AX64" i="4" s="1"/>
  <c r="AT63" i="4"/>
  <c r="Y63" i="4"/>
  <c r="AB63" i="4"/>
  <c r="Z63" i="4"/>
  <c r="AS63" i="4"/>
  <c r="AA63" i="4"/>
  <c r="X63" i="4"/>
  <c r="GH6" i="1"/>
  <c r="AV63" i="4"/>
  <c r="AW63" i="4"/>
  <c r="AX62" i="4"/>
  <c r="AX63" i="4" s="1"/>
  <c r="AU63" i="4"/>
  <c r="DM5" i="1"/>
  <c r="DM6" i="1" s="1"/>
  <c r="DM9" i="1" s="1"/>
  <c r="DL5" i="1"/>
  <c r="DL47" i="1" s="1"/>
  <c r="DM47" i="1" l="1"/>
  <c r="DL6" i="1"/>
  <c r="DL9" i="1" s="1"/>
  <c r="F62" i="4" l="1"/>
  <c r="T63" i="4"/>
  <c r="S63" i="4"/>
  <c r="P63" i="4"/>
  <c r="F60" i="4"/>
  <c r="HS18" i="1"/>
  <c r="HR18" i="1"/>
  <c r="HQ18" i="1"/>
  <c r="HP7" i="1"/>
  <c r="HO7" i="1"/>
  <c r="HN7" i="1"/>
  <c r="HM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S5" i="1"/>
  <c r="HS6" i="1" s="1"/>
  <c r="HS9" i="1" s="1"/>
  <c r="HR5" i="1"/>
  <c r="HR6" i="1" s="1"/>
  <c r="HR9" i="1" s="1"/>
  <c r="HQ5" i="1"/>
  <c r="HQ6" i="1" s="1"/>
  <c r="HQ9" i="1" s="1"/>
  <c r="EZ5" i="1"/>
  <c r="EZ6" i="1" s="1"/>
  <c r="EZ9" i="1" s="1"/>
  <c r="FP9" i="1"/>
  <c r="FP5" i="1"/>
  <c r="FP47" i="1" s="1"/>
  <c r="FN18" i="1"/>
  <c r="FM18" i="1"/>
  <c r="FL18" i="1"/>
  <c r="M79" i="4" l="1"/>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Y18"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Y19" i="1"/>
  <c r="HS47" i="1"/>
  <c r="HQ47" i="1"/>
  <c r="HR47" i="1"/>
  <c r="EZ47" i="1"/>
  <c r="E85" i="4" l="1"/>
  <c r="J85" i="4"/>
  <c r="I85" i="4"/>
  <c r="H85" i="4"/>
  <c r="G85" i="4"/>
  <c r="D81" i="4"/>
  <c r="D109" i="4"/>
  <c r="O75" i="4"/>
  <c r="D98" i="4"/>
  <c r="D99" i="4"/>
  <c r="O87" i="4"/>
  <c r="O94" i="4"/>
  <c r="D74" i="4"/>
  <c r="O89" i="4"/>
  <c r="D82" i="4"/>
  <c r="D95" i="4"/>
  <c r="O76" i="4"/>
  <c r="EA18" i="1"/>
  <c r="E18" i="1" s="1"/>
  <c r="D96" i="4"/>
  <c r="O71" i="4"/>
  <c r="D73" i="4"/>
  <c r="O90" i="4"/>
  <c r="O78" i="4"/>
  <c r="Q86" i="4"/>
  <c r="D77" i="4"/>
  <c r="Q81" i="4"/>
  <c r="O72" i="4"/>
  <c r="Q95" i="4"/>
  <c r="O88" i="4"/>
  <c r="D97" i="4"/>
  <c r="O85" i="4"/>
  <c r="O80" i="4"/>
  <c r="EA19" i="1"/>
  <c r="E19" i="1" s="1"/>
  <c r="O79" i="4"/>
  <c r="Q79" i="4"/>
  <c r="F85" i="4"/>
  <c r="HA19" i="1"/>
  <c r="GZ19"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4" i="1"/>
  <c r="A15" i="1"/>
  <c r="A18" i="1"/>
  <c r="A16" i="1"/>
  <c r="A46" i="1"/>
  <c r="A45" i="1"/>
  <c r="C76" i="4" l="1"/>
  <c r="C75" i="4"/>
  <c r="C108" i="4"/>
  <c r="C105" i="4"/>
  <c r="C102" i="4"/>
  <c r="C103" i="4"/>
  <c r="C72" i="4"/>
  <c r="C100" i="4"/>
  <c r="C80" i="4"/>
  <c r="C101" i="4"/>
  <c r="C79" i="4"/>
  <c r="C78" i="4"/>
  <c r="C71" i="4"/>
  <c r="B20"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V18" i="1"/>
  <c r="B86" i="4"/>
  <c r="B81" i="4"/>
  <c r="B82" i="4"/>
  <c r="B95" i="4"/>
  <c r="B72" i="4"/>
  <c r="B74" i="4"/>
  <c r="B75" i="4"/>
  <c r="B97" i="4"/>
  <c r="B80" i="4"/>
  <c r="B71" i="4"/>
  <c r="B79" i="4"/>
  <c r="B88" i="4"/>
  <c r="B98" i="4"/>
  <c r="B76" i="4"/>
  <c r="HC19" i="1"/>
  <c r="C85" i="4"/>
  <c r="B78" i="4"/>
  <c r="HB19" i="1"/>
  <c r="DV19" i="1"/>
  <c r="B19" i="1"/>
  <c r="C83" i="4"/>
  <c r="B83" i="4"/>
  <c r="HB18" i="1"/>
  <c r="B77" i="4"/>
  <c r="B89" i="4"/>
  <c r="B73" i="4"/>
  <c r="B94" i="4"/>
  <c r="B84" i="4"/>
  <c r="C91" i="4"/>
  <c r="B91" i="4"/>
  <c r="HC18" i="1"/>
  <c r="HA18" i="1"/>
  <c r="GZ18" i="1"/>
  <c r="C92" i="4"/>
  <c r="B92" i="4"/>
  <c r="B90" i="4"/>
  <c r="B93" i="4"/>
  <c r="B87" i="4"/>
  <c r="GL9" i="1"/>
  <c r="GN5" i="1"/>
  <c r="GL5" i="1"/>
  <c r="GL47" i="1" s="1"/>
  <c r="GK5" i="1"/>
  <c r="GK6" i="1" s="1"/>
  <c r="GJ5" i="1"/>
  <c r="GJ6" i="1" s="1"/>
  <c r="FZ5" i="1"/>
  <c r="FZ47" i="1" s="1"/>
  <c r="GC5" i="1"/>
  <c r="GC47" i="1" l="1"/>
  <c r="GC6" i="1"/>
  <c r="GN47" i="1"/>
  <c r="GN6" i="1"/>
  <c r="GK9" i="1"/>
  <c r="GJ9" i="1"/>
  <c r="GJ47" i="1"/>
  <c r="GK47" i="1"/>
  <c r="FZ6" i="1"/>
  <c r="B35" i="1" l="1"/>
  <c r="GI35" i="1" s="1"/>
  <c r="GN9" i="1"/>
  <c r="FZ9" i="1"/>
  <c r="AJ5" i="1"/>
  <c r="AJ47" i="1" s="1"/>
  <c r="GV35" i="1" l="1"/>
  <c r="CI35" i="1"/>
  <c r="CL35" i="1"/>
  <c r="CH35" i="1"/>
  <c r="CK35" i="1"/>
  <c r="CG35" i="1"/>
  <c r="CJ35" i="1"/>
  <c r="CF35" i="1"/>
  <c r="CA35" i="1"/>
  <c r="CE35" i="1"/>
  <c r="CB35" i="1"/>
  <c r="CD35" i="1"/>
  <c r="CC35" i="1"/>
  <c r="GG35" i="1"/>
  <c r="GF35" i="1"/>
  <c r="GE35" i="1"/>
  <c r="GD35" i="1"/>
  <c r="HB35" i="1"/>
  <c r="HA35" i="1"/>
  <c r="GZ35" i="1"/>
  <c r="GY35" i="1"/>
  <c r="GX35" i="1"/>
  <c r="GW35" i="1"/>
  <c r="V35" i="1"/>
  <c r="U35" i="1"/>
  <c r="S35" i="1"/>
  <c r="AM35" i="1"/>
  <c r="AJ35" i="1"/>
  <c r="FW35" i="1"/>
  <c r="AJ6" i="1"/>
  <c r="B36" i="1" l="1"/>
  <c r="GI36" i="1" s="1"/>
  <c r="AL5" i="1"/>
  <c r="AL47" i="1" s="1"/>
  <c r="AK5" i="1"/>
  <c r="AK47" i="1" s="1"/>
  <c r="AO5" i="1"/>
  <c r="AO6" i="1" s="1"/>
  <c r="GV36" i="1" l="1"/>
  <c r="CH36" i="1"/>
  <c r="CF36" i="1"/>
  <c r="CE36" i="1"/>
  <c r="CL36" i="1"/>
  <c r="CD36" i="1"/>
  <c r="CK36" i="1"/>
  <c r="CC36" i="1"/>
  <c r="CJ36" i="1"/>
  <c r="CG36" i="1"/>
  <c r="CB36" i="1"/>
  <c r="CA36" i="1"/>
  <c r="CI36" i="1"/>
  <c r="GF36" i="1"/>
  <c r="GG36" i="1"/>
  <c r="GD36" i="1"/>
  <c r="GE36" i="1"/>
  <c r="B37" i="1"/>
  <c r="GI37" i="1" s="1"/>
  <c r="U36" i="1"/>
  <c r="V36" i="1"/>
  <c r="S36" i="1"/>
  <c r="AO47" i="1"/>
  <c r="AK6" i="1"/>
  <c r="AL6" i="1"/>
  <c r="L17" i="4"/>
  <c r="L16" i="4"/>
  <c r="L15" i="4"/>
  <c r="L14" i="4"/>
  <c r="L13" i="4"/>
  <c r="L12" i="4"/>
  <c r="AE5" i="1"/>
  <c r="AE4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Q5" i="1"/>
  <c r="EQ47" i="1" s="1"/>
  <c r="IA5" i="1"/>
  <c r="GV37" i="1" l="1"/>
  <c r="CA37" i="1"/>
  <c r="CG37" i="1"/>
  <c r="CB37" i="1"/>
  <c r="CK37" i="1"/>
  <c r="CJ37" i="1"/>
  <c r="CD37" i="1"/>
  <c r="CI37" i="1"/>
  <c r="CH37" i="1"/>
  <c r="CE37" i="1"/>
  <c r="CF37" i="1"/>
  <c r="CC37" i="1"/>
  <c r="CL37" i="1"/>
  <c r="GD37" i="1"/>
  <c r="GG37" i="1"/>
  <c r="GF37" i="1"/>
  <c r="GE37" i="1"/>
  <c r="B38" i="1"/>
  <c r="GI38" i="1" s="1"/>
  <c r="V37" i="1"/>
  <c r="U37" i="1"/>
  <c r="S37" i="1"/>
  <c r="AM37" i="1"/>
  <c r="IA47" i="1"/>
  <c r="IA6" i="1"/>
  <c r="AE6" i="1"/>
  <c r="EQ6" i="1"/>
  <c r="F17" i="4"/>
  <c r="F12" i="4"/>
  <c r="EP5" i="1"/>
  <c r="EP47" i="1" s="1"/>
  <c r="HY5" i="1"/>
  <c r="HY47" i="1" s="1"/>
  <c r="HX5" i="1"/>
  <c r="HX47" i="1" s="1"/>
  <c r="HW5" i="1"/>
  <c r="HW47" i="1" s="1"/>
  <c r="GV38" i="1" l="1"/>
  <c r="CK38" i="1"/>
  <c r="CA38" i="1"/>
  <c r="CF38" i="1"/>
  <c r="CD38" i="1"/>
  <c r="CG38" i="1"/>
  <c r="CB38" i="1"/>
  <c r="CL38" i="1"/>
  <c r="CE38" i="1"/>
  <c r="CC38" i="1"/>
  <c r="CI38" i="1"/>
  <c r="CH38" i="1"/>
  <c r="CJ38" i="1"/>
  <c r="GG38" i="1"/>
  <c r="GF38" i="1"/>
  <c r="GE38" i="1"/>
  <c r="GD38" i="1"/>
  <c r="B39" i="1"/>
  <c r="GI39" i="1" s="1"/>
  <c r="AM38" i="1"/>
  <c r="EQ9" i="1"/>
  <c r="IA9" i="1"/>
  <c r="AE9" i="1"/>
  <c r="EP6" i="1"/>
  <c r="HW6" i="1"/>
  <c r="HX6" i="1"/>
  <c r="HY6" i="1"/>
  <c r="GV39" i="1" l="1"/>
  <c r="CJ39" i="1"/>
  <c r="CA39" i="1"/>
  <c r="CI39" i="1"/>
  <c r="CL39" i="1"/>
  <c r="CH39" i="1"/>
  <c r="CG39" i="1"/>
  <c r="CK39" i="1"/>
  <c r="CF39" i="1"/>
  <c r="CE39" i="1"/>
  <c r="CD39" i="1"/>
  <c r="CC39" i="1"/>
  <c r="CB39" i="1"/>
  <c r="GE39" i="1"/>
  <c r="GF39" i="1"/>
  <c r="GD39" i="1"/>
  <c r="GG39" i="1"/>
  <c r="B40" i="1"/>
  <c r="GI40" i="1" s="1"/>
  <c r="HW9" i="1"/>
  <c r="HX9" i="1"/>
  <c r="EP9" i="1"/>
  <c r="HY9" i="1"/>
  <c r="GV40" i="1" l="1"/>
  <c r="CF40" i="1"/>
  <c r="CE40" i="1"/>
  <c r="CD40" i="1"/>
  <c r="CC40" i="1"/>
  <c r="CB40" i="1"/>
  <c r="CJ40" i="1"/>
  <c r="CI40" i="1"/>
  <c r="CG40" i="1"/>
  <c r="CH40" i="1"/>
  <c r="CA40" i="1"/>
  <c r="CL40" i="1"/>
  <c r="CK40" i="1"/>
  <c r="GF40" i="1"/>
  <c r="GD40" i="1"/>
  <c r="GG40" i="1"/>
  <c r="GE40" i="1"/>
  <c r="B41" i="1"/>
  <c r="GI41" i="1" s="1"/>
  <c r="A12" i="1"/>
  <c r="GV41" i="1" l="1"/>
  <c r="CF41" i="1"/>
  <c r="CG41" i="1"/>
  <c r="CD41" i="1"/>
  <c r="CE41" i="1"/>
  <c r="CC41" i="1"/>
  <c r="CL41" i="1"/>
  <c r="CB41" i="1"/>
  <c r="CJ41" i="1"/>
  <c r="CI41" i="1"/>
  <c r="CK41" i="1"/>
  <c r="CA41" i="1"/>
  <c r="CH41" i="1"/>
  <c r="GF41" i="1"/>
  <c r="GE41" i="1"/>
  <c r="GD41" i="1"/>
  <c r="GG41" i="1"/>
  <c r="FZ34" i="1"/>
  <c r="B42" i="1"/>
  <c r="GI42" i="1" s="1"/>
  <c r="B13" i="1"/>
  <c r="BF5" i="1"/>
  <c r="BF47" i="1" s="1"/>
  <c r="BB5" i="1"/>
  <c r="BB47" i="1" s="1"/>
  <c r="AZ5" i="1"/>
  <c r="AZ47" i="1" s="1"/>
  <c r="AW5" i="1"/>
  <c r="AW47" i="1" s="1"/>
  <c r="GV42" i="1" l="1"/>
  <c r="CD42" i="1"/>
  <c r="CB42" i="1"/>
  <c r="CI42" i="1"/>
  <c r="CH42" i="1"/>
  <c r="CA42" i="1"/>
  <c r="CF42" i="1"/>
  <c r="CE42" i="1"/>
  <c r="CC42" i="1"/>
  <c r="CL42" i="1"/>
  <c r="CK42" i="1"/>
  <c r="CJ42" i="1"/>
  <c r="CG42" i="1"/>
  <c r="GG42" i="1"/>
  <c r="GF42" i="1"/>
  <c r="GE42" i="1"/>
  <c r="GD42" i="1"/>
  <c r="M34" i="1"/>
  <c r="J34" i="1"/>
  <c r="N34" i="1"/>
  <c r="L34" i="1"/>
  <c r="FZ35" i="1"/>
  <c r="B43" i="1"/>
  <c r="GI43" i="1" s="1"/>
  <c r="AM42" i="1"/>
  <c r="AM13" i="1"/>
  <c r="AM39" i="1" s="1"/>
  <c r="CN13" i="1"/>
  <c r="AM40" i="1"/>
  <c r="AM41" i="1"/>
  <c r="BF6" i="1"/>
  <c r="BB6" i="1"/>
  <c r="AZ6" i="1"/>
  <c r="AW6" i="1"/>
  <c r="GV43" i="1" l="1"/>
  <c r="CI43" i="1"/>
  <c r="CL43" i="1"/>
  <c r="CH43" i="1"/>
  <c r="CK43" i="1"/>
  <c r="CG43" i="1"/>
  <c r="CJ43" i="1"/>
  <c r="CF43" i="1"/>
  <c r="CA43" i="1"/>
  <c r="CB43" i="1"/>
  <c r="CE43" i="1"/>
  <c r="CD43" i="1"/>
  <c r="CC43" i="1"/>
  <c r="GG43" i="1"/>
  <c r="GF43" i="1"/>
  <c r="GE43" i="1"/>
  <c r="GD43" i="1"/>
  <c r="L35" i="1"/>
  <c r="HQ34" i="1"/>
  <c r="N35" i="1"/>
  <c r="HS34" i="1"/>
  <c r="J35" i="1"/>
  <c r="HR34" i="1"/>
  <c r="M35" i="1"/>
  <c r="AM43" i="1"/>
  <c r="BF9" i="1"/>
  <c r="BB9" i="1"/>
  <c r="AW9" i="1"/>
  <c r="AZ9" i="1"/>
  <c r="M36" i="1" l="1"/>
  <c r="J36" i="1"/>
  <c r="N36" i="1"/>
  <c r="L36" i="1"/>
  <c r="FZ36" i="1"/>
  <c r="FZ37" i="1" l="1"/>
  <c r="HQ36" i="1"/>
  <c r="L37" i="1"/>
  <c r="N37" i="1"/>
  <c r="HS36" i="1"/>
  <c r="J37" i="1"/>
  <c r="M37" i="1"/>
  <c r="HR36" i="1"/>
  <c r="HR37" i="1" l="1"/>
  <c r="M38" i="1"/>
  <c r="J38" i="1"/>
  <c r="HS37" i="1"/>
  <c r="N38" i="1"/>
  <c r="L38" i="1"/>
  <c r="HQ37" i="1"/>
  <c r="FZ38" i="1"/>
  <c r="DI5" i="1"/>
  <c r="DI47" i="1" s="1"/>
  <c r="DH5" i="1"/>
  <c r="DH47" i="1" s="1"/>
  <c r="AD5" i="1"/>
  <c r="AD47" i="1" s="1"/>
  <c r="FZ39" i="1" l="1"/>
  <c r="HQ38" i="1"/>
  <c r="L39" i="1"/>
  <c r="HS38" i="1"/>
  <c r="N39" i="1"/>
  <c r="J39" i="1"/>
  <c r="HR38" i="1"/>
  <c r="M39" i="1"/>
  <c r="DH6" i="1"/>
  <c r="DI6" i="1"/>
  <c r="AD6" i="1"/>
  <c r="M40" i="1" l="1"/>
  <c r="HR39" i="1"/>
  <c r="J40" i="1"/>
  <c r="HS39" i="1"/>
  <c r="N40" i="1"/>
  <c r="L40" i="1"/>
  <c r="HQ39" i="1"/>
  <c r="FZ40" i="1"/>
  <c r="DI9" i="1"/>
  <c r="DH9" i="1"/>
  <c r="P9" i="1"/>
  <c r="K34" i="1" l="1"/>
  <c r="FZ41" i="1"/>
  <c r="L41" i="1"/>
  <c r="HQ40" i="1"/>
  <c r="N41" i="1"/>
  <c r="HS40" i="1"/>
  <c r="J41" i="1"/>
  <c r="M41" i="1"/>
  <c r="HR40" i="1"/>
  <c r="Q11" i="1"/>
  <c r="Q10" i="1"/>
  <c r="Q9" i="1"/>
  <c r="K17" i="4"/>
  <c r="I17" i="4"/>
  <c r="H17" i="4"/>
  <c r="E17" i="4"/>
  <c r="D17" i="4"/>
  <c r="C17" i="4"/>
  <c r="K12" i="4"/>
  <c r="I12" i="4"/>
  <c r="H12" i="4"/>
  <c r="E12" i="4"/>
  <c r="D12" i="4"/>
  <c r="C12" i="4"/>
  <c r="N42" i="1" l="1"/>
  <c r="HS41" i="1"/>
  <c r="L42" i="1"/>
  <c r="HQ41" i="1"/>
  <c r="FZ42" i="1"/>
  <c r="HR41" i="1"/>
  <c r="M42" i="1"/>
  <c r="J42" i="1"/>
  <c r="DK5" i="1"/>
  <c r="DK47" i="1" s="1"/>
  <c r="DJ5" i="1"/>
  <c r="DJ47" i="1" s="1"/>
  <c r="G25" i="4"/>
  <c r="DT5" i="1"/>
  <c r="DT47" i="1" s="1"/>
  <c r="DS5" i="1"/>
  <c r="DS47" i="1" s="1"/>
  <c r="BZ5" i="1"/>
  <c r="BZ47" i="1" s="1"/>
  <c r="J43" i="1" l="1"/>
  <c r="FZ43" i="1"/>
  <c r="M43" i="1"/>
  <c r="HR42" i="1"/>
  <c r="HQ42" i="1"/>
  <c r="L43" i="1"/>
  <c r="HS42" i="1"/>
  <c r="N43" i="1"/>
  <c r="G26" i="4"/>
  <c r="DJ6" i="1"/>
  <c r="DK6" i="1"/>
  <c r="DS6" i="1"/>
  <c r="DT6" i="1"/>
  <c r="BZ6" i="1"/>
  <c r="HR43" i="1" l="1"/>
  <c r="HS43" i="1"/>
  <c r="HQ43" i="1"/>
  <c r="G27" i="4"/>
  <c r="DK9" i="1"/>
  <c r="DJ9" i="1"/>
  <c r="DT9" i="1"/>
  <c r="DS9" i="1"/>
  <c r="BZ9" i="1"/>
  <c r="I26" i="4"/>
  <c r="H26" i="4"/>
  <c r="H34" i="1" l="1"/>
  <c r="I34" i="1" s="1"/>
  <c r="AL34" i="1"/>
  <c r="K27" i="4"/>
  <c r="J26" i="4"/>
  <c r="J25" i="4"/>
  <c r="J24" i="4"/>
  <c r="HJ5" i="1"/>
  <c r="HJ47" i="1" s="1"/>
  <c r="AP34" i="1" l="1"/>
  <c r="K24" i="4"/>
  <c r="K25" i="4"/>
  <c r="K26" i="4"/>
  <c r="HJ6" i="1"/>
  <c r="HJ9" i="1" l="1"/>
  <c r="GW5" i="1" l="1"/>
  <c r="GW47" i="1" s="1"/>
  <c r="GW6" i="1" l="1"/>
  <c r="FA5" i="1"/>
  <c r="FA47" i="1" s="1"/>
  <c r="GW9" i="1" l="1"/>
  <c r="FA6" i="1"/>
  <c r="FY5" i="1"/>
  <c r="FY47" i="1" s="1"/>
  <c r="BT5" i="1"/>
  <c r="BT47" i="1" s="1"/>
  <c r="FY6" i="1" l="1"/>
  <c r="BT6" i="1"/>
  <c r="FY9" i="1" l="1"/>
  <c r="BT9" i="1"/>
  <c r="IC5" i="1" l="1"/>
  <c r="IC47" i="1" s="1"/>
  <c r="IC9" i="1" l="1"/>
  <c r="DR5" i="1"/>
  <c r="DR47" i="1" s="1"/>
  <c r="DP5" i="1"/>
  <c r="DP47" i="1" s="1"/>
  <c r="DO5" i="1"/>
  <c r="DO47" i="1" s="1"/>
  <c r="DR6" i="1" l="1"/>
  <c r="DO6" i="1"/>
  <c r="DP6" i="1"/>
  <c r="A10" i="1"/>
  <c r="FE5" i="1"/>
  <c r="FE47" i="1" s="1"/>
  <c r="FD5" i="1"/>
  <c r="FD47" i="1" s="1"/>
  <c r="FB5" i="1"/>
  <c r="DQ5" i="1"/>
  <c r="DQ47" i="1" s="1"/>
  <c r="HH5" i="1"/>
  <c r="HH47" i="1" s="1"/>
  <c r="HT5" i="1"/>
  <c r="HT6" i="1" s="1"/>
  <c r="HK5" i="1"/>
  <c r="HK47" i="1" s="1"/>
  <c r="FB47" i="1" l="1"/>
  <c r="FB6" i="1"/>
  <c r="DR9" i="1"/>
  <c r="DP9" i="1"/>
  <c r="DO9" i="1"/>
  <c r="FE6" i="1"/>
  <c r="FD6" i="1"/>
  <c r="DQ6" i="1"/>
  <c r="HT47" i="1"/>
  <c r="HT9" i="1"/>
  <c r="HH6" i="1"/>
  <c r="HK6" i="1"/>
  <c r="FE9" i="1" l="1"/>
  <c r="FD9" i="1"/>
  <c r="DQ9" i="1"/>
  <c r="HH9" i="1"/>
  <c r="HK9" i="1"/>
  <c r="GY5" i="1" l="1"/>
  <c r="GY47" i="1" s="1"/>
  <c r="GR5" i="1"/>
  <c r="GR47" i="1" s="1"/>
  <c r="DC5" i="1"/>
  <c r="DC47" i="1" s="1"/>
  <c r="DN5" i="1"/>
  <c r="DN47" i="1" s="1"/>
  <c r="GY6" i="1" l="1"/>
  <c r="GR6" i="1"/>
  <c r="DC6" i="1"/>
  <c r="DN6" i="1"/>
  <c r="GY9" i="1" l="1"/>
  <c r="GR9" i="1"/>
  <c r="DC9" i="1"/>
  <c r="DN9" i="1"/>
  <c r="AU5" i="1" l="1"/>
  <c r="AU47" i="1" s="1"/>
  <c r="AT5" i="1"/>
  <c r="AT47" i="1" s="1"/>
  <c r="AT6" i="1" l="1"/>
  <c r="AU6" i="1"/>
  <c r="AU9" i="1" l="1"/>
  <c r="AT9" i="1"/>
  <c r="BC5" i="1" l="1"/>
  <c r="BC47" i="1" s="1"/>
  <c r="BA5" i="1"/>
  <c r="BA47" i="1" s="1"/>
  <c r="BE5" i="1"/>
  <c r="BE47" i="1" s="1"/>
  <c r="AX5" i="1"/>
  <c r="AX47" i="1" s="1"/>
  <c r="A7" i="1"/>
  <c r="HA9" i="1"/>
  <c r="GZ9" i="1"/>
  <c r="FQ9" i="1"/>
  <c r="FN9" i="1"/>
  <c r="FM9" i="1"/>
  <c r="FL9" i="1"/>
  <c r="A9" i="1"/>
  <c r="B24" i="1" l="1"/>
  <c r="AQ25" i="1"/>
  <c r="AQ26" i="1"/>
  <c r="AQ27" i="1"/>
  <c r="AQ28" i="1"/>
  <c r="AQ29" i="1"/>
  <c r="AQ30" i="1"/>
  <c r="AQ31" i="1"/>
  <c r="AQ32" i="1"/>
  <c r="AQ33" i="1"/>
  <c r="B18" i="1"/>
  <c r="H9" i="1"/>
  <c r="B11" i="1"/>
  <c r="B10" i="1"/>
  <c r="GE10" i="1" s="1"/>
  <c r="B12" i="1"/>
  <c r="BC6" i="1"/>
  <c r="BA6" i="1"/>
  <c r="BE6" i="1"/>
  <c r="AX6" i="1"/>
  <c r="GS12" i="1" l="1"/>
  <c r="GS13" i="1" s="1"/>
  <c r="GI12" i="1"/>
  <c r="GI13" i="1" s="1"/>
  <c r="CK10" i="1"/>
  <c r="CJ10" i="1"/>
  <c r="CF10" i="1"/>
  <c r="CI10" i="1"/>
  <c r="CH10" i="1"/>
  <c r="CG10" i="1"/>
  <c r="CE10" i="1"/>
  <c r="CD10" i="1"/>
  <c r="CC10" i="1"/>
  <c r="GI10" i="1"/>
  <c r="CB10" i="1"/>
  <c r="CA10" i="1"/>
  <c r="CL10" i="1"/>
  <c r="GS11" i="1"/>
  <c r="GI11" i="1"/>
  <c r="GV12" i="1"/>
  <c r="GV13" i="1" s="1"/>
  <c r="GT12" i="1"/>
  <c r="GT13" i="1" s="1"/>
  <c r="GU12" i="1"/>
  <c r="GU13" i="1" s="1"/>
  <c r="GT11" i="1"/>
  <c r="GU11" i="1"/>
  <c r="GV11" i="1"/>
  <c r="GK10" i="1"/>
  <c r="FC10" i="1"/>
  <c r="GW10" i="1"/>
  <c r="HT10" i="1"/>
  <c r="GJ10" i="1"/>
  <c r="GQ10" i="1"/>
  <c r="U10" i="1"/>
  <c r="HW10" i="1"/>
  <c r="HS10" i="1"/>
  <c r="GH10" i="1"/>
  <c r="DT10" i="1"/>
  <c r="CN10" i="1"/>
  <c r="FL10" i="1"/>
  <c r="HR10" i="1"/>
  <c r="GG10" i="1"/>
  <c r="EZ10" i="1"/>
  <c r="DS10" i="1"/>
  <c r="CM10" i="1"/>
  <c r="X10" i="1"/>
  <c r="IB10" i="1"/>
  <c r="GP10" i="1"/>
  <c r="EA10" i="1"/>
  <c r="HQ10" i="1"/>
  <c r="GF10" i="1"/>
  <c r="DR10" i="1"/>
  <c r="BZ10" i="1"/>
  <c r="GX10" i="1"/>
  <c r="T10" i="1"/>
  <c r="DQ10" i="1"/>
  <c r="HF10" i="1"/>
  <c r="HE10" i="1"/>
  <c r="AQ10" i="1"/>
  <c r="GY10" i="1"/>
  <c r="IC10" i="1"/>
  <c r="HY10" i="1"/>
  <c r="DP10" i="1"/>
  <c r="DJ10" i="1"/>
  <c r="EP10" i="1"/>
  <c r="DH10" i="1"/>
  <c r="FN10" i="1"/>
  <c r="FM10" i="1"/>
  <c r="W10" i="1"/>
  <c r="IA10" i="1"/>
  <c r="HX10" i="1"/>
  <c r="GM10" i="1"/>
  <c r="GL10" i="1"/>
  <c r="GC10" i="1"/>
  <c r="DO10" i="1"/>
  <c r="AU10" i="1"/>
  <c r="FV10" i="1"/>
  <c r="GO10" i="1"/>
  <c r="GN10" i="1"/>
  <c r="DN10" i="1"/>
  <c r="HH10" i="1"/>
  <c r="FT10" i="1"/>
  <c r="DE10" i="1"/>
  <c r="DD10" i="1"/>
  <c r="FQ10" i="1"/>
  <c r="FP10" i="1"/>
  <c r="FO10" i="1"/>
  <c r="FE10" i="1"/>
  <c r="GA10" i="1"/>
  <c r="DM10" i="1"/>
  <c r="FU10" i="1"/>
  <c r="HD10" i="1"/>
  <c r="AO10" i="1"/>
  <c r="DC10" i="1"/>
  <c r="V10" i="1"/>
  <c r="FD10" i="1"/>
  <c r="HK10" i="1"/>
  <c r="FZ10" i="1"/>
  <c r="DL10" i="1"/>
  <c r="BT10" i="1"/>
  <c r="EQ10" i="1"/>
  <c r="DI10" i="1"/>
  <c r="HJ10" i="1"/>
  <c r="FY10" i="1"/>
  <c r="DK10" i="1"/>
  <c r="AT10" i="1"/>
  <c r="AP10" i="1"/>
  <c r="GR10" i="1"/>
  <c r="FI10" i="1"/>
  <c r="S10" i="1"/>
  <c r="CI11" i="1"/>
  <c r="CL11" i="1"/>
  <c r="CH11" i="1"/>
  <c r="CK11" i="1"/>
  <c r="CB11" i="1"/>
  <c r="CG11" i="1"/>
  <c r="CJ11" i="1"/>
  <c r="CF11" i="1"/>
  <c r="CA11" i="1"/>
  <c r="CE11" i="1"/>
  <c r="CD11" i="1"/>
  <c r="CC11" i="1"/>
  <c r="CF12" i="1"/>
  <c r="CF13" i="1" s="1"/>
  <c r="CE12" i="1"/>
  <c r="CE13" i="1" s="1"/>
  <c r="CL12" i="1"/>
  <c r="CL13" i="1" s="1"/>
  <c r="CD12" i="1"/>
  <c r="CD13" i="1" s="1"/>
  <c r="CK12" i="1"/>
  <c r="CK13" i="1" s="1"/>
  <c r="CI12" i="1"/>
  <c r="CI13" i="1" s="1"/>
  <c r="CH12" i="1"/>
  <c r="CH13" i="1" s="1"/>
  <c r="CG12" i="1"/>
  <c r="CG13" i="1" s="1"/>
  <c r="CC12" i="1"/>
  <c r="CC13" i="1" s="1"/>
  <c r="CJ12" i="1"/>
  <c r="CJ13" i="1" s="1"/>
  <c r="CB12" i="1"/>
  <c r="CB13" i="1" s="1"/>
  <c r="CA12" i="1"/>
  <c r="CA13" i="1" s="1"/>
  <c r="CL18" i="1"/>
  <c r="CJ18" i="1"/>
  <c r="CD18" i="1"/>
  <c r="CE18" i="1"/>
  <c r="CC18" i="1"/>
  <c r="CB18" i="1"/>
  <c r="CG18" i="1"/>
  <c r="CI18" i="1"/>
  <c r="CF18" i="1"/>
  <c r="CK18" i="1"/>
  <c r="CH18" i="1"/>
  <c r="CA18" i="1"/>
  <c r="AH10" i="1"/>
  <c r="AG10" i="1"/>
  <c r="AF10" i="1"/>
  <c r="GE12" i="1"/>
  <c r="GE13" i="1" s="1"/>
  <c r="GG12" i="1"/>
  <c r="GG13" i="1" s="1"/>
  <c r="GF12" i="1"/>
  <c r="GF13" i="1" s="1"/>
  <c r="GD12" i="1"/>
  <c r="GD13" i="1" s="1"/>
  <c r="FI12" i="1"/>
  <c r="FI13" i="1" s="1"/>
  <c r="AF12" i="1"/>
  <c r="AF13" i="1" s="1"/>
  <c r="AG12" i="1"/>
  <c r="AG13" i="1" s="1"/>
  <c r="AH12" i="1"/>
  <c r="AH13" i="1" s="1"/>
  <c r="GD18" i="1"/>
  <c r="GF11" i="1"/>
  <c r="GG11" i="1"/>
  <c r="GD11" i="1"/>
  <c r="GE11" i="1"/>
  <c r="FI11" i="1"/>
  <c r="AG11" i="1"/>
  <c r="AH11" i="1"/>
  <c r="AF11" i="1"/>
  <c r="AA10" i="1"/>
  <c r="AA12" i="1"/>
  <c r="AA13" i="1" s="1"/>
  <c r="IB12" i="1"/>
  <c r="IB13" i="1" s="1"/>
  <c r="AA11" i="1"/>
  <c r="IB11" i="1"/>
  <c r="FQ18" i="1"/>
  <c r="GC18" i="1"/>
  <c r="FP18" i="1"/>
  <c r="AC12" i="1"/>
  <c r="AB12" i="1"/>
  <c r="AC10" i="1"/>
  <c r="AB10" i="1"/>
  <c r="AC11" i="1"/>
  <c r="AB11" i="1"/>
  <c r="X12" i="1"/>
  <c r="CN24" i="1"/>
  <c r="CN34" i="1" s="1"/>
  <c r="CN35" i="1" s="1"/>
  <c r="AD24" i="1"/>
  <c r="DE11" i="1"/>
  <c r="DD11" i="1"/>
  <c r="DE12" i="1"/>
  <c r="DD12" i="1"/>
  <c r="HP24" i="1"/>
  <c r="CM24" i="1"/>
  <c r="CM34" i="1" s="1"/>
  <c r="CM35" i="1" s="1"/>
  <c r="GA11" i="1"/>
  <c r="CW24" i="1"/>
  <c r="FP24" i="1"/>
  <c r="FQ24" i="1"/>
  <c r="HM24" i="1"/>
  <c r="HN24" i="1"/>
  <c r="Z24" i="1"/>
  <c r="HO24" i="1"/>
  <c r="AQ34" i="1"/>
  <c r="AQ35" i="1" s="1"/>
  <c r="AQ36" i="1" s="1"/>
  <c r="AN12" i="1"/>
  <c r="GA12" i="1"/>
  <c r="AN11" i="1"/>
  <c r="EA11" i="1"/>
  <c r="AQ12" i="1"/>
  <c r="AQ13" i="1" s="1"/>
  <c r="AM36" i="1"/>
  <c r="HD12" i="1"/>
  <c r="HD13" i="1" s="1"/>
  <c r="AP12" i="1"/>
  <c r="AP13" i="1" s="1"/>
  <c r="HD11" i="1"/>
  <c r="AP11" i="1"/>
  <c r="CW18" i="1"/>
  <c r="CN18" i="1"/>
  <c r="CM18" i="1"/>
  <c r="AD18" i="1"/>
  <c r="Z18" i="1"/>
  <c r="FC12" i="1"/>
  <c r="FC13" i="1" s="1"/>
  <c r="FC11" i="1"/>
  <c r="GW36" i="1"/>
  <c r="Z10" i="1"/>
  <c r="AE10" i="1"/>
  <c r="GZ36" i="1"/>
  <c r="AW10" i="1"/>
  <c r="AJ36" i="1"/>
  <c r="GY36" i="1"/>
  <c r="AD10" i="1"/>
  <c r="BF10" i="1"/>
  <c r="BB10" i="1"/>
  <c r="GX36" i="1"/>
  <c r="HA36" i="1"/>
  <c r="AZ10" i="1"/>
  <c r="GK11" i="1"/>
  <c r="AZ11" i="1"/>
  <c r="HY11" i="1"/>
  <c r="FM11" i="1"/>
  <c r="HA11" i="1"/>
  <c r="HA37" i="1" s="1"/>
  <c r="EP11" i="1"/>
  <c r="BB11" i="1"/>
  <c r="GZ11" i="1"/>
  <c r="GZ37" i="1" s="1"/>
  <c r="FE11" i="1"/>
  <c r="DT11" i="1"/>
  <c r="FY11" i="1"/>
  <c r="GY11" i="1"/>
  <c r="GY37" i="1" s="1"/>
  <c r="FD11" i="1"/>
  <c r="DS11" i="1"/>
  <c r="AW11" i="1"/>
  <c r="DH11" i="1"/>
  <c r="GX11" i="1"/>
  <c r="GX37" i="1" s="1"/>
  <c r="DR11" i="1"/>
  <c r="CN11" i="1"/>
  <c r="AU11" i="1"/>
  <c r="GW11" i="1"/>
  <c r="GW37" i="1" s="1"/>
  <c r="DQ11" i="1"/>
  <c r="CM11" i="1"/>
  <c r="AT11" i="1"/>
  <c r="AO11" i="1"/>
  <c r="BF11" i="1"/>
  <c r="EZ11" i="1"/>
  <c r="DP11" i="1"/>
  <c r="BZ11" i="1"/>
  <c r="AJ37" i="1"/>
  <c r="GR11" i="1"/>
  <c r="DO11" i="1"/>
  <c r="AD11" i="1"/>
  <c r="GH11" i="1"/>
  <c r="GQ11" i="1"/>
  <c r="DN11" i="1"/>
  <c r="Z11" i="1"/>
  <c r="HJ11" i="1"/>
  <c r="GP11" i="1"/>
  <c r="DM11" i="1"/>
  <c r="HF11" i="1"/>
  <c r="GO11" i="1"/>
  <c r="DL11" i="1"/>
  <c r="HE11" i="1"/>
  <c r="GN11" i="1"/>
  <c r="DK11" i="1"/>
  <c r="HH11" i="1"/>
  <c r="IA11" i="1"/>
  <c r="GM11" i="1"/>
  <c r="DJ11" i="1"/>
  <c r="BT11" i="1"/>
  <c r="GL11" i="1"/>
  <c r="FZ11" i="1"/>
  <c r="EQ11" i="1"/>
  <c r="DI11" i="1"/>
  <c r="AE11" i="1"/>
  <c r="HX11" i="1"/>
  <c r="GJ11" i="1"/>
  <c r="HW11" i="1"/>
  <c r="FV11" i="1"/>
  <c r="IC11" i="1"/>
  <c r="HT11" i="1"/>
  <c r="FU11" i="1"/>
  <c r="HS11" i="1"/>
  <c r="FT11" i="1"/>
  <c r="HR11" i="1"/>
  <c r="HQ11" i="1"/>
  <c r="DC11" i="1"/>
  <c r="FQ11" i="1"/>
  <c r="FP11" i="1"/>
  <c r="FO11" i="1"/>
  <c r="FN11" i="1"/>
  <c r="GC11" i="1"/>
  <c r="HK11" i="1"/>
  <c r="FL11" i="1"/>
  <c r="GQ12" i="1"/>
  <c r="GQ13" i="1" s="1"/>
  <c r="GP12" i="1"/>
  <c r="GP13" i="1" s="1"/>
  <c r="GO12" i="1"/>
  <c r="GO13" i="1" s="1"/>
  <c r="FT12" i="1"/>
  <c r="FT13" i="1" s="1"/>
  <c r="FU12" i="1"/>
  <c r="FU13" i="1" s="1"/>
  <c r="FV12" i="1"/>
  <c r="FV13" i="1" s="1"/>
  <c r="GX12" i="1"/>
  <c r="FO12" i="1"/>
  <c r="FO13" i="1" s="1"/>
  <c r="HE12" i="1"/>
  <c r="HE13" i="1" s="1"/>
  <c r="GM12" i="1"/>
  <c r="GM13" i="1" s="1"/>
  <c r="HF12" i="1"/>
  <c r="HF13" i="1" s="1"/>
  <c r="GH12" i="1"/>
  <c r="GH13" i="1" s="1"/>
  <c r="DL12" i="1"/>
  <c r="DL13" i="1" s="1"/>
  <c r="DM12" i="1"/>
  <c r="DM13" i="1" s="1"/>
  <c r="HR12" i="1"/>
  <c r="HR13" i="1" s="1"/>
  <c r="HQ12" i="1"/>
  <c r="HQ13" i="1" s="1"/>
  <c r="HS12" i="1"/>
  <c r="FP12" i="1"/>
  <c r="FP13" i="1" s="1"/>
  <c r="EZ12" i="1"/>
  <c r="EZ13" i="1" s="1"/>
  <c r="AJ12" i="1"/>
  <c r="GJ12" i="1"/>
  <c r="GJ13" i="1" s="1"/>
  <c r="GK12" i="1"/>
  <c r="GK13" i="1" s="1"/>
  <c r="GL12" i="1"/>
  <c r="GL13" i="1" s="1"/>
  <c r="GN12" i="1"/>
  <c r="FZ12" i="1"/>
  <c r="FZ13" i="1" s="1"/>
  <c r="GC12" i="1"/>
  <c r="GC13" i="1" s="1"/>
  <c r="AL12" i="1"/>
  <c r="AL13" i="1" s="1"/>
  <c r="AK12" i="1"/>
  <c r="AK13" i="1" s="1"/>
  <c r="AO12" i="1"/>
  <c r="AO13" i="1" s="1"/>
  <c r="EQ12" i="1"/>
  <c r="EQ13" i="1" s="1"/>
  <c r="AE12" i="1"/>
  <c r="EP12" i="1"/>
  <c r="EP13" i="1" s="1"/>
  <c r="IA12" i="1"/>
  <c r="IA13" i="1" s="1"/>
  <c r="HY12" i="1"/>
  <c r="HY13" i="1" s="1"/>
  <c r="HX12" i="1"/>
  <c r="HX13" i="1" s="1"/>
  <c r="HW12" i="1"/>
  <c r="HW13" i="1" s="1"/>
  <c r="HK12" i="1"/>
  <c r="HK13" i="1" s="1"/>
  <c r="DI12" i="1"/>
  <c r="DI13" i="1" s="1"/>
  <c r="BT12" i="1"/>
  <c r="BT13" i="1" s="1"/>
  <c r="DS12" i="1"/>
  <c r="DS13" i="1" s="1"/>
  <c r="FE12" i="1"/>
  <c r="FE13" i="1" s="1"/>
  <c r="BB12" i="1"/>
  <c r="BB13" i="1" s="1"/>
  <c r="DO12" i="1"/>
  <c r="DO13" i="1" s="1"/>
  <c r="BZ12" i="1"/>
  <c r="BZ13" i="1" s="1"/>
  <c r="W12" i="1"/>
  <c r="W13" i="1" s="1"/>
  <c r="DQ12" i="1"/>
  <c r="DQ13" i="1" s="1"/>
  <c r="V12" i="1"/>
  <c r="FY12" i="1"/>
  <c r="FY13" i="1" s="1"/>
  <c r="U12" i="1"/>
  <c r="FQ12" i="1"/>
  <c r="FQ13" i="1" s="1"/>
  <c r="AZ12" i="1"/>
  <c r="AZ13" i="1" s="1"/>
  <c r="T12" i="1"/>
  <c r="T13" i="1" s="1"/>
  <c r="FN12" i="1"/>
  <c r="FN13" i="1" s="1"/>
  <c r="S12" i="1"/>
  <c r="FM12" i="1"/>
  <c r="FM13" i="1" s="1"/>
  <c r="DN12" i="1"/>
  <c r="DN13" i="1" s="1"/>
  <c r="DJ12" i="1"/>
  <c r="DJ13" i="1" s="1"/>
  <c r="FL12" i="1"/>
  <c r="FL13" i="1" s="1"/>
  <c r="HT12" i="1"/>
  <c r="HT13" i="1" s="1"/>
  <c r="DR12" i="1"/>
  <c r="DR13" i="1" s="1"/>
  <c r="DP12" i="1"/>
  <c r="EA12" i="1"/>
  <c r="EA13" i="1" s="1"/>
  <c r="DT12" i="1"/>
  <c r="DT13" i="1" s="1"/>
  <c r="AU12" i="1"/>
  <c r="AU13" i="1" s="1"/>
  <c r="GY12" i="1"/>
  <c r="FD12" i="1"/>
  <c r="FD13" i="1" s="1"/>
  <c r="HH12" i="1"/>
  <c r="AW12" i="1"/>
  <c r="AW13" i="1" s="1"/>
  <c r="DK12" i="1"/>
  <c r="DK13" i="1" s="1"/>
  <c r="IC12" i="1"/>
  <c r="IC13" i="1" s="1"/>
  <c r="DC12" i="1"/>
  <c r="DC13" i="1" s="1"/>
  <c r="BF12" i="1"/>
  <c r="BF13" i="1" s="1"/>
  <c r="HJ12" i="1"/>
  <c r="HJ13" i="1" s="1"/>
  <c r="DH12" i="1"/>
  <c r="DH13" i="1" s="1"/>
  <c r="AD12" i="1"/>
  <c r="AD13" i="1" s="1"/>
  <c r="GR12" i="1"/>
  <c r="GR13" i="1" s="1"/>
  <c r="HA12" i="1"/>
  <c r="GW12" i="1"/>
  <c r="GZ12" i="1"/>
  <c r="AT12" i="1"/>
  <c r="AT13" i="1" s="1"/>
  <c r="BA9" i="1"/>
  <c r="BA11" i="1" s="1"/>
  <c r="BC9" i="1"/>
  <c r="BC10" i="1" s="1"/>
  <c r="BE9" i="1"/>
  <c r="BE10" i="1" s="1"/>
  <c r="AX9" i="1"/>
  <c r="AX10" i="1" s="1"/>
  <c r="EU5" i="1"/>
  <c r="ET5" i="1"/>
  <c r="AS5" i="1"/>
  <c r="AR5" i="1"/>
  <c r="CV5" i="1"/>
  <c r="CU5" i="1"/>
  <c r="CH19" i="1" l="1"/>
  <c r="CH20" i="1"/>
  <c r="CG20" i="1"/>
  <c r="CG19" i="1"/>
  <c r="CC20" i="1"/>
  <c r="CC19" i="1"/>
  <c r="CE19" i="1"/>
  <c r="CE20" i="1"/>
  <c r="CA19" i="1"/>
  <c r="CA20" i="1"/>
  <c r="CF19" i="1"/>
  <c r="CF20" i="1"/>
  <c r="CD19" i="1"/>
  <c r="CD20" i="1"/>
  <c r="CJ19" i="1"/>
  <c r="CJ20" i="1"/>
  <c r="CL19" i="1"/>
  <c r="CL20" i="1"/>
  <c r="CI19" i="1"/>
  <c r="CI20" i="1"/>
  <c r="CK19" i="1"/>
  <c r="CK20" i="1"/>
  <c r="CB20" i="1"/>
  <c r="CB19" i="1"/>
  <c r="GD19" i="1"/>
  <c r="GD20" i="1"/>
  <c r="AQ37" i="1"/>
  <c r="FP19" i="1"/>
  <c r="FP20" i="1"/>
  <c r="GC20" i="1"/>
  <c r="GC19" i="1"/>
  <c r="FQ20" i="1"/>
  <c r="FQ19" i="1"/>
  <c r="AB13" i="1"/>
  <c r="AC13" i="1"/>
  <c r="X13" i="1"/>
  <c r="AD33" i="1"/>
  <c r="AD29" i="1"/>
  <c r="AD26" i="1"/>
  <c r="AD32" i="1"/>
  <c r="AD30" i="1"/>
  <c r="AD31" i="1"/>
  <c r="AD28" i="1"/>
  <c r="AD27" i="1"/>
  <c r="AD25" i="1"/>
  <c r="HP25" i="1"/>
  <c r="HP29" i="1"/>
  <c r="HP30" i="1"/>
  <c r="HP33" i="1"/>
  <c r="HP32" i="1"/>
  <c r="HP31" i="1"/>
  <c r="HP28" i="1"/>
  <c r="HP26" i="1"/>
  <c r="HP27" i="1"/>
  <c r="DD13" i="1"/>
  <c r="DE13" i="1"/>
  <c r="HO26" i="1"/>
  <c r="Z33" i="1"/>
  <c r="HN28" i="1"/>
  <c r="HM28" i="1"/>
  <c r="AE13" i="1"/>
  <c r="AJ13" i="1"/>
  <c r="AJ39" i="1" s="1"/>
  <c r="AJ38" i="1"/>
  <c r="V13" i="1"/>
  <c r="V39" i="1" s="1"/>
  <c r="V38" i="1"/>
  <c r="GW13" i="1"/>
  <c r="GW39" i="1" s="1"/>
  <c r="GW38" i="1"/>
  <c r="U13" i="1"/>
  <c r="U39" i="1" s="1"/>
  <c r="U38" i="1"/>
  <c r="GZ13" i="1"/>
  <c r="GZ39" i="1" s="1"/>
  <c r="GZ38" i="1"/>
  <c r="S13" i="1"/>
  <c r="S39" i="1" s="1"/>
  <c r="S38" i="1"/>
  <c r="GY43" i="1"/>
  <c r="GY38" i="1"/>
  <c r="HA13" i="1"/>
  <c r="HA39" i="1" s="1"/>
  <c r="HA38" i="1"/>
  <c r="GX13" i="1"/>
  <c r="GX39" i="1" s="1"/>
  <c r="GX38" i="1"/>
  <c r="GC25" i="1"/>
  <c r="GC33" i="1"/>
  <c r="GC32" i="1"/>
  <c r="GC29" i="1"/>
  <c r="GC28" i="1"/>
  <c r="FQ32" i="1"/>
  <c r="FQ33" i="1"/>
  <c r="FQ25" i="1"/>
  <c r="FQ28" i="1"/>
  <c r="FQ26" i="1"/>
  <c r="FP31" i="1"/>
  <c r="GC30" i="1"/>
  <c r="GC26" i="1"/>
  <c r="GC27" i="1"/>
  <c r="GC31" i="1"/>
  <c r="FQ29" i="1"/>
  <c r="HO31" i="1"/>
  <c r="Z30" i="1"/>
  <c r="Z28" i="1"/>
  <c r="Z31" i="1"/>
  <c r="Z27" i="1"/>
  <c r="Z25" i="1"/>
  <c r="Z29" i="1"/>
  <c r="Z32" i="1"/>
  <c r="Z26" i="1"/>
  <c r="HN31" i="1"/>
  <c r="HN25" i="1"/>
  <c r="HN29" i="1"/>
  <c r="HN33" i="1"/>
  <c r="HN32" i="1"/>
  <c r="HN30" i="1"/>
  <c r="HO30" i="1"/>
  <c r="HN27" i="1"/>
  <c r="HN26" i="1"/>
  <c r="HO28" i="1"/>
  <c r="HO25" i="1"/>
  <c r="HO29" i="1"/>
  <c r="HO33" i="1"/>
  <c r="HO32" i="1"/>
  <c r="HO27" i="1"/>
  <c r="HM30" i="1"/>
  <c r="HM25" i="1"/>
  <c r="HM29" i="1"/>
  <c r="HM33" i="1"/>
  <c r="HM27" i="1"/>
  <c r="HM26" i="1"/>
  <c r="FQ30" i="1"/>
  <c r="FQ27" i="1"/>
  <c r="FQ31" i="1"/>
  <c r="FP33" i="1"/>
  <c r="FP30" i="1"/>
  <c r="CW25" i="1"/>
  <c r="CW34" i="1" s="1"/>
  <c r="FP26" i="1"/>
  <c r="FP25" i="1"/>
  <c r="FP28" i="1"/>
  <c r="FP27" i="1"/>
  <c r="HM32" i="1"/>
  <c r="FP32" i="1"/>
  <c r="HM31" i="1"/>
  <c r="FP29" i="1"/>
  <c r="GC34" i="1"/>
  <c r="AN13" i="1"/>
  <c r="GA13" i="1"/>
  <c r="GX41" i="1"/>
  <c r="GY40" i="1"/>
  <c r="HA42" i="1"/>
  <c r="S42" i="1"/>
  <c r="U41" i="1"/>
  <c r="S43" i="1"/>
  <c r="HS13" i="1"/>
  <c r="HH13" i="1"/>
  <c r="GX42" i="1"/>
  <c r="GX43" i="1"/>
  <c r="V43" i="1"/>
  <c r="S40" i="1"/>
  <c r="GZ40" i="1"/>
  <c r="GY41" i="1"/>
  <c r="GN13" i="1"/>
  <c r="GW40" i="1"/>
  <c r="DP13" i="1"/>
  <c r="V41" i="1"/>
  <c r="AJ40" i="1"/>
  <c r="GY13" i="1"/>
  <c r="GY39" i="1" s="1"/>
  <c r="GY42" i="1"/>
  <c r="V42" i="1"/>
  <c r="AJ42" i="1"/>
  <c r="S41" i="1"/>
  <c r="GZ41" i="1"/>
  <c r="HA40" i="1"/>
  <c r="HA43" i="1"/>
  <c r="GX40" i="1"/>
  <c r="GW41" i="1"/>
  <c r="AQ40" i="1"/>
  <c r="V40" i="1"/>
  <c r="GZ42" i="1"/>
  <c r="U42" i="1"/>
  <c r="AJ41" i="1"/>
  <c r="GW43" i="1"/>
  <c r="GW42" i="1"/>
  <c r="AJ43" i="1"/>
  <c r="GZ43" i="1"/>
  <c r="U43" i="1"/>
  <c r="U40" i="1"/>
  <c r="HA41" i="1"/>
  <c r="AD34" i="1"/>
  <c r="Z19" i="1"/>
  <c r="Z20" i="1"/>
  <c r="AD19" i="1"/>
  <c r="AD20" i="1"/>
  <c r="CM19" i="1"/>
  <c r="CM20" i="1"/>
  <c r="CN19" i="1"/>
  <c r="CN20" i="1"/>
  <c r="CW19" i="1"/>
  <c r="CW20" i="1"/>
  <c r="BA10" i="1"/>
  <c r="BE11" i="1"/>
  <c r="AX11" i="1"/>
  <c r="BC11" i="1"/>
  <c r="BC12" i="1"/>
  <c r="BC13" i="1" s="1"/>
  <c r="BE12" i="1"/>
  <c r="BA12" i="1"/>
  <c r="BA13" i="1" s="1"/>
  <c r="AX12" i="1"/>
  <c r="AX13" i="1" s="1"/>
  <c r="AR47" i="1"/>
  <c r="AS47" i="1"/>
  <c r="CU47" i="1"/>
  <c r="CV47" i="1"/>
  <c r="ET47" i="1"/>
  <c r="EU47" i="1"/>
  <c r="EU6" i="1"/>
  <c r="ET6" i="1"/>
  <c r="AR6" i="1"/>
  <c r="AS6" i="1"/>
  <c r="CU6" i="1"/>
  <c r="CU9" i="1" s="1"/>
  <c r="CU10" i="1" s="1"/>
  <c r="CV6" i="1"/>
  <c r="CV9" i="1" s="1"/>
  <c r="CV10" i="1" s="1"/>
  <c r="AQ38" i="1" l="1"/>
  <c r="AD35" i="1"/>
  <c r="AD36" i="1" s="1"/>
  <c r="AD37" i="1" s="1"/>
  <c r="AD38" i="1" s="1"/>
  <c r="AD39" i="1" s="1"/>
  <c r="AD40" i="1" s="1"/>
  <c r="AD41" i="1"/>
  <c r="AD42" i="1" s="1"/>
  <c r="AD43" i="1" s="1"/>
  <c r="CU12" i="1"/>
  <c r="CU11" i="1"/>
  <c r="CV12" i="1"/>
  <c r="CV11" i="1"/>
  <c r="AQ41" i="1"/>
  <c r="CW35" i="1"/>
  <c r="CM36" i="1"/>
  <c r="CN36" i="1"/>
  <c r="GC35" i="1"/>
  <c r="Z34" i="1"/>
  <c r="BE13" i="1"/>
  <c r="EU9" i="1"/>
  <c r="EU10" i="1" s="1"/>
  <c r="ET9" i="1"/>
  <c r="ET10" i="1" s="1"/>
  <c r="AR9" i="1"/>
  <c r="AR10" i="1" s="1"/>
  <c r="AS9" i="1"/>
  <c r="AS10" i="1" s="1"/>
  <c r="AQ39" i="1" l="1"/>
  <c r="AQ42" i="1"/>
  <c r="Z35" i="1"/>
  <c r="GC36" i="1"/>
  <c r="GC37" i="1"/>
  <c r="CN37" i="1"/>
  <c r="CM37" i="1"/>
  <c r="AS11" i="1"/>
  <c r="AR11" i="1"/>
  <c r="EU11" i="1"/>
  <c r="ET11" i="1"/>
  <c r="AR12" i="1"/>
  <c r="AS12" i="1"/>
  <c r="AS13" i="1" s="1"/>
  <c r="EU12" i="1"/>
  <c r="ET12" i="1"/>
  <c r="CU13" i="1"/>
  <c r="CV13" i="1"/>
  <c r="AQ43" i="1" l="1"/>
  <c r="Z36" i="1"/>
  <c r="CN38" i="1"/>
  <c r="GC38" i="1"/>
  <c r="CM38" i="1"/>
  <c r="EU13" i="1"/>
  <c r="ET13" i="1"/>
  <c r="HP5" i="1"/>
  <c r="GC39" i="1" l="1"/>
  <c r="CM39" i="1"/>
  <c r="CN39" i="1"/>
  <c r="Z37" i="1"/>
  <c r="HP47" i="1"/>
  <c r="HP6" i="1"/>
  <c r="HV5" i="1"/>
  <c r="GB5" i="1"/>
  <c r="GC40" i="1" l="1"/>
  <c r="CN40" i="1"/>
  <c r="CM40" i="1"/>
  <c r="HP9" i="1"/>
  <c r="HP10" i="1" s="1"/>
  <c r="HV47" i="1"/>
  <c r="GB47" i="1"/>
  <c r="HV6" i="1"/>
  <c r="FX5" i="1"/>
  <c r="FW5" i="1"/>
  <c r="GC41" i="1" l="1"/>
  <c r="CN41" i="1"/>
  <c r="CM41" i="1"/>
  <c r="HP11" i="1"/>
  <c r="HP12" i="1"/>
  <c r="HP13" i="1" s="1"/>
  <c r="HV9" i="1"/>
  <c r="HV10" i="1" s="1"/>
  <c r="FW47" i="1"/>
  <c r="FX47" i="1"/>
  <c r="GB9" i="1"/>
  <c r="GB10" i="1" s="1"/>
  <c r="FW6" i="1"/>
  <c r="FX6" i="1"/>
  <c r="GC42" i="1" l="1"/>
  <c r="CM42" i="1"/>
  <c r="CN42" i="1"/>
  <c r="GB11" i="1"/>
  <c r="HV11" i="1"/>
  <c r="HV12" i="1"/>
  <c r="HV13" i="1" s="1"/>
  <c r="GB12" i="1"/>
  <c r="GB13" i="1" s="1"/>
  <c r="FX9" i="1"/>
  <c r="FX10" i="1" s="1"/>
  <c r="FW9" i="1"/>
  <c r="FW10" i="1" s="1"/>
  <c r="GC43" i="1" l="1"/>
  <c r="CN43" i="1"/>
  <c r="CM43" i="1"/>
  <c r="FX11" i="1"/>
  <c r="FW11" i="1"/>
  <c r="FW37" i="1" s="1"/>
  <c r="FW36" i="1"/>
  <c r="FW12" i="1"/>
  <c r="FX12" i="1"/>
  <c r="FX13" i="1" s="1"/>
  <c r="FW13" i="1" l="1"/>
  <c r="FW39" i="1" s="1"/>
  <c r="FW38" i="1"/>
  <c r="FW40" i="1"/>
  <c r="FW41" i="1"/>
  <c r="FW42" i="1"/>
  <c r="FW43" i="1"/>
  <c r="EY5" i="1"/>
  <c r="EX5" i="1"/>
  <c r="EX47" i="1" l="1"/>
  <c r="EY47" i="1"/>
  <c r="EY6" i="1"/>
  <c r="EY9" i="1" s="1"/>
  <c r="EY10" i="1" s="1"/>
  <c r="EX6" i="1"/>
  <c r="EY11" i="1" l="1"/>
  <c r="EX9" i="1"/>
  <c r="EX10" i="1" s="1"/>
  <c r="GZ5" i="1"/>
  <c r="GZ47" i="1" s="1"/>
  <c r="EB5" i="1"/>
  <c r="EX11" i="1" l="1"/>
  <c r="EY12" i="1"/>
  <c r="EX12" i="1"/>
  <c r="EX13" i="1" s="1"/>
  <c r="EB47" i="1"/>
  <c r="EB6" i="1"/>
  <c r="CN5" i="1"/>
  <c r="CM5" i="1"/>
  <c r="EY13" i="1" l="1"/>
  <c r="EB9" i="1"/>
  <c r="EB10" i="1" s="1"/>
  <c r="EB11" i="1" l="1"/>
  <c r="EB12" i="1"/>
  <c r="EB13" i="1" s="1"/>
  <c r="FM5" i="1"/>
  <c r="FM47" i="1" s="1"/>
  <c r="BY5" i="1" l="1"/>
  <c r="BX5" i="1"/>
  <c r="CT5" i="1"/>
  <c r="BX47" i="1" l="1"/>
  <c r="BY47" i="1"/>
  <c r="CT47" i="1"/>
  <c r="BX6" i="1"/>
  <c r="BY6" i="1"/>
  <c r="CT6" i="1"/>
  <c r="CT9" i="1" s="1"/>
  <c r="CT10" i="1" s="1"/>
  <c r="GV5" i="1"/>
  <c r="GV47" i="1" s="1"/>
  <c r="DG5" i="1"/>
  <c r="F31" i="3"/>
  <c r="E31" i="3"/>
  <c r="C31" i="3"/>
  <c r="B31" i="3"/>
  <c r="CT12" i="1" l="1"/>
  <c r="CT11" i="1"/>
  <c r="BY9" i="1"/>
  <c r="BY10" i="1" s="1"/>
  <c r="BX9" i="1"/>
  <c r="BX10" i="1" s="1"/>
  <c r="DG47" i="1"/>
  <c r="DG6" i="1"/>
  <c r="HA5" i="1"/>
  <c r="BX11" i="1" l="1"/>
  <c r="BY11" i="1"/>
  <c r="BX12" i="1"/>
  <c r="BY12" i="1"/>
  <c r="BY13" i="1" s="1"/>
  <c r="CT13" i="1"/>
  <c r="DG9" i="1"/>
  <c r="DG10" i="1" s="1"/>
  <c r="HA47" i="1"/>
  <c r="HB5" i="1"/>
  <c r="HC5" i="1"/>
  <c r="FJ5" i="1"/>
  <c r="BX13" i="1" l="1"/>
  <c r="DG11" i="1"/>
  <c r="DG12" i="1"/>
  <c r="DG13" i="1" s="1"/>
  <c r="HB47" i="1"/>
  <c r="FJ47" i="1"/>
  <c r="HC47" i="1"/>
  <c r="HB6" i="1"/>
  <c r="HC6" i="1"/>
  <c r="FJ6" i="1"/>
  <c r="FK5" i="1"/>
  <c r="HC9" i="1" l="1"/>
  <c r="HC10" i="1" s="1"/>
  <c r="HB9" i="1"/>
  <c r="HB10" i="1" s="1"/>
  <c r="FJ9" i="1"/>
  <c r="FJ10" i="1" s="1"/>
  <c r="FK47" i="1"/>
  <c r="FK6" i="1"/>
  <c r="BQ5" i="1"/>
  <c r="HZ5" i="1"/>
  <c r="F49" i="3"/>
  <c r="F48" i="3"/>
  <c r="F47" i="3"/>
  <c r="F34" i="3"/>
  <c r="F33" i="3"/>
  <c r="F32" i="3"/>
  <c r="F30" i="3"/>
  <c r="F29" i="3"/>
  <c r="E49" i="3"/>
  <c r="E48" i="3"/>
  <c r="E47" i="3"/>
  <c r="E34" i="3"/>
  <c r="E33" i="3"/>
  <c r="E32" i="3"/>
  <c r="E30" i="3"/>
  <c r="E29" i="3"/>
  <c r="FJ11" i="1" l="1"/>
  <c r="HB11" i="1"/>
  <c r="HB37" i="1" s="1"/>
  <c r="HB36" i="1"/>
  <c r="HC11" i="1"/>
  <c r="FJ12" i="1"/>
  <c r="HB12" i="1"/>
  <c r="HC12" i="1"/>
  <c r="HC13" i="1" s="1"/>
  <c r="FK9" i="1"/>
  <c r="FK10" i="1" s="1"/>
  <c r="BQ47" i="1"/>
  <c r="HZ47" i="1"/>
  <c r="BQ6" i="1"/>
  <c r="HZ6" i="1"/>
  <c r="A47" i="1"/>
  <c r="A6" i="1"/>
  <c r="B7" i="1" s="1"/>
  <c r="A5" i="1"/>
  <c r="DB5" i="1"/>
  <c r="DA5" i="1"/>
  <c r="GG7" i="1" l="1"/>
  <c r="GG18" i="1" s="1"/>
  <c r="GI7" i="1"/>
  <c r="GI18" i="1" s="1"/>
  <c r="GF7" i="1"/>
  <c r="GF18" i="1" s="1"/>
  <c r="GE7" i="1"/>
  <c r="GE18" i="1" s="1"/>
  <c r="GU7" i="1"/>
  <c r="GU18" i="1" s="1"/>
  <c r="GS7" i="1"/>
  <c r="GT7" i="1"/>
  <c r="AG7" i="1"/>
  <c r="FI7" i="1"/>
  <c r="AF7" i="1"/>
  <c r="AH7" i="1"/>
  <c r="IB7" i="1"/>
  <c r="IB24" i="1" s="1"/>
  <c r="AE7" i="1"/>
  <c r="AS7" i="1"/>
  <c r="AS24" i="1" s="1"/>
  <c r="AR7" i="1"/>
  <c r="AR24" i="1" s="1"/>
  <c r="AA7" i="1"/>
  <c r="AQ7" i="1"/>
  <c r="AQ18" i="1" s="1"/>
  <c r="AB7" i="1"/>
  <c r="AC7" i="1"/>
  <c r="X7" i="1"/>
  <c r="DE7" i="1"/>
  <c r="DD7" i="1"/>
  <c r="HB13" i="1"/>
  <c r="HB39" i="1" s="1"/>
  <c r="HB38" i="1"/>
  <c r="GA7" i="1"/>
  <c r="GA18" i="1" s="1"/>
  <c r="FJ13" i="1"/>
  <c r="HB40" i="1"/>
  <c r="HB42" i="1"/>
  <c r="HB43" i="1"/>
  <c r="HB41" i="1"/>
  <c r="AM7" i="1"/>
  <c r="AN7" i="1"/>
  <c r="HD7" i="1"/>
  <c r="AP7" i="1"/>
  <c r="FC7" i="1"/>
  <c r="FK11" i="1"/>
  <c r="GQ7" i="1"/>
  <c r="GP7" i="1"/>
  <c r="GO7" i="1"/>
  <c r="DM7" i="1"/>
  <c r="DL7" i="1"/>
  <c r="FT7" i="1"/>
  <c r="FU7" i="1"/>
  <c r="FV7" i="1"/>
  <c r="GX7" i="1"/>
  <c r="FO7" i="1"/>
  <c r="HE7" i="1"/>
  <c r="HE18" i="1" s="1"/>
  <c r="GM7" i="1"/>
  <c r="HF7" i="1"/>
  <c r="GH7" i="1"/>
  <c r="GH18" i="1" s="1"/>
  <c r="HS7" i="1"/>
  <c r="HR7" i="1"/>
  <c r="HQ7" i="1"/>
  <c r="EZ7" i="1"/>
  <c r="AJ7" i="1"/>
  <c r="GN7" i="1"/>
  <c r="GK7" i="1"/>
  <c r="GL7" i="1"/>
  <c r="GJ7" i="1"/>
  <c r="FZ7" i="1"/>
  <c r="FZ18" i="1" s="1"/>
  <c r="AO7" i="1"/>
  <c r="AL7" i="1"/>
  <c r="EQ7" i="1"/>
  <c r="EP7" i="1"/>
  <c r="IA7" i="1"/>
  <c r="HY7" i="1"/>
  <c r="HX7" i="1"/>
  <c r="HW7" i="1"/>
  <c r="FK12" i="1"/>
  <c r="FK13" i="1" s="1"/>
  <c r="BB7" i="1"/>
  <c r="BF7" i="1"/>
  <c r="AW7" i="1"/>
  <c r="AZ7" i="1"/>
  <c r="DI7" i="1"/>
  <c r="DH7" i="1"/>
  <c r="DK7" i="1"/>
  <c r="DJ7" i="1"/>
  <c r="BZ7" i="1"/>
  <c r="DT7" i="1"/>
  <c r="DS7" i="1"/>
  <c r="HJ7" i="1"/>
  <c r="GW7" i="1"/>
  <c r="GW18" i="1" s="1"/>
  <c r="FY7" i="1"/>
  <c r="FY18" i="1" s="1"/>
  <c r="IC7" i="1"/>
  <c r="BT7" i="1"/>
  <c r="DR7" i="1"/>
  <c r="CV7" i="1"/>
  <c r="CT7" i="1"/>
  <c r="CU7" i="1"/>
  <c r="DP7" i="1"/>
  <c r="DO7" i="1"/>
  <c r="BQ9" i="1"/>
  <c r="HZ9" i="1"/>
  <c r="HZ10" i="1" s="1"/>
  <c r="FD7" i="1"/>
  <c r="FE7" i="1"/>
  <c r="DQ7" i="1"/>
  <c r="HH7" i="1"/>
  <c r="HT7" i="1"/>
  <c r="HK7" i="1"/>
  <c r="GR7" i="1"/>
  <c r="GY7" i="1"/>
  <c r="GY34" i="1" s="1"/>
  <c r="DN7" i="1"/>
  <c r="DC7" i="1"/>
  <c r="DC18" i="1" s="1"/>
  <c r="AU7" i="1"/>
  <c r="AT7" i="1"/>
  <c r="BC7" i="1"/>
  <c r="BA7" i="1"/>
  <c r="AX7" i="1"/>
  <c r="BE7" i="1"/>
  <c r="FX7" i="1"/>
  <c r="BQ7" i="1"/>
  <c r="EA7" i="1"/>
  <c r="FW7" i="1"/>
  <c r="EX7" i="1"/>
  <c r="EU7" i="1"/>
  <c r="DV7" i="1"/>
  <c r="HA7" i="1"/>
  <c r="HA34" i="1" s="1"/>
  <c r="FN7" i="1"/>
  <c r="DG7" i="1"/>
  <c r="GV7" i="1"/>
  <c r="GV18" i="1" s="1"/>
  <c r="BX7" i="1"/>
  <c r="GZ7" i="1"/>
  <c r="GZ34" i="1" s="1"/>
  <c r="ET7" i="1"/>
  <c r="BY7" i="1"/>
  <c r="HV7" i="1"/>
  <c r="HP18" i="1"/>
  <c r="GB7" i="1"/>
  <c r="GB18" i="1" s="1"/>
  <c r="EB7" i="1"/>
  <c r="HB7" i="1"/>
  <c r="HB34" i="1" s="1"/>
  <c r="FL7" i="1"/>
  <c r="FM7" i="1"/>
  <c r="EY7" i="1"/>
  <c r="HZ7" i="1"/>
  <c r="FJ7" i="1"/>
  <c r="HC7" i="1"/>
  <c r="FK7" i="1"/>
  <c r="DA6" i="1"/>
  <c r="DB6" i="1"/>
  <c r="GE20" i="1" l="1"/>
  <c r="GE19" i="1"/>
  <c r="GF19" i="1"/>
  <c r="GF20" i="1"/>
  <c r="GI20" i="1"/>
  <c r="GI19" i="1"/>
  <c r="GG20" i="1"/>
  <c r="GG19" i="1"/>
  <c r="GU24" i="1"/>
  <c r="GU31" i="1" s="1"/>
  <c r="GU41" i="1" s="1"/>
  <c r="GS18" i="1"/>
  <c r="GS24" i="1"/>
  <c r="GV19" i="1"/>
  <c r="GV20" i="1"/>
  <c r="GT18" i="1"/>
  <c r="GT24" i="1"/>
  <c r="GU19" i="1"/>
  <c r="GU20" i="1"/>
  <c r="AH24" i="1"/>
  <c r="AH18" i="1"/>
  <c r="AF24" i="1"/>
  <c r="AF18" i="1"/>
  <c r="AG24" i="1"/>
  <c r="AG18" i="1"/>
  <c r="FI24" i="1"/>
  <c r="FI18" i="1"/>
  <c r="IB18" i="1"/>
  <c r="IB20" i="1" s="1"/>
  <c r="IB25" i="1"/>
  <c r="IB35" i="1" s="1"/>
  <c r="IB34" i="1"/>
  <c r="IB26" i="1"/>
  <c r="IB36" i="1" s="1"/>
  <c r="IB27" i="1"/>
  <c r="IB37" i="1" s="1"/>
  <c r="IB28" i="1"/>
  <c r="IB38" i="1" s="1"/>
  <c r="IB29" i="1"/>
  <c r="IB39" i="1" s="1"/>
  <c r="IB30" i="1"/>
  <c r="IB40" i="1" s="1"/>
  <c r="IB31" i="1"/>
  <c r="IB41" i="1" s="1"/>
  <c r="IB32" i="1"/>
  <c r="IB42" i="1" s="1"/>
  <c r="IB33" i="1"/>
  <c r="IB43" i="1" s="1"/>
  <c r="AQ20" i="1"/>
  <c r="AQ19" i="1"/>
  <c r="AA18" i="1"/>
  <c r="AA24" i="1"/>
  <c r="AE18" i="1"/>
  <c r="AE24" i="1"/>
  <c r="EZ18" i="1"/>
  <c r="EZ24" i="1"/>
  <c r="DL24" i="1"/>
  <c r="DL18" i="1"/>
  <c r="DM24" i="1"/>
  <c r="DM18" i="1"/>
  <c r="DD18" i="1"/>
  <c r="DD20" i="1" s="1"/>
  <c r="DD24" i="1"/>
  <c r="DE18" i="1"/>
  <c r="DE20" i="1" s="1"/>
  <c r="DE24" i="1"/>
  <c r="FU18" i="1"/>
  <c r="FU19" i="1" s="1"/>
  <c r="FU24" i="1"/>
  <c r="FT18" i="1"/>
  <c r="FT19" i="1" s="1"/>
  <c r="FT24" i="1"/>
  <c r="FV18" i="1"/>
  <c r="FV19" i="1" s="1"/>
  <c r="FV24" i="1"/>
  <c r="DC20" i="1"/>
  <c r="DC19" i="1"/>
  <c r="FO18" i="1"/>
  <c r="FO20" i="1" s="1"/>
  <c r="FO24" i="1"/>
  <c r="FD24" i="1"/>
  <c r="FD18" i="1"/>
  <c r="FC18" i="1"/>
  <c r="FC24" i="1"/>
  <c r="FE24" i="1"/>
  <c r="FE18" i="1"/>
  <c r="GB20" i="1"/>
  <c r="GB19" i="1"/>
  <c r="FZ20" i="1"/>
  <c r="FZ19" i="1"/>
  <c r="FY19" i="1"/>
  <c r="FY20" i="1"/>
  <c r="GA20" i="1"/>
  <c r="GA19" i="1"/>
  <c r="GH20" i="1"/>
  <c r="GH19" i="1"/>
  <c r="FW34" i="1"/>
  <c r="FW18" i="1"/>
  <c r="GX34" i="1"/>
  <c r="GX18" i="1"/>
  <c r="GW20" i="1"/>
  <c r="GW19" i="1"/>
  <c r="HF24" i="1"/>
  <c r="HF18" i="1"/>
  <c r="HE20" i="1"/>
  <c r="HE19" i="1"/>
  <c r="AC18" i="1"/>
  <c r="AC24" i="1"/>
  <c r="AB18" i="1"/>
  <c r="AB24" i="1"/>
  <c r="X18" i="1"/>
  <c r="X24" i="1"/>
  <c r="GA24" i="1"/>
  <c r="GH24" i="1"/>
  <c r="GW34" i="1"/>
  <c r="AJ34" i="1"/>
  <c r="HZ24" i="1"/>
  <c r="BQ24" i="1"/>
  <c r="AM18" i="1"/>
  <c r="AN24" i="1"/>
  <c r="AN18" i="1"/>
  <c r="AL24" i="1"/>
  <c r="AP18" i="1"/>
  <c r="FJ24" i="1"/>
  <c r="BZ24" i="1"/>
  <c r="DC24" i="1"/>
  <c r="DJ24" i="1"/>
  <c r="EY24" i="1"/>
  <c r="DN24" i="1"/>
  <c r="DK24" i="1"/>
  <c r="GR24" i="1"/>
  <c r="DI24" i="1"/>
  <c r="DH24" i="1"/>
  <c r="AZ24" i="1"/>
  <c r="AW24" i="1"/>
  <c r="DQ24" i="1"/>
  <c r="BF24" i="1"/>
  <c r="ET24" i="1"/>
  <c r="HX24" i="1"/>
  <c r="HY24" i="1"/>
  <c r="IA24" i="1"/>
  <c r="BX24" i="1"/>
  <c r="EP24" i="1"/>
  <c r="HH24" i="1"/>
  <c r="BY24" i="1"/>
  <c r="CT24" i="1"/>
  <c r="HT24" i="1"/>
  <c r="DG24" i="1"/>
  <c r="BT24" i="1"/>
  <c r="DO24" i="1"/>
  <c r="IC24" i="1"/>
  <c r="EQ24" i="1"/>
  <c r="CU24" i="1"/>
  <c r="CV24" i="1"/>
  <c r="EU24" i="1"/>
  <c r="EX24" i="1"/>
  <c r="DR24" i="1"/>
  <c r="GL24" i="1"/>
  <c r="HK24" i="1"/>
  <c r="HP34" i="1"/>
  <c r="HP35" i="1" s="1"/>
  <c r="FX24" i="1"/>
  <c r="EB24" i="1"/>
  <c r="BB24" i="1"/>
  <c r="AX24" i="1"/>
  <c r="HV24" i="1"/>
  <c r="DP24" i="1"/>
  <c r="HJ24" i="1"/>
  <c r="FQ34" i="1"/>
  <c r="FQ35" i="1" s="1"/>
  <c r="FP34" i="1"/>
  <c r="FP35" i="1" s="1"/>
  <c r="FK24" i="1"/>
  <c r="DS24" i="1"/>
  <c r="BA24" i="1"/>
  <c r="BC24" i="1"/>
  <c r="AT24" i="1"/>
  <c r="DT24" i="1"/>
  <c r="HW24" i="1"/>
  <c r="BE24" i="1"/>
  <c r="AU24" i="1"/>
  <c r="BB18" i="1"/>
  <c r="HY18" i="1"/>
  <c r="IC18" i="1"/>
  <c r="HH18" i="1"/>
  <c r="IA18" i="1"/>
  <c r="CU18" i="1"/>
  <c r="DR18" i="1"/>
  <c r="BT18" i="1"/>
  <c r="GM18" i="1"/>
  <c r="DO18" i="1"/>
  <c r="AK18" i="1"/>
  <c r="FX18" i="1"/>
  <c r="AX18" i="1"/>
  <c r="AO18" i="1"/>
  <c r="EX18" i="1"/>
  <c r="GK18" i="1"/>
  <c r="FK18" i="1"/>
  <c r="HJ18" i="1"/>
  <c r="EP18" i="1"/>
  <c r="CT18" i="1"/>
  <c r="CV18" i="1"/>
  <c r="AJ18" i="1"/>
  <c r="BE18" i="1"/>
  <c r="BA18" i="1"/>
  <c r="BC18" i="1"/>
  <c r="DS18" i="1"/>
  <c r="DQ18" i="1"/>
  <c r="BX18" i="1"/>
  <c r="DG18" i="1"/>
  <c r="AS18" i="1"/>
  <c r="AT18" i="1"/>
  <c r="DT18" i="1"/>
  <c r="AR18" i="1"/>
  <c r="BZ18" i="1"/>
  <c r="ET18" i="1"/>
  <c r="DJ18" i="1"/>
  <c r="BY18" i="1"/>
  <c r="DP18" i="1"/>
  <c r="GJ18" i="1"/>
  <c r="GL18" i="1"/>
  <c r="EY18" i="1"/>
  <c r="DN18" i="1"/>
  <c r="DK18" i="1"/>
  <c r="HV18" i="1"/>
  <c r="EQ18" i="1"/>
  <c r="EU18" i="1"/>
  <c r="HW18" i="1"/>
  <c r="HX18" i="1"/>
  <c r="AU18" i="1"/>
  <c r="GR18" i="1"/>
  <c r="DI18" i="1"/>
  <c r="FJ18" i="1"/>
  <c r="AZ18" i="1"/>
  <c r="DH18" i="1"/>
  <c r="EB18" i="1"/>
  <c r="HK18" i="1"/>
  <c r="AW18" i="1"/>
  <c r="HT18" i="1"/>
  <c r="BF18" i="1"/>
  <c r="HZ11" i="1"/>
  <c r="BQ10" i="1"/>
  <c r="BQ11" i="1"/>
  <c r="HP20" i="1"/>
  <c r="HP19" i="1"/>
  <c r="HZ18" i="1"/>
  <c r="BQ18" i="1"/>
  <c r="HZ12" i="1"/>
  <c r="HZ13" i="1" s="1"/>
  <c r="BQ12" i="1"/>
  <c r="BQ13" i="1" s="1"/>
  <c r="DB9" i="1"/>
  <c r="DB10" i="1" s="1"/>
  <c r="DA9" i="1"/>
  <c r="DA10" i="1" s="1"/>
  <c r="DA7" i="1"/>
  <c r="DB7" i="1"/>
  <c r="B29" i="3"/>
  <c r="BP5" i="1"/>
  <c r="GU30" i="1" l="1"/>
  <c r="GU40" i="1" s="1"/>
  <c r="GU29" i="1"/>
  <c r="GU39" i="1" s="1"/>
  <c r="GU28" i="1"/>
  <c r="GU38" i="1" s="1"/>
  <c r="GU27" i="1"/>
  <c r="GU37" i="1" s="1"/>
  <c r="GU26" i="1"/>
  <c r="GU36" i="1" s="1"/>
  <c r="GU33" i="1"/>
  <c r="GU43" i="1" s="1"/>
  <c r="GU25" i="1"/>
  <c r="GU35" i="1" s="1"/>
  <c r="GU32" i="1"/>
  <c r="GU42" i="1" s="1"/>
  <c r="GU34" i="1"/>
  <c r="GS34" i="1"/>
  <c r="GS25" i="1"/>
  <c r="GS35" i="1" s="1"/>
  <c r="GS26" i="1"/>
  <c r="GS36" i="1" s="1"/>
  <c r="GS27" i="1"/>
  <c r="GS37" i="1" s="1"/>
  <c r="GS28" i="1"/>
  <c r="GS38" i="1" s="1"/>
  <c r="GS29" i="1"/>
  <c r="GS39" i="1" s="1"/>
  <c r="GS30" i="1"/>
  <c r="GS40" i="1" s="1"/>
  <c r="GS31" i="1"/>
  <c r="GS41" i="1" s="1"/>
  <c r="GS32" i="1"/>
  <c r="GS42" i="1" s="1"/>
  <c r="GS33" i="1"/>
  <c r="GS43" i="1" s="1"/>
  <c r="GS19" i="1"/>
  <c r="GS20" i="1"/>
  <c r="GT25" i="1"/>
  <c r="GT35" i="1" s="1"/>
  <c r="GT34" i="1"/>
  <c r="GT26" i="1"/>
  <c r="GT36" i="1" s="1"/>
  <c r="GT27" i="1"/>
  <c r="GT37" i="1" s="1"/>
  <c r="GT28" i="1"/>
  <c r="GT38" i="1" s="1"/>
  <c r="GT29" i="1"/>
  <c r="GT39" i="1" s="1"/>
  <c r="GT30" i="1"/>
  <c r="GT40" i="1" s="1"/>
  <c r="GT31" i="1"/>
  <c r="GT41" i="1" s="1"/>
  <c r="GT32" i="1"/>
  <c r="GT42" i="1" s="1"/>
  <c r="GT33" i="1"/>
  <c r="GT43" i="1" s="1"/>
  <c r="GT20" i="1"/>
  <c r="GT19" i="1"/>
  <c r="FI20" i="1"/>
  <c r="FI19" i="1"/>
  <c r="FI34" i="1"/>
  <c r="FI25" i="1"/>
  <c r="FI35" i="1" s="1"/>
  <c r="FI26" i="1"/>
  <c r="FI36" i="1" s="1"/>
  <c r="FI27" i="1"/>
  <c r="FI37" i="1" s="1"/>
  <c r="FI28" i="1"/>
  <c r="FI38" i="1" s="1"/>
  <c r="FI29" i="1"/>
  <c r="FI39" i="1" s="1"/>
  <c r="FI30" i="1"/>
  <c r="FI40" i="1" s="1"/>
  <c r="FI31" i="1"/>
  <c r="FI41" i="1" s="1"/>
  <c r="FI32" i="1"/>
  <c r="FI42" i="1" s="1"/>
  <c r="FI33" i="1"/>
  <c r="FI43" i="1" s="1"/>
  <c r="AG20" i="1"/>
  <c r="AG19" i="1"/>
  <c r="AG34" i="1"/>
  <c r="AG25" i="1"/>
  <c r="AG35" i="1" s="1"/>
  <c r="AG26" i="1"/>
  <c r="AG36" i="1" s="1"/>
  <c r="AG27" i="1"/>
  <c r="AG37" i="1" s="1"/>
  <c r="AG28" i="1"/>
  <c r="AG38" i="1" s="1"/>
  <c r="AG29" i="1"/>
  <c r="AG39" i="1" s="1"/>
  <c r="AG30" i="1"/>
  <c r="AG40" i="1" s="1"/>
  <c r="AG31" i="1"/>
  <c r="AG41" i="1" s="1"/>
  <c r="AG32" i="1"/>
  <c r="AG42" i="1" s="1"/>
  <c r="AG33" i="1"/>
  <c r="AG43" i="1" s="1"/>
  <c r="AF20" i="1"/>
  <c r="AF19" i="1"/>
  <c r="AF34" i="1"/>
  <c r="AF25" i="1"/>
  <c r="AF35" i="1" s="1"/>
  <c r="AF26" i="1"/>
  <c r="AF36" i="1" s="1"/>
  <c r="AF27" i="1"/>
  <c r="AF37" i="1" s="1"/>
  <c r="AF28" i="1"/>
  <c r="AF38" i="1" s="1"/>
  <c r="AF29" i="1"/>
  <c r="AF39" i="1" s="1"/>
  <c r="AF30" i="1"/>
  <c r="AF40" i="1" s="1"/>
  <c r="AF31" i="1"/>
  <c r="AF41" i="1" s="1"/>
  <c r="AF32" i="1"/>
  <c r="AF42" i="1" s="1"/>
  <c r="AF33" i="1"/>
  <c r="AF43" i="1" s="1"/>
  <c r="AH20" i="1"/>
  <c r="AH19" i="1"/>
  <c r="AH34" i="1"/>
  <c r="AH25" i="1"/>
  <c r="AH35" i="1" s="1"/>
  <c r="AH26" i="1"/>
  <c r="AH36" i="1" s="1"/>
  <c r="AH27" i="1"/>
  <c r="AH37" i="1" s="1"/>
  <c r="AH28" i="1"/>
  <c r="AH38" i="1" s="1"/>
  <c r="AH29" i="1"/>
  <c r="AH39" i="1" s="1"/>
  <c r="AH30" i="1"/>
  <c r="AH40" i="1" s="1"/>
  <c r="AH31" i="1"/>
  <c r="AH41" i="1" s="1"/>
  <c r="AH32" i="1"/>
  <c r="AH42" i="1" s="1"/>
  <c r="AH33" i="1"/>
  <c r="AH43" i="1" s="1"/>
  <c r="IB19" i="1"/>
  <c r="DE19" i="1"/>
  <c r="FO19" i="1"/>
  <c r="AE32" i="1"/>
  <c r="AE42" i="1" s="1"/>
  <c r="AE34" i="1"/>
  <c r="AE25" i="1"/>
  <c r="AE35" i="1" s="1"/>
  <c r="AE26" i="1"/>
  <c r="AE36" i="1" s="1"/>
  <c r="AE27" i="1"/>
  <c r="AE37" i="1" s="1"/>
  <c r="AE28" i="1"/>
  <c r="AE38" i="1" s="1"/>
  <c r="AE29" i="1"/>
  <c r="AE39" i="1" s="1"/>
  <c r="AE30" i="1"/>
  <c r="AE40" i="1" s="1"/>
  <c r="AE31" i="1"/>
  <c r="AE41" i="1" s="1"/>
  <c r="AE33" i="1"/>
  <c r="AE43" i="1" s="1"/>
  <c r="AE19" i="1"/>
  <c r="AE20" i="1"/>
  <c r="AA25" i="1"/>
  <c r="AA35" i="1" s="1"/>
  <c r="AA34" i="1"/>
  <c r="AA26" i="1"/>
  <c r="AA36" i="1" s="1"/>
  <c r="AA27" i="1"/>
  <c r="AA37" i="1" s="1"/>
  <c r="AA28" i="1"/>
  <c r="AA38" i="1" s="1"/>
  <c r="AA29" i="1"/>
  <c r="AA39" i="1" s="1"/>
  <c r="AA30" i="1"/>
  <c r="AA40" i="1" s="1"/>
  <c r="AA31" i="1"/>
  <c r="AA41" i="1" s="1"/>
  <c r="AA32" i="1"/>
  <c r="AA42" i="1" s="1"/>
  <c r="AA33" i="1"/>
  <c r="AA43" i="1" s="1"/>
  <c r="AA19" i="1"/>
  <c r="AA20" i="1"/>
  <c r="EZ34" i="1"/>
  <c r="EZ25" i="1"/>
  <c r="EZ35" i="1" s="1"/>
  <c r="EZ26" i="1"/>
  <c r="EZ36" i="1" s="1"/>
  <c r="EZ27" i="1"/>
  <c r="EZ37" i="1" s="1"/>
  <c r="EZ28" i="1"/>
  <c r="EZ38" i="1" s="1"/>
  <c r="EZ29" i="1"/>
  <c r="EZ39" i="1" s="1"/>
  <c r="EZ30" i="1"/>
  <c r="EZ40" i="1" s="1"/>
  <c r="EZ31" i="1"/>
  <c r="EZ41" i="1" s="1"/>
  <c r="EZ32" i="1"/>
  <c r="EZ42" i="1" s="1"/>
  <c r="EZ33" i="1"/>
  <c r="EZ43" i="1" s="1"/>
  <c r="EZ19" i="1"/>
  <c r="EZ20" i="1"/>
  <c r="DM20" i="1"/>
  <c r="DM19" i="1"/>
  <c r="DM34" i="1"/>
  <c r="DM25" i="1"/>
  <c r="DM35" i="1" s="1"/>
  <c r="DM26" i="1"/>
  <c r="DM36" i="1" s="1"/>
  <c r="DM27" i="1"/>
  <c r="DM37" i="1" s="1"/>
  <c r="DM28" i="1"/>
  <c r="DM38" i="1" s="1"/>
  <c r="DM29" i="1"/>
  <c r="DM39" i="1" s="1"/>
  <c r="DM30" i="1"/>
  <c r="DM40" i="1" s="1"/>
  <c r="DM31" i="1"/>
  <c r="DM41" i="1" s="1"/>
  <c r="DM32" i="1"/>
  <c r="DM42" i="1" s="1"/>
  <c r="DM33" i="1"/>
  <c r="DM43" i="1" s="1"/>
  <c r="DL19" i="1"/>
  <c r="DL20" i="1"/>
  <c r="DL34" i="1"/>
  <c r="DL25" i="1"/>
  <c r="DL35" i="1" s="1"/>
  <c r="DL26" i="1"/>
  <c r="DL36" i="1" s="1"/>
  <c r="DL27" i="1"/>
  <c r="DL37" i="1" s="1"/>
  <c r="DL28" i="1"/>
  <c r="DL38" i="1" s="1"/>
  <c r="DL29" i="1"/>
  <c r="DL39" i="1" s="1"/>
  <c r="DL30" i="1"/>
  <c r="DL40" i="1" s="1"/>
  <c r="DL31" i="1"/>
  <c r="DL41" i="1" s="1"/>
  <c r="DL32" i="1"/>
  <c r="DL42" i="1" s="1"/>
  <c r="DL33" i="1"/>
  <c r="DL43" i="1" s="1"/>
  <c r="DD19" i="1"/>
  <c r="FT20" i="1"/>
  <c r="HE24" i="1"/>
  <c r="FU20" i="1"/>
  <c r="DE34" i="1"/>
  <c r="DE25" i="1"/>
  <c r="DE35" i="1" s="1"/>
  <c r="DE26" i="1"/>
  <c r="DE36" i="1" s="1"/>
  <c r="DE27" i="1"/>
  <c r="DE37" i="1" s="1"/>
  <c r="DE28" i="1"/>
  <c r="DE38" i="1" s="1"/>
  <c r="DE29" i="1"/>
  <c r="DE39" i="1" s="1"/>
  <c r="DE30" i="1"/>
  <c r="DE40" i="1" s="1"/>
  <c r="DE31" i="1"/>
  <c r="DE41" i="1" s="1"/>
  <c r="DE32" i="1"/>
  <c r="DE42" i="1" s="1"/>
  <c r="DE33" i="1"/>
  <c r="DE43" i="1" s="1"/>
  <c r="FV20" i="1"/>
  <c r="DD34" i="1"/>
  <c r="DD25" i="1"/>
  <c r="DD35" i="1" s="1"/>
  <c r="DD26" i="1"/>
  <c r="DD36" i="1" s="1"/>
  <c r="DD27" i="1"/>
  <c r="DD37" i="1" s="1"/>
  <c r="DD28" i="1"/>
  <c r="DD38" i="1" s="1"/>
  <c r="DD29" i="1"/>
  <c r="DD39" i="1" s="1"/>
  <c r="DD30" i="1"/>
  <c r="DD40" i="1" s="1"/>
  <c r="DD31" i="1"/>
  <c r="DD41" i="1" s="1"/>
  <c r="DD32" i="1"/>
  <c r="DD42" i="1" s="1"/>
  <c r="DD33" i="1"/>
  <c r="DD43" i="1" s="1"/>
  <c r="FV34" i="1"/>
  <c r="FV25" i="1"/>
  <c r="FV35" i="1" s="1"/>
  <c r="FV26" i="1"/>
  <c r="FV36" i="1" s="1"/>
  <c r="FV27" i="1"/>
  <c r="FV37" i="1" s="1"/>
  <c r="FV28" i="1"/>
  <c r="FV38" i="1" s="1"/>
  <c r="FV29" i="1"/>
  <c r="FV39" i="1" s="1"/>
  <c r="FV30" i="1"/>
  <c r="FV40" i="1" s="1"/>
  <c r="FV31" i="1"/>
  <c r="FV41" i="1" s="1"/>
  <c r="FV32" i="1"/>
  <c r="FV42" i="1" s="1"/>
  <c r="FV33" i="1"/>
  <c r="FV43" i="1" s="1"/>
  <c r="FT34" i="1"/>
  <c r="FT25" i="1"/>
  <c r="FT35" i="1" s="1"/>
  <c r="FT26" i="1"/>
  <c r="FT36" i="1" s="1"/>
  <c r="FT27" i="1"/>
  <c r="FT37" i="1" s="1"/>
  <c r="FT28" i="1"/>
  <c r="FT38" i="1" s="1"/>
  <c r="FT29" i="1"/>
  <c r="FT39" i="1" s="1"/>
  <c r="FT30" i="1"/>
  <c r="FT40" i="1" s="1"/>
  <c r="FT31" i="1"/>
  <c r="FT41" i="1" s="1"/>
  <c r="FT32" i="1"/>
  <c r="FT42" i="1" s="1"/>
  <c r="FT33" i="1"/>
  <c r="FT43" i="1" s="1"/>
  <c r="FU34" i="1"/>
  <c r="FU25" i="1"/>
  <c r="FU35" i="1" s="1"/>
  <c r="FU26" i="1"/>
  <c r="FU36" i="1" s="1"/>
  <c r="FU27" i="1"/>
  <c r="FU37" i="1" s="1"/>
  <c r="FU28" i="1"/>
  <c r="FU38" i="1" s="1"/>
  <c r="FU29" i="1"/>
  <c r="FU39" i="1" s="1"/>
  <c r="FU30" i="1"/>
  <c r="FU40" i="1" s="1"/>
  <c r="FU31" i="1"/>
  <c r="FU41" i="1" s="1"/>
  <c r="FU32" i="1"/>
  <c r="FU42" i="1" s="1"/>
  <c r="FU33" i="1"/>
  <c r="FU43" i="1" s="1"/>
  <c r="FO34" i="1"/>
  <c r="FO25" i="1"/>
  <c r="FO35" i="1" s="1"/>
  <c r="FO26" i="1"/>
  <c r="FO36" i="1" s="1"/>
  <c r="FO27" i="1"/>
  <c r="FO37" i="1" s="1"/>
  <c r="FO28" i="1"/>
  <c r="FO38" i="1" s="1"/>
  <c r="FO29" i="1"/>
  <c r="FO39" i="1" s="1"/>
  <c r="FO30" i="1"/>
  <c r="FO40" i="1" s="1"/>
  <c r="FO31" i="1"/>
  <c r="FO41" i="1" s="1"/>
  <c r="FO32" i="1"/>
  <c r="FO42" i="1" s="1"/>
  <c r="FO33" i="1"/>
  <c r="FO43" i="1" s="1"/>
  <c r="FE20" i="1"/>
  <c r="FE19" i="1"/>
  <c r="FE34" i="1"/>
  <c r="FE25" i="1"/>
  <c r="FE35" i="1" s="1"/>
  <c r="FE26" i="1"/>
  <c r="FE36" i="1" s="1"/>
  <c r="FE27" i="1"/>
  <c r="FE37" i="1" s="1"/>
  <c r="FE28" i="1"/>
  <c r="FE38" i="1" s="1"/>
  <c r="FE29" i="1"/>
  <c r="FE39" i="1" s="1"/>
  <c r="FE30" i="1"/>
  <c r="FE40" i="1" s="1"/>
  <c r="FE31" i="1"/>
  <c r="FE41" i="1" s="1"/>
  <c r="FE32" i="1"/>
  <c r="FE42" i="1" s="1"/>
  <c r="FE33" i="1"/>
  <c r="FE43" i="1" s="1"/>
  <c r="FC34" i="1"/>
  <c r="FC25" i="1"/>
  <c r="FC35" i="1" s="1"/>
  <c r="FC26" i="1"/>
  <c r="FC36" i="1" s="1"/>
  <c r="FC27" i="1"/>
  <c r="FC37" i="1" s="1"/>
  <c r="FC28" i="1"/>
  <c r="FC38" i="1" s="1"/>
  <c r="FC29" i="1"/>
  <c r="FC39" i="1" s="1"/>
  <c r="FC30" i="1"/>
  <c r="FC40" i="1" s="1"/>
  <c r="FC31" i="1"/>
  <c r="FC41" i="1" s="1"/>
  <c r="FC32" i="1"/>
  <c r="FC42" i="1" s="1"/>
  <c r="FC33" i="1"/>
  <c r="FC43" i="1" s="1"/>
  <c r="FC20" i="1"/>
  <c r="FC19" i="1"/>
  <c r="FD20" i="1"/>
  <c r="FD19" i="1"/>
  <c r="FD34" i="1"/>
  <c r="FD25" i="1"/>
  <c r="FD35" i="1" s="1"/>
  <c r="FD26" i="1"/>
  <c r="FD36" i="1" s="1"/>
  <c r="FD27" i="1"/>
  <c r="FD37" i="1" s="1"/>
  <c r="FD28" i="1"/>
  <c r="FD38" i="1" s="1"/>
  <c r="FD29" i="1"/>
  <c r="FD39" i="1" s="1"/>
  <c r="FD30" i="1"/>
  <c r="FD40" i="1" s="1"/>
  <c r="FD31" i="1"/>
  <c r="FD41" i="1" s="1"/>
  <c r="FD32" i="1"/>
  <c r="FD42" i="1" s="1"/>
  <c r="FD33" i="1"/>
  <c r="FD43" i="1" s="1"/>
  <c r="HF29" i="1"/>
  <c r="HE29" i="1" s="1"/>
  <c r="FW19" i="1"/>
  <c r="FW20" i="1"/>
  <c r="HF28" i="1"/>
  <c r="HE28" i="1" s="1"/>
  <c r="HF32" i="1"/>
  <c r="HE32" i="1" s="1"/>
  <c r="HF30" i="1"/>
  <c r="HE30" i="1" s="1"/>
  <c r="HF31" i="1"/>
  <c r="HE31" i="1" s="1"/>
  <c r="HF27" i="1"/>
  <c r="HE27" i="1" s="1"/>
  <c r="HF33" i="1"/>
  <c r="HE33" i="1" s="1"/>
  <c r="HF25" i="1"/>
  <c r="HE25" i="1" s="1"/>
  <c r="HF26" i="1"/>
  <c r="HE26" i="1" s="1"/>
  <c r="GX20" i="1"/>
  <c r="GX19" i="1"/>
  <c r="HF20" i="1"/>
  <c r="HF19" i="1"/>
  <c r="AB34" i="1"/>
  <c r="AB25" i="1"/>
  <c r="AB26" i="1"/>
  <c r="AB27" i="1"/>
  <c r="AB28" i="1"/>
  <c r="AB29" i="1"/>
  <c r="AB30" i="1"/>
  <c r="AB31" i="1"/>
  <c r="AB32" i="1"/>
  <c r="AB33" i="1"/>
  <c r="AB19" i="1"/>
  <c r="AB20" i="1"/>
  <c r="AC34" i="1"/>
  <c r="AC25" i="1"/>
  <c r="AC26" i="1"/>
  <c r="AC27" i="1"/>
  <c r="AC28" i="1"/>
  <c r="AC29" i="1"/>
  <c r="AC30" i="1"/>
  <c r="AC31" i="1"/>
  <c r="AC32" i="1"/>
  <c r="AC33" i="1"/>
  <c r="AC20" i="1"/>
  <c r="AC19" i="1"/>
  <c r="X25" i="1"/>
  <c r="X34" i="1"/>
  <c r="X26" i="1"/>
  <c r="X27" i="1"/>
  <c r="X28" i="1"/>
  <c r="X29" i="1"/>
  <c r="X30" i="1"/>
  <c r="X31" i="1"/>
  <c r="X32" i="1"/>
  <c r="X33" i="1"/>
  <c r="X20" i="1"/>
  <c r="X19" i="1"/>
  <c r="GH33" i="1"/>
  <c r="GH32" i="1"/>
  <c r="GH31" i="1"/>
  <c r="GH41" i="1" s="1"/>
  <c r="GH30" i="1"/>
  <c r="GH40" i="1" s="1"/>
  <c r="GH29" i="1"/>
  <c r="GH39" i="1" s="1"/>
  <c r="GH28" i="1"/>
  <c r="GH38" i="1" s="1"/>
  <c r="GH27" i="1"/>
  <c r="GH26" i="1"/>
  <c r="GH36" i="1" s="1"/>
  <c r="GH25" i="1"/>
  <c r="GH35" i="1" s="1"/>
  <c r="GH34" i="1"/>
  <c r="GA29" i="1"/>
  <c r="GA39" i="1" s="1"/>
  <c r="GA31" i="1"/>
  <c r="GA28" i="1"/>
  <c r="GA27" i="1"/>
  <c r="GA37" i="1" s="1"/>
  <c r="GA26" i="1"/>
  <c r="GA36" i="1" s="1"/>
  <c r="GA25" i="1"/>
  <c r="GA33" i="1"/>
  <c r="GA32" i="1"/>
  <c r="GA42" i="1" s="1"/>
  <c r="GA30" i="1"/>
  <c r="GB24" i="1" a="1"/>
  <c r="GB24" i="1" s="1"/>
  <c r="FY24" i="1" a="1"/>
  <c r="FY24" i="1" s="1"/>
  <c r="GA34" i="1"/>
  <c r="HZ28" i="1"/>
  <c r="HZ29" i="1"/>
  <c r="BQ28" i="1"/>
  <c r="BQ26" i="1"/>
  <c r="BQ25" i="1"/>
  <c r="BQ35" i="1" s="1"/>
  <c r="BQ31" i="1"/>
  <c r="BQ29" i="1"/>
  <c r="BQ30" i="1"/>
  <c r="BQ33" i="1"/>
  <c r="BQ32" i="1"/>
  <c r="BQ27" i="1"/>
  <c r="HZ25" i="1"/>
  <c r="HZ33" i="1"/>
  <c r="HZ32" i="1"/>
  <c r="HZ26" i="1"/>
  <c r="HZ31" i="1"/>
  <c r="HZ30" i="1"/>
  <c r="HZ27" i="1"/>
  <c r="DA24" i="1"/>
  <c r="AM19" i="1"/>
  <c r="DB24" i="1"/>
  <c r="FP36" i="1"/>
  <c r="FQ36" i="1"/>
  <c r="HP36" i="1"/>
  <c r="AK35" i="1"/>
  <c r="HF34" i="1"/>
  <c r="BQ34" i="1"/>
  <c r="BY32" i="1"/>
  <c r="BY33" i="1"/>
  <c r="BX32" i="1"/>
  <c r="BX33" i="1"/>
  <c r="BZ32" i="1"/>
  <c r="BZ33" i="1"/>
  <c r="BY27" i="1"/>
  <c r="BY26" i="1"/>
  <c r="BY28" i="1"/>
  <c r="BY29" i="1"/>
  <c r="BY30" i="1"/>
  <c r="BY31" i="1"/>
  <c r="BX27" i="1"/>
  <c r="BX26" i="1"/>
  <c r="BX28" i="1"/>
  <c r="BX29" i="1"/>
  <c r="BX30" i="1"/>
  <c r="BX31" i="1"/>
  <c r="BZ27" i="1"/>
  <c r="BZ26" i="1"/>
  <c r="BZ28" i="1"/>
  <c r="BZ29" i="1"/>
  <c r="BZ30" i="1"/>
  <c r="BZ31" i="1"/>
  <c r="AM20" i="1"/>
  <c r="AN19" i="1"/>
  <c r="AN20" i="1"/>
  <c r="AN25" i="1"/>
  <c r="AN26" i="1"/>
  <c r="AN27" i="1"/>
  <c r="AN28" i="1"/>
  <c r="AN29" i="1"/>
  <c r="AN30" i="1"/>
  <c r="AN31" i="1"/>
  <c r="AN32" i="1"/>
  <c r="AN33" i="1"/>
  <c r="AP20" i="1"/>
  <c r="AP19" i="1"/>
  <c r="BC29" i="1"/>
  <c r="BC28" i="1"/>
  <c r="BC25" i="1"/>
  <c r="BC27" i="1"/>
  <c r="BC33" i="1"/>
  <c r="BC26" i="1"/>
  <c r="BC30" i="1"/>
  <c r="BC31" i="1"/>
  <c r="BC32" i="1"/>
  <c r="AR31" i="1"/>
  <c r="AR27" i="1"/>
  <c r="AR26" i="1"/>
  <c r="AR29" i="1"/>
  <c r="AR25" i="1"/>
  <c r="AR28" i="1"/>
  <c r="AR33" i="1"/>
  <c r="AR30" i="1"/>
  <c r="AR32" i="1"/>
  <c r="AZ33" i="1"/>
  <c r="AZ26" i="1"/>
  <c r="AZ31" i="1"/>
  <c r="AZ32" i="1"/>
  <c r="AZ28" i="1"/>
  <c r="AZ29" i="1"/>
  <c r="AZ25" i="1"/>
  <c r="AZ27" i="1"/>
  <c r="AZ30" i="1"/>
  <c r="BA31" i="1"/>
  <c r="BA32" i="1"/>
  <c r="BA29" i="1"/>
  <c r="BA28" i="1"/>
  <c r="BA25" i="1"/>
  <c r="BA27" i="1"/>
  <c r="BA26" i="1"/>
  <c r="BA33" i="1"/>
  <c r="BA30" i="1"/>
  <c r="DG33" i="1"/>
  <c r="DG32" i="1"/>
  <c r="DG25" i="1"/>
  <c r="DG29" i="1"/>
  <c r="DG27" i="1"/>
  <c r="DG26" i="1"/>
  <c r="DG28" i="1"/>
  <c r="DG31" i="1"/>
  <c r="DG30" i="1"/>
  <c r="DH32" i="1"/>
  <c r="DH30" i="1"/>
  <c r="DH27" i="1"/>
  <c r="DH28" i="1"/>
  <c r="DH25" i="1"/>
  <c r="DH33" i="1"/>
  <c r="DH31" i="1"/>
  <c r="DH29" i="1"/>
  <c r="DH26" i="1"/>
  <c r="DS31" i="1"/>
  <c r="DS25" i="1"/>
  <c r="DS28" i="1"/>
  <c r="DS29" i="1"/>
  <c r="DS33" i="1"/>
  <c r="DS27" i="1"/>
  <c r="DS26" i="1"/>
  <c r="DS32" i="1"/>
  <c r="DS30" i="1"/>
  <c r="GL31" i="1"/>
  <c r="GL25" i="1"/>
  <c r="GL32" i="1"/>
  <c r="GL28" i="1"/>
  <c r="GL26" i="1"/>
  <c r="GL29" i="1"/>
  <c r="GL27" i="1"/>
  <c r="GL33" i="1"/>
  <c r="GL30" i="1"/>
  <c r="HT29" i="1"/>
  <c r="HT30" i="1"/>
  <c r="HT25" i="1"/>
  <c r="HT33" i="1"/>
  <c r="HT28" i="1"/>
  <c r="HT31" i="1"/>
  <c r="HT27" i="1"/>
  <c r="HT26" i="1"/>
  <c r="HT32" i="1"/>
  <c r="FK32" i="1"/>
  <c r="FK29" i="1"/>
  <c r="FK25" i="1"/>
  <c r="FK26" i="1"/>
  <c r="FK33" i="1"/>
  <c r="FK27" i="1"/>
  <c r="FK28" i="1"/>
  <c r="FK31" i="1"/>
  <c r="FK30" i="1"/>
  <c r="DR31" i="1"/>
  <c r="DR25" i="1"/>
  <c r="DR32" i="1"/>
  <c r="DR26" i="1"/>
  <c r="DR28" i="1"/>
  <c r="DR30" i="1"/>
  <c r="DR29" i="1"/>
  <c r="DR33" i="1"/>
  <c r="DR27" i="1"/>
  <c r="AO33" i="1"/>
  <c r="AO27" i="1"/>
  <c r="AO25" i="1"/>
  <c r="AO31" i="1"/>
  <c r="AO29" i="1"/>
  <c r="AO28" i="1"/>
  <c r="AO26" i="1"/>
  <c r="AO32" i="1"/>
  <c r="AO30" i="1"/>
  <c r="DI32" i="1"/>
  <c r="DI25" i="1"/>
  <c r="DI27" i="1"/>
  <c r="DI29" i="1"/>
  <c r="DI30" i="1"/>
  <c r="DI28" i="1"/>
  <c r="DI26" i="1"/>
  <c r="DI33" i="1"/>
  <c r="DI31" i="1"/>
  <c r="CT30" i="1"/>
  <c r="CT32" i="1"/>
  <c r="CT33" i="1"/>
  <c r="CT28" i="1"/>
  <c r="CT27" i="1"/>
  <c r="CT29" i="1"/>
  <c r="CT26" i="1"/>
  <c r="CT31" i="1"/>
  <c r="CT25" i="1"/>
  <c r="GR28" i="1"/>
  <c r="GR30" i="1"/>
  <c r="GR27" i="1"/>
  <c r="GR25" i="1"/>
  <c r="GR33" i="1"/>
  <c r="GR26" i="1"/>
  <c r="GR29" i="1"/>
  <c r="GR31" i="1"/>
  <c r="GR32" i="1"/>
  <c r="GK27" i="1"/>
  <c r="GK31" i="1"/>
  <c r="GK33" i="1"/>
  <c r="GK29" i="1"/>
  <c r="GK32" i="1"/>
  <c r="GK26" i="1"/>
  <c r="GK25" i="1"/>
  <c r="GK28" i="1"/>
  <c r="GK30" i="1"/>
  <c r="BY25" i="1"/>
  <c r="DK30" i="1"/>
  <c r="DK27" i="1"/>
  <c r="DK31" i="1"/>
  <c r="DK26" i="1"/>
  <c r="DK29" i="1"/>
  <c r="DK28" i="1"/>
  <c r="DK33" i="1"/>
  <c r="DK25" i="1"/>
  <c r="DK32" i="1"/>
  <c r="HJ29" i="1"/>
  <c r="HJ31" i="1"/>
  <c r="HJ25" i="1"/>
  <c r="HJ28" i="1"/>
  <c r="HJ27" i="1"/>
  <c r="HJ26" i="1"/>
  <c r="HJ33" i="1"/>
  <c r="HJ30" i="1"/>
  <c r="HJ32" i="1"/>
  <c r="EX33" i="1"/>
  <c r="EX28" i="1"/>
  <c r="EX29" i="1"/>
  <c r="EX27" i="1"/>
  <c r="EX26" i="1"/>
  <c r="EX25" i="1"/>
  <c r="EX32" i="1"/>
  <c r="EX31" i="1"/>
  <c r="EX30" i="1"/>
  <c r="HH33" i="1"/>
  <c r="HH26" i="1"/>
  <c r="HH32" i="1"/>
  <c r="HH29" i="1"/>
  <c r="HH31" i="1"/>
  <c r="HH25" i="1"/>
  <c r="HH28" i="1"/>
  <c r="HH27" i="1"/>
  <c r="HH30" i="1"/>
  <c r="DN32" i="1"/>
  <c r="DN31" i="1"/>
  <c r="DN26" i="1"/>
  <c r="DN25" i="1"/>
  <c r="DN29" i="1"/>
  <c r="DN33" i="1"/>
  <c r="DN27" i="1"/>
  <c r="DN28" i="1"/>
  <c r="DN30" i="1"/>
  <c r="DP27" i="1"/>
  <c r="DP30" i="1"/>
  <c r="DP31" i="1"/>
  <c r="DP32" i="1"/>
  <c r="DP26" i="1"/>
  <c r="DP25" i="1"/>
  <c r="DP29" i="1"/>
  <c r="DP33" i="1"/>
  <c r="DP28" i="1"/>
  <c r="EU28" i="1"/>
  <c r="EU26" i="1"/>
  <c r="EU33" i="1"/>
  <c r="EU29" i="1"/>
  <c r="EU27" i="1"/>
  <c r="EU30" i="1"/>
  <c r="EU25" i="1"/>
  <c r="EU31" i="1"/>
  <c r="EU32" i="1"/>
  <c r="EP26" i="1"/>
  <c r="EP29" i="1"/>
  <c r="EP27" i="1"/>
  <c r="EP25" i="1"/>
  <c r="EP28" i="1"/>
  <c r="EP31" i="1"/>
  <c r="EP30" i="1"/>
  <c r="EP32" i="1"/>
  <c r="EP33" i="1"/>
  <c r="EY28" i="1"/>
  <c r="EY29" i="1"/>
  <c r="EY26" i="1"/>
  <c r="EY31" i="1"/>
  <c r="EY25" i="1"/>
  <c r="EY32" i="1"/>
  <c r="EY33" i="1"/>
  <c r="EY27" i="1"/>
  <c r="EY30" i="1"/>
  <c r="HV31" i="1"/>
  <c r="HV29" i="1"/>
  <c r="HV33" i="1"/>
  <c r="HV25" i="1"/>
  <c r="HV28" i="1"/>
  <c r="HV30" i="1"/>
  <c r="HV26" i="1"/>
  <c r="HV27" i="1"/>
  <c r="HV32" i="1"/>
  <c r="CV27" i="1"/>
  <c r="CV26" i="1"/>
  <c r="CV29" i="1"/>
  <c r="CV31" i="1"/>
  <c r="CV25" i="1"/>
  <c r="CV28" i="1"/>
  <c r="CV32" i="1"/>
  <c r="CV33" i="1"/>
  <c r="CV30" i="1"/>
  <c r="BX25" i="1"/>
  <c r="DJ25" i="1"/>
  <c r="DJ27" i="1"/>
  <c r="DJ30" i="1"/>
  <c r="DJ26" i="1"/>
  <c r="DJ29" i="1"/>
  <c r="DJ28" i="1"/>
  <c r="DJ33" i="1"/>
  <c r="DJ31" i="1"/>
  <c r="DJ32" i="1"/>
  <c r="AX33" i="1"/>
  <c r="AX31" i="1"/>
  <c r="AX30" i="1"/>
  <c r="AX26" i="1"/>
  <c r="AX32" i="1"/>
  <c r="AX29" i="1"/>
  <c r="AX28" i="1"/>
  <c r="AX27" i="1"/>
  <c r="AX25" i="1"/>
  <c r="CU28" i="1"/>
  <c r="CU27" i="1"/>
  <c r="CU29" i="1"/>
  <c r="CU26" i="1"/>
  <c r="CU33" i="1"/>
  <c r="CU31" i="1"/>
  <c r="CU25" i="1"/>
  <c r="CU32" i="1"/>
  <c r="CU30" i="1"/>
  <c r="IA26" i="1"/>
  <c r="IA33" i="1"/>
  <c r="IA32" i="1"/>
  <c r="IA25" i="1"/>
  <c r="IA27" i="1"/>
  <c r="IA31" i="1"/>
  <c r="IA29" i="1"/>
  <c r="IA28" i="1"/>
  <c r="IA30" i="1"/>
  <c r="DC28" i="1"/>
  <c r="DC26" i="1"/>
  <c r="DC31" i="1"/>
  <c r="DC27" i="1"/>
  <c r="DC32" i="1"/>
  <c r="DC25" i="1"/>
  <c r="DC29" i="1"/>
  <c r="DC33" i="1"/>
  <c r="DC30" i="1"/>
  <c r="AU25" i="1"/>
  <c r="AU29" i="1"/>
  <c r="AU31" i="1"/>
  <c r="AU32" i="1"/>
  <c r="AU26" i="1"/>
  <c r="AU28" i="1"/>
  <c r="AU27" i="1"/>
  <c r="AU33" i="1"/>
  <c r="AU30" i="1"/>
  <c r="BB29" i="1"/>
  <c r="BB25" i="1"/>
  <c r="BB27" i="1"/>
  <c r="BB33" i="1"/>
  <c r="BB28" i="1"/>
  <c r="BB26" i="1"/>
  <c r="BB31" i="1"/>
  <c r="BB30" i="1"/>
  <c r="BB32" i="1"/>
  <c r="EQ31" i="1"/>
  <c r="EQ27" i="1"/>
  <c r="EQ25" i="1"/>
  <c r="EQ29" i="1"/>
  <c r="EQ26" i="1"/>
  <c r="EQ28" i="1"/>
  <c r="EQ33" i="1"/>
  <c r="EQ32" i="1"/>
  <c r="EQ30" i="1"/>
  <c r="HY30" i="1"/>
  <c r="HY28" i="1"/>
  <c r="HY32" i="1"/>
  <c r="HY27" i="1"/>
  <c r="HY26" i="1"/>
  <c r="HY33" i="1"/>
  <c r="HY25" i="1"/>
  <c r="HY29" i="1"/>
  <c r="HY31" i="1"/>
  <c r="BZ25" i="1"/>
  <c r="BE29" i="1"/>
  <c r="BE27" i="1"/>
  <c r="BE30" i="1"/>
  <c r="BE26" i="1"/>
  <c r="BE28" i="1"/>
  <c r="BE31" i="1"/>
  <c r="BE33" i="1"/>
  <c r="BE32" i="1"/>
  <c r="BE25" i="1"/>
  <c r="EB31" i="1"/>
  <c r="EB25" i="1"/>
  <c r="EB29" i="1"/>
  <c r="EB26" i="1"/>
  <c r="EB30" i="1"/>
  <c r="EB27" i="1"/>
  <c r="EB28" i="1"/>
  <c r="EB33" i="1"/>
  <c r="EB32" i="1"/>
  <c r="IC30" i="1"/>
  <c r="IC28" i="1"/>
  <c r="IC32" i="1"/>
  <c r="IC29" i="1"/>
  <c r="IC25" i="1"/>
  <c r="IC33" i="1"/>
  <c r="IC26" i="1"/>
  <c r="IC31" i="1"/>
  <c r="IC27" i="1"/>
  <c r="HX32" i="1"/>
  <c r="HX28" i="1"/>
  <c r="HX30" i="1"/>
  <c r="HX26" i="1"/>
  <c r="HX27" i="1"/>
  <c r="HX31" i="1"/>
  <c r="HX25" i="1"/>
  <c r="HX29" i="1"/>
  <c r="HX33" i="1"/>
  <c r="FJ28" i="1"/>
  <c r="FJ29" i="1"/>
  <c r="FJ32" i="1"/>
  <c r="FJ30" i="1"/>
  <c r="FJ25" i="1"/>
  <c r="FJ31" i="1"/>
  <c r="FJ26" i="1"/>
  <c r="FJ27" i="1"/>
  <c r="FJ33" i="1"/>
  <c r="HW25" i="1"/>
  <c r="HW28" i="1"/>
  <c r="HW32" i="1"/>
  <c r="HW30" i="1"/>
  <c r="HW31" i="1"/>
  <c r="HW26" i="1"/>
  <c r="HW27" i="1"/>
  <c r="HW33" i="1"/>
  <c r="HW29" i="1"/>
  <c r="GM31" i="1"/>
  <c r="GM25" i="1"/>
  <c r="GM32" i="1"/>
  <c r="GM26" i="1"/>
  <c r="GM29" i="1"/>
  <c r="GM28" i="1"/>
  <c r="GM27" i="1"/>
  <c r="GM33" i="1"/>
  <c r="GM30" i="1"/>
  <c r="ET25" i="1"/>
  <c r="ET28" i="1"/>
  <c r="ET26" i="1"/>
  <c r="ET29" i="1"/>
  <c r="ET33" i="1"/>
  <c r="ET27" i="1"/>
  <c r="ET31" i="1"/>
  <c r="ET30" i="1"/>
  <c r="ET32" i="1"/>
  <c r="DT32" i="1"/>
  <c r="DT25" i="1"/>
  <c r="DT26" i="1"/>
  <c r="DT28" i="1"/>
  <c r="DT29" i="1"/>
  <c r="DT33" i="1"/>
  <c r="DT27" i="1"/>
  <c r="DT31" i="1"/>
  <c r="DT30" i="1"/>
  <c r="FX33" i="1"/>
  <c r="FX29" i="1"/>
  <c r="FX31" i="1"/>
  <c r="FX26" i="1"/>
  <c r="FX27" i="1"/>
  <c r="FX28" i="1"/>
  <c r="FX25" i="1"/>
  <c r="FX32" i="1"/>
  <c r="FX30" i="1"/>
  <c r="DO32" i="1"/>
  <c r="DO27" i="1"/>
  <c r="DO31" i="1"/>
  <c r="DO26" i="1"/>
  <c r="DO25" i="1"/>
  <c r="DO29" i="1"/>
  <c r="DO28" i="1"/>
  <c r="DO30" i="1"/>
  <c r="DO33" i="1"/>
  <c r="BF26" i="1"/>
  <c r="BF28" i="1"/>
  <c r="BF30" i="1"/>
  <c r="BF31" i="1"/>
  <c r="BF25" i="1"/>
  <c r="BF27" i="1"/>
  <c r="BF33" i="1"/>
  <c r="BF32" i="1"/>
  <c r="BF29" i="1"/>
  <c r="AT33" i="1"/>
  <c r="AT25" i="1"/>
  <c r="AT29" i="1"/>
  <c r="AT31" i="1"/>
  <c r="AT26" i="1"/>
  <c r="AT28" i="1"/>
  <c r="AT27" i="1"/>
  <c r="AT30" i="1"/>
  <c r="AT32" i="1"/>
  <c r="GJ31" i="1"/>
  <c r="GJ27" i="1"/>
  <c r="GJ30" i="1"/>
  <c r="GJ32" i="1"/>
  <c r="GJ25" i="1"/>
  <c r="GJ26" i="1"/>
  <c r="GJ28" i="1"/>
  <c r="GJ33" i="1"/>
  <c r="GJ29" i="1"/>
  <c r="DQ30" i="1"/>
  <c r="DQ31" i="1"/>
  <c r="DQ32" i="1"/>
  <c r="DQ25" i="1"/>
  <c r="DQ26" i="1"/>
  <c r="DQ28" i="1"/>
  <c r="DQ29" i="1"/>
  <c r="DQ27" i="1"/>
  <c r="DQ33" i="1"/>
  <c r="AS26" i="1"/>
  <c r="AS29" i="1"/>
  <c r="AS32" i="1"/>
  <c r="AS25" i="1"/>
  <c r="AS28" i="1"/>
  <c r="AS27" i="1"/>
  <c r="AS31" i="1"/>
  <c r="AS30" i="1"/>
  <c r="AS33" i="1"/>
  <c r="HK30" i="1"/>
  <c r="HK25" i="1"/>
  <c r="HK31" i="1"/>
  <c r="HK32" i="1"/>
  <c r="HK28" i="1"/>
  <c r="HK27" i="1"/>
  <c r="HK26" i="1"/>
  <c r="HK33" i="1"/>
  <c r="HK29" i="1"/>
  <c r="AW25" i="1"/>
  <c r="AW29" i="1"/>
  <c r="AW31" i="1"/>
  <c r="AW32" i="1"/>
  <c r="AW28" i="1"/>
  <c r="AW30" i="1"/>
  <c r="AW27" i="1"/>
  <c r="AW26" i="1"/>
  <c r="AW33" i="1"/>
  <c r="HY19" i="1"/>
  <c r="HV19" i="1"/>
  <c r="EX19" i="1"/>
  <c r="HZ34" i="1"/>
  <c r="DK19" i="1"/>
  <c r="AS19" i="1"/>
  <c r="HK19" i="1"/>
  <c r="AR20" i="1"/>
  <c r="AW19" i="1"/>
  <c r="DK20" i="1"/>
  <c r="AS20" i="1"/>
  <c r="AO20" i="1"/>
  <c r="BB19" i="1"/>
  <c r="IC19" i="1"/>
  <c r="GK20" i="1"/>
  <c r="HH19" i="1"/>
  <c r="DO20" i="1"/>
  <c r="BF20" i="1"/>
  <c r="HT19" i="1"/>
  <c r="HY20" i="1"/>
  <c r="HV20" i="1"/>
  <c r="HK20" i="1"/>
  <c r="HJ20" i="1"/>
  <c r="EP20" i="1"/>
  <c r="FK20" i="1"/>
  <c r="DT20" i="1"/>
  <c r="EX20" i="1"/>
  <c r="EQ19" i="1"/>
  <c r="GR20" i="1"/>
  <c r="GK19" i="1"/>
  <c r="BB20" i="1"/>
  <c r="AJ20" i="1"/>
  <c r="IC20" i="1"/>
  <c r="FK19" i="1"/>
  <c r="AU19" i="1"/>
  <c r="DR20" i="1"/>
  <c r="AT20" i="1"/>
  <c r="ET20" i="1"/>
  <c r="AR19" i="1"/>
  <c r="AO19" i="1"/>
  <c r="HJ19" i="1"/>
  <c r="AT19" i="1"/>
  <c r="CT19" i="1"/>
  <c r="IA19" i="1"/>
  <c r="AW20" i="1"/>
  <c r="DT19" i="1"/>
  <c r="DP19" i="1"/>
  <c r="EP19" i="1"/>
  <c r="CT20" i="1"/>
  <c r="BA19" i="1"/>
  <c r="DI20" i="1"/>
  <c r="BY20" i="1"/>
  <c r="DJ19" i="1"/>
  <c r="CV19" i="1"/>
  <c r="BZ19" i="1"/>
  <c r="AK20" i="1"/>
  <c r="GM20" i="1"/>
  <c r="BE19" i="1"/>
  <c r="CU19" i="1"/>
  <c r="AZ19" i="1"/>
  <c r="BY19" i="1"/>
  <c r="HT20" i="1"/>
  <c r="BA20" i="1"/>
  <c r="BZ20" i="1"/>
  <c r="EU20" i="1"/>
  <c r="DJ20" i="1"/>
  <c r="AU20" i="1"/>
  <c r="BF19" i="1"/>
  <c r="DG20" i="1"/>
  <c r="AX19" i="1"/>
  <c r="DS20" i="1"/>
  <c r="AJ19" i="1"/>
  <c r="HX19" i="1"/>
  <c r="EU19" i="1"/>
  <c r="BE20" i="1"/>
  <c r="HH20" i="1"/>
  <c r="CV20" i="1"/>
  <c r="GL20" i="1"/>
  <c r="GL19" i="1"/>
  <c r="ET19" i="1"/>
  <c r="FX20" i="1"/>
  <c r="DO19" i="1"/>
  <c r="EB19" i="1"/>
  <c r="GJ19" i="1"/>
  <c r="DR19" i="1"/>
  <c r="DI19" i="1"/>
  <c r="FJ19" i="1"/>
  <c r="AZ20" i="1"/>
  <c r="AX20" i="1"/>
  <c r="BC20" i="1"/>
  <c r="DQ19" i="1"/>
  <c r="FX19" i="1"/>
  <c r="DN20" i="1"/>
  <c r="DN19" i="1"/>
  <c r="GR19" i="1"/>
  <c r="IA20" i="1"/>
  <c r="EY19" i="1"/>
  <c r="GM19" i="1"/>
  <c r="BT20" i="1"/>
  <c r="BX19" i="1"/>
  <c r="DQ20" i="1"/>
  <c r="DS19" i="1"/>
  <c r="GJ20" i="1"/>
  <c r="HX20" i="1"/>
  <c r="AK19" i="1"/>
  <c r="BT19" i="1"/>
  <c r="HW20" i="1"/>
  <c r="BX20" i="1"/>
  <c r="EB20" i="1"/>
  <c r="BC19" i="1"/>
  <c r="FJ20" i="1"/>
  <c r="DG19" i="1"/>
  <c r="DH19" i="1"/>
  <c r="EY20" i="1"/>
  <c r="EQ20" i="1"/>
  <c r="CU20" i="1"/>
  <c r="DH20" i="1"/>
  <c r="HW19" i="1"/>
  <c r="DP20" i="1"/>
  <c r="DA11" i="1"/>
  <c r="DB11" i="1"/>
  <c r="BQ20" i="1"/>
  <c r="HZ20" i="1"/>
  <c r="BQ19" i="1"/>
  <c r="HZ19" i="1"/>
  <c r="DA18" i="1"/>
  <c r="DB18" i="1"/>
  <c r="DB12" i="1"/>
  <c r="DB13" i="1" s="1"/>
  <c r="DA12" i="1"/>
  <c r="DA13" i="1" s="1"/>
  <c r="BP47" i="1"/>
  <c r="BP6" i="1"/>
  <c r="HF35" i="1" l="1"/>
  <c r="HF36" i="1" s="1"/>
  <c r="HF37" i="1" s="1"/>
  <c r="GH37" i="1"/>
  <c r="AC43" i="1"/>
  <c r="AB43" i="1"/>
  <c r="AC42" i="1"/>
  <c r="AB42" i="1"/>
  <c r="AC41" i="1"/>
  <c r="AB41" i="1"/>
  <c r="AC40" i="1"/>
  <c r="AB40" i="1"/>
  <c r="AC39" i="1"/>
  <c r="AB39" i="1"/>
  <c r="AC38" i="1"/>
  <c r="AB38" i="1"/>
  <c r="AC37" i="1"/>
  <c r="AB37" i="1"/>
  <c r="AC36" i="1"/>
  <c r="AB36" i="1"/>
  <c r="AC35" i="1"/>
  <c r="AB35" i="1"/>
  <c r="X43" i="1"/>
  <c r="X42" i="1"/>
  <c r="X41" i="1"/>
  <c r="X40" i="1"/>
  <c r="X39" i="1"/>
  <c r="X38" i="1"/>
  <c r="X37" i="1"/>
  <c r="X36" i="1"/>
  <c r="X35" i="1"/>
  <c r="GH42" i="1"/>
  <c r="GA38" i="1"/>
  <c r="GA43" i="1"/>
  <c r="GB32" i="1" a="1"/>
  <c r="GB32" i="1" s="1"/>
  <c r="FY29" i="1" a="1"/>
  <c r="FY29" i="1" s="1"/>
  <c r="FY25" i="1" a="1"/>
  <c r="FY25" i="1" s="1"/>
  <c r="GA35" i="1"/>
  <c r="GB30" i="1" a="1"/>
  <c r="GB30" i="1" s="1"/>
  <c r="FY32" i="1" a="1"/>
  <c r="FY32" i="1" s="1"/>
  <c r="FY28" i="1" a="1"/>
  <c r="FY28" i="1" s="1"/>
  <c r="GA41" i="1"/>
  <c r="GH43" i="1"/>
  <c r="GB33" i="1" a="1"/>
  <c r="GB33" i="1" s="1"/>
  <c r="GB27" i="1" a="1"/>
  <c r="GB27" i="1" s="1"/>
  <c r="FY26" i="1" a="1"/>
  <c r="FY26" i="1" s="1"/>
  <c r="GB31" i="1" a="1"/>
  <c r="GB31" i="1" s="1"/>
  <c r="GB34" i="1" a="1"/>
  <c r="GB34" i="1" s="1"/>
  <c r="FY31" i="1" a="1"/>
  <c r="FY31" i="1" s="1"/>
  <c r="FY27" i="1" a="1"/>
  <c r="FY27" i="1" s="1"/>
  <c r="GB26" i="1" a="1"/>
  <c r="GB26" i="1" s="1"/>
  <c r="GA40" i="1"/>
  <c r="GB25" i="1" a="1"/>
  <c r="GB25" i="1" s="1"/>
  <c r="GB29" i="1" a="1"/>
  <c r="GB29" i="1" s="1"/>
  <c r="FY33" i="1" a="1"/>
  <c r="FY33" i="1" s="1"/>
  <c r="FY34" i="1" a="1"/>
  <c r="FY34" i="1" s="1"/>
  <c r="GB28" i="1" a="1"/>
  <c r="GB28" i="1" s="1"/>
  <c r="FY30" i="1" a="1"/>
  <c r="FY30" i="1" s="1"/>
  <c r="HZ35" i="1"/>
  <c r="DB30" i="1"/>
  <c r="HZ36" i="1"/>
  <c r="HZ37" i="1" s="1"/>
  <c r="HZ38" i="1" s="1"/>
  <c r="HZ39" i="1" s="1"/>
  <c r="HZ40" i="1" s="1"/>
  <c r="DA33" i="1"/>
  <c r="DA30" i="1"/>
  <c r="DA28" i="1"/>
  <c r="DA31" i="1"/>
  <c r="DA29" i="1"/>
  <c r="DA25" i="1"/>
  <c r="DA27" i="1"/>
  <c r="DA32" i="1"/>
  <c r="DA26" i="1"/>
  <c r="BQ36" i="1"/>
  <c r="BQ37" i="1" s="1"/>
  <c r="BQ38" i="1" s="1"/>
  <c r="BQ39" i="1"/>
  <c r="HZ41" i="1"/>
  <c r="HZ42" i="1" s="1"/>
  <c r="HZ43" i="1" s="1"/>
  <c r="DB33" i="1"/>
  <c r="DB32" i="1"/>
  <c r="DB29" i="1"/>
  <c r="DB25" i="1"/>
  <c r="DB31" i="1"/>
  <c r="DB27" i="1"/>
  <c r="DB26" i="1"/>
  <c r="DB28" i="1"/>
  <c r="BQ40" i="1"/>
  <c r="BQ41" i="1" s="1"/>
  <c r="BQ42" i="1" s="1"/>
  <c r="BQ43" i="1" s="1"/>
  <c r="HP37" i="1"/>
  <c r="FQ37" i="1"/>
  <c r="FP37" i="1"/>
  <c r="HY34" i="1"/>
  <c r="DP34" i="1"/>
  <c r="HW34" i="1"/>
  <c r="DC34" i="1"/>
  <c r="DC35" i="1" s="1"/>
  <c r="DC36" i="1" s="1"/>
  <c r="DC37" i="1" s="1"/>
  <c r="DC38" i="1" s="1"/>
  <c r="DC39" i="1" s="1"/>
  <c r="DC40" i="1" s="1"/>
  <c r="DC41" i="1" s="1"/>
  <c r="DC42" i="1" s="1"/>
  <c r="DC43" i="1" s="1"/>
  <c r="FK34" i="1"/>
  <c r="EU34" i="1"/>
  <c r="EU35" i="1" s="1"/>
  <c r="EU36" i="1" s="1"/>
  <c r="EU37" i="1" s="1"/>
  <c r="EU38" i="1" s="1"/>
  <c r="EU39" i="1" s="1"/>
  <c r="EU40" i="1" s="1"/>
  <c r="EU41" i="1" s="1"/>
  <c r="EU42" i="1" s="1"/>
  <c r="EU43" i="1" s="1"/>
  <c r="DQ34" i="1"/>
  <c r="EP34" i="1"/>
  <c r="GK34" i="1"/>
  <c r="GK35" i="1" s="1"/>
  <c r="GK36" i="1" s="1"/>
  <c r="IA34" i="1"/>
  <c r="HJ34" i="1"/>
  <c r="HJ35" i="1" s="1"/>
  <c r="HJ36" i="1" s="1"/>
  <c r="HJ37" i="1" s="1"/>
  <c r="HJ38" i="1" s="1"/>
  <c r="HJ39" i="1" s="1"/>
  <c r="HJ40" i="1" s="1"/>
  <c r="HJ41" i="1" s="1"/>
  <c r="HJ42" i="1" s="1"/>
  <c r="HJ43" i="1" s="1"/>
  <c r="HK34" i="1"/>
  <c r="HH34" i="1"/>
  <c r="HH35" i="1" s="1"/>
  <c r="HH36" i="1" s="1"/>
  <c r="HH37" i="1" s="1"/>
  <c r="HH38" i="1" s="1"/>
  <c r="HH39" i="1" s="1"/>
  <c r="HH40" i="1" s="1"/>
  <c r="HH41" i="1" s="1"/>
  <c r="HH42" i="1" s="1"/>
  <c r="HH43" i="1" s="1"/>
  <c r="EB34" i="1"/>
  <c r="BX34" i="1"/>
  <c r="EY34" i="1"/>
  <c r="EY35" i="1" s="1"/>
  <c r="EY36" i="1" s="1"/>
  <c r="EY37" i="1" s="1"/>
  <c r="EY38" i="1" s="1"/>
  <c r="EY39" i="1" s="1"/>
  <c r="EY40" i="1" s="1"/>
  <c r="EY41" i="1" s="1"/>
  <c r="EY42" i="1" s="1"/>
  <c r="EY43" i="1" s="1"/>
  <c r="DG34" i="1"/>
  <c r="AZ34" i="1"/>
  <c r="AZ35" i="1" s="1"/>
  <c r="AZ36" i="1" s="1"/>
  <c r="AZ37" i="1" s="1"/>
  <c r="AZ38" i="1" s="1"/>
  <c r="AZ39" i="1" s="1"/>
  <c r="AZ40" i="1" s="1"/>
  <c r="AZ41" i="1" s="1"/>
  <c r="AZ42" i="1" s="1"/>
  <c r="AZ43" i="1" s="1"/>
  <c r="DT34" i="1"/>
  <c r="DT35" i="1" s="1"/>
  <c r="DT36" i="1" s="1"/>
  <c r="DT37" i="1" s="1"/>
  <c r="DT38" i="1" s="1"/>
  <c r="DT39" i="1" s="1"/>
  <c r="DT40" i="1" s="1"/>
  <c r="DT41" i="1" s="1"/>
  <c r="DT42" i="1" s="1"/>
  <c r="DT43" i="1" s="1"/>
  <c r="DO35" i="1"/>
  <c r="DO36" i="1" s="1"/>
  <c r="DO37" i="1" s="1"/>
  <c r="DO38" i="1" s="1"/>
  <c r="DO39" i="1" s="1"/>
  <c r="DO40" i="1" s="1"/>
  <c r="DO41" i="1" s="1"/>
  <c r="DO42" i="1" s="1"/>
  <c r="DO43" i="1" s="1"/>
  <c r="IC34" i="1"/>
  <c r="IC35" i="1" s="1"/>
  <c r="IC36" i="1" s="1"/>
  <c r="IC37" i="1" s="1"/>
  <c r="IC38" i="1" s="1"/>
  <c r="IC39" i="1" s="1"/>
  <c r="IC40" i="1" s="1"/>
  <c r="IC41" i="1" s="1"/>
  <c r="IC42" i="1" s="1"/>
  <c r="IC43" i="1" s="1"/>
  <c r="EQ34" i="1"/>
  <c r="EQ35" i="1" s="1"/>
  <c r="EQ36" i="1" s="1"/>
  <c r="EQ37" i="1" s="1"/>
  <c r="EQ38" i="1" s="1"/>
  <c r="EQ39" i="1" s="1"/>
  <c r="EQ40" i="1" s="1"/>
  <c r="EQ41" i="1" s="1"/>
  <c r="EQ42" i="1" s="1"/>
  <c r="EQ43" i="1" s="1"/>
  <c r="EX34" i="1"/>
  <c r="DP35" i="1"/>
  <c r="DP36" i="1" s="1"/>
  <c r="DP37" i="1" s="1"/>
  <c r="DP38" i="1" s="1"/>
  <c r="DP39" i="1" s="1"/>
  <c r="DP40" i="1" s="1"/>
  <c r="DP41" i="1" s="1"/>
  <c r="DP42" i="1" s="1"/>
  <c r="DP43" i="1" s="1"/>
  <c r="DS35" i="1"/>
  <c r="DS36" i="1" s="1"/>
  <c r="DS37" i="1" s="1"/>
  <c r="DS38" i="1" s="1"/>
  <c r="DS39" i="1" s="1"/>
  <c r="DS40" i="1" s="1"/>
  <c r="DS41" i="1" s="1"/>
  <c r="DS42" i="1" s="1"/>
  <c r="DS43" i="1" s="1"/>
  <c r="GL34" i="1"/>
  <c r="GL35" i="1" s="1"/>
  <c r="GL36" i="1" s="1"/>
  <c r="GL37" i="1" s="1"/>
  <c r="GL38" i="1" s="1"/>
  <c r="GL39" i="1" s="1"/>
  <c r="GL40" i="1" s="1"/>
  <c r="GL41" i="1" s="1"/>
  <c r="GL42" i="1" s="1"/>
  <c r="GL43" i="1" s="1"/>
  <c r="BX35" i="1"/>
  <c r="BX36" i="1" s="1"/>
  <c r="BX37" i="1" s="1"/>
  <c r="BX38" i="1" s="1"/>
  <c r="BX39" i="1" s="1"/>
  <c r="BX40" i="1" s="1"/>
  <c r="BX41" i="1" s="1"/>
  <c r="BX42" i="1" s="1"/>
  <c r="BX43" i="1" s="1"/>
  <c r="CU34" i="1"/>
  <c r="CU35" i="1" s="1"/>
  <c r="CU36" i="1" s="1"/>
  <c r="CU37" i="1" s="1"/>
  <c r="CU38" i="1" s="1"/>
  <c r="CU39" i="1" s="1"/>
  <c r="CU40" i="1" s="1"/>
  <c r="CU41" i="1" s="1"/>
  <c r="CU42" i="1" s="1"/>
  <c r="CU43" i="1" s="1"/>
  <c r="CT34" i="1"/>
  <c r="CT35" i="1" s="1"/>
  <c r="CT36" i="1" s="1"/>
  <c r="CT37" i="1" s="1"/>
  <c r="CT38" i="1" s="1"/>
  <c r="CT39" i="1" s="1"/>
  <c r="CT40" i="1" s="1"/>
  <c r="CT41" i="1" s="1"/>
  <c r="CT42" i="1" s="1"/>
  <c r="CT43" i="1" s="1"/>
  <c r="DH35" i="1"/>
  <c r="BY34" i="1"/>
  <c r="BY35" i="1" s="1"/>
  <c r="BY36" i="1" s="1"/>
  <c r="BY37" i="1" s="1"/>
  <c r="BY38" i="1" s="1"/>
  <c r="BY39" i="1" s="1"/>
  <c r="BY40" i="1" s="1"/>
  <c r="BY41" i="1" s="1"/>
  <c r="BY42" i="1" s="1"/>
  <c r="BY43" i="1" s="1"/>
  <c r="DO34" i="1"/>
  <c r="DR35" i="1"/>
  <c r="DR36" i="1" s="1"/>
  <c r="DR37" i="1" s="1"/>
  <c r="DR38" i="1" s="1"/>
  <c r="DR39" i="1" s="1"/>
  <c r="DR40" i="1" s="1"/>
  <c r="DR41" i="1" s="1"/>
  <c r="DR42" i="1" s="1"/>
  <c r="DR43" i="1" s="1"/>
  <c r="FK35" i="1"/>
  <c r="FK36" i="1" s="1"/>
  <c r="FK37" i="1" s="1"/>
  <c r="FK38" i="1" s="1"/>
  <c r="FK39" i="1" s="1"/>
  <c r="FK40" i="1" s="1"/>
  <c r="FK41" i="1" s="1"/>
  <c r="FK42" i="1" s="1"/>
  <c r="DS34" i="1"/>
  <c r="CV34" i="1"/>
  <c r="CV35" i="1" s="1"/>
  <c r="CV36" i="1" s="1"/>
  <c r="CV37" i="1" s="1"/>
  <c r="CV38" i="1" s="1"/>
  <c r="CV39" i="1" s="1"/>
  <c r="CV40" i="1" s="1"/>
  <c r="CV41" i="1" s="1"/>
  <c r="CV42" i="1" s="1"/>
  <c r="CV43" i="1" s="1"/>
  <c r="FX35" i="1"/>
  <c r="FX36" i="1" s="1"/>
  <c r="FX37" i="1" s="1"/>
  <c r="FX38" i="1" s="1"/>
  <c r="FX39" i="1" s="1"/>
  <c r="FX40" i="1" s="1"/>
  <c r="FX41" i="1" s="1"/>
  <c r="FX42" i="1" s="1"/>
  <c r="FX43" i="1" s="1"/>
  <c r="EB35" i="1"/>
  <c r="HY35" i="1"/>
  <c r="BA35" i="1"/>
  <c r="BA36" i="1" s="1"/>
  <c r="BA37" i="1" s="1"/>
  <c r="BA38" i="1" s="1"/>
  <c r="BA39" i="1" s="1"/>
  <c r="BA40" i="1" s="1"/>
  <c r="BA41" i="1" s="1"/>
  <c r="BA42" i="1" s="1"/>
  <c r="BA43" i="1" s="1"/>
  <c r="BZ34" i="1"/>
  <c r="BZ35" i="1" s="1"/>
  <c r="BZ36" i="1" s="1"/>
  <c r="BZ37" i="1" s="1"/>
  <c r="BZ38" i="1" s="1"/>
  <c r="BZ39" i="1" s="1"/>
  <c r="BZ40" i="1" s="1"/>
  <c r="BZ41" i="1" s="1"/>
  <c r="BZ42" i="1" s="1"/>
  <c r="BZ43" i="1" s="1"/>
  <c r="BC35" i="1"/>
  <c r="BC36" i="1" s="1"/>
  <c r="BC37" i="1" s="1"/>
  <c r="BC38" i="1" s="1"/>
  <c r="BC39" i="1" s="1"/>
  <c r="BC40" i="1" s="1"/>
  <c r="BC41" i="1" s="1"/>
  <c r="BC42" i="1" s="1"/>
  <c r="BC43" i="1" s="1"/>
  <c r="DN34" i="1"/>
  <c r="DN35" i="1" s="1"/>
  <c r="DN36" i="1" s="1"/>
  <c r="DN37" i="1" s="1"/>
  <c r="DN38" i="1" s="1"/>
  <c r="DN39" i="1" s="1"/>
  <c r="DN40" i="1" s="1"/>
  <c r="DN41" i="1" s="1"/>
  <c r="DN42" i="1" s="1"/>
  <c r="DN43" i="1" s="1"/>
  <c r="DH34" i="1"/>
  <c r="DK34" i="1"/>
  <c r="DK35" i="1" s="1"/>
  <c r="DK36" i="1" s="1"/>
  <c r="DK37" i="1" s="1"/>
  <c r="DK38" i="1" s="1"/>
  <c r="DK39" i="1" s="1"/>
  <c r="DK40" i="1" s="1"/>
  <c r="DK41" i="1" s="1"/>
  <c r="DK42" i="1" s="1"/>
  <c r="DK43" i="1" s="1"/>
  <c r="DI34" i="1"/>
  <c r="DI35" i="1" s="1"/>
  <c r="DI36" i="1" s="1"/>
  <c r="DI37" i="1" s="1"/>
  <c r="DI38" i="1" s="1"/>
  <c r="DI39" i="1" s="1"/>
  <c r="DI40" i="1" s="1"/>
  <c r="DI41" i="1" s="1"/>
  <c r="DI42" i="1" s="1"/>
  <c r="DI43" i="1" s="1"/>
  <c r="FJ34" i="1"/>
  <c r="FJ35" i="1" s="1"/>
  <c r="FJ36" i="1" s="1"/>
  <c r="FJ37" i="1" s="1"/>
  <c r="FJ38" i="1" s="1"/>
  <c r="FJ39" i="1" s="1"/>
  <c r="FJ40" i="1" s="1"/>
  <c r="FJ41" i="1" s="1"/>
  <c r="FJ42" i="1" s="1"/>
  <c r="FJ43" i="1" s="1"/>
  <c r="AR34" i="1"/>
  <c r="AR35" i="1" s="1"/>
  <c r="AR36" i="1" s="1"/>
  <c r="IA35" i="1"/>
  <c r="HK35" i="1"/>
  <c r="HK36" i="1" s="1"/>
  <c r="HK37" i="1" s="1"/>
  <c r="HK38" i="1" s="1"/>
  <c r="HK39" i="1" s="1"/>
  <c r="HK40" i="1" s="1"/>
  <c r="HK41" i="1" s="1"/>
  <c r="HK42" i="1" s="1"/>
  <c r="HK43" i="1" s="1"/>
  <c r="BA34" i="1"/>
  <c r="AT34" i="1"/>
  <c r="AT35" i="1" s="1"/>
  <c r="DR34" i="1"/>
  <c r="HX34" i="1"/>
  <c r="HX35" i="1" s="1"/>
  <c r="AS34" i="1"/>
  <c r="AS35" i="1" s="1"/>
  <c r="AS36" i="1" s="1"/>
  <c r="AO34" i="1"/>
  <c r="AO35" i="1" s="1"/>
  <c r="AW34" i="1"/>
  <c r="AW35" i="1" s="1"/>
  <c r="AW36" i="1" s="1"/>
  <c r="AW37" i="1" s="1"/>
  <c r="AW38" i="1" s="1"/>
  <c r="AW39" i="1" s="1"/>
  <c r="AW40" i="1" s="1"/>
  <c r="AW41" i="1" s="1"/>
  <c r="AW42" i="1" s="1"/>
  <c r="AW43" i="1" s="1"/>
  <c r="HV34" i="1"/>
  <c r="HV35" i="1" s="1"/>
  <c r="HV36" i="1" s="1"/>
  <c r="HV37" i="1" s="1"/>
  <c r="HV38" i="1" s="1"/>
  <c r="HV39" i="1" s="1"/>
  <c r="HV40" i="1" s="1"/>
  <c r="HV41" i="1" s="1"/>
  <c r="HV42" i="1" s="1"/>
  <c r="HV43" i="1" s="1"/>
  <c r="DG35" i="1"/>
  <c r="BE34" i="1"/>
  <c r="BE35" i="1" s="1"/>
  <c r="BE36" i="1" s="1"/>
  <c r="HT34" i="1"/>
  <c r="HT35" i="1" s="1"/>
  <c r="GR34" i="1"/>
  <c r="GR35" i="1" s="1"/>
  <c r="GR36" i="1" s="1"/>
  <c r="GR37" i="1" s="1"/>
  <c r="GR38" i="1" s="1"/>
  <c r="GR39" i="1" s="1"/>
  <c r="GR40" i="1" s="1"/>
  <c r="GR41" i="1" s="1"/>
  <c r="GR42" i="1" s="1"/>
  <c r="GR43" i="1" s="1"/>
  <c r="AU34" i="1"/>
  <c r="AU35" i="1" s="1"/>
  <c r="AU36" i="1" s="1"/>
  <c r="AU37" i="1" s="1"/>
  <c r="AU38" i="1" s="1"/>
  <c r="AU39" i="1" s="1"/>
  <c r="AU40" i="1" s="1"/>
  <c r="AU41" i="1" s="1"/>
  <c r="AU42" i="1" s="1"/>
  <c r="AU43" i="1" s="1"/>
  <c r="DJ34" i="1"/>
  <c r="DJ35" i="1" s="1"/>
  <c r="DJ36" i="1" s="1"/>
  <c r="DJ37" i="1" s="1"/>
  <c r="DJ38" i="1" s="1"/>
  <c r="DJ39" i="1" s="1"/>
  <c r="DJ40" i="1" s="1"/>
  <c r="DJ41" i="1" s="1"/>
  <c r="DJ42" i="1" s="1"/>
  <c r="DJ43" i="1" s="1"/>
  <c r="BF34" i="1"/>
  <c r="BF35" i="1" s="1"/>
  <c r="BF36" i="1" s="1"/>
  <c r="BF37" i="1" s="1"/>
  <c r="BF38" i="1" s="1"/>
  <c r="BF39" i="1" s="1"/>
  <c r="BF40" i="1" s="1"/>
  <c r="BF41" i="1" s="1"/>
  <c r="BF42" i="1" s="1"/>
  <c r="BF43" i="1" s="1"/>
  <c r="GJ34" i="1"/>
  <c r="GJ35" i="1" s="1"/>
  <c r="GJ36" i="1" s="1"/>
  <c r="HW35" i="1"/>
  <c r="HW36" i="1" s="1"/>
  <c r="HW37" i="1" s="1"/>
  <c r="HW38" i="1" s="1"/>
  <c r="HW39" i="1" s="1"/>
  <c r="HW40" i="1" s="1"/>
  <c r="HW41" i="1" s="1"/>
  <c r="HW42" i="1" s="1"/>
  <c r="HW43" i="1" s="1"/>
  <c r="EX35" i="1"/>
  <c r="EX36" i="1" s="1"/>
  <c r="EX37" i="1" s="1"/>
  <c r="EX38" i="1" s="1"/>
  <c r="EX39" i="1" s="1"/>
  <c r="EX40" i="1" s="1"/>
  <c r="EX41" i="1" s="1"/>
  <c r="EX42" i="1" s="1"/>
  <c r="EX43" i="1" s="1"/>
  <c r="AN34" i="1"/>
  <c r="AN35" i="1" s="1"/>
  <c r="AN36" i="1" s="1"/>
  <c r="BB34" i="1"/>
  <c r="BB35" i="1" s="1"/>
  <c r="BB36" i="1" s="1"/>
  <c r="BB37" i="1" s="1"/>
  <c r="BB38" i="1" s="1"/>
  <c r="BB39" i="1" s="1"/>
  <c r="BB40" i="1" s="1"/>
  <c r="BB41" i="1" s="1"/>
  <c r="BB42" i="1" s="1"/>
  <c r="BB43" i="1" s="1"/>
  <c r="FX34" i="1"/>
  <c r="BC34" i="1"/>
  <c r="AX34" i="1"/>
  <c r="AX35" i="1" s="1"/>
  <c r="AX36" i="1" s="1"/>
  <c r="AX37" i="1" s="1"/>
  <c r="AX38" i="1" s="1"/>
  <c r="AX39" i="1" s="1"/>
  <c r="AX40" i="1" s="1"/>
  <c r="AX41" i="1" s="1"/>
  <c r="AX42" i="1" s="1"/>
  <c r="AX43" i="1" s="1"/>
  <c r="DQ35" i="1"/>
  <c r="DQ36" i="1" s="1"/>
  <c r="DQ37" i="1" s="1"/>
  <c r="DQ38" i="1" s="1"/>
  <c r="DQ39" i="1" s="1"/>
  <c r="DQ40" i="1" s="1"/>
  <c r="DQ41" i="1" s="1"/>
  <c r="DQ42" i="1" s="1"/>
  <c r="DQ43" i="1" s="1"/>
  <c r="GM34" i="1"/>
  <c r="GM35" i="1" s="1"/>
  <c r="GM36" i="1" s="1"/>
  <c r="EP35" i="1"/>
  <c r="EP36" i="1" s="1"/>
  <c r="EP37" i="1" s="1"/>
  <c r="EP38" i="1" s="1"/>
  <c r="EP39" i="1" s="1"/>
  <c r="EP40" i="1" s="1"/>
  <c r="EP41" i="1" s="1"/>
  <c r="EP42" i="1" s="1"/>
  <c r="EP43" i="1" s="1"/>
  <c r="ET34" i="1"/>
  <c r="ET35" i="1" s="1"/>
  <c r="BT34" i="1"/>
  <c r="AT36" i="1"/>
  <c r="AT37" i="1" s="1"/>
  <c r="AT38" i="1" s="1"/>
  <c r="AT39" i="1" s="1"/>
  <c r="AT40" i="1" s="1"/>
  <c r="AT41" i="1" s="1"/>
  <c r="AT42" i="1" s="1"/>
  <c r="AT43" i="1" s="1"/>
  <c r="BE37" i="1"/>
  <c r="BE38" i="1" s="1"/>
  <c r="BE39" i="1" s="1"/>
  <c r="BE40" i="1" s="1"/>
  <c r="BE41" i="1" s="1"/>
  <c r="BE42" i="1" s="1"/>
  <c r="BE43" i="1" s="1"/>
  <c r="AO36" i="1"/>
  <c r="DH36" i="1"/>
  <c r="DH37" i="1" s="1"/>
  <c r="DH38" i="1" s="1"/>
  <c r="DH39" i="1" s="1"/>
  <c r="DH40" i="1" s="1"/>
  <c r="DH41" i="1" s="1"/>
  <c r="DH42" i="1" s="1"/>
  <c r="DH43" i="1" s="1"/>
  <c r="FK43" i="1"/>
  <c r="DG36" i="1"/>
  <c r="DG37" i="1" s="1"/>
  <c r="DG38" i="1" s="1"/>
  <c r="DG39" i="1" s="1"/>
  <c r="DG40" i="1" s="1"/>
  <c r="DG41" i="1" s="1"/>
  <c r="DG42" i="1" s="1"/>
  <c r="DG43" i="1" s="1"/>
  <c r="ET36" i="1"/>
  <c r="ET37" i="1" s="1"/>
  <c r="ET38" i="1" s="1"/>
  <c r="ET39" i="1" s="1"/>
  <c r="ET40" i="1" s="1"/>
  <c r="ET41" i="1" s="1"/>
  <c r="ET42" i="1" s="1"/>
  <c r="ET43" i="1" s="1"/>
  <c r="EB36" i="1"/>
  <c r="EB37" i="1" s="1"/>
  <c r="EB38" i="1" s="1"/>
  <c r="EB39" i="1" s="1"/>
  <c r="EB40" i="1" s="1"/>
  <c r="EB41" i="1" s="1"/>
  <c r="EB42" i="1" s="1"/>
  <c r="EB43" i="1" s="1"/>
  <c r="IA36" i="1"/>
  <c r="IA37" i="1" s="1"/>
  <c r="IA38" i="1" s="1"/>
  <c r="IA39" i="1" s="1"/>
  <c r="IA40" i="1" s="1"/>
  <c r="IA41" i="1" s="1"/>
  <c r="IA42" i="1" s="1"/>
  <c r="IA43" i="1" s="1"/>
  <c r="HY36" i="1"/>
  <c r="HY37" i="1" s="1"/>
  <c r="HY38" i="1" s="1"/>
  <c r="HY39" i="1" s="1"/>
  <c r="HY40" i="1" s="1"/>
  <c r="HY41" i="1" s="1"/>
  <c r="HY42" i="1" s="1"/>
  <c r="HY43" i="1" s="1"/>
  <c r="HX36" i="1"/>
  <c r="HX37" i="1" s="1"/>
  <c r="HX38" i="1" s="1"/>
  <c r="HX39" i="1" s="1"/>
  <c r="HX40" i="1" s="1"/>
  <c r="HX41" i="1" s="1"/>
  <c r="HX42" i="1" s="1"/>
  <c r="HX43" i="1" s="1"/>
  <c r="HT36" i="1"/>
  <c r="HT37" i="1" s="1"/>
  <c r="HT38" i="1" s="1"/>
  <c r="HT39" i="1" s="1"/>
  <c r="HT40" i="1" s="1"/>
  <c r="HT41" i="1" s="1"/>
  <c r="HT42" i="1" s="1"/>
  <c r="HT43" i="1" s="1"/>
  <c r="DB34" i="1"/>
  <c r="DA34" i="1"/>
  <c r="DB20" i="1"/>
  <c r="DA20" i="1"/>
  <c r="DB19" i="1"/>
  <c r="DA19" i="1"/>
  <c r="BP9" i="1"/>
  <c r="BP7" i="1"/>
  <c r="BO5" i="1"/>
  <c r="AN37" i="1" l="1"/>
  <c r="AS37" i="1"/>
  <c r="GJ37" i="1"/>
  <c r="GM37" i="1"/>
  <c r="AO37" i="1"/>
  <c r="GK37" i="1"/>
  <c r="AR37" i="1"/>
  <c r="HF38" i="1"/>
  <c r="GB39" i="1" a="1"/>
  <c r="GB39" i="1" s="1"/>
  <c r="GB35" i="1" a="1"/>
  <c r="GB35" i="1" s="1"/>
  <c r="GB42" i="1" a="1"/>
  <c r="GB42" i="1" s="1"/>
  <c r="GB41" i="1" a="1"/>
  <c r="GB41" i="1" s="1"/>
  <c r="GB43" i="1" a="1"/>
  <c r="GB43" i="1" s="1"/>
  <c r="FY38" i="1" a="1"/>
  <c r="FY38" i="1" s="1"/>
  <c r="FY37" i="1" a="1"/>
  <c r="FY37" i="1" s="1"/>
  <c r="FY39" i="1" a="1"/>
  <c r="FY39" i="1" s="1"/>
  <c r="FY35" i="1" a="1"/>
  <c r="FY35" i="1" s="1"/>
  <c r="GB40" i="1" a="1"/>
  <c r="GB40" i="1" s="1"/>
  <c r="GB37" i="1" a="1"/>
  <c r="GB37" i="1" s="1"/>
  <c r="FY42" i="1" a="1"/>
  <c r="FY42" i="1" s="1"/>
  <c r="FY36" i="1" a="1"/>
  <c r="FY36" i="1" s="1"/>
  <c r="GB36" i="1" a="1"/>
  <c r="GB36" i="1" s="1"/>
  <c r="FY40" i="1" a="1"/>
  <c r="FY40" i="1" s="1"/>
  <c r="FY43" i="1" a="1"/>
  <c r="FY43" i="1" s="1"/>
  <c r="FY41" i="1" a="1"/>
  <c r="FY41" i="1" s="1"/>
  <c r="GB38" i="1" a="1"/>
  <c r="GB38" i="1" s="1"/>
  <c r="DA35" i="1"/>
  <c r="DA36" i="1"/>
  <c r="DA37" i="1" s="1"/>
  <c r="DA38" i="1" s="1"/>
  <c r="DA39" i="1" s="1"/>
  <c r="DB35" i="1"/>
  <c r="DB36" i="1"/>
  <c r="DB37" i="1" s="1"/>
  <c r="DB38" i="1" s="1"/>
  <c r="DB39" i="1" s="1"/>
  <c r="BP24" i="1"/>
  <c r="DA40" i="1"/>
  <c r="DA41" i="1" s="1"/>
  <c r="DA42" i="1" s="1"/>
  <c r="DA43" i="1" s="1"/>
  <c r="DB40" i="1"/>
  <c r="DB41" i="1" s="1"/>
  <c r="DB42" i="1" s="1"/>
  <c r="DB43" i="1" s="1"/>
  <c r="BT35" i="1"/>
  <c r="FP38" i="1"/>
  <c r="HP38" i="1"/>
  <c r="FQ38" i="1"/>
  <c r="AK36" i="1"/>
  <c r="BP10" i="1"/>
  <c r="BP11" i="1"/>
  <c r="BP18" i="1"/>
  <c r="BP12" i="1"/>
  <c r="BP13" i="1" s="1"/>
  <c r="BO47" i="1"/>
  <c r="BO6" i="1"/>
  <c r="GK38" i="1" l="1"/>
  <c r="AR38" i="1"/>
  <c r="AO38" i="1"/>
  <c r="AS38" i="1"/>
  <c r="AN38" i="1"/>
  <c r="GM38" i="1"/>
  <c r="GJ38" i="1"/>
  <c r="HF39" i="1"/>
  <c r="BP25" i="1"/>
  <c r="BP31" i="1"/>
  <c r="BP29" i="1"/>
  <c r="BP26" i="1"/>
  <c r="BP30" i="1"/>
  <c r="BP33" i="1"/>
  <c r="BP28" i="1"/>
  <c r="BP32" i="1"/>
  <c r="BP27" i="1"/>
  <c r="HP39" i="1"/>
  <c r="AK37" i="1"/>
  <c r="FQ39" i="1"/>
  <c r="FP39" i="1"/>
  <c r="BP34" i="1"/>
  <c r="BP20" i="1"/>
  <c r="BP19" i="1"/>
  <c r="BO9" i="1"/>
  <c r="BO7" i="1"/>
  <c r="BN5" i="1"/>
  <c r="BM5" i="1"/>
  <c r="BL5" i="1"/>
  <c r="BK5" i="1"/>
  <c r="AS39" i="1" l="1"/>
  <c r="BP35" i="1"/>
  <c r="GJ39" i="1"/>
  <c r="AO39" i="1"/>
  <c r="HF40" i="1"/>
  <c r="GM39" i="1"/>
  <c r="AR39" i="1"/>
  <c r="GK39" i="1"/>
  <c r="AN39" i="1"/>
  <c r="BP36" i="1"/>
  <c r="BP37" i="1"/>
  <c r="BP38" i="1" s="1"/>
  <c r="BP39" i="1"/>
  <c r="BP40" i="1" s="1"/>
  <c r="BO24" i="1"/>
  <c r="BP41" i="1"/>
  <c r="BP42" i="1" s="1"/>
  <c r="BT36" i="1"/>
  <c r="HP40" i="1"/>
  <c r="AK38" i="1"/>
  <c r="FQ40" i="1"/>
  <c r="FP40" i="1"/>
  <c r="BO10" i="1"/>
  <c r="BO11" i="1"/>
  <c r="BO18" i="1"/>
  <c r="BO12" i="1"/>
  <c r="BO13" i="1" s="1"/>
  <c r="BM47" i="1"/>
  <c r="BK47" i="1"/>
  <c r="BN47" i="1"/>
  <c r="BL47" i="1"/>
  <c r="BL6" i="1"/>
  <c r="BK6" i="1"/>
  <c r="BM6" i="1"/>
  <c r="BN6" i="1"/>
  <c r="DF5" i="1"/>
  <c r="HL5" i="1"/>
  <c r="HI5" i="1"/>
  <c r="HO5" i="1"/>
  <c r="HN5" i="1"/>
  <c r="HM5" i="1"/>
  <c r="EW5" i="1"/>
  <c r="EV5" i="1"/>
  <c r="ES5" i="1"/>
  <c r="ER5" i="1"/>
  <c r="EF5" i="1"/>
  <c r="EE5" i="1"/>
  <c r="EO5" i="1"/>
  <c r="EN5" i="1"/>
  <c r="EM5" i="1"/>
  <c r="EL5" i="1"/>
  <c r="EK5" i="1"/>
  <c r="EJ5" i="1"/>
  <c r="EH5" i="1"/>
  <c r="EG5" i="1"/>
  <c r="ED5" i="1"/>
  <c r="EC5" i="1"/>
  <c r="FS5" i="1"/>
  <c r="FR5" i="1"/>
  <c r="FH5" i="1"/>
  <c r="FG5" i="1"/>
  <c r="CZ5" i="1"/>
  <c r="CY5" i="1"/>
  <c r="CX5" i="1"/>
  <c r="CW5" i="1"/>
  <c r="CS5" i="1"/>
  <c r="CR5" i="1"/>
  <c r="CQ5" i="1"/>
  <c r="CP5" i="1"/>
  <c r="CO5" i="1"/>
  <c r="W5" i="1"/>
  <c r="V5" i="1"/>
  <c r="U5" i="1"/>
  <c r="T5" i="1"/>
  <c r="S5" i="1"/>
  <c r="BD5" i="1"/>
  <c r="AY5" i="1"/>
  <c r="BG5" i="1"/>
  <c r="FQ5" i="1"/>
  <c r="EA5" i="1"/>
  <c r="DZ5" i="1"/>
  <c r="DY5" i="1"/>
  <c r="DX5" i="1"/>
  <c r="DW5" i="1"/>
  <c r="DV5" i="1"/>
  <c r="BW5" i="1"/>
  <c r="BV5" i="1"/>
  <c r="BU5" i="1"/>
  <c r="BS5" i="1"/>
  <c r="CN6" i="1"/>
  <c r="CM6" i="1"/>
  <c r="BJ5" i="1"/>
  <c r="BI5" i="1"/>
  <c r="BH5" i="1"/>
  <c r="FN5" i="1"/>
  <c r="FL5" i="1"/>
  <c r="Z5" i="1"/>
  <c r="GM40" i="1" l="1"/>
  <c r="AN40" i="1"/>
  <c r="HF41" i="1"/>
  <c r="AR40" i="1"/>
  <c r="AO40" i="1"/>
  <c r="GJ40" i="1"/>
  <c r="GK40" i="1"/>
  <c r="AS40" i="1"/>
  <c r="BO25" i="1"/>
  <c r="BO31" i="1"/>
  <c r="BO29" i="1"/>
  <c r="BO28" i="1"/>
  <c r="BO26" i="1"/>
  <c r="BO33" i="1"/>
  <c r="BO30" i="1"/>
  <c r="BO27" i="1"/>
  <c r="BO32" i="1"/>
  <c r="BP43" i="1"/>
  <c r="FQ41" i="1"/>
  <c r="HP41" i="1"/>
  <c r="BT37" i="1"/>
  <c r="AK39" i="1"/>
  <c r="FP41" i="1"/>
  <c r="BO34" i="1"/>
  <c r="BO20" i="1"/>
  <c r="BO19" i="1"/>
  <c r="BL9" i="1"/>
  <c r="BL7" i="1"/>
  <c r="BM9" i="1"/>
  <c r="BM7" i="1"/>
  <c r="BN9" i="1"/>
  <c r="BN7" i="1"/>
  <c r="BK9" i="1"/>
  <c r="BK7" i="1"/>
  <c r="BJ6" i="1"/>
  <c r="BV47" i="1"/>
  <c r="BH6" i="1"/>
  <c r="BS47" i="1"/>
  <c r="BI6" i="1"/>
  <c r="EK47" i="1"/>
  <c r="EJ6" i="1"/>
  <c r="EL47" i="1"/>
  <c r="DF47" i="1"/>
  <c r="EM6" i="1"/>
  <c r="BU47" i="1"/>
  <c r="BW6" i="1"/>
  <c r="EK6" i="1"/>
  <c r="EL6" i="1"/>
  <c r="BU6" i="1"/>
  <c r="BV6" i="1"/>
  <c r="BV9" i="1" s="1"/>
  <c r="BV10" i="1" s="1"/>
  <c r="DF6" i="1"/>
  <c r="BS6" i="1"/>
  <c r="BW47" i="1"/>
  <c r="BJ47" i="1"/>
  <c r="CN47" i="1"/>
  <c r="CM47" i="1"/>
  <c r="AS41" i="1" l="1"/>
  <c r="AO41" i="1"/>
  <c r="AR41" i="1"/>
  <c r="GK41" i="1"/>
  <c r="HF42" i="1"/>
  <c r="GJ41" i="1"/>
  <c r="AN41" i="1"/>
  <c r="GM41" i="1"/>
  <c r="BO35" i="1"/>
  <c r="BO36" i="1"/>
  <c r="BO37" i="1" s="1"/>
  <c r="BO38" i="1" s="1"/>
  <c r="BO39" i="1" s="1"/>
  <c r="BO40" i="1" s="1"/>
  <c r="BO41" i="1"/>
  <c r="BK24" i="1"/>
  <c r="BN24" i="1"/>
  <c r="BL24" i="1"/>
  <c r="BM24" i="1"/>
  <c r="BO42" i="1"/>
  <c r="BO43" i="1" s="1"/>
  <c r="FQ42" i="1"/>
  <c r="HP42" i="1"/>
  <c r="BT38" i="1"/>
  <c r="FP42" i="1"/>
  <c r="AK40" i="1"/>
  <c r="BK11" i="1"/>
  <c r="BK10" i="1"/>
  <c r="BM11" i="1"/>
  <c r="BM10" i="1"/>
  <c r="BN11" i="1"/>
  <c r="BN10" i="1"/>
  <c r="BL10" i="1"/>
  <c r="BL11" i="1"/>
  <c r="BN18" i="1"/>
  <c r="BK18" i="1"/>
  <c r="BM18" i="1"/>
  <c r="BL18" i="1"/>
  <c r="BN12" i="1"/>
  <c r="BN13" i="1" s="1"/>
  <c r="BM12" i="1"/>
  <c r="BM13" i="1" s="1"/>
  <c r="BL12" i="1"/>
  <c r="BL13" i="1" s="1"/>
  <c r="BK12" i="1"/>
  <c r="BK13" i="1" s="1"/>
  <c r="BJ9" i="1"/>
  <c r="BJ7" i="1"/>
  <c r="BU9" i="1"/>
  <c r="BU10" i="1" s="1"/>
  <c r="BU7" i="1"/>
  <c r="EK9" i="1"/>
  <c r="EK10" i="1" s="1"/>
  <c r="EK7" i="1"/>
  <c r="EL9" i="1"/>
  <c r="EL10" i="1" s="1"/>
  <c r="EL7" i="1"/>
  <c r="BW9" i="1"/>
  <c r="BW10" i="1" s="1"/>
  <c r="BW7" i="1"/>
  <c r="BH9" i="1"/>
  <c r="BH7" i="1"/>
  <c r="BI9" i="1"/>
  <c r="BI7" i="1"/>
  <c r="DF9" i="1"/>
  <c r="DF10" i="1" s="1"/>
  <c r="DF7" i="1"/>
  <c r="DF24" i="1" s="1"/>
  <c r="BV7" i="1"/>
  <c r="BS9" i="1"/>
  <c r="BS10" i="1" s="1"/>
  <c r="BS7" i="1"/>
  <c r="EM9" i="1"/>
  <c r="EM10" i="1" s="1"/>
  <c r="EM7" i="1"/>
  <c r="EJ9" i="1"/>
  <c r="EJ10" i="1" s="1"/>
  <c r="EJ7" i="1"/>
  <c r="BI47" i="1"/>
  <c r="BH47" i="1"/>
  <c r="GJ42" i="1" l="1"/>
  <c r="GM42" i="1"/>
  <c r="HF43" i="1"/>
  <c r="GK42" i="1"/>
  <c r="AR42" i="1"/>
  <c r="AN42" i="1"/>
  <c r="AO42" i="1"/>
  <c r="AS42" i="1"/>
  <c r="DF34" i="1"/>
  <c r="DF25" i="1"/>
  <c r="DF35" i="1" s="1"/>
  <c r="DF26" i="1"/>
  <c r="DF36" i="1" s="1"/>
  <c r="DF27" i="1"/>
  <c r="DF37" i="1" s="1"/>
  <c r="DF28" i="1"/>
  <c r="DF38" i="1" s="1"/>
  <c r="DF29" i="1"/>
  <c r="DF39" i="1" s="1"/>
  <c r="DF30" i="1"/>
  <c r="DF40" i="1" s="1"/>
  <c r="DF31" i="1"/>
  <c r="DF41" i="1" s="1"/>
  <c r="DF32" i="1"/>
  <c r="DF42" i="1" s="1"/>
  <c r="DF33" i="1"/>
  <c r="DF43" i="1" s="1"/>
  <c r="BM30" i="1"/>
  <c r="BM31" i="1"/>
  <c r="BM25" i="1"/>
  <c r="BM29" i="1"/>
  <c r="BM26" i="1"/>
  <c r="BM32" i="1"/>
  <c r="BM27" i="1"/>
  <c r="BM28" i="1"/>
  <c r="BM33" i="1"/>
  <c r="BL28" i="1"/>
  <c r="BL29" i="1"/>
  <c r="BL33" i="1"/>
  <c r="BL31" i="1"/>
  <c r="BL27" i="1"/>
  <c r="BL25" i="1"/>
  <c r="BL26" i="1"/>
  <c r="BL30" i="1"/>
  <c r="BL32" i="1"/>
  <c r="BK28" i="1"/>
  <c r="BK33" i="1"/>
  <c r="BK31" i="1"/>
  <c r="BK25" i="1"/>
  <c r="BK29" i="1"/>
  <c r="BN31" i="1"/>
  <c r="BN25" i="1"/>
  <c r="BN29" i="1"/>
  <c r="BN28" i="1"/>
  <c r="BN26" i="1"/>
  <c r="BN30" i="1"/>
  <c r="BK30" i="1"/>
  <c r="BN32" i="1"/>
  <c r="BK26" i="1"/>
  <c r="BN27" i="1"/>
  <c r="BK27" i="1"/>
  <c r="BN33" i="1"/>
  <c r="BK32" i="1"/>
  <c r="BV24" i="1"/>
  <c r="EJ24" i="1"/>
  <c r="EK24" i="1"/>
  <c r="BU24" i="1"/>
  <c r="BJ24" i="1"/>
  <c r="BS24" i="1"/>
  <c r="BW24" i="1"/>
  <c r="BH24" i="1"/>
  <c r="BI24" i="1"/>
  <c r="EL24" i="1"/>
  <c r="EM24" i="1"/>
  <c r="AK41" i="1"/>
  <c r="BT39" i="1"/>
  <c r="FQ43" i="1"/>
  <c r="FP43" i="1"/>
  <c r="HP43" i="1"/>
  <c r="BN34" i="1"/>
  <c r="BK34" i="1"/>
  <c r="BM34" i="1"/>
  <c r="BL34" i="1"/>
  <c r="BI10" i="1"/>
  <c r="BI11" i="1"/>
  <c r="BH11" i="1"/>
  <c r="BH10" i="1"/>
  <c r="BW11" i="1"/>
  <c r="EJ11" i="1"/>
  <c r="EL11" i="1"/>
  <c r="EM11" i="1"/>
  <c r="BU11" i="1"/>
  <c r="EK11" i="1"/>
  <c r="BS11" i="1"/>
  <c r="BV11" i="1"/>
  <c r="BJ10" i="1"/>
  <c r="BJ11" i="1"/>
  <c r="DF11" i="1"/>
  <c r="BK20" i="1"/>
  <c r="BM20" i="1"/>
  <c r="BN20" i="1"/>
  <c r="BL20" i="1"/>
  <c r="BL19" i="1"/>
  <c r="BM19" i="1"/>
  <c r="BN19" i="1"/>
  <c r="BK19" i="1"/>
  <c r="BW18" i="1"/>
  <c r="DF18" i="1"/>
  <c r="BI18" i="1"/>
  <c r="BV18" i="1"/>
  <c r="BS18" i="1"/>
  <c r="EK18" i="1"/>
  <c r="BJ18" i="1"/>
  <c r="EM18" i="1"/>
  <c r="BH18" i="1"/>
  <c r="EL18" i="1"/>
  <c r="BU18" i="1"/>
  <c r="EJ18" i="1"/>
  <c r="BW12" i="1"/>
  <c r="BW13" i="1" s="1"/>
  <c r="BH12" i="1"/>
  <c r="BH13" i="1" s="1"/>
  <c r="BI12" i="1"/>
  <c r="BI13" i="1" s="1"/>
  <c r="EJ12" i="1"/>
  <c r="EJ13" i="1" s="1"/>
  <c r="EK12" i="1"/>
  <c r="EK13" i="1" s="1"/>
  <c r="EM12" i="1"/>
  <c r="EM13" i="1" s="1"/>
  <c r="EL12" i="1"/>
  <c r="EL13" i="1" s="1"/>
  <c r="BS12" i="1"/>
  <c r="BS13" i="1" s="1"/>
  <c r="BV12" i="1"/>
  <c r="DF12" i="1"/>
  <c r="DF13" i="1" s="1"/>
  <c r="BU12" i="1"/>
  <c r="BU13" i="1" s="1"/>
  <c r="BJ12" i="1"/>
  <c r="BJ13" i="1" s="1"/>
  <c r="P24" i="1" l="1"/>
  <c r="AN43" i="1"/>
  <c r="AS43" i="1"/>
  <c r="AO43" i="1"/>
  <c r="AR43" i="1"/>
  <c r="GK43" i="1"/>
  <c r="GM43" i="1"/>
  <c r="GJ43" i="1"/>
  <c r="BN35" i="1"/>
  <c r="BK35" i="1"/>
  <c r="BU27" i="1"/>
  <c r="BL35" i="1"/>
  <c r="BL36" i="1" s="1"/>
  <c r="BL37" i="1" s="1"/>
  <c r="BL38" i="1" s="1"/>
  <c r="BM35" i="1"/>
  <c r="BM36" i="1" s="1"/>
  <c r="BM37" i="1" s="1"/>
  <c r="EK27" i="1"/>
  <c r="BH33" i="1"/>
  <c r="BH29" i="1"/>
  <c r="BH27" i="1"/>
  <c r="BH25" i="1"/>
  <c r="BH30" i="1"/>
  <c r="BH28" i="1"/>
  <c r="BM38" i="1"/>
  <c r="BM39" i="1"/>
  <c r="BM40" i="1" s="1"/>
  <c r="BM41" i="1" s="1"/>
  <c r="BM42" i="1" s="1"/>
  <c r="BM43" i="1" s="1"/>
  <c r="BN36" i="1"/>
  <c r="BN37" i="1" s="1"/>
  <c r="EK30" i="1"/>
  <c r="EK33" i="1"/>
  <c r="EK29" i="1"/>
  <c r="EK28" i="1"/>
  <c r="EL33" i="1"/>
  <c r="EL32" i="1"/>
  <c r="EL29" i="1"/>
  <c r="BH31" i="1"/>
  <c r="BL39" i="1"/>
  <c r="BH32" i="1"/>
  <c r="EK25" i="1"/>
  <c r="EK32" i="1"/>
  <c r="EK31" i="1"/>
  <c r="EK26" i="1"/>
  <c r="BW31" i="1"/>
  <c r="BW30" i="1"/>
  <c r="BW29" i="1"/>
  <c r="BW26" i="1"/>
  <c r="BW27" i="1"/>
  <c r="BW25" i="1"/>
  <c r="BW32" i="1"/>
  <c r="BH26" i="1"/>
  <c r="EL27" i="1"/>
  <c r="EL25" i="1"/>
  <c r="BI30" i="1"/>
  <c r="BI31" i="1"/>
  <c r="BI26" i="1"/>
  <c r="BI29" i="1"/>
  <c r="BI27" i="1"/>
  <c r="BI32" i="1"/>
  <c r="BI33" i="1"/>
  <c r="BI28" i="1"/>
  <c r="BI25" i="1"/>
  <c r="EL26" i="1"/>
  <c r="EL28" i="1"/>
  <c r="EL30" i="1"/>
  <c r="EL31" i="1"/>
  <c r="BN38" i="1"/>
  <c r="BN39" i="1" s="1"/>
  <c r="BN40" i="1" s="1"/>
  <c r="BU33" i="1"/>
  <c r="BU32" i="1"/>
  <c r="BJ32" i="1"/>
  <c r="BJ31" i="1"/>
  <c r="BJ30" i="1"/>
  <c r="BJ26" i="1"/>
  <c r="BU25" i="1"/>
  <c r="BJ29" i="1"/>
  <c r="BJ27" i="1"/>
  <c r="BJ33" i="1"/>
  <c r="BJ25" i="1"/>
  <c r="BJ28" i="1"/>
  <c r="BU31" i="1"/>
  <c r="BU30" i="1"/>
  <c r="BU29" i="1"/>
  <c r="BU28" i="1"/>
  <c r="BU26" i="1"/>
  <c r="EM30" i="1"/>
  <c r="EM31" i="1"/>
  <c r="EM33" i="1"/>
  <c r="EM26" i="1"/>
  <c r="EM27" i="1"/>
  <c r="EM32" i="1"/>
  <c r="EM28" i="1"/>
  <c r="EM29" i="1"/>
  <c r="EM25" i="1"/>
  <c r="BW28" i="1"/>
  <c r="BW33" i="1"/>
  <c r="BK36" i="1"/>
  <c r="BK37" i="1" s="1"/>
  <c r="BK38" i="1" s="1"/>
  <c r="BK39" i="1" s="1"/>
  <c r="BK40" i="1" s="1"/>
  <c r="BK41" i="1" s="1"/>
  <c r="BK42" i="1" s="1"/>
  <c r="BK43" i="1" s="1"/>
  <c r="EJ28" i="1"/>
  <c r="EJ25" i="1"/>
  <c r="EJ32" i="1"/>
  <c r="EJ33" i="1"/>
  <c r="BV31" i="1"/>
  <c r="BV30" i="1"/>
  <c r="BV29" i="1"/>
  <c r="BV28" i="1"/>
  <c r="BV26" i="1"/>
  <c r="BV27" i="1"/>
  <c r="BV25" i="1"/>
  <c r="EJ30" i="1"/>
  <c r="EJ27" i="1"/>
  <c r="BV33" i="1"/>
  <c r="EJ29" i="1"/>
  <c r="BV32" i="1"/>
  <c r="EJ31" i="1"/>
  <c r="EJ26" i="1"/>
  <c r="BL40" i="1"/>
  <c r="BL41" i="1" s="1"/>
  <c r="BL42" i="1" s="1"/>
  <c r="BL43" i="1" s="1"/>
  <c r="BN41" i="1"/>
  <c r="BN42" i="1" s="1"/>
  <c r="BN43" i="1" s="1"/>
  <c r="AK42" i="1"/>
  <c r="BT40" i="1"/>
  <c r="BJ34" i="1"/>
  <c r="BI34" i="1"/>
  <c r="BH34" i="1"/>
  <c r="BV13" i="1"/>
  <c r="P13" i="1" s="1"/>
  <c r="P12" i="1"/>
  <c r="EJ34" i="1"/>
  <c r="BU34" i="1"/>
  <c r="EM34" i="1"/>
  <c r="EL34" i="1"/>
  <c r="EK34" i="1"/>
  <c r="BV34" i="1"/>
  <c r="BW34" i="1"/>
  <c r="EJ20" i="1"/>
  <c r="EL20" i="1"/>
  <c r="EM20" i="1"/>
  <c r="BJ20" i="1"/>
  <c r="EK20" i="1"/>
  <c r="BU20" i="1"/>
  <c r="BS20" i="1"/>
  <c r="BH20" i="1"/>
  <c r="BV20" i="1"/>
  <c r="BI20" i="1"/>
  <c r="BW20" i="1"/>
  <c r="DF20" i="1"/>
  <c r="BH19" i="1"/>
  <c r="BV19" i="1"/>
  <c r="BJ19" i="1"/>
  <c r="BI19" i="1"/>
  <c r="BU19" i="1"/>
  <c r="EL19" i="1"/>
  <c r="EK19" i="1"/>
  <c r="BS19" i="1"/>
  <c r="DF19" i="1"/>
  <c r="EJ19" i="1"/>
  <c r="EM19" i="1"/>
  <c r="BW19" i="1"/>
  <c r="EC47" i="1"/>
  <c r="EW47" i="1"/>
  <c r="C49" i="3"/>
  <c r="C48" i="3"/>
  <c r="C47" i="3"/>
  <c r="C34" i="3"/>
  <c r="C33" i="3"/>
  <c r="C32" i="3"/>
  <c r="C30" i="3"/>
  <c r="C29" i="3"/>
  <c r="P25" i="1" l="1"/>
  <c r="P26" i="1" s="1"/>
  <c r="P27" i="1" s="1"/>
  <c r="P28" i="1" s="1"/>
  <c r="P29" i="1" s="1"/>
  <c r="P30" i="1" s="1"/>
  <c r="P31" i="1" s="1"/>
  <c r="P32" i="1" s="1"/>
  <c r="P33" i="1" s="1"/>
  <c r="BW35" i="1"/>
  <c r="BH35" i="1"/>
  <c r="BW36" i="1"/>
  <c r="BW37" i="1" s="1"/>
  <c r="BW38" i="1" s="1"/>
  <c r="BI35" i="1"/>
  <c r="EL35" i="1"/>
  <c r="EL36" i="1" s="1"/>
  <c r="EL37" i="1" s="1"/>
  <c r="BH36" i="1"/>
  <c r="BH37" i="1" s="1"/>
  <c r="BH38" i="1" s="1"/>
  <c r="EM35" i="1"/>
  <c r="BI36" i="1"/>
  <c r="BH39" i="1"/>
  <c r="BH40" i="1" s="1"/>
  <c r="BH41" i="1" s="1"/>
  <c r="BW39" i="1"/>
  <c r="EK35" i="1"/>
  <c r="EK36" i="1" s="1"/>
  <c r="EK37" i="1" s="1"/>
  <c r="EK38" i="1" s="1"/>
  <c r="EK39" i="1" s="1"/>
  <c r="EK40" i="1" s="1"/>
  <c r="EK41" i="1" s="1"/>
  <c r="BJ35" i="1"/>
  <c r="BV35" i="1"/>
  <c r="EL38" i="1"/>
  <c r="EL39" i="1" s="1"/>
  <c r="EL40" i="1" s="1"/>
  <c r="EJ35" i="1"/>
  <c r="BU35" i="1"/>
  <c r="BH42" i="1"/>
  <c r="BH43" i="1" s="1"/>
  <c r="BI37" i="1"/>
  <c r="BI38" i="1" s="1"/>
  <c r="BI39" i="1" s="1"/>
  <c r="BI40" i="1" s="1"/>
  <c r="BI41" i="1" s="1"/>
  <c r="BI42" i="1" s="1"/>
  <c r="BI43" i="1" s="1"/>
  <c r="BV36" i="1"/>
  <c r="BU36" i="1"/>
  <c r="BU37" i="1" s="1"/>
  <c r="BJ36" i="1"/>
  <c r="BJ37" i="1" s="1"/>
  <c r="BJ38" i="1" s="1"/>
  <c r="BJ39" i="1" s="1"/>
  <c r="BJ40" i="1" s="1"/>
  <c r="BJ41" i="1" s="1"/>
  <c r="BV37" i="1"/>
  <c r="BV38" i="1" s="1"/>
  <c r="BV39" i="1" s="1"/>
  <c r="BV40" i="1" s="1"/>
  <c r="EM36" i="1"/>
  <c r="EM37" i="1" s="1"/>
  <c r="EM38" i="1" s="1"/>
  <c r="EM39" i="1" s="1"/>
  <c r="EM40" i="1" s="1"/>
  <c r="EM41" i="1" s="1"/>
  <c r="BU38" i="1"/>
  <c r="BU39" i="1" s="1"/>
  <c r="BS34" i="1"/>
  <c r="BS35" i="1" s="1"/>
  <c r="BV41" i="1"/>
  <c r="BV42" i="1" s="1"/>
  <c r="BV43" i="1"/>
  <c r="EJ36" i="1"/>
  <c r="EJ37" i="1" s="1"/>
  <c r="EJ38" i="1" s="1"/>
  <c r="EJ39" i="1"/>
  <c r="BJ42" i="1"/>
  <c r="BJ43" i="1" s="1"/>
  <c r="BW40" i="1"/>
  <c r="BW41" i="1" s="1"/>
  <c r="BW42" i="1" s="1"/>
  <c r="BW43" i="1" s="1"/>
  <c r="EK42" i="1"/>
  <c r="EK43" i="1" s="1"/>
  <c r="EL41" i="1"/>
  <c r="EL42" i="1" s="1"/>
  <c r="EL43" i="1" s="1"/>
  <c r="EM42" i="1"/>
  <c r="EM43" i="1" s="1"/>
  <c r="BU40" i="1"/>
  <c r="BU41" i="1" s="1"/>
  <c r="BU42" i="1" s="1"/>
  <c r="BU43" i="1" s="1"/>
  <c r="EJ40" i="1"/>
  <c r="EJ41" i="1" s="1"/>
  <c r="EJ42" i="1" s="1"/>
  <c r="EJ43" i="1" s="1"/>
  <c r="BT41" i="1"/>
  <c r="AK43" i="1"/>
  <c r="Q13" i="1"/>
  <c r="Q12" i="1"/>
  <c r="EC6" i="1"/>
  <c r="EW6" i="1"/>
  <c r="B30" i="3"/>
  <c r="B49" i="3"/>
  <c r="B48" i="3"/>
  <c r="B47" i="3"/>
  <c r="B34" i="3"/>
  <c r="B32" i="3"/>
  <c r="B33" i="3"/>
  <c r="W47" i="1"/>
  <c r="BT42" i="1" l="1"/>
  <c r="BS36" i="1"/>
  <c r="Q16" i="1"/>
  <c r="Q14" i="1"/>
  <c r="Q15" i="1"/>
  <c r="Q17" i="1"/>
  <c r="EC9" i="1"/>
  <c r="EC10" i="1" s="1"/>
  <c r="EC7" i="1"/>
  <c r="EW9" i="1"/>
  <c r="EW10" i="1" s="1"/>
  <c r="EW7" i="1"/>
  <c r="W6" i="1"/>
  <c r="EW24" i="1" l="1"/>
  <c r="EC24" i="1"/>
  <c r="BS37" i="1"/>
  <c r="BT43" i="1"/>
  <c r="EW11" i="1"/>
  <c r="EC11" i="1"/>
  <c r="EC18" i="1"/>
  <c r="EW18" i="1"/>
  <c r="EC12" i="1"/>
  <c r="EC13" i="1" s="1"/>
  <c r="EW12" i="1"/>
  <c r="EW13" i="1" s="1"/>
  <c r="W7" i="1"/>
  <c r="EW30" i="1" l="1"/>
  <c r="EW29" i="1"/>
  <c r="EW31" i="1"/>
  <c r="EW28" i="1"/>
  <c r="EW33" i="1"/>
  <c r="EW27" i="1"/>
  <c r="EW26" i="1"/>
  <c r="EW25" i="1"/>
  <c r="EW32" i="1"/>
  <c r="EC25" i="1"/>
  <c r="EC31" i="1"/>
  <c r="EC32" i="1"/>
  <c r="EC28" i="1"/>
  <c r="EC27" i="1"/>
  <c r="EC30" i="1"/>
  <c r="EC26" i="1"/>
  <c r="EC33" i="1"/>
  <c r="EC29" i="1"/>
  <c r="BS38" i="1"/>
  <c r="W24" i="1"/>
  <c r="EW34" i="1"/>
  <c r="EC34" i="1"/>
  <c r="W18" i="1"/>
  <c r="EW20" i="1"/>
  <c r="EC20" i="1"/>
  <c r="EW19" i="1"/>
  <c r="EC19" i="1"/>
  <c r="CS47" i="1"/>
  <c r="CR47" i="1"/>
  <c r="FR47" i="1"/>
  <c r="FS47" i="1"/>
  <c r="EW35" i="1" l="1"/>
  <c r="EW36" i="1" s="1"/>
  <c r="EW37" i="1" s="1"/>
  <c r="EC35" i="1"/>
  <c r="EW38" i="1"/>
  <c r="EW39" i="1" s="1"/>
  <c r="EC36" i="1"/>
  <c r="EC37" i="1" s="1"/>
  <c r="EC38" i="1" s="1"/>
  <c r="EC39" i="1" s="1"/>
  <c r="EC40" i="1" s="1"/>
  <c r="EC41" i="1" s="1"/>
  <c r="EC42" i="1"/>
  <c r="EC43" i="1" s="1"/>
  <c r="EW40" i="1"/>
  <c r="EW41" i="1" s="1"/>
  <c r="EW42" i="1" s="1"/>
  <c r="EW43" i="1" s="1"/>
  <c r="BS39" i="1"/>
  <c r="W31" i="1"/>
  <c r="W26" i="1"/>
  <c r="W33" i="1"/>
  <c r="W29" i="1"/>
  <c r="W25" i="1"/>
  <c r="W27" i="1"/>
  <c r="W28" i="1"/>
  <c r="W30" i="1"/>
  <c r="W32" i="1"/>
  <c r="W19" i="1"/>
  <c r="W20" i="1"/>
  <c r="CR6" i="1"/>
  <c r="CR9" i="1" s="1"/>
  <c r="CR10" i="1" s="1"/>
  <c r="CS6" i="1"/>
  <c r="CS9" i="1" s="1"/>
  <c r="CS10" i="1" s="1"/>
  <c r="FR6" i="1"/>
  <c r="FS6" i="1"/>
  <c r="CR12" i="1" l="1"/>
  <c r="CR11" i="1"/>
  <c r="CS12" i="1"/>
  <c r="CS11" i="1"/>
  <c r="BS40" i="1"/>
  <c r="W34" i="1"/>
  <c r="W35" i="1" s="1"/>
  <c r="W36" i="1" s="1"/>
  <c r="W37" i="1" s="1"/>
  <c r="W38" i="1" s="1"/>
  <c r="W39" i="1" s="1"/>
  <c r="W40" i="1" s="1"/>
  <c r="W41" i="1" s="1"/>
  <c r="W42" i="1" s="1"/>
  <c r="W43" i="1" s="1"/>
  <c r="FS9" i="1"/>
  <c r="FS10" i="1" s="1"/>
  <c r="CS7" i="1"/>
  <c r="CR7" i="1"/>
  <c r="FR9" i="1"/>
  <c r="FR10" i="1" s="1"/>
  <c r="FR7" i="1"/>
  <c r="FS7" i="1"/>
  <c r="CZ6" i="1"/>
  <c r="FS18" i="1" l="1"/>
  <c r="FS20" i="1" s="1"/>
  <c r="FS24" i="1"/>
  <c r="FR18" i="1"/>
  <c r="FR19" i="1" s="1"/>
  <c r="FR24" i="1"/>
  <c r="CR24" i="1"/>
  <c r="CS24" i="1"/>
  <c r="BS41" i="1"/>
  <c r="FS11" i="1"/>
  <c r="FR11" i="1"/>
  <c r="CS18" i="1"/>
  <c r="CR18" i="1"/>
  <c r="FS12" i="1"/>
  <c r="FS13" i="1" s="1"/>
  <c r="FR12" i="1"/>
  <c r="FR13" i="1" s="1"/>
  <c r="CR13" i="1"/>
  <c r="CS13" i="1"/>
  <c r="CZ9" i="1"/>
  <c r="CZ10" i="1" s="1"/>
  <c r="CZ7" i="1"/>
  <c r="FS19" i="1" l="1"/>
  <c r="FR20" i="1"/>
  <c r="FR34" i="1"/>
  <c r="FR25" i="1"/>
  <c r="FR35" i="1" s="1"/>
  <c r="FR26" i="1"/>
  <c r="FR36" i="1" s="1"/>
  <c r="FR27" i="1"/>
  <c r="FR37" i="1" s="1"/>
  <c r="FR28" i="1"/>
  <c r="FR38" i="1" s="1"/>
  <c r="FR29" i="1"/>
  <c r="FR39" i="1" s="1"/>
  <c r="FR30" i="1"/>
  <c r="FR40" i="1" s="1"/>
  <c r="FR31" i="1"/>
  <c r="FR41" i="1" s="1"/>
  <c r="FR32" i="1"/>
  <c r="FR42" i="1" s="1"/>
  <c r="FR33" i="1"/>
  <c r="FR43" i="1" s="1"/>
  <c r="FS34" i="1"/>
  <c r="FS25" i="1"/>
  <c r="FS35" i="1" s="1"/>
  <c r="FS26" i="1"/>
  <c r="FS36" i="1" s="1"/>
  <c r="FS27" i="1"/>
  <c r="FS37" i="1" s="1"/>
  <c r="FS28" i="1"/>
  <c r="FS38" i="1" s="1"/>
  <c r="FS29" i="1"/>
  <c r="FS39" i="1" s="1"/>
  <c r="FS30" i="1"/>
  <c r="FS40" i="1" s="1"/>
  <c r="FS31" i="1"/>
  <c r="FS41" i="1" s="1"/>
  <c r="FS32" i="1"/>
  <c r="FS42" i="1" s="1"/>
  <c r="FS33" i="1"/>
  <c r="FS43" i="1" s="1"/>
  <c r="CS33" i="1"/>
  <c r="CR29" i="1"/>
  <c r="CR27" i="1"/>
  <c r="CR30" i="1"/>
  <c r="CR28" i="1"/>
  <c r="CR31" i="1"/>
  <c r="CR33" i="1"/>
  <c r="CR25" i="1"/>
  <c r="CR32" i="1"/>
  <c r="CR26" i="1"/>
  <c r="CS31" i="1"/>
  <c r="CS28" i="1"/>
  <c r="CS26" i="1"/>
  <c r="CS27" i="1"/>
  <c r="CS32" i="1"/>
  <c r="CS25" i="1"/>
  <c r="CS30" i="1"/>
  <c r="CS29" i="1"/>
  <c r="CZ24" i="1"/>
  <c r="BS42" i="1"/>
  <c r="CR34" i="1"/>
  <c r="CS34" i="1"/>
  <c r="CZ11" i="1"/>
  <c r="CS20" i="1"/>
  <c r="CR20" i="1"/>
  <c r="CR19" i="1"/>
  <c r="CS19" i="1"/>
  <c r="CZ18" i="1"/>
  <c r="CZ12" i="1"/>
  <c r="CZ13" i="1" s="1"/>
  <c r="V47" i="1"/>
  <c r="CZ26" i="1" l="1"/>
  <c r="CZ28" i="1"/>
  <c r="CZ30" i="1"/>
  <c r="CZ33" i="1"/>
  <c r="CZ29" i="1"/>
  <c r="CZ27" i="1"/>
  <c r="CR35" i="1"/>
  <c r="CZ25" i="1"/>
  <c r="CZ32" i="1"/>
  <c r="CZ31" i="1"/>
  <c r="CR36" i="1"/>
  <c r="CR37" i="1" s="1"/>
  <c r="CR38" i="1" s="1"/>
  <c r="CR39" i="1" s="1"/>
  <c r="CR40" i="1" s="1"/>
  <c r="CR41" i="1" s="1"/>
  <c r="CR42" i="1" s="1"/>
  <c r="CR43" i="1" s="1"/>
  <c r="CS35" i="1"/>
  <c r="CS36" i="1" s="1"/>
  <c r="CS37" i="1" s="1"/>
  <c r="CS38" i="1" s="1"/>
  <c r="CS39" i="1" s="1"/>
  <c r="CS40" i="1" s="1"/>
  <c r="CS41" i="1" s="1"/>
  <c r="CS42" i="1" s="1"/>
  <c r="CS43" i="1" s="1"/>
  <c r="BS43" i="1"/>
  <c r="CZ34" i="1"/>
  <c r="CZ20" i="1"/>
  <c r="CZ19" i="1"/>
  <c r="V6" i="1"/>
  <c r="HN47" i="1"/>
  <c r="AY47" i="1"/>
  <c r="CZ35" i="1" l="1"/>
  <c r="CZ36" i="1"/>
  <c r="CZ37" i="1" s="1"/>
  <c r="CZ38" i="1" s="1"/>
  <c r="CZ39" i="1" s="1"/>
  <c r="CZ40" i="1" s="1"/>
  <c r="CZ41" i="1" s="1"/>
  <c r="CZ42" i="1" s="1"/>
  <c r="CZ43" i="1" s="1"/>
  <c r="V7" i="1"/>
  <c r="HN6" i="1"/>
  <c r="AY6" i="1"/>
  <c r="V18" i="1" l="1"/>
  <c r="HN9" i="1"/>
  <c r="HN10" i="1" s="1"/>
  <c r="AY9" i="1"/>
  <c r="AY7" i="1"/>
  <c r="HO6" i="1"/>
  <c r="HM6" i="1"/>
  <c r="EI5" i="1"/>
  <c r="U47" i="1"/>
  <c r="T47" i="1"/>
  <c r="S47" i="1"/>
  <c r="BD6" i="1"/>
  <c r="AY24" i="1" l="1"/>
  <c r="V19" i="1"/>
  <c r="V20" i="1"/>
  <c r="AY11" i="1"/>
  <c r="AY10" i="1"/>
  <c r="HN11" i="1"/>
  <c r="AY18" i="1"/>
  <c r="HN18" i="1"/>
  <c r="AY12" i="1"/>
  <c r="AY13" i="1" s="1"/>
  <c r="HN12" i="1"/>
  <c r="HN13" i="1" s="1"/>
  <c r="HM9" i="1"/>
  <c r="HM10" i="1" s="1"/>
  <c r="HO9" i="1"/>
  <c r="HO10" i="1" s="1"/>
  <c r="BD9" i="1"/>
  <c r="BD7" i="1"/>
  <c r="DV9" i="1"/>
  <c r="DV10" i="1" s="1"/>
  <c r="AY25" i="1" l="1"/>
  <c r="AY27" i="1"/>
  <c r="AY29" i="1"/>
  <c r="AY28" i="1"/>
  <c r="AY32" i="1"/>
  <c r="AY26" i="1"/>
  <c r="AY30" i="1"/>
  <c r="AY31" i="1"/>
  <c r="AY33" i="1"/>
  <c r="BD24" i="1"/>
  <c r="AY34" i="1"/>
  <c r="HN34" i="1"/>
  <c r="HN35" i="1" s="1"/>
  <c r="HM11" i="1"/>
  <c r="DV11" i="1"/>
  <c r="BD10" i="1"/>
  <c r="BD11" i="1"/>
  <c r="HO11" i="1"/>
  <c r="HN20" i="1"/>
  <c r="AY20" i="1"/>
  <c r="HN19" i="1"/>
  <c r="AY19" i="1"/>
  <c r="BD18" i="1"/>
  <c r="HM18" i="1"/>
  <c r="HO18" i="1"/>
  <c r="DV12" i="1"/>
  <c r="DV13" i="1" s="1"/>
  <c r="BD12" i="1"/>
  <c r="BD13" i="1" s="1"/>
  <c r="HM12" i="1"/>
  <c r="HM13" i="1" s="1"/>
  <c r="HO12" i="1"/>
  <c r="HO13" i="1" s="1"/>
  <c r="EO6" i="1"/>
  <c r="EO47" i="1"/>
  <c r="EN47" i="1"/>
  <c r="EN6" i="1"/>
  <c r="BD33" i="1" l="1"/>
  <c r="BD28" i="1"/>
  <c r="BD26" i="1"/>
  <c r="BD31" i="1"/>
  <c r="BD32" i="1"/>
  <c r="BD30" i="1"/>
  <c r="AY35" i="1"/>
  <c r="AY36" i="1" s="1"/>
  <c r="AY37" i="1"/>
  <c r="AY38" i="1"/>
  <c r="BD27" i="1"/>
  <c r="BD25" i="1"/>
  <c r="BD29" i="1"/>
  <c r="AY39" i="1"/>
  <c r="AY40" i="1"/>
  <c r="AY41" i="1" s="1"/>
  <c r="AY42" i="1" s="1"/>
  <c r="AY43" i="1" s="1"/>
  <c r="HN36" i="1"/>
  <c r="BD34" i="1"/>
  <c r="HM34" i="1"/>
  <c r="HM35" i="1" s="1"/>
  <c r="HO34" i="1"/>
  <c r="HO35" i="1" s="1"/>
  <c r="BD20" i="1"/>
  <c r="HO20" i="1"/>
  <c r="HM20" i="1"/>
  <c r="BD19" i="1"/>
  <c r="HM19" i="1"/>
  <c r="HO19" i="1"/>
  <c r="EO9" i="1"/>
  <c r="EO10" i="1" s="1"/>
  <c r="EO7" i="1"/>
  <c r="EN9" i="1"/>
  <c r="EN10" i="1" s="1"/>
  <c r="EN7" i="1"/>
  <c r="CY6" i="1"/>
  <c r="CX6" i="1"/>
  <c r="CW6" i="1"/>
  <c r="CW9" i="1" s="1"/>
  <c r="CW10" i="1" s="1"/>
  <c r="CW12" i="1" l="1"/>
  <c r="CW11" i="1"/>
  <c r="BD35" i="1"/>
  <c r="BD36" i="1" s="1"/>
  <c r="BD37" i="1" s="1"/>
  <c r="BD38" i="1" s="1"/>
  <c r="BD39" i="1" s="1"/>
  <c r="BD40" i="1" s="1"/>
  <c r="BD41" i="1" s="1"/>
  <c r="BD42" i="1" s="1"/>
  <c r="BD43" i="1" s="1"/>
  <c r="EN24" i="1"/>
  <c r="EO24" i="1"/>
  <c r="HO36" i="1"/>
  <c r="HM36" i="1"/>
  <c r="HN37" i="1"/>
  <c r="EN11" i="1"/>
  <c r="EO11" i="1"/>
  <c r="EO18" i="1"/>
  <c r="EN18" i="1"/>
  <c r="EN12" i="1"/>
  <c r="EN13" i="1" s="1"/>
  <c r="EO12" i="1"/>
  <c r="EO13" i="1" s="1"/>
  <c r="CY9" i="1"/>
  <c r="CY10" i="1" s="1"/>
  <c r="CY7" i="1"/>
  <c r="CX9" i="1"/>
  <c r="CX10" i="1" s="1"/>
  <c r="CX7" i="1"/>
  <c r="CP47" i="1"/>
  <c r="CW13" i="1" l="1"/>
  <c r="EN29" i="1"/>
  <c r="EN30" i="1"/>
  <c r="EN25" i="1"/>
  <c r="EN31" i="1"/>
  <c r="EN33" i="1"/>
  <c r="EN26" i="1"/>
  <c r="EN27" i="1"/>
  <c r="EN32" i="1"/>
  <c r="EN28" i="1"/>
  <c r="EO31" i="1"/>
  <c r="EO28" i="1"/>
  <c r="EO30" i="1"/>
  <c r="EO29" i="1"/>
  <c r="EO25" i="1"/>
  <c r="EO26" i="1"/>
  <c r="EO27" i="1"/>
  <c r="EO33" i="1"/>
  <c r="EO32" i="1"/>
  <c r="CX24" i="1"/>
  <c r="CX25" i="1" s="1"/>
  <c r="CY24" i="1"/>
  <c r="HM37" i="1"/>
  <c r="HN38" i="1"/>
  <c r="HO37" i="1"/>
  <c r="EO34" i="1"/>
  <c r="EN34" i="1"/>
  <c r="CY11" i="1"/>
  <c r="CX11" i="1"/>
  <c r="EO20" i="1"/>
  <c r="EN20" i="1"/>
  <c r="EN19" i="1"/>
  <c r="EO19" i="1"/>
  <c r="CY18" i="1"/>
  <c r="CX18" i="1"/>
  <c r="CX12" i="1"/>
  <c r="CX13" i="1" s="1"/>
  <c r="CY12" i="1"/>
  <c r="CY13" i="1" s="1"/>
  <c r="CO47" i="1"/>
  <c r="CO6" i="1"/>
  <c r="CO9" i="1" s="1"/>
  <c r="CO10" i="1" s="1"/>
  <c r="CQ47" i="1"/>
  <c r="CQ6" i="1"/>
  <c r="CQ9" i="1" s="1"/>
  <c r="CQ10" i="1" s="1"/>
  <c r="CP6" i="1"/>
  <c r="DX6" i="1"/>
  <c r="CO12" i="1" l="1"/>
  <c r="CO11" i="1"/>
  <c r="CQ11" i="1"/>
  <c r="CQ12" i="1"/>
  <c r="EN35" i="1"/>
  <c r="EN36" i="1"/>
  <c r="EN37" i="1" s="1"/>
  <c r="EN38" i="1" s="1"/>
  <c r="EN39" i="1" s="1"/>
  <c r="EO35" i="1"/>
  <c r="EO36" i="1" s="1"/>
  <c r="EO37" i="1" s="1"/>
  <c r="EO38" i="1" s="1"/>
  <c r="EO39" i="1" s="1"/>
  <c r="CY25" i="1"/>
  <c r="EN40" i="1"/>
  <c r="EN41" i="1" s="1"/>
  <c r="EN42" i="1" s="1"/>
  <c r="EN43" i="1" s="1"/>
  <c r="EO40" i="1"/>
  <c r="EO41" i="1" s="1"/>
  <c r="EO42" i="1" s="1"/>
  <c r="EO43" i="1" s="1"/>
  <c r="HO38" i="1"/>
  <c r="HM38" i="1"/>
  <c r="HN39" i="1"/>
  <c r="CX34" i="1"/>
  <c r="CX35" i="1" s="1"/>
  <c r="CY34" i="1"/>
  <c r="CX20" i="1"/>
  <c r="CY20" i="1"/>
  <c r="CX19" i="1"/>
  <c r="CY19" i="1"/>
  <c r="CP9" i="1"/>
  <c r="CP10" i="1" s="1"/>
  <c r="CP7" i="1"/>
  <c r="CQ7" i="1"/>
  <c r="DX9" i="1"/>
  <c r="DX10" i="1" s="1"/>
  <c r="DX7" i="1"/>
  <c r="DW6" i="1"/>
  <c r="DV47" i="1"/>
  <c r="DW47" i="1"/>
  <c r="DX47" i="1"/>
  <c r="CY35" i="1" l="1"/>
  <c r="CX41" i="1"/>
  <c r="CX42" i="1" s="1"/>
  <c r="CX43" i="1" s="1"/>
  <c r="CQ24" i="1"/>
  <c r="CP24" i="1"/>
  <c r="DX24" i="1"/>
  <c r="CY41" i="1"/>
  <c r="CY42" i="1" s="1"/>
  <c r="CY43" i="1" s="1"/>
  <c r="HN40" i="1"/>
  <c r="HO39" i="1"/>
  <c r="HM39" i="1"/>
  <c r="CO24" i="1"/>
  <c r="CO18" i="1"/>
  <c r="CO13" i="1"/>
  <c r="CP11" i="1"/>
  <c r="DX11" i="1"/>
  <c r="DX18" i="1"/>
  <c r="CQ18" i="1"/>
  <c r="CP18" i="1"/>
  <c r="CP12" i="1"/>
  <c r="CP13" i="1" s="1"/>
  <c r="DX12" i="1"/>
  <c r="DX13" i="1" s="1"/>
  <c r="CQ13" i="1"/>
  <c r="DW9" i="1"/>
  <c r="DW10" i="1" s="1"/>
  <c r="DW7" i="1"/>
  <c r="BD47" i="1"/>
  <c r="EV47" i="1"/>
  <c r="EV6" i="1"/>
  <c r="EI47" i="1"/>
  <c r="EI6" i="1"/>
  <c r="EF47" i="1"/>
  <c r="EF6" i="1"/>
  <c r="EE47" i="1"/>
  <c r="EE6" i="1"/>
  <c r="EG47" i="1"/>
  <c r="EG6" i="1"/>
  <c r="ES47" i="1"/>
  <c r="ES6" i="1"/>
  <c r="ED47" i="1"/>
  <c r="ED6" i="1"/>
  <c r="ER47" i="1"/>
  <c r="ER6" i="1"/>
  <c r="EH47" i="1"/>
  <c r="EH6" i="1"/>
  <c r="CO26" i="1" l="1"/>
  <c r="CO27" i="1"/>
  <c r="CO28" i="1"/>
  <c r="CO29" i="1"/>
  <c r="CO30" i="1"/>
  <c r="CO31" i="1"/>
  <c r="CO32" i="1"/>
  <c r="CO33" i="1"/>
  <c r="DX28" i="1"/>
  <c r="CP25" i="1"/>
  <c r="CP26" i="1" s="1"/>
  <c r="DX29" i="1"/>
  <c r="DX31" i="1"/>
  <c r="DX26" i="1"/>
  <c r="DX27" i="1"/>
  <c r="DX25" i="1"/>
  <c r="DX30" i="1"/>
  <c r="DX32" i="1"/>
  <c r="DX33" i="1"/>
  <c r="CQ25" i="1"/>
  <c r="CQ26" i="1" s="1"/>
  <c r="DW24" i="1"/>
  <c r="HO40" i="1"/>
  <c r="HM40" i="1"/>
  <c r="HN41" i="1"/>
  <c r="CO19" i="1"/>
  <c r="CO20" i="1"/>
  <c r="CO25" i="1"/>
  <c r="CQ34" i="1"/>
  <c r="DX34" i="1"/>
  <c r="DW11" i="1"/>
  <c r="DX20" i="1"/>
  <c r="CP20" i="1"/>
  <c r="CQ20" i="1"/>
  <c r="CP19" i="1"/>
  <c r="CQ19" i="1"/>
  <c r="DX19" i="1"/>
  <c r="DW18" i="1"/>
  <c r="DW12" i="1"/>
  <c r="DW13" i="1" s="1"/>
  <c r="ES9" i="1"/>
  <c r="ES10" i="1" s="1"/>
  <c r="ES7" i="1"/>
  <c r="EV9" i="1"/>
  <c r="EV10" i="1" s="1"/>
  <c r="EV7" i="1"/>
  <c r="EG9" i="1"/>
  <c r="EG10" i="1" s="1"/>
  <c r="EG7" i="1"/>
  <c r="EE9" i="1"/>
  <c r="EE10" i="1" s="1"/>
  <c r="EE7" i="1"/>
  <c r="ED9" i="1"/>
  <c r="ED10" i="1" s="1"/>
  <c r="ED7" i="1"/>
  <c r="EF9" i="1"/>
  <c r="EF10" i="1" s="1"/>
  <c r="EF7" i="1"/>
  <c r="ER9" i="1"/>
  <c r="ER10" i="1" s="1"/>
  <c r="ER7" i="1"/>
  <c r="EH9" i="1"/>
  <c r="EH10" i="1" s="1"/>
  <c r="EH7" i="1"/>
  <c r="EI9" i="1"/>
  <c r="EI10" i="1" s="1"/>
  <c r="EI7" i="1"/>
  <c r="CQ27" i="1" l="1"/>
  <c r="CY26" i="1"/>
  <c r="CX26" i="1"/>
  <c r="CP27" i="1"/>
  <c r="CW33" i="1"/>
  <c r="CW32" i="1"/>
  <c r="CW31" i="1"/>
  <c r="CW30" i="1"/>
  <c r="CW29" i="1"/>
  <c r="CW28" i="1"/>
  <c r="CW27" i="1"/>
  <c r="CW26" i="1"/>
  <c r="DX35" i="1"/>
  <c r="CP34" i="1"/>
  <c r="CP35" i="1"/>
  <c r="DW30" i="1"/>
  <c r="DW26" i="1"/>
  <c r="DW25" i="1"/>
  <c r="DW27" i="1"/>
  <c r="DW32" i="1"/>
  <c r="DW33" i="1"/>
  <c r="DW31" i="1"/>
  <c r="DW28" i="1"/>
  <c r="DW29" i="1"/>
  <c r="DX36" i="1"/>
  <c r="DX37" i="1" s="1"/>
  <c r="DX38" i="1" s="1"/>
  <c r="DX39" i="1" s="1"/>
  <c r="DX40" i="1" s="1"/>
  <c r="DX41" i="1" s="1"/>
  <c r="DX42" i="1" s="1"/>
  <c r="DX43" i="1" s="1"/>
  <c r="CQ35" i="1"/>
  <c r="CQ36" i="1" s="1"/>
  <c r="ES24" i="1"/>
  <c r="EH24" i="1"/>
  <c r="ER24" i="1"/>
  <c r="EF24" i="1"/>
  <c r="EI24" i="1"/>
  <c r="ED24" i="1"/>
  <c r="EE24" i="1"/>
  <c r="EG24" i="1"/>
  <c r="EG30" i="1" s="1"/>
  <c r="EV24" i="1"/>
  <c r="HM41" i="1"/>
  <c r="HO41" i="1"/>
  <c r="HN42" i="1"/>
  <c r="CP36" i="1"/>
  <c r="CO34" i="1"/>
  <c r="CO35" i="1" s="1"/>
  <c r="DW34" i="1"/>
  <c r="EG11" i="1"/>
  <c r="EV11" i="1"/>
  <c r="ES11" i="1"/>
  <c r="EE11" i="1"/>
  <c r="EI11" i="1"/>
  <c r="EH11" i="1"/>
  <c r="ER11" i="1"/>
  <c r="EF11" i="1"/>
  <c r="ED11" i="1"/>
  <c r="DW20" i="1"/>
  <c r="DW19" i="1"/>
  <c r="EH18" i="1"/>
  <c r="EF18" i="1"/>
  <c r="EV18" i="1"/>
  <c r="EG18" i="1"/>
  <c r="EI18" i="1"/>
  <c r="ER18" i="1"/>
  <c r="ED18" i="1"/>
  <c r="EE18" i="1"/>
  <c r="ES18" i="1"/>
  <c r="EF12" i="1"/>
  <c r="EF13" i="1" s="1"/>
  <c r="EE12" i="1"/>
  <c r="EE13" i="1" s="1"/>
  <c r="EH12" i="1"/>
  <c r="EH13" i="1" s="1"/>
  <c r="ER12" i="1"/>
  <c r="ER13" i="1" s="1"/>
  <c r="ED12" i="1"/>
  <c r="ED13" i="1" s="1"/>
  <c r="EG12" i="1"/>
  <c r="EG13" i="1" s="1"/>
  <c r="EV12" i="1"/>
  <c r="EV13" i="1" s="1"/>
  <c r="EI12" i="1"/>
  <c r="EI13" i="1" s="1"/>
  <c r="ES12" i="1"/>
  <c r="ES13" i="1" s="1"/>
  <c r="U6" i="1"/>
  <c r="T6" i="1"/>
  <c r="CQ37" i="1" l="1"/>
  <c r="CP28" i="1"/>
  <c r="CX27" i="1"/>
  <c r="CX36" i="1"/>
  <c r="CY36" i="1"/>
  <c r="CQ28" i="1"/>
  <c r="CY27" i="1"/>
  <c r="CW36" i="1"/>
  <c r="CW37" i="1"/>
  <c r="CW38" i="1"/>
  <c r="CW39" i="1"/>
  <c r="CW40" i="1"/>
  <c r="CW41" i="1"/>
  <c r="CW42" i="1"/>
  <c r="CW43" i="1"/>
  <c r="EG25" i="1"/>
  <c r="EG26" i="1"/>
  <c r="EG32" i="1"/>
  <c r="EG31" i="1"/>
  <c r="EG28" i="1"/>
  <c r="EG27" i="1"/>
  <c r="EG29" i="1"/>
  <c r="DW35" i="1"/>
  <c r="EG33" i="1"/>
  <c r="EV30" i="1"/>
  <c r="DW36" i="1"/>
  <c r="DW37" i="1" s="1"/>
  <c r="DW38" i="1" s="1"/>
  <c r="DW39" i="1" s="1"/>
  <c r="DW40" i="1" s="1"/>
  <c r="DW41" i="1" s="1"/>
  <c r="DW42" i="1" s="1"/>
  <c r="DW43" i="1" s="1"/>
  <c r="ES31" i="1"/>
  <c r="ES29" i="1"/>
  <c r="ES28" i="1"/>
  <c r="ES26" i="1"/>
  <c r="ES33" i="1"/>
  <c r="EH30" i="1"/>
  <c r="EH33" i="1"/>
  <c r="EH29" i="1"/>
  <c r="EH25" i="1"/>
  <c r="EH28" i="1"/>
  <c r="EH26" i="1"/>
  <c r="EH32" i="1"/>
  <c r="EH31" i="1"/>
  <c r="EH27" i="1"/>
  <c r="ES25" i="1"/>
  <c r="ES32" i="1"/>
  <c r="ES30" i="1"/>
  <c r="ES27" i="1"/>
  <c r="EF32" i="1"/>
  <c r="EF30" i="1"/>
  <c r="EF28" i="1"/>
  <c r="EF25" i="1"/>
  <c r="EF26" i="1"/>
  <c r="EI28" i="1"/>
  <c r="EI31" i="1"/>
  <c r="EI32" i="1"/>
  <c r="EI29" i="1"/>
  <c r="EI33" i="1"/>
  <c r="EI25" i="1"/>
  <c r="EI26" i="1"/>
  <c r="EI30" i="1"/>
  <c r="EI27" i="1"/>
  <c r="EE31" i="1"/>
  <c r="EE32" i="1"/>
  <c r="EE30" i="1"/>
  <c r="EE28" i="1"/>
  <c r="EE25" i="1"/>
  <c r="EE26" i="1"/>
  <c r="EE29" i="1"/>
  <c r="EE27" i="1"/>
  <c r="EE33" i="1"/>
  <c r="ED33" i="1"/>
  <c r="ED32" i="1"/>
  <c r="ED26" i="1"/>
  <c r="ED29" i="1"/>
  <c r="ED25" i="1"/>
  <c r="ED28" i="1"/>
  <c r="ED31" i="1"/>
  <c r="ED27" i="1"/>
  <c r="ED30" i="1"/>
  <c r="ER30" i="1"/>
  <c r="ER33" i="1"/>
  <c r="ER32" i="1"/>
  <c r="ER29" i="1"/>
  <c r="ER31" i="1"/>
  <c r="ER28" i="1"/>
  <c r="ER25" i="1"/>
  <c r="ER26" i="1"/>
  <c r="ER27" i="1"/>
  <c r="EV26" i="1"/>
  <c r="EV31" i="1"/>
  <c r="EV32" i="1"/>
  <c r="EV28" i="1"/>
  <c r="EV27" i="1"/>
  <c r="EV29" i="1"/>
  <c r="EV33" i="1"/>
  <c r="EV25" i="1"/>
  <c r="EF27" i="1"/>
  <c r="EF31" i="1"/>
  <c r="EF33" i="1"/>
  <c r="EF29" i="1"/>
  <c r="CO36" i="1"/>
  <c r="HO42" i="1"/>
  <c r="HM42" i="1"/>
  <c r="HN43" i="1"/>
  <c r="CP37" i="1"/>
  <c r="EH34" i="1"/>
  <c r="ES34" i="1"/>
  <c r="EE34" i="1"/>
  <c r="ED34" i="1"/>
  <c r="ER34" i="1"/>
  <c r="EI34" i="1"/>
  <c r="EG34" i="1"/>
  <c r="EV34" i="1"/>
  <c r="EF34" i="1"/>
  <c r="EE20" i="1"/>
  <c r="ES20" i="1"/>
  <c r="ED20" i="1"/>
  <c r="EF20" i="1"/>
  <c r="ER20" i="1"/>
  <c r="EI20" i="1"/>
  <c r="EG20" i="1"/>
  <c r="EV20" i="1"/>
  <c r="EH20" i="1"/>
  <c r="EH19" i="1"/>
  <c r="ER19" i="1"/>
  <c r="EI19" i="1"/>
  <c r="ES19" i="1"/>
  <c r="EG19" i="1"/>
  <c r="EF19" i="1"/>
  <c r="ED19" i="1"/>
  <c r="EV19" i="1"/>
  <c r="EE19" i="1"/>
  <c r="T7" i="1"/>
  <c r="U7" i="1"/>
  <c r="FL47" i="1"/>
  <c r="EG35" i="1" l="1"/>
  <c r="EG36" i="1" s="1"/>
  <c r="EF35" i="1"/>
  <c r="CY28" i="1"/>
  <c r="CQ29" i="1"/>
  <c r="CY37" i="1"/>
  <c r="CX37" i="1"/>
  <c r="CX28" i="1"/>
  <c r="CP29" i="1"/>
  <c r="CQ38" i="1"/>
  <c r="EG37" i="1"/>
  <c r="ES35" i="1"/>
  <c r="EE35" i="1"/>
  <c r="EH35" i="1"/>
  <c r="EI35" i="1"/>
  <c r="EG38" i="1"/>
  <c r="EG39" i="1" s="1"/>
  <c r="EG40" i="1" s="1"/>
  <c r="EG41" i="1" s="1"/>
  <c r="EG42" i="1" s="1"/>
  <c r="EG43" i="1" s="1"/>
  <c r="ER35" i="1"/>
  <c r="ER36" i="1" s="1"/>
  <c r="ER37" i="1" s="1"/>
  <c r="ER38" i="1" s="1"/>
  <c r="EH36" i="1"/>
  <c r="ES36" i="1"/>
  <c r="ES37" i="1" s="1"/>
  <c r="ES38" i="1" s="1"/>
  <c r="ES39" i="1" s="1"/>
  <c r="ES40" i="1" s="1"/>
  <c r="ES41" i="1" s="1"/>
  <c r="EF36" i="1"/>
  <c r="ED35" i="1"/>
  <c r="EH37" i="1"/>
  <c r="EH38" i="1" s="1"/>
  <c r="EH39" i="1" s="1"/>
  <c r="ES42" i="1"/>
  <c r="ES43" i="1" s="1"/>
  <c r="ED36" i="1"/>
  <c r="ER39" i="1"/>
  <c r="ER40" i="1" s="1"/>
  <c r="ED37" i="1"/>
  <c r="ED38" i="1" s="1"/>
  <c r="ED39" i="1" s="1"/>
  <c r="ED40" i="1" s="1"/>
  <c r="ED41" i="1" s="1"/>
  <c r="ED42" i="1" s="1"/>
  <c r="ED43" i="1" s="1"/>
  <c r="EF37" i="1"/>
  <c r="EF38" i="1" s="1"/>
  <c r="EI36" i="1"/>
  <c r="EI37" i="1" s="1"/>
  <c r="EI38" i="1" s="1"/>
  <c r="EI39" i="1" s="1"/>
  <c r="EI40" i="1" s="1"/>
  <c r="EI41" i="1" s="1"/>
  <c r="EI42" i="1" s="1"/>
  <c r="EI43" i="1" s="1"/>
  <c r="EE36" i="1"/>
  <c r="EE37" i="1" s="1"/>
  <c r="EE38" i="1" s="1"/>
  <c r="EE39" i="1" s="1"/>
  <c r="EE40" i="1" s="1"/>
  <c r="EE41" i="1" s="1"/>
  <c r="EE42" i="1" s="1"/>
  <c r="EE43" i="1" s="1"/>
  <c r="EV35" i="1"/>
  <c r="EV36" i="1" s="1"/>
  <c r="EV37" i="1" s="1"/>
  <c r="EV38" i="1" s="1"/>
  <c r="EV39" i="1" s="1"/>
  <c r="EV40" i="1" s="1"/>
  <c r="EV41" i="1" s="1"/>
  <c r="EV42" i="1" s="1"/>
  <c r="EV43" i="1" s="1"/>
  <c r="ER41" i="1"/>
  <c r="ER42" i="1" s="1"/>
  <c r="ER43" i="1" s="1"/>
  <c r="EF39" i="1"/>
  <c r="EF40" i="1" s="1"/>
  <c r="EF41" i="1" s="1"/>
  <c r="EF42" i="1" s="1"/>
  <c r="EF43" i="1"/>
  <c r="EH40" i="1"/>
  <c r="EH41" i="1" s="1"/>
  <c r="EH42" i="1" s="1"/>
  <c r="EH43" i="1" s="1"/>
  <c r="CP38" i="1"/>
  <c r="CO37" i="1"/>
  <c r="HO43" i="1"/>
  <c r="HM43" i="1"/>
  <c r="T24" i="1"/>
  <c r="U18" i="1"/>
  <c r="T18" i="1"/>
  <c r="S6" i="1"/>
  <c r="CQ39" i="1" l="1"/>
  <c r="CX29" i="1"/>
  <c r="CX38" i="1"/>
  <c r="CY38" i="1"/>
  <c r="CY29" i="1"/>
  <c r="CP39" i="1"/>
  <c r="CO38" i="1"/>
  <c r="T26" i="1"/>
  <c r="T27" i="1"/>
  <c r="T28" i="1"/>
  <c r="T29" i="1"/>
  <c r="T30" i="1"/>
  <c r="T31" i="1"/>
  <c r="T32" i="1"/>
  <c r="T33" i="1"/>
  <c r="T25" i="1"/>
  <c r="T20" i="1"/>
  <c r="U19" i="1"/>
  <c r="T19" i="1"/>
  <c r="U20" i="1"/>
  <c r="S7" i="1"/>
  <c r="CY39" i="1" l="1"/>
  <c r="CX39" i="1"/>
  <c r="CQ40" i="1"/>
  <c r="CO39" i="1"/>
  <c r="CP40" i="1"/>
  <c r="T34" i="1"/>
  <c r="T35" i="1" s="1"/>
  <c r="T36" i="1" s="1"/>
  <c r="T37" i="1" s="1"/>
  <c r="T38" i="1" s="1"/>
  <c r="T39" i="1" s="1"/>
  <c r="T40" i="1" s="1"/>
  <c r="T41" i="1" s="1"/>
  <c r="T42" i="1" s="1"/>
  <c r="T43" i="1" s="1"/>
  <c r="S18" i="1"/>
  <c r="FQ47" i="1"/>
  <c r="FH6" i="1"/>
  <c r="FG6" i="1"/>
  <c r="CQ41" i="1" l="1"/>
  <c r="CX40" i="1"/>
  <c r="CY40" i="1"/>
  <c r="CP41" i="1"/>
  <c r="CO40" i="1"/>
  <c r="S19" i="1"/>
  <c r="S20" i="1"/>
  <c r="FG9" i="1"/>
  <c r="FG10" i="1" s="1"/>
  <c r="FG7" i="1"/>
  <c r="FH9" i="1"/>
  <c r="FH10" i="1" s="1"/>
  <c r="FH7" i="1"/>
  <c r="FH47" i="1"/>
  <c r="FG47" i="1"/>
  <c r="CQ42" i="1" l="1"/>
  <c r="FG24" i="1"/>
  <c r="FH24" i="1"/>
  <c r="CP42" i="1"/>
  <c r="CO41" i="1"/>
  <c r="FH11" i="1"/>
  <c r="FG11" i="1"/>
  <c r="FG18" i="1"/>
  <c r="FH18" i="1"/>
  <c r="FG12" i="1"/>
  <c r="FG13" i="1" s="1"/>
  <c r="FH12" i="1"/>
  <c r="FH13" i="1" s="1"/>
  <c r="HM47" i="1"/>
  <c r="CQ43" i="1" l="1"/>
  <c r="FH28" i="1"/>
  <c r="FG32" i="1"/>
  <c r="FG31" i="1"/>
  <c r="FG25" i="1"/>
  <c r="FG27" i="1"/>
  <c r="FG29" i="1"/>
  <c r="FG28" i="1"/>
  <c r="FG26" i="1"/>
  <c r="FG30" i="1"/>
  <c r="FH30" i="1"/>
  <c r="FH26" i="1"/>
  <c r="FH33" i="1"/>
  <c r="FH31" i="1"/>
  <c r="FH32" i="1"/>
  <c r="FH29" i="1"/>
  <c r="FH27" i="1"/>
  <c r="FH25" i="1"/>
  <c r="FG33" i="1"/>
  <c r="CO42" i="1"/>
  <c r="CP43" i="1"/>
  <c r="FH34" i="1"/>
  <c r="FG34" i="1"/>
  <c r="FH20" i="1"/>
  <c r="FG20" i="1"/>
  <c r="FH19" i="1"/>
  <c r="FG19" i="1"/>
  <c r="BG6" i="1"/>
  <c r="FG35" i="1" l="1"/>
  <c r="FG36" i="1" s="1"/>
  <c r="FG37" i="1" s="1"/>
  <c r="FG38" i="1" s="1"/>
  <c r="FG39" i="1"/>
  <c r="FG40" i="1" s="1"/>
  <c r="FH35" i="1"/>
  <c r="FH36" i="1" s="1"/>
  <c r="FH37" i="1" s="1"/>
  <c r="FH38" i="1" s="1"/>
  <c r="FH39" i="1" s="1"/>
  <c r="FH40" i="1" s="1"/>
  <c r="FH41" i="1" s="1"/>
  <c r="FH42" i="1" s="1"/>
  <c r="FH43" i="1" s="1"/>
  <c r="FG41" i="1"/>
  <c r="FG42" i="1" s="1"/>
  <c r="FG43" i="1" s="1"/>
  <c r="CO43" i="1"/>
  <c r="BG9" i="1"/>
  <c r="BG7" i="1"/>
  <c r="BG47" i="1"/>
  <c r="DY6" i="1"/>
  <c r="DZ6" i="1"/>
  <c r="HI6" i="1"/>
  <c r="HL6" i="1"/>
  <c r="Z6" i="1"/>
  <c r="BG24" i="1" l="1"/>
  <c r="BG10" i="1"/>
  <c r="BG11" i="1"/>
  <c r="BG18" i="1"/>
  <c r="BG12" i="1"/>
  <c r="BG13" i="1" s="1"/>
  <c r="HL9" i="1"/>
  <c r="HL10" i="1" s="1"/>
  <c r="HL7" i="1"/>
  <c r="DY9" i="1"/>
  <c r="DY10" i="1" s="1"/>
  <c r="DY7" i="1"/>
  <c r="DZ9" i="1"/>
  <c r="DZ10" i="1" s="1"/>
  <c r="DZ7" i="1"/>
  <c r="HI9" i="1"/>
  <c r="HI10" i="1" s="1"/>
  <c r="HI7" i="1"/>
  <c r="DY47" i="1"/>
  <c r="HL47" i="1"/>
  <c r="DZ47" i="1"/>
  <c r="HI47" i="1"/>
  <c r="HO47" i="1"/>
  <c r="EA47" i="1"/>
  <c r="FN47" i="1"/>
  <c r="Z47" i="1"/>
  <c r="BG30" i="1" l="1"/>
  <c r="BG28" i="1"/>
  <c r="BG27" i="1"/>
  <c r="BG26" i="1"/>
  <c r="BG29" i="1"/>
  <c r="BG32" i="1"/>
  <c r="BG25" i="1"/>
  <c r="BG31" i="1"/>
  <c r="BG33" i="1"/>
  <c r="HI24" i="1"/>
  <c r="DZ24" i="1"/>
  <c r="DY24" i="1"/>
  <c r="HL24" i="1"/>
  <c r="BG34" i="1"/>
  <c r="HI11" i="1"/>
  <c r="DY11" i="1"/>
  <c r="DZ11" i="1"/>
  <c r="HL11" i="1"/>
  <c r="BG20" i="1"/>
  <c r="BG19" i="1"/>
  <c r="DY18" i="1"/>
  <c r="HI18" i="1"/>
  <c r="DZ18" i="1"/>
  <c r="HL18" i="1"/>
  <c r="Z12" i="1"/>
  <c r="Z38" i="1" s="1"/>
  <c r="DZ12" i="1"/>
  <c r="DZ13" i="1" s="1"/>
  <c r="DY12" i="1"/>
  <c r="DY13" i="1" s="1"/>
  <c r="HL12" i="1"/>
  <c r="HL13" i="1" s="1"/>
  <c r="HI12" i="1"/>
  <c r="HI13" i="1" s="1"/>
  <c r="HI30" i="1" l="1"/>
  <c r="DY33" i="1"/>
  <c r="DY27" i="1"/>
  <c r="HL26" i="1"/>
  <c r="DY26" i="1"/>
  <c r="DY25" i="1"/>
  <c r="DY29" i="1"/>
  <c r="DY31" i="1"/>
  <c r="DY32" i="1"/>
  <c r="BG35" i="1"/>
  <c r="BG36" i="1" s="1"/>
  <c r="BG37" i="1" s="1"/>
  <c r="BG38" i="1" s="1"/>
  <c r="BG39" i="1" s="1"/>
  <c r="BG40" i="1" s="1"/>
  <c r="BG41" i="1" s="1"/>
  <c r="BG42" i="1" s="1"/>
  <c r="BG43" i="1" s="1"/>
  <c r="DY28" i="1"/>
  <c r="DY30" i="1"/>
  <c r="HL30" i="1"/>
  <c r="HL29" i="1"/>
  <c r="HL33" i="1"/>
  <c r="HL27" i="1"/>
  <c r="HL28" i="1"/>
  <c r="HL32" i="1"/>
  <c r="HL31" i="1"/>
  <c r="HL25" i="1"/>
  <c r="DZ31" i="1"/>
  <c r="DZ28" i="1"/>
  <c r="DZ32" i="1"/>
  <c r="DZ27" i="1"/>
  <c r="DZ26" i="1"/>
  <c r="DZ25" i="1"/>
  <c r="DZ30" i="1"/>
  <c r="DZ29" i="1"/>
  <c r="DZ33" i="1"/>
  <c r="HI27" i="1"/>
  <c r="HI25" i="1"/>
  <c r="HI31" i="1"/>
  <c r="HI29" i="1"/>
  <c r="HI33" i="1"/>
  <c r="HI26" i="1"/>
  <c r="HI32" i="1"/>
  <c r="HI28" i="1"/>
  <c r="Z13" i="1"/>
  <c r="Z39" i="1" s="1"/>
  <c r="Z42" i="1"/>
  <c r="Z40" i="1"/>
  <c r="Z43" i="1"/>
  <c r="Z41" i="1"/>
  <c r="DZ34" i="1"/>
  <c r="DY34" i="1"/>
  <c r="HL34" i="1"/>
  <c r="HI34" i="1"/>
  <c r="DZ20" i="1"/>
  <c r="DY20" i="1"/>
  <c r="HI20" i="1"/>
  <c r="HL20" i="1"/>
  <c r="HL19" i="1"/>
  <c r="DY19" i="1"/>
  <c r="DZ19" i="1"/>
  <c r="HI19" i="1"/>
  <c r="A4" i="1"/>
  <c r="HL35" i="1" l="1"/>
  <c r="HL36" i="1"/>
  <c r="HL37" i="1" s="1"/>
  <c r="HL38" i="1" s="1"/>
  <c r="HL39" i="1" s="1"/>
  <c r="HL40" i="1"/>
  <c r="DZ35" i="1"/>
  <c r="DY35" i="1"/>
  <c r="DY36" i="1" s="1"/>
  <c r="DY37" i="1" s="1"/>
  <c r="DY38" i="1" s="1"/>
  <c r="DY39" i="1" s="1"/>
  <c r="DY40" i="1" s="1"/>
  <c r="DZ36" i="1"/>
  <c r="DZ37" i="1"/>
  <c r="DZ38" i="1" s="1"/>
  <c r="DZ39" i="1" s="1"/>
  <c r="HI35" i="1"/>
  <c r="HI36" i="1"/>
  <c r="HI37" i="1" s="1"/>
  <c r="HI38" i="1" s="1"/>
  <c r="HI39" i="1" s="1"/>
  <c r="HI40" i="1" s="1"/>
  <c r="HI41" i="1" s="1"/>
  <c r="HI42" i="1" s="1"/>
  <c r="HI43" i="1" s="1"/>
  <c r="HL41" i="1"/>
  <c r="HL42" i="1" s="1"/>
  <c r="HL43" i="1" s="1"/>
  <c r="DY41" i="1"/>
  <c r="DY42" i="1" s="1"/>
  <c r="DY43" i="1" s="1"/>
  <c r="DZ40" i="1"/>
  <c r="DZ41" i="1" s="1"/>
  <c r="DZ42" i="1" s="1"/>
  <c r="DZ43" i="1" s="1"/>
  <c r="FB9" i="1"/>
  <c r="FB10" i="1" s="1"/>
  <c r="FB7" i="1"/>
  <c r="FB24" i="1" l="1"/>
  <c r="FB18" i="1"/>
  <c r="FB11" i="1"/>
  <c r="FB12" i="1"/>
  <c r="FB13" i="1" s="1"/>
  <c r="FA7" i="1"/>
  <c r="FA9" i="1"/>
  <c r="FA10" i="1" s="1"/>
  <c r="FB19" i="1" l="1"/>
  <c r="FB20" i="1"/>
  <c r="P18" i="1"/>
  <c r="FA18" i="1"/>
  <c r="FA24" i="1"/>
  <c r="FB34" i="1"/>
  <c r="FB25" i="1"/>
  <c r="FB35" i="1" s="1"/>
  <c r="FB26" i="1"/>
  <c r="FB36" i="1" s="1"/>
  <c r="FB27" i="1"/>
  <c r="FB37" i="1" s="1"/>
  <c r="FB28" i="1"/>
  <c r="FB38" i="1" s="1"/>
  <c r="FB29" i="1"/>
  <c r="FB39" i="1" s="1"/>
  <c r="FB30" i="1"/>
  <c r="FB40" i="1" s="1"/>
  <c r="FB31" i="1"/>
  <c r="FB41" i="1" s="1"/>
  <c r="FB32" i="1"/>
  <c r="FB42" i="1" s="1"/>
  <c r="FB33" i="1"/>
  <c r="FB43" i="1" s="1"/>
  <c r="FA11" i="1"/>
  <c r="FA12" i="1"/>
  <c r="FA13" i="1" s="1"/>
  <c r="P19" i="1" l="1"/>
  <c r="Q19" i="1" s="1"/>
  <c r="Q18" i="1"/>
  <c r="FA34" i="1"/>
  <c r="FA25" i="1"/>
  <c r="FA35" i="1" s="1"/>
  <c r="FA26" i="1"/>
  <c r="FA36" i="1" s="1"/>
  <c r="FA27" i="1"/>
  <c r="FA37" i="1" s="1"/>
  <c r="FA28" i="1"/>
  <c r="FA38" i="1" s="1"/>
  <c r="FA29" i="1"/>
  <c r="FA39" i="1" s="1"/>
  <c r="FA30" i="1"/>
  <c r="FA40" i="1" s="1"/>
  <c r="FA31" i="1"/>
  <c r="FA41" i="1" s="1"/>
  <c r="FA32" i="1"/>
  <c r="FA42" i="1" s="1"/>
  <c r="FA33" i="1"/>
  <c r="FA43" i="1" s="1"/>
  <c r="FA20" i="1"/>
  <c r="FA19" i="1"/>
  <c r="HQ35" i="1"/>
  <c r="HR35" i="1"/>
  <c r="HS35" i="1"/>
  <c r="K35" i="1" l="1"/>
  <c r="K36" i="1" l="1"/>
  <c r="K37" i="1" l="1"/>
  <c r="FL34" i="1"/>
  <c r="FN34" i="1"/>
  <c r="H35" i="1"/>
  <c r="FM34" i="1"/>
  <c r="K38" i="1" l="1"/>
  <c r="HE34" i="1"/>
  <c r="FL35" i="1"/>
  <c r="FM35" i="1"/>
  <c r="FN35" i="1"/>
  <c r="K39" i="1" l="1"/>
  <c r="HE35" i="1"/>
  <c r="H36" i="1"/>
  <c r="K40" i="1" l="1"/>
  <c r="FL36" i="1"/>
  <c r="FM36" i="1"/>
  <c r="FN36" i="1"/>
  <c r="H37" i="1"/>
  <c r="K41" i="1" l="1"/>
  <c r="HE36" i="1"/>
  <c r="FL37" i="1"/>
  <c r="FM37" i="1"/>
  <c r="FN37" i="1"/>
  <c r="H38" i="1"/>
  <c r="K42" i="1" l="1"/>
  <c r="HE37" i="1"/>
  <c r="H39" i="1"/>
  <c r="FL38" i="1"/>
  <c r="FM38" i="1"/>
  <c r="FN38" i="1"/>
  <c r="K43" i="1" l="1"/>
  <c r="H40" i="1"/>
  <c r="FL39" i="1"/>
  <c r="FM39" i="1"/>
  <c r="FN39" i="1"/>
  <c r="HE38" i="1"/>
  <c r="HE39" i="1" l="1"/>
  <c r="H41" i="1"/>
  <c r="FN40" i="1"/>
  <c r="FL40" i="1"/>
  <c r="FM40" i="1"/>
  <c r="HE40" i="1" l="1"/>
  <c r="H42" i="1"/>
  <c r="FL41" i="1"/>
  <c r="FM41" i="1"/>
  <c r="FN41" i="1"/>
  <c r="FL42" i="1" l="1"/>
  <c r="FM42" i="1"/>
  <c r="H43" i="1"/>
  <c r="FN42" i="1"/>
  <c r="HE41" i="1"/>
  <c r="HE42" i="1" l="1"/>
  <c r="FL43" i="1"/>
  <c r="FM43" i="1"/>
  <c r="FN43" i="1"/>
  <c r="HE43" i="1" l="1"/>
  <c r="HD34" i="1" l="1"/>
  <c r="HC34" i="1"/>
  <c r="GP34" i="1"/>
  <c r="I35" i="1"/>
  <c r="GQ35" i="1" s="1"/>
  <c r="EA34" i="1"/>
  <c r="E34" i="1" s="1"/>
  <c r="GQ34" i="1"/>
  <c r="GO34" i="1"/>
  <c r="GN34" i="1"/>
  <c r="DV34" i="1"/>
  <c r="P34" i="1" l="1"/>
  <c r="G34" i="1"/>
  <c r="AL35" i="1"/>
  <c r="HC35" i="1"/>
  <c r="EA35" i="1"/>
  <c r="E35" i="1" s="1"/>
  <c r="GO35" i="1"/>
  <c r="HD35" i="1"/>
  <c r="DV35" i="1"/>
  <c r="GN35" i="1"/>
  <c r="GP35" i="1"/>
  <c r="P35" i="1" l="1"/>
  <c r="G35" i="1"/>
  <c r="AP35" i="1"/>
  <c r="I36" i="1"/>
  <c r="GP36" i="1" s="1"/>
  <c r="AL36" i="1" l="1"/>
  <c r="HD36" i="1"/>
  <c r="GN36" i="1"/>
  <c r="GQ36" i="1"/>
  <c r="DV36" i="1"/>
  <c r="GO36" i="1"/>
  <c r="HC36" i="1"/>
  <c r="EA36" i="1"/>
  <c r="E36" i="1" s="1"/>
  <c r="I37" i="1"/>
  <c r="P36" i="1" l="1"/>
  <c r="AP36" i="1"/>
  <c r="AL37" i="1" s="1"/>
  <c r="G36" i="1"/>
  <c r="I38" i="1"/>
  <c r="DV38" i="1" s="1"/>
  <c r="DV37" i="1"/>
  <c r="GQ37" i="1"/>
  <c r="EA37" i="1"/>
  <c r="GN37" i="1"/>
  <c r="GO37" i="1"/>
  <c r="GP37" i="1"/>
  <c r="HD37" i="1"/>
  <c r="HC37" i="1"/>
  <c r="P37" i="1" l="1"/>
  <c r="E37" i="1"/>
  <c r="G37" i="1" s="1"/>
  <c r="AP37" i="1"/>
  <c r="AL38" i="1" s="1"/>
  <c r="GN38" i="1"/>
  <c r="EA38" i="1"/>
  <c r="I39" i="1"/>
  <c r="GN39" i="1" s="1"/>
  <c r="HD38" i="1"/>
  <c r="GQ38" i="1"/>
  <c r="GO38" i="1"/>
  <c r="HC38" i="1"/>
  <c r="GP38" i="1"/>
  <c r="P38" i="1" l="1"/>
  <c r="AP38" i="1"/>
  <c r="AL39" i="1" s="1"/>
  <c r="E38" i="1"/>
  <c r="G38" i="1" s="1"/>
  <c r="GO39" i="1"/>
  <c r="GP39" i="1"/>
  <c r="HD39" i="1"/>
  <c r="GQ39" i="1"/>
  <c r="HC39" i="1"/>
  <c r="DV39" i="1"/>
  <c r="EA39" i="1"/>
  <c r="E39" i="1" s="1"/>
  <c r="I40" i="1"/>
  <c r="GN40" i="1" s="1"/>
  <c r="P39" i="1" l="1"/>
  <c r="AP39" i="1"/>
  <c r="G39" i="1"/>
  <c r="GO40" i="1"/>
  <c r="GQ40" i="1"/>
  <c r="EA40" i="1"/>
  <c r="HC40" i="1"/>
  <c r="HD40" i="1"/>
  <c r="GP40" i="1"/>
  <c r="DV40" i="1"/>
  <c r="I41" i="1"/>
  <c r="AP40" i="1" l="1"/>
  <c r="AL41" i="1" s="1"/>
  <c r="AL40" i="1"/>
  <c r="P40" i="1"/>
  <c r="E40" i="1"/>
  <c r="G40" i="1" s="1"/>
  <c r="GQ41" i="1"/>
  <c r="EA41" i="1"/>
  <c r="GP41" i="1"/>
  <c r="HD41" i="1"/>
  <c r="DV41" i="1"/>
  <c r="GO41" i="1"/>
  <c r="GN41" i="1"/>
  <c r="HC41" i="1"/>
  <c r="I42" i="1"/>
  <c r="GN42" i="1" s="1"/>
  <c r="AP41" i="1" l="1"/>
  <c r="P41" i="1"/>
  <c r="E41" i="1"/>
  <c r="G41" i="1" s="1"/>
  <c r="GO42" i="1"/>
  <c r="GQ42" i="1"/>
  <c r="HC42" i="1"/>
  <c r="EA42" i="1"/>
  <c r="I43" i="1"/>
  <c r="DV43" i="1" s="1"/>
  <c r="GP42" i="1"/>
  <c r="HD42" i="1"/>
  <c r="DV42" i="1"/>
  <c r="AL42" i="1" l="1"/>
  <c r="AP42" i="1"/>
  <c r="P42" i="1"/>
  <c r="E42" i="1"/>
  <c r="G42" i="1" s="1"/>
  <c r="EA43" i="1"/>
  <c r="GN43" i="1"/>
  <c r="GO43" i="1"/>
  <c r="HD43" i="1"/>
  <c r="GQ43" i="1"/>
  <c r="HC43" i="1"/>
  <c r="GP43" i="1"/>
  <c r="AL43" i="1" l="1"/>
  <c r="AP43" i="1"/>
  <c r="P43" i="1"/>
  <c r="E43" i="1"/>
  <c r="G43" i="1" s="1"/>
  <c r="E4" i="1" l="1"/>
  <c r="F4" i="1"/>
  <c r="G4" i="1"/>
  <c r="HS20" i="1" l="1"/>
  <c r="HR20" i="1"/>
  <c r="B3" i="1"/>
  <c r="HQ20" i="1"/>
  <c r="FM20" i="1"/>
  <c r="FN20" i="1"/>
  <c r="FL20" i="1"/>
  <c r="P20" i="1" l="1"/>
  <c r="Q26" i="1" l="1"/>
  <c r="Q45" i="1"/>
  <c r="Q30" i="1"/>
  <c r="Q21" i="1"/>
  <c r="Q22" i="1"/>
  <c r="Q34" i="1"/>
  <c r="Q33" i="1"/>
  <c r="Q32" i="1"/>
  <c r="Q40" i="1"/>
  <c r="Q20" i="1"/>
  <c r="Q24" i="1"/>
  <c r="Q41" i="1"/>
  <c r="Q36" i="1"/>
  <c r="Q37" i="1"/>
  <c r="Q39" i="1"/>
  <c r="Q35" i="1"/>
  <c r="Q31" i="1"/>
  <c r="Q29" i="1"/>
  <c r="Q27" i="1"/>
  <c r="Q44" i="1"/>
  <c r="Q47" i="1"/>
  <c r="Q43" i="1"/>
  <c r="Q38" i="1"/>
  <c r="Q42" i="1"/>
  <c r="Q46" i="1"/>
  <c r="Q25" i="1"/>
  <c r="Q28" i="1"/>
  <c r="Q23" i="1"/>
  <c r="Q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E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P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H2" authorId="2" shapeId="0" xr:uid="{D3CDF64A-9D77-4BF3-A62E-00602A49ED13}">
      <text>
        <r>
          <rPr>
            <b/>
            <sz val="9"/>
            <color indexed="81"/>
            <rFont val="Tahoma"/>
            <family val="2"/>
          </rPr>
          <t>John:</t>
        </r>
        <r>
          <rPr>
            <sz val="9"/>
            <color indexed="81"/>
            <rFont val="Tahoma"/>
            <family val="2"/>
          </rPr>
          <t xml:space="preserve">
These are the farm scenarios
</t>
        </r>
      </text>
    </comment>
    <comment ref="I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K2" authorId="2" shapeId="0" xr:uid="{ACF8FAF4-1DC0-4CD0-BFAA-186410F7C97A}">
      <text>
        <r>
          <rPr>
            <b/>
            <sz val="9"/>
            <color indexed="81"/>
            <rFont val="Tahoma"/>
            <family val="2"/>
          </rPr>
          <t>John:</t>
        </r>
        <r>
          <rPr>
            <sz val="9"/>
            <color indexed="81"/>
            <rFont val="Tahoma"/>
            <family val="2"/>
          </rPr>
          <t xml:space="preserve">
Vary minroe</t>
        </r>
      </text>
    </comment>
    <comment ref="P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W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X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AA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B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D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E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G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J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K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M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N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O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Q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R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S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T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U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S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U2" authorId="0" shapeId="0" xr:uid="{E78D51DF-8654-4903-B76F-F074C17EEDEC}">
      <text>
        <r>
          <rPr>
            <b/>
            <sz val="9"/>
            <color indexed="81"/>
            <rFont val="Tahoma"/>
            <family val="2"/>
          </rPr>
          <t>Michael Young:</t>
        </r>
        <r>
          <rPr>
            <sz val="9"/>
            <color indexed="81"/>
            <rFont val="Tahoma"/>
            <family val="2"/>
          </rPr>
          <t xml:space="preserve">
Control if fvp is dvp</t>
        </r>
      </text>
    </comment>
    <comment ref="BV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W2" authorId="0" shapeId="0" xr:uid="{F3BE25F0-A306-41BC-B1FE-05A4EB76F4F0}">
      <text>
        <r>
          <rPr>
            <b/>
            <sz val="9"/>
            <color indexed="81"/>
            <rFont val="Tahoma"/>
            <family val="2"/>
          </rPr>
          <t>Michael Young:</t>
        </r>
        <r>
          <rPr>
            <sz val="9"/>
            <color indexed="81"/>
            <rFont val="Tahoma"/>
            <family val="2"/>
          </rPr>
          <t xml:space="preserve">
Control if fvp is dvp</t>
        </r>
      </text>
    </comment>
    <comment ref="BX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Y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Z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C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D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F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G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H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I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J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K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L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M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N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T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C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K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N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T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V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X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Z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E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J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K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O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P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Q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R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S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V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FW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FX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FY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FZ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A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B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C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J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K2" authorId="0" shapeId="0" xr:uid="{CBD300F2-C140-49FF-A3D1-19531521668F}">
      <text>
        <r>
          <rPr>
            <b/>
            <sz val="9"/>
            <color indexed="81"/>
            <rFont val="Tahoma"/>
            <family val="2"/>
          </rPr>
          <t>Michael Young:</t>
        </r>
        <r>
          <rPr>
            <sz val="9"/>
            <color indexed="81"/>
            <rFont val="Tahoma"/>
            <family val="2"/>
          </rPr>
          <t xml:space="preserve">
min dams</t>
        </r>
      </text>
    </comment>
    <comment ref="GL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M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R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S2" authorId="0" shapeId="0" xr:uid="{9ACE579D-E49D-4109-ACD4-68E9BB2FB7AA}">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V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Y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GZ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A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B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C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D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E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F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H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I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J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K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L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Q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R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W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X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Y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HZ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A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B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C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P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W3" authorId="2" shapeId="0" xr:uid="{B954CDF6-1ABF-48D4-9FEA-F3C077148276}">
      <text>
        <r>
          <rPr>
            <b/>
            <sz val="9"/>
            <color indexed="81"/>
            <rFont val="Tahoma"/>
            <family val="2"/>
          </rPr>
          <t>John:</t>
        </r>
        <r>
          <rPr>
            <sz val="9"/>
            <color indexed="81"/>
            <rFont val="Tahoma"/>
            <family val="2"/>
          </rPr>
          <t xml:space="preserve">
Pasture type</t>
        </r>
      </text>
    </comment>
    <comment ref="HX3" authorId="2" shapeId="0" xr:uid="{3DA988A2-87E9-45A7-B00D-99AF0DC99125}">
      <text>
        <r>
          <rPr>
            <b/>
            <sz val="9"/>
            <color indexed="81"/>
            <rFont val="Tahoma"/>
            <family val="2"/>
          </rPr>
          <t>John:</t>
        </r>
        <r>
          <rPr>
            <sz val="9"/>
            <color indexed="81"/>
            <rFont val="Tahoma"/>
            <family val="2"/>
          </rPr>
          <t xml:space="preserve">
Pasture type</t>
        </r>
      </text>
    </comment>
    <comment ref="HY3" authorId="2" shapeId="0" xr:uid="{B1BA6188-A345-4BB4-9DCF-724ACC79178E}">
      <text>
        <r>
          <rPr>
            <b/>
            <sz val="9"/>
            <color indexed="81"/>
            <rFont val="Tahoma"/>
            <family val="2"/>
          </rPr>
          <t>John:</t>
        </r>
        <r>
          <rPr>
            <sz val="9"/>
            <color indexed="81"/>
            <rFont val="Tahoma"/>
            <family val="2"/>
          </rPr>
          <t xml:space="preserve">
Pasture type</t>
        </r>
      </text>
    </comment>
    <comment ref="HZ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0" shapeId="0" xr:uid="{BEB4499F-1426-47C0-BD24-B91DD6405CF3}">
      <text>
        <r>
          <rPr>
            <b/>
            <sz val="9"/>
            <color indexed="81"/>
            <rFont val="Tahoma"/>
            <charset val="1"/>
          </rPr>
          <t>Michael Young (21512438):</t>
        </r>
        <r>
          <rPr>
            <sz val="9"/>
            <color indexed="81"/>
            <rFont val="Tahoma"/>
            <charset val="1"/>
          </rPr>
          <t xml:space="preserve">
Selects the property inputs to use. 
</t>
        </r>
      </text>
    </comment>
    <comment ref="E4" authorId="2" shapeId="0" xr:uid="{356E8614-0E2F-4117-B344-BA1B78753371}">
      <text>
        <r>
          <rPr>
            <sz val="9"/>
            <color indexed="81"/>
            <rFont val="Tahoma"/>
            <family val="2"/>
          </rPr>
          <t xml:space="preserve">Number of the trials being run (TRUE)
</t>
        </r>
      </text>
    </comment>
    <comment ref="F4" authorId="2" shapeId="0" xr:uid="{3F8B7C71-9F70-474B-BC80-D6D9B8C12D5D}">
      <text>
        <r>
          <rPr>
            <sz val="9"/>
            <color indexed="81"/>
            <rFont val="Tahoma"/>
            <family val="2"/>
          </rPr>
          <t>Full output includes storing the .lp file, the Variable summary &amp; the RC &amp; Duals.
(% of the trials being run)</t>
        </r>
      </text>
    </comment>
    <comment ref="G4" authorId="2" shapeId="0" xr:uid="{08A47554-D3C3-4B37-B753-8416C6049C55}">
      <text>
        <r>
          <rPr>
            <sz val="9"/>
            <color indexed="81"/>
            <rFont val="Tahoma"/>
            <family val="2"/>
          </rPr>
          <t>Proportion of the trials to report
(% of all the trials) &amp; 
(% of trials that have been run)</t>
        </r>
      </text>
    </comment>
    <comment ref="P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Q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B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C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F4" authorId="0" shapeId="0" xr:uid="{40B4DE8B-DB01-43E6-9777-85F97A80C957}">
      <text>
        <r>
          <rPr>
            <b/>
            <sz val="9"/>
            <color indexed="81"/>
            <rFont val="Tahoma"/>
            <family val="2"/>
          </rPr>
          <t>Michael Young (21512438):</t>
        </r>
        <r>
          <rPr>
            <sz val="9"/>
            <color indexed="81"/>
            <rFont val="Tahoma"/>
            <family val="2"/>
          </rPr>
          <t xml:space="preserve">
Understory
</t>
        </r>
      </text>
    </comment>
    <comment ref="AN4" authorId="0" shapeId="0" xr:uid="{1FFA69E7-0806-4E89-B418-84B5B76C2E09}">
      <text>
        <r>
          <rPr>
            <b/>
            <sz val="9"/>
            <color indexed="81"/>
            <rFont val="Tahoma"/>
            <family val="2"/>
          </rPr>
          <t>John:</t>
        </r>
        <r>
          <rPr>
            <sz val="9"/>
            <color indexed="81"/>
            <rFont val="Tahoma"/>
            <family val="2"/>
          </rPr>
          <t xml:space="preserve">
All periods and slices of r2</t>
        </r>
      </text>
    </comment>
    <comment ref="AT4" authorId="0" shapeId="0" xr:uid="{233C0881-C2E6-46E8-9B55-F380130374E3}">
      <text>
        <r>
          <rPr>
            <sz val="9"/>
            <color indexed="81"/>
            <rFont val="Tahoma"/>
            <family val="2"/>
          </rPr>
          <t>LTW Pad level scalar for singles</t>
        </r>
      </text>
    </comment>
    <comment ref="AU4" authorId="0" shapeId="0" xr:uid="{4F4BE100-A741-4A0D-8DBF-2C8F18FAA110}">
      <text>
        <r>
          <rPr>
            <sz val="9"/>
            <color indexed="81"/>
            <rFont val="Tahoma"/>
            <family val="2"/>
          </rPr>
          <t xml:space="preserve">LTW Pad level scalar for multiples
</t>
        </r>
      </text>
    </comment>
    <comment ref="AW4" authorId="0" shapeId="0" xr:uid="{7861D19F-916D-408A-A538-198C929599E5}">
      <text>
        <r>
          <rPr>
            <b/>
            <sz val="9"/>
            <color indexed="81"/>
            <rFont val="Tahoma"/>
            <family val="2"/>
          </rPr>
          <t>John:</t>
        </r>
        <r>
          <rPr>
            <sz val="9"/>
            <color indexed="81"/>
            <rFont val="Tahoma"/>
            <family val="2"/>
          </rPr>
          <t xml:space="preserve">
Relative availability</t>
        </r>
      </text>
    </comment>
    <comment ref="AX4" authorId="0" shapeId="0" xr:uid="{F2BDF62F-A2C0-480F-B4A2-37C24BFCFD37}">
      <text>
        <r>
          <rPr>
            <b/>
            <sz val="9"/>
            <color indexed="81"/>
            <rFont val="Tahoma"/>
            <family val="2"/>
          </rPr>
          <t>John:</t>
        </r>
        <r>
          <rPr>
            <sz val="9"/>
            <color indexed="81"/>
            <rFont val="Tahoma"/>
            <family val="2"/>
          </rPr>
          <t xml:space="preserve">
Weaner mortality</t>
        </r>
      </text>
    </comment>
    <comment ref="AY4" authorId="0" shapeId="0" xr:uid="{D8F50781-0506-497E-A15D-0AC6218853A7}">
      <text>
        <r>
          <rPr>
            <b/>
            <sz val="9"/>
            <color indexed="81"/>
            <rFont val="Tahoma"/>
            <family val="2"/>
          </rPr>
          <t>John:</t>
        </r>
        <r>
          <rPr>
            <sz val="9"/>
            <color indexed="81"/>
            <rFont val="Tahoma"/>
            <family val="2"/>
          </rPr>
          <t xml:space="preserve">
Dam mortality</t>
        </r>
      </text>
    </comment>
    <comment ref="AZ4" authorId="0" shapeId="0" xr:uid="{1E2CC5AE-FD66-4928-899F-555D857AB655}">
      <text>
        <r>
          <rPr>
            <b/>
            <sz val="9"/>
            <color indexed="81"/>
            <rFont val="Tahoma"/>
            <family val="2"/>
          </rPr>
          <t>John:</t>
        </r>
        <r>
          <rPr>
            <sz val="9"/>
            <color indexed="81"/>
            <rFont val="Tahoma"/>
            <family val="2"/>
          </rPr>
          <t xml:space="preserve">
Relative availability</t>
        </r>
      </text>
    </comment>
    <comment ref="BA4" authorId="0" shapeId="0" xr:uid="{DD1BC7DC-9510-49A0-8CF8-2ACF91E46EB3}">
      <text>
        <r>
          <rPr>
            <sz val="9"/>
            <color indexed="81"/>
            <rFont val="Tahoma"/>
            <family val="2"/>
          </rPr>
          <t>Progeny survival</t>
        </r>
      </text>
    </comment>
    <comment ref="BB4" authorId="0" shapeId="0" xr:uid="{0C4CB34C-52A2-4080-A23E-ADED3301A1F0}">
      <text>
        <r>
          <rPr>
            <b/>
            <sz val="9"/>
            <color indexed="81"/>
            <rFont val="Tahoma"/>
            <family val="2"/>
          </rPr>
          <t>John:</t>
        </r>
        <r>
          <rPr>
            <sz val="9"/>
            <color indexed="81"/>
            <rFont val="Tahoma"/>
            <family val="2"/>
          </rPr>
          <t xml:space="preserve">
Relative availability</t>
        </r>
      </text>
    </comment>
    <comment ref="BC4" authorId="0" shapeId="0" xr:uid="{3F3DB6C4-DE2F-419B-AD18-07785C231917}">
      <text>
        <r>
          <rPr>
            <sz val="9"/>
            <color indexed="81"/>
            <rFont val="Tahoma"/>
            <family val="2"/>
          </rPr>
          <t>Birth weight</t>
        </r>
      </text>
    </comment>
    <comment ref="BD4" authorId="0" shapeId="0" xr:uid="{DA1C078D-AA81-4A78-9DFC-37E0A8AB8B86}">
      <text>
        <r>
          <rPr>
            <sz val="9"/>
            <color indexed="81"/>
            <rFont val="Tahoma"/>
            <family val="2"/>
          </rPr>
          <t>Weaning weight</t>
        </r>
      </text>
    </comment>
    <comment ref="BE4" authorId="0" shapeId="0" xr:uid="{1EC0D7CF-12F9-4F1F-8977-A8F060C09A40}">
      <text>
        <r>
          <rPr>
            <b/>
            <sz val="9"/>
            <color indexed="81"/>
            <rFont val="Tahoma"/>
            <family val="2"/>
          </rPr>
          <t>John:</t>
        </r>
        <r>
          <rPr>
            <sz val="9"/>
            <color indexed="81"/>
            <rFont val="Tahoma"/>
            <family val="2"/>
          </rPr>
          <t xml:space="preserve">
Weaner mortality</t>
        </r>
      </text>
    </comment>
    <comment ref="BF4" authorId="0" shapeId="0" xr:uid="{85ED7518-3248-46F2-BEC1-6F6D2BDF3C8C}">
      <text>
        <r>
          <rPr>
            <b/>
            <sz val="9"/>
            <color indexed="81"/>
            <rFont val="Tahoma"/>
            <family val="2"/>
          </rPr>
          <t>John:</t>
        </r>
        <r>
          <rPr>
            <sz val="9"/>
            <color indexed="81"/>
            <rFont val="Tahoma"/>
            <family val="2"/>
          </rPr>
          <t xml:space="preserve">
Relative availability</t>
        </r>
      </text>
    </comment>
    <comment ref="BG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H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I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J4" authorId="2" shapeId="0" xr:uid="{7393AF12-0094-4F60-A7AB-F5D1266D3A77}">
      <text>
        <r>
          <rPr>
            <b/>
            <sz val="9"/>
            <color indexed="81"/>
            <rFont val="Tahoma"/>
            <family val="2"/>
          </rPr>
          <t>John:</t>
        </r>
        <r>
          <rPr>
            <sz val="9"/>
            <color indexed="81"/>
            <rFont val="Tahoma"/>
            <family val="2"/>
          </rPr>
          <t xml:space="preserve">
CFW</t>
        </r>
      </text>
    </comment>
    <comment ref="BK4" authorId="2" shapeId="0" xr:uid="{771484C3-46D6-45C5-A026-7EE24A81FF53}">
      <text>
        <r>
          <rPr>
            <b/>
            <sz val="9"/>
            <color indexed="81"/>
            <rFont val="Tahoma"/>
            <family val="2"/>
          </rPr>
          <t>John:</t>
        </r>
        <r>
          <rPr>
            <sz val="9"/>
            <color indexed="81"/>
            <rFont val="Tahoma"/>
            <family val="2"/>
          </rPr>
          <t xml:space="preserve">
FD</t>
        </r>
      </text>
    </comment>
    <comment ref="BL4" authorId="2" shapeId="0" xr:uid="{ADC52D4F-7C42-4FA7-9F09-55FB9985AC2F}">
      <text>
        <r>
          <rPr>
            <b/>
            <sz val="9"/>
            <color indexed="81"/>
            <rFont val="Tahoma"/>
            <family val="2"/>
          </rPr>
          <t>John:</t>
        </r>
        <r>
          <rPr>
            <sz val="9"/>
            <color indexed="81"/>
            <rFont val="Tahoma"/>
            <family val="2"/>
          </rPr>
          <t xml:space="preserve">
Conception</t>
        </r>
      </text>
    </comment>
    <comment ref="BM4" authorId="2" shapeId="0" xr:uid="{F27BEBBE-D2F8-4576-8FEC-B287BAC0AE61}">
      <text>
        <r>
          <rPr>
            <b/>
            <sz val="9"/>
            <color indexed="81"/>
            <rFont val="Tahoma"/>
            <family val="2"/>
          </rPr>
          <t>John:</t>
        </r>
        <r>
          <rPr>
            <sz val="9"/>
            <color indexed="81"/>
            <rFont val="Tahoma"/>
            <family val="2"/>
          </rPr>
          <t xml:space="preserve">
Litter Size</t>
        </r>
      </text>
    </comment>
    <comment ref="BN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O4" authorId="2" shapeId="0" xr:uid="{DE7CD090-09BE-40D2-9B12-1E8507B432E6}">
      <text>
        <r>
          <rPr>
            <b/>
            <sz val="9"/>
            <color indexed="81"/>
            <rFont val="Tahoma"/>
            <family val="2"/>
          </rPr>
          <t>John:</t>
        </r>
        <r>
          <rPr>
            <sz val="9"/>
            <color indexed="81"/>
            <rFont val="Tahoma"/>
            <family val="2"/>
          </rPr>
          <t xml:space="preserve">
Mortality</t>
        </r>
      </text>
    </comment>
    <comment ref="BP4" authorId="2" shapeId="0" xr:uid="{6ED1A1EE-0BDB-495F-9681-190BB4699860}">
      <text>
        <r>
          <rPr>
            <b/>
            <sz val="9"/>
            <color indexed="81"/>
            <rFont val="Tahoma"/>
            <family val="2"/>
          </rPr>
          <t>John:</t>
        </r>
        <r>
          <rPr>
            <sz val="9"/>
            <color indexed="81"/>
            <rFont val="Tahoma"/>
            <family val="2"/>
          </rPr>
          <t xml:space="preserve">
LWC (Liveweight change)</t>
        </r>
      </text>
    </comment>
    <comment ref="BQ4" authorId="2" shapeId="0" xr:uid="{6D71D5CB-E7C6-4A81-9736-2A0B30A96F03}">
      <text>
        <r>
          <rPr>
            <b/>
            <sz val="9"/>
            <color indexed="81"/>
            <rFont val="Tahoma"/>
            <family val="2"/>
          </rPr>
          <t>John:</t>
        </r>
        <r>
          <rPr>
            <sz val="9"/>
            <color indexed="81"/>
            <rFont val="Tahoma"/>
            <family val="2"/>
          </rPr>
          <t xml:space="preserve">
Random</t>
        </r>
      </text>
    </comment>
    <comment ref="BS4" authorId="0" shapeId="0" xr:uid="{823CD838-0DE7-46A5-A20C-4967BBB8336D}">
      <text>
        <r>
          <rPr>
            <b/>
            <sz val="9"/>
            <color indexed="81"/>
            <rFont val="Tahoma"/>
            <family val="2"/>
          </rPr>
          <t>Young:</t>
        </r>
        <r>
          <rPr>
            <sz val="9"/>
            <color indexed="81"/>
            <rFont val="Tahoma"/>
            <family val="2"/>
          </rPr>
          <t xml:space="preserve">
0:1 is weaning </t>
        </r>
      </text>
    </comment>
    <comment ref="BT4" authorId="0" shapeId="0" xr:uid="{61AFFE9A-0964-4591-AA65-431309B7AC83}">
      <text>
        <r>
          <rPr>
            <b/>
            <sz val="9"/>
            <color indexed="81"/>
            <rFont val="Tahoma"/>
            <family val="2"/>
          </rPr>
          <t>Young:</t>
        </r>
        <r>
          <rPr>
            <sz val="9"/>
            <color indexed="81"/>
            <rFont val="Tahoma"/>
            <family val="2"/>
          </rPr>
          <t xml:space="preserve">
1:2 is user defined extra period</t>
        </r>
      </text>
    </comment>
    <comment ref="BV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M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N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O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P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Q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F4" authorId="2" shapeId="0" xr:uid="{2264C0C6-E70D-43D3-B87A-30EDC2A40F34}">
      <text>
        <r>
          <rPr>
            <b/>
            <sz val="9"/>
            <color indexed="81"/>
            <rFont val="Tahoma"/>
            <family val="2"/>
          </rPr>
          <t>John:</t>
        </r>
        <r>
          <rPr>
            <sz val="9"/>
            <color indexed="81"/>
            <rFont val="Tahoma"/>
            <family val="2"/>
          </rPr>
          <t xml:space="preserve">
All dams</t>
        </r>
      </text>
    </comment>
    <comment ref="DG4" authorId="2" shapeId="0" xr:uid="{0C26DBE4-BD27-4C07-A035-AB2C76262933}">
      <text>
        <r>
          <rPr>
            <b/>
            <sz val="9"/>
            <color indexed="81"/>
            <rFont val="Tahoma"/>
            <family val="2"/>
          </rPr>
          <t>John:</t>
        </r>
        <r>
          <rPr>
            <sz val="9"/>
            <color indexed="81"/>
            <rFont val="Tahoma"/>
            <family val="2"/>
          </rPr>
          <t xml:space="preserve">
All offspring</t>
        </r>
      </text>
    </comment>
    <comment ref="DH4" authorId="2" shapeId="0" xr:uid="{ACD28C0C-AE68-4BD9-9EED-7DD6A7DC9B99}">
      <text>
        <r>
          <rPr>
            <b/>
            <sz val="9"/>
            <color indexed="81"/>
            <rFont val="Tahoma"/>
            <family val="2"/>
          </rPr>
          <t>John:</t>
        </r>
        <r>
          <rPr>
            <sz val="9"/>
            <color indexed="81"/>
            <rFont val="Tahoma"/>
            <family val="2"/>
          </rPr>
          <t xml:space="preserve">
All dams</t>
        </r>
      </text>
    </comment>
    <comment ref="DI4" authorId="2" shapeId="0" xr:uid="{92936E11-8E13-4370-BA01-5A7C64DCB7E6}">
      <text>
        <r>
          <rPr>
            <b/>
            <sz val="9"/>
            <color indexed="81"/>
            <rFont val="Tahoma"/>
            <family val="2"/>
          </rPr>
          <t>John:</t>
        </r>
        <r>
          <rPr>
            <sz val="9"/>
            <color indexed="81"/>
            <rFont val="Tahoma"/>
            <family val="2"/>
          </rPr>
          <t xml:space="preserve">
All offspring</t>
        </r>
      </text>
    </comment>
    <comment ref="DJ4" authorId="2" shapeId="0" xr:uid="{47717A62-9B44-40A0-AE13-768647E9BB65}">
      <text>
        <r>
          <rPr>
            <b/>
            <sz val="9"/>
            <color indexed="81"/>
            <rFont val="Tahoma"/>
            <family val="2"/>
          </rPr>
          <t>John:</t>
        </r>
        <r>
          <rPr>
            <sz val="9"/>
            <color indexed="81"/>
            <rFont val="Tahoma"/>
            <family val="2"/>
          </rPr>
          <t xml:space="preserve">
All dams</t>
        </r>
      </text>
    </comment>
    <comment ref="DK4" authorId="2" shapeId="0" xr:uid="{824A4D46-16F9-434D-92A9-93CDBAFCFE8D}">
      <text>
        <r>
          <rPr>
            <b/>
            <sz val="9"/>
            <color indexed="81"/>
            <rFont val="Tahoma"/>
            <family val="2"/>
          </rPr>
          <t>John:</t>
        </r>
        <r>
          <rPr>
            <sz val="9"/>
            <color indexed="81"/>
            <rFont val="Tahoma"/>
            <family val="2"/>
          </rPr>
          <t xml:space="preserve">
All offspring</t>
        </r>
      </text>
    </comment>
    <comment ref="DL4" authorId="2" shapeId="0" xr:uid="{5F8D7599-9B1B-4CCD-8F76-B4A1DF99C4FD}">
      <text>
        <r>
          <rPr>
            <b/>
            <sz val="9"/>
            <color indexed="81"/>
            <rFont val="Tahoma"/>
            <family val="2"/>
          </rPr>
          <t>John:</t>
        </r>
        <r>
          <rPr>
            <sz val="9"/>
            <color indexed="81"/>
            <rFont val="Tahoma"/>
            <family val="2"/>
          </rPr>
          <t xml:space="preserve">
aStd - weanage
</t>
        </r>
      </text>
    </comment>
    <comment ref="DM4" authorId="2" shapeId="0" xr:uid="{5A621710-7CA6-4398-BEAD-82F155DBF4A7}">
      <text>
        <r>
          <rPr>
            <b/>
            <sz val="9"/>
            <color indexed="81"/>
            <rFont val="Tahoma"/>
            <family val="2"/>
          </rPr>
          <t>John:</t>
        </r>
        <r>
          <rPr>
            <sz val="9"/>
            <color indexed="81"/>
            <rFont val="Tahoma"/>
            <family val="2"/>
          </rPr>
          <t xml:space="preserve">
aStd - weanage
</t>
        </r>
      </text>
    </comment>
    <comment ref="DN4" authorId="2" shapeId="0" xr:uid="{1FD324B5-731F-4818-8775-5AB906AD49E4}">
      <text>
        <r>
          <rPr>
            <b/>
            <sz val="9"/>
            <color indexed="81"/>
            <rFont val="Tahoma"/>
            <family val="2"/>
          </rPr>
          <t>John:</t>
        </r>
        <r>
          <rPr>
            <sz val="9"/>
            <color indexed="81"/>
            <rFont val="Tahoma"/>
            <family val="2"/>
          </rPr>
          <t xml:space="preserve">
Undifferentiated dams</t>
        </r>
      </text>
    </comment>
    <comment ref="DO4" authorId="2" shapeId="0" xr:uid="{2CCD5A21-A028-4D5C-859A-15011590E0D3}">
      <text>
        <r>
          <rPr>
            <b/>
            <sz val="9"/>
            <color indexed="81"/>
            <rFont val="Tahoma"/>
            <family val="2"/>
          </rPr>
          <t>John:</t>
        </r>
        <r>
          <rPr>
            <sz val="9"/>
            <color indexed="81"/>
            <rFont val="Tahoma"/>
            <family val="2"/>
          </rPr>
          <t xml:space="preserve">
Dry dams </t>
        </r>
      </text>
    </comment>
    <comment ref="DP4" authorId="2" shapeId="0" xr:uid="{CDF6E461-6EFD-4268-BC12-71BD89FEFDD2}">
      <text>
        <r>
          <rPr>
            <b/>
            <sz val="9"/>
            <color indexed="81"/>
            <rFont val="Tahoma"/>
            <family val="2"/>
          </rPr>
          <t>John:</t>
        </r>
        <r>
          <rPr>
            <sz val="9"/>
            <color indexed="81"/>
            <rFont val="Tahoma"/>
            <family val="2"/>
          </rPr>
          <t xml:space="preserve">
Pregnant dams</t>
        </r>
      </text>
    </comment>
    <comment ref="DQ4" authorId="2" shapeId="0" xr:uid="{83A44181-CA52-4FE1-8F1C-722C4F31CE68}">
      <text>
        <r>
          <rPr>
            <b/>
            <sz val="9"/>
            <color indexed="81"/>
            <rFont val="Tahoma"/>
            <family val="2"/>
          </rPr>
          <t>John:</t>
        </r>
        <r>
          <rPr>
            <sz val="9"/>
            <color indexed="81"/>
            <rFont val="Tahoma"/>
            <family val="2"/>
          </rPr>
          <t xml:space="preserve">
Single dams</t>
        </r>
      </text>
    </comment>
    <comment ref="DR4" authorId="2" shapeId="0" xr:uid="{4B55BEE9-662E-40B1-815B-DE633A72AFC3}">
      <text>
        <r>
          <rPr>
            <b/>
            <sz val="9"/>
            <color indexed="81"/>
            <rFont val="Tahoma"/>
            <family val="2"/>
          </rPr>
          <t>John:</t>
        </r>
        <r>
          <rPr>
            <sz val="9"/>
            <color indexed="81"/>
            <rFont val="Tahoma"/>
            <family val="2"/>
          </rPr>
          <t xml:space="preserve">
Multiple dams</t>
        </r>
      </text>
    </comment>
    <comment ref="DS4" authorId="2" shapeId="0" xr:uid="{AEB5DD46-8F1F-4D43-AE86-2A2726BC7ED2}">
      <text>
        <r>
          <rPr>
            <b/>
            <sz val="9"/>
            <color indexed="81"/>
            <rFont val="Tahoma"/>
            <family val="2"/>
          </rPr>
          <t>John:</t>
        </r>
        <r>
          <rPr>
            <sz val="9"/>
            <color indexed="81"/>
            <rFont val="Tahoma"/>
            <family val="2"/>
          </rPr>
          <t xml:space="preserve">
Twin dams</t>
        </r>
      </text>
    </comment>
    <comment ref="DT4" authorId="2" shapeId="0" xr:uid="{070358F4-7D23-4E95-A2AB-E657991D714C}">
      <text>
        <r>
          <rPr>
            <b/>
            <sz val="9"/>
            <color indexed="81"/>
            <rFont val="Tahoma"/>
            <family val="2"/>
          </rPr>
          <t>John:</t>
        </r>
        <r>
          <rPr>
            <sz val="9"/>
            <color indexed="81"/>
            <rFont val="Tahoma"/>
            <family val="2"/>
          </rPr>
          <t xml:space="preserve">
Triplet dams</t>
        </r>
      </text>
    </comment>
    <comment ref="DY4" authorId="2" shapeId="0" xr:uid="{EDBA936A-EB3F-47A4-A727-C6F9EF60B6FA}">
      <text>
        <r>
          <rPr>
            <b/>
            <sz val="9"/>
            <color indexed="81"/>
            <rFont val="Tahoma"/>
            <family val="2"/>
          </rPr>
          <t>John:</t>
        </r>
        <r>
          <rPr>
            <sz val="9"/>
            <color indexed="81"/>
            <rFont val="Tahoma"/>
            <family val="2"/>
          </rPr>
          <t xml:space="preserve">
Include BBB</t>
        </r>
      </text>
    </comment>
    <comment ref="DZ4" authorId="2" shapeId="0" xr:uid="{8D9B30BF-7807-4CA4-8B4F-461542872E18}">
      <text>
        <r>
          <rPr>
            <b/>
            <sz val="9"/>
            <color indexed="81"/>
            <rFont val="Tahoma"/>
            <family val="2"/>
          </rPr>
          <t>John:</t>
        </r>
        <r>
          <rPr>
            <sz val="9"/>
            <color indexed="81"/>
            <rFont val="Tahoma"/>
            <family val="2"/>
          </rPr>
          <t xml:space="preserve">
Include BBM</t>
        </r>
      </text>
    </comment>
    <comment ref="EA4" authorId="2" shapeId="0" xr:uid="{EA5FCC71-3412-4D05-9092-E3A7BA334AF5}">
      <text>
        <r>
          <rPr>
            <b/>
            <sz val="9"/>
            <color indexed="81"/>
            <rFont val="Tahoma"/>
            <family val="2"/>
          </rPr>
          <t>John:</t>
        </r>
        <r>
          <rPr>
            <sz val="9"/>
            <color indexed="81"/>
            <rFont val="Tahoma"/>
            <family val="2"/>
          </rPr>
          <t xml:space="preserve">
Include BBT</t>
        </r>
      </text>
    </comment>
    <comment ref="EB4" authorId="2" shapeId="0" xr:uid="{FBB5830A-BD65-4BB9-B2EA-685EBA0BC799}">
      <text>
        <r>
          <rPr>
            <b/>
            <sz val="9"/>
            <color indexed="81"/>
            <rFont val="Tahoma"/>
            <family val="2"/>
          </rPr>
          <t>John:</t>
        </r>
        <r>
          <rPr>
            <sz val="9"/>
            <color indexed="81"/>
            <rFont val="Tahoma"/>
            <family val="2"/>
          </rPr>
          <t xml:space="preserve">
Include BMT</t>
        </r>
      </text>
    </comment>
    <comment ref="EG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N4" authorId="2" shapeId="0" xr:uid="{FB130362-2347-4565-9BB7-6EAC49766174}">
      <text>
        <r>
          <rPr>
            <b/>
            <sz val="9"/>
            <color indexed="81"/>
            <rFont val="Tahoma"/>
            <family val="2"/>
          </rPr>
          <t>John:</t>
        </r>
        <r>
          <rPr>
            <sz val="9"/>
            <color indexed="81"/>
            <rFont val="Tahoma"/>
            <family val="2"/>
          </rPr>
          <t xml:space="preserve">
CSIRO lamb survival of multiples</t>
        </r>
      </text>
    </comment>
    <comment ref="EO4" authorId="2" shapeId="0" xr:uid="{2B3A8A1C-102C-4B66-A431-BD7DAEF939AB}">
      <text>
        <r>
          <rPr>
            <b/>
            <sz val="9"/>
            <color indexed="81"/>
            <rFont val="Tahoma"/>
            <family val="2"/>
          </rPr>
          <t>John:</t>
        </r>
        <r>
          <rPr>
            <sz val="9"/>
            <color indexed="81"/>
            <rFont val="Tahoma"/>
            <family val="2"/>
          </rPr>
          <t xml:space="preserve">
LTW lamb survival of multiples</t>
        </r>
      </text>
    </comment>
    <comment ref="EP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Q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R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S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T4" authorId="2" shapeId="0" xr:uid="{6894B36D-9763-43B1-B7B3-D874B037C01A}">
      <text>
        <r>
          <rPr>
            <b/>
            <sz val="9"/>
            <color indexed="81"/>
            <rFont val="Tahoma"/>
            <family val="2"/>
          </rPr>
          <t>John:</t>
        </r>
        <r>
          <rPr>
            <sz val="9"/>
            <color indexed="81"/>
            <rFont val="Tahoma"/>
            <family val="2"/>
          </rPr>
          <t xml:space="preserve">
Singles</t>
        </r>
      </text>
    </comment>
    <comment ref="EU4" authorId="2" shapeId="0" xr:uid="{B8F6071A-7144-4766-AF63-2FB7A8DD7C68}">
      <text>
        <r>
          <rPr>
            <b/>
            <sz val="9"/>
            <color indexed="81"/>
            <rFont val="Tahoma"/>
            <family val="2"/>
          </rPr>
          <t>John:</t>
        </r>
        <r>
          <rPr>
            <sz val="9"/>
            <color indexed="81"/>
            <rFont val="Tahoma"/>
            <family val="2"/>
          </rPr>
          <t xml:space="preserve">
Multiples</t>
        </r>
      </text>
    </comment>
    <comment ref="EV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Z4" authorId="2" shapeId="0" xr:uid="{32F4DA07-C1F5-49CA-A47F-89BD263E5FCE}">
      <text>
        <r>
          <rPr>
            <b/>
            <sz val="9"/>
            <color indexed="81"/>
            <rFont val="Tahoma"/>
            <family val="2"/>
          </rPr>
          <t>John:</t>
        </r>
        <r>
          <rPr>
            <sz val="9"/>
            <color indexed="81"/>
            <rFont val="Tahoma"/>
            <family val="2"/>
          </rPr>
          <t xml:space="preserve">
Adjust repro rate of ewe lambs</t>
        </r>
      </text>
    </comment>
    <comment ref="FA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B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C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D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E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K4" authorId="0" shapeId="0" xr:uid="{75BF48CE-723C-411B-9631-014B4D886458}">
      <text>
        <r>
          <rPr>
            <b/>
            <sz val="9"/>
            <color indexed="81"/>
            <rFont val="Tahoma"/>
            <family val="2"/>
          </rPr>
          <t>Michael Young:</t>
        </r>
        <r>
          <rPr>
            <sz val="9"/>
            <color indexed="81"/>
            <rFont val="Tahoma"/>
            <family val="2"/>
          </rPr>
          <t xml:space="preserve">
All pastures</t>
        </r>
      </text>
    </comment>
    <comment ref="FL4" authorId="2" shapeId="0" xr:uid="{90C07E8A-2A5C-4510-B26D-109EE346383F}">
      <text>
        <r>
          <rPr>
            <b/>
            <sz val="9"/>
            <color indexed="81"/>
            <rFont val="Tahoma"/>
            <family val="2"/>
          </rPr>
          <t>John:</t>
        </r>
        <r>
          <rPr>
            <sz val="9"/>
            <color indexed="81"/>
            <rFont val="Tahoma"/>
            <family val="2"/>
          </rPr>
          <t xml:space="preserve">
Autumn lambing included</t>
        </r>
      </text>
    </comment>
    <comment ref="FM4" authorId="2" shapeId="0" xr:uid="{DDC4B732-0724-4618-967C-94830644C7C0}">
      <text>
        <r>
          <rPr>
            <b/>
            <sz val="9"/>
            <color indexed="81"/>
            <rFont val="Tahoma"/>
            <family val="2"/>
          </rPr>
          <t>John:</t>
        </r>
        <r>
          <rPr>
            <sz val="9"/>
            <color indexed="81"/>
            <rFont val="Tahoma"/>
            <family val="2"/>
          </rPr>
          <t xml:space="preserve">
Winter lambing included</t>
        </r>
      </text>
    </comment>
    <comment ref="FN4" authorId="2" shapeId="0" xr:uid="{E5BCC9AA-3746-43B7-A671-B947067682D5}">
      <text>
        <r>
          <rPr>
            <b/>
            <sz val="9"/>
            <color indexed="81"/>
            <rFont val="Tahoma"/>
            <family val="2"/>
          </rPr>
          <t>John:</t>
        </r>
        <r>
          <rPr>
            <sz val="9"/>
            <color indexed="81"/>
            <rFont val="Tahoma"/>
            <family val="2"/>
          </rPr>
          <t xml:space="preserve">
Spring lambing included</t>
        </r>
      </text>
    </comment>
    <comment ref="FO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P4" authorId="2" shapeId="0" xr:uid="{F6A63D6B-CC6D-44BF-9483-ED1A61E96B2D}">
      <text>
        <r>
          <rPr>
            <b/>
            <sz val="9"/>
            <color indexed="81"/>
            <rFont val="Tahoma"/>
            <family val="2"/>
          </rPr>
          <t>John:</t>
        </r>
        <r>
          <rPr>
            <sz val="9"/>
            <color indexed="81"/>
            <rFont val="Tahoma"/>
            <family val="2"/>
          </rPr>
          <t xml:space="preserve">
Ewe lambs for all genotypes</t>
        </r>
      </text>
    </comment>
    <comment ref="FQ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R4" authorId="2" shapeId="0" xr:uid="{1009D4DF-56FA-4849-A964-B6F2A9D0CC8E}">
      <text>
        <r>
          <rPr>
            <b/>
            <sz val="9"/>
            <color indexed="81"/>
            <rFont val="Tahoma"/>
            <family val="2"/>
          </rPr>
          <t>John:</t>
        </r>
        <r>
          <rPr>
            <sz val="9"/>
            <color indexed="81"/>
            <rFont val="Tahoma"/>
            <family val="2"/>
          </rPr>
          <t xml:space="preserve">
0:1 is the yearlings
</t>
        </r>
      </text>
    </comment>
    <comment ref="FS4" authorId="2" shapeId="0" xr:uid="{FD1719A0-8CDF-47F4-8165-6A9FDAA90CEE}">
      <text>
        <r>
          <rPr>
            <b/>
            <sz val="9"/>
            <color indexed="81"/>
            <rFont val="Tahoma"/>
            <family val="2"/>
          </rPr>
          <t>John:</t>
        </r>
        <r>
          <rPr>
            <sz val="9"/>
            <color indexed="81"/>
            <rFont val="Tahoma"/>
            <family val="2"/>
          </rPr>
          <t xml:space="preserve">
0:1 is the yearlings
</t>
        </r>
      </text>
    </comment>
    <comment ref="FT4" authorId="2" shapeId="0" xr:uid="{C201F09B-FDE6-471C-AAE8-29AF72EADD72}">
      <text>
        <r>
          <rPr>
            <b/>
            <sz val="9"/>
            <color indexed="81"/>
            <rFont val="Tahoma"/>
            <family val="2"/>
          </rPr>
          <t>John:</t>
        </r>
        <r>
          <rPr>
            <sz val="9"/>
            <color indexed="81"/>
            <rFont val="Tahoma"/>
            <family val="2"/>
          </rPr>
          <t xml:space="preserve">
1: is maidens and older
</t>
        </r>
      </text>
    </comment>
    <comment ref="FU4" authorId="2" shapeId="0" xr:uid="{CE326799-14A2-4FBE-839D-DFEE07CFA0A6}">
      <text>
        <r>
          <rPr>
            <b/>
            <sz val="9"/>
            <color indexed="81"/>
            <rFont val="Tahoma"/>
            <family val="2"/>
          </rPr>
          <t>John:</t>
        </r>
        <r>
          <rPr>
            <sz val="9"/>
            <color indexed="81"/>
            <rFont val="Tahoma"/>
            <family val="2"/>
          </rPr>
          <t xml:space="preserve">
1: is maidens and older
</t>
        </r>
      </text>
    </comment>
    <comment ref="FV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FX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FZ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A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C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M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N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O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P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Q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W4" authorId="0" shapeId="0" xr:uid="{45011FBE-C7D8-4383-8F68-AFF71A3E23F7}">
      <text>
        <r>
          <rPr>
            <b/>
            <sz val="9"/>
            <color indexed="81"/>
            <rFont val="Tahoma"/>
            <family val="2"/>
          </rPr>
          <t xml:space="preserve">John:
</t>
        </r>
        <r>
          <rPr>
            <sz val="9"/>
            <color indexed="81"/>
            <rFont val="Tahoma"/>
            <family val="2"/>
          </rPr>
          <t>1:2, : is maidens of all genotypes</t>
        </r>
      </text>
    </comment>
    <comment ref="GX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GZ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A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B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C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D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H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I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J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K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L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T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W4" authorId="2" shapeId="0" xr:uid="{9FF18E70-2FD1-43CB-8641-ADCD53C9CB5A}">
      <text>
        <r>
          <rPr>
            <b/>
            <sz val="9"/>
            <color indexed="81"/>
            <rFont val="Tahoma"/>
            <family val="2"/>
          </rPr>
          <t>John:</t>
        </r>
        <r>
          <rPr>
            <sz val="9"/>
            <color indexed="81"/>
            <rFont val="Tahoma"/>
            <family val="2"/>
          </rPr>
          <t xml:space="preserve">
Feed period 1</t>
        </r>
      </text>
    </comment>
    <comment ref="HX4" authorId="2" shapeId="0" xr:uid="{6675EA85-5679-483A-BADA-32EA95612E0C}">
      <text>
        <r>
          <rPr>
            <b/>
            <sz val="9"/>
            <color indexed="81"/>
            <rFont val="Tahoma"/>
            <family val="2"/>
          </rPr>
          <t>John:</t>
        </r>
        <r>
          <rPr>
            <sz val="9"/>
            <color indexed="81"/>
            <rFont val="Tahoma"/>
            <family val="2"/>
          </rPr>
          <t xml:space="preserve">
Feed period 4</t>
        </r>
      </text>
    </comment>
    <comment ref="HY4" authorId="2" shapeId="0" xr:uid="{CFBA63DF-C67F-4815-B1B2-876471F6D252}">
      <text>
        <r>
          <rPr>
            <b/>
            <sz val="9"/>
            <color indexed="81"/>
            <rFont val="Tahoma"/>
            <family val="2"/>
          </rPr>
          <t>John:</t>
        </r>
        <r>
          <rPr>
            <sz val="9"/>
            <color indexed="81"/>
            <rFont val="Tahoma"/>
            <family val="2"/>
          </rPr>
          <t xml:space="preserve">
Feed period 5</t>
        </r>
      </text>
    </comment>
    <comment ref="HZ4" authorId="2" shapeId="0" xr:uid="{267F6D08-8FFA-494E-9D25-06DFE013C866}">
      <text>
        <r>
          <rPr>
            <b/>
            <sz val="9"/>
            <color indexed="81"/>
            <rFont val="Tahoma"/>
            <family val="2"/>
          </rPr>
          <t>John:</t>
        </r>
        <r>
          <rPr>
            <sz val="9"/>
            <color indexed="81"/>
            <rFont val="Tahoma"/>
            <family val="2"/>
          </rPr>
          <t xml:space="preserve">
Feed period 6</t>
        </r>
      </text>
    </comment>
    <comment ref="P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P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P7" authorId="2" shapeId="0" xr:uid="{44C4DC79-3810-47B9-8C2A-72D2B72B6FAC}">
      <text>
        <r>
          <rPr>
            <sz val="9"/>
            <color indexed="81"/>
            <rFont val="Tahoma"/>
            <family val="2"/>
          </rPr>
          <t>Make changes to SA variables to define the standard model for this experiment</t>
        </r>
      </text>
    </comment>
    <comment ref="FP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Q7" authorId="2" shapeId="0" xr:uid="{D7264388-8177-40C5-815A-FB55CB569822}">
      <text>
        <r>
          <rPr>
            <b/>
            <sz val="9"/>
            <color indexed="81"/>
            <rFont val="Tahoma"/>
            <family val="2"/>
          </rPr>
          <t>John:</t>
        </r>
        <r>
          <rPr>
            <sz val="9"/>
            <color indexed="81"/>
            <rFont val="Tahoma"/>
            <family val="2"/>
          </rPr>
          <t xml:space="preserve">
Scan the Adults for multiples</t>
        </r>
      </text>
    </comment>
    <comment ref="F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P14"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5"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I15"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K15"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L15"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C15" authorId="2" shapeId="0" xr:uid="{3E6BD2DB-8FA8-4F7C-9F3A-DE9084E92180}">
      <text>
        <r>
          <rPr>
            <b/>
            <sz val="9"/>
            <color indexed="81"/>
            <rFont val="Tahoma"/>
            <family val="2"/>
          </rPr>
          <t>John:</t>
        </r>
        <r>
          <rPr>
            <sz val="9"/>
            <color indexed="81"/>
            <rFont val="Tahoma"/>
            <family val="2"/>
          </rPr>
          <t xml:space="preserve">
from i_dryman
</t>
        </r>
      </text>
    </comment>
    <comment ref="FV15"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P16"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G17"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P17"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H18" authorId="2" shapeId="0" xr:uid="{2B75D0D1-5472-46F7-8C4B-BDDE55D05894}">
      <text>
        <r>
          <rPr>
            <b/>
            <sz val="9"/>
            <color indexed="81"/>
            <rFont val="Tahoma"/>
            <family val="2"/>
          </rPr>
          <t>John:</t>
        </r>
        <r>
          <rPr>
            <sz val="9"/>
            <color indexed="81"/>
            <rFont val="Tahoma"/>
            <family val="2"/>
          </rPr>
          <t xml:space="preserve">
Manually entered options</t>
        </r>
      </text>
    </comment>
    <comment ref="H19" authorId="2" shapeId="0" xr:uid="{28D6C400-C024-42BD-A32D-B8DB1BCCB582}">
      <text>
        <r>
          <rPr>
            <b/>
            <sz val="9"/>
            <color indexed="81"/>
            <rFont val="Tahoma"/>
            <family val="2"/>
          </rPr>
          <t>John:</t>
        </r>
        <r>
          <rPr>
            <sz val="9"/>
            <color indexed="81"/>
            <rFont val="Tahoma"/>
            <family val="2"/>
          </rPr>
          <t xml:space="preserve">
Runs through all options. Set the first trial with the lowest value for all pointers</t>
        </r>
      </text>
    </comment>
    <comment ref="H20" authorId="2" shapeId="0" xr:uid="{DE124FE4-5BBC-4CB5-9EE1-A70BC9E86706}">
      <text>
        <r>
          <rPr>
            <b/>
            <sz val="9"/>
            <color indexed="81"/>
            <rFont val="Tahoma"/>
            <family val="2"/>
          </rPr>
          <t>John:</t>
        </r>
        <r>
          <rPr>
            <sz val="9"/>
            <color indexed="81"/>
            <rFont val="Tahoma"/>
            <family val="2"/>
          </rPr>
          <t xml:space="preserve">
Runs through all options. Set the first trial with the lowest value for all pointers</t>
        </r>
      </text>
    </comment>
    <comment ref="C22"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P22"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G23"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P23"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4"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G24"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H24" authorId="2" shapeId="0" xr:uid="{AFE42F36-CF64-4986-B8D3-4F45022A4F91}">
      <text>
        <r>
          <rPr>
            <b/>
            <sz val="9"/>
            <color indexed="81"/>
            <rFont val="Tahoma"/>
            <family val="2"/>
          </rPr>
          <t>John:</t>
        </r>
        <r>
          <rPr>
            <sz val="9"/>
            <color indexed="81"/>
            <rFont val="Tahoma"/>
            <family val="2"/>
          </rPr>
          <t xml:space="preserve">
Manually entered options</t>
        </r>
      </text>
    </comment>
    <comment ref="AM24"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Q24"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FW24"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FZ24"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4" authorId="2" shapeId="0" xr:uid="{15B52093-21F7-4109-967D-76955EDAF532}">
      <text>
        <r>
          <rPr>
            <b/>
            <sz val="9"/>
            <color indexed="81"/>
            <rFont val="Tahoma"/>
            <family val="2"/>
          </rPr>
          <t>John:</t>
        </r>
        <r>
          <rPr>
            <sz val="9"/>
            <color indexed="81"/>
            <rFont val="Tahoma"/>
            <family val="2"/>
          </rPr>
          <t xml:space="preserve">
RC14+1  so that 0 is active (and it implies optimised)</t>
        </r>
      </text>
    </comment>
    <comment ref="GX24"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5"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6"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7"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27"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28"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0"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0"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1"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3"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34"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5"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7"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37"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38"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0"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L40"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1"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3"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P4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L4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<sst xmlns="http://schemas.openxmlformats.org/spreadsheetml/2006/main" count="7554" uniqueCount="1676">
  <si>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</si>
  <si>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</si>
  <si>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</si>
  <si>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</si>
  <si>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</si>
  <si>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</si>
  <si>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</si>
  <si>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</si>
  <si>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</si>
  <si>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</si>
  <si>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</si>
  <si>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</si>
  <si>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</si>
  <si>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</si>
  <si>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</si>
  <si>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</si>
  <si>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</si>
  <si>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</si>
  <si>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</si>
  <si>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</si>
  <si>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</si>
  <si>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</si>
  <si>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</si>
  <si>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</si>
  <si>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</si>
  <si>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</si>
  <si>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</si>
  <si>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</si>
  <si>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</si>
  <si>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</si>
  <si>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</si>
  <si>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</si>
  <si>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</si>
  <si>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</si>
  <si>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</si>
  <si>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</si>
  <si>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</si>
  <si>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</si>
  <si>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</si>
  <si>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</si>
  <si>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</si>
  <si>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</si>
  <si>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</si>
  <si>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</si>
  <si>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</si>
  <si>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</si>
  <si>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</si>
  <si>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</si>
  <si>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</si>
  <si>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</si>
  <si>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</si>
  <si>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</si>
  <si>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</si>
  <si>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</si>
  <si>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</si>
  <si>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</si>
  <si>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</si>
  <si>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</si>
  <si>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</si>
  <si>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</si>
  <si>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</si>
  <si>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</si>
  <si>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</si>
  <si>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</si>
  <si>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</si>
  <si>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</si>
  <si>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</si>
  <si>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</si>
  <si>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</si>
  <si>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</si>
  <si>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</si>
  <si>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</si>
  <si>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</si>
  <si>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</si>
  <si>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</si>
  <si>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</si>
  <si>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</si>
  <si>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</si>
  <si>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</si>
  <si>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</si>
  <si>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</si>
  <si>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</si>
  <si>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</si>
  <si>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</si>
  <si>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</si>
  <si>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</si>
  <si>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</si>
  <si>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</si>
  <si>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</si>
  <si>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</si>
  <si>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</si>
  <si>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</si>
  <si>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</si>
  <si>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</si>
  <si>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</si>
  <si>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</si>
  <si>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</si>
  <si>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</si>
  <si>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</si>
  <si>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</si>
  <si>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</si>
  <si>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</si>
  <si>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</si>
  <si>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</si>
  <si>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</si>
  <si>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</si>
  <si>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</si>
  <si>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</si>
  <si>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</si>
  <si>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</si>
  <si>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</si>
  <si>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</si>
  <si>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</si>
  <si>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</si>
  <si>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</si>
  <si>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</si>
  <si>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</si>
  <si>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</si>
  <si>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</si>
  <si>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</si>
  <si>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</si>
  <si>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</si>
  <si>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</si>
  <si>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</si>
  <si>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</si>
  <si>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</si>
  <si>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</si>
  <si>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</si>
  <si>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</si>
  <si>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</si>
  <si>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</si>
  <si>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</si>
  <si>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</si>
  <si>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</si>
  <si>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</si>
  <si>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</si>
  <si>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</si>
  <si>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</si>
  <si>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</si>
  <si>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</si>
  <si>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</si>
  <si>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</si>
  <si>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</si>
  <si>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</si>
  <si>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</si>
  <si>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</si>
  <si>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</si>
  <si>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</si>
  <si>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</si>
  <si>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</si>
  <si>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</si>
  <si>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</si>
  <si>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</si>
  <si>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</si>
  <si>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</si>
  <si>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</si>
  <si>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</si>
  <si>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</si>
  <si>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</si>
  <si>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</si>
  <si>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</si>
  <si>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</si>
  <si>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</si>
  <si>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</si>
  <si>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</si>
  <si>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</si>
  <si>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</si>
  <si>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</si>
  <si>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</si>
  <si>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</si>
  <si>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</si>
  <si>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</si>
  <si>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</si>
  <si>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</si>
  <si>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</si>
  <si>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</si>
  <si>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</si>
  <si>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</si>
  <si>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</si>
  <si>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</si>
  <si>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</si>
  <si>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</si>
  <si>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</si>
  <si>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</si>
  <si>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</si>
  <si>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</si>
  <si>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</si>
  <si>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</si>
  <si>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</si>
  <si>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</si>
  <si>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</si>
  <si>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</si>
  <si>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</si>
  <si>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</si>
  <si>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</si>
  <si>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</si>
  <si>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</si>
  <si>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</si>
  <si>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</si>
  <si>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</si>
  <si>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</si>
  <si>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</si>
  <si>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</si>
  <si>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</si>
  <si>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</si>
  <si>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</si>
  <si>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</si>
  <si>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</si>
  <si>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</si>
  <si>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</si>
  <si>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</si>
  <si>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</si>
  <si>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</si>
  <si>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</si>
  <si>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</si>
  <si>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</si>
  <si>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</si>
  <si>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</si>
  <si>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</si>
  <si>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</si>
  <si>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</si>
  <si>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</si>
  <si>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</si>
  <si>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</si>
  <si>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</si>
  <si>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</si>
  <si>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</si>
  <si>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</si>
  <si>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</si>
  <si>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</si>
  <si>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</si>
  <si>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</si>
  <si>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</si>
  <si>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</si>
  <si>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</si>
  <si>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</si>
  <si>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</si>
  <si>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</si>
  <si>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</si>
  <si>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</si>
  <si>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</si>
  <si>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</si>
  <si>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</si>
  <si>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</si>
  <si>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</si>
  <si>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</si>
  <si>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</si>
  <si>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</si>
  <si>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</si>
  <si>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</si>
  <si>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</si>
  <si>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</si>
  <si>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</si>
  <si>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</si>
  <si>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</si>
  <si>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</si>
  <si>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</si>
  <si>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</si>
  <si>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</si>
  <si>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</si>
  <si>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</si>
  <si>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</si>
  <si>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</si>
  <si>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</si>
  <si>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</si>
  <si>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</si>
  <si>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</si>
  <si>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</si>
  <si>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</si>
  <si>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</si>
  <si>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</si>
  <si>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</si>
  <si>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</si>
  <si>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</si>
  <si>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</si>
  <si>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</si>
  <si>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</si>
  <si>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</si>
  <si>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</si>
  <si>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</si>
  <si>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</si>
  <si>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</si>
  <si>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</si>
  <si>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</si>
  <si>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</si>
  <si>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</si>
  <si>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</si>
  <si>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</si>
  <si>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</si>
  <si>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</si>
  <si>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</si>
  <si>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</si>
  <si>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</si>
  <si>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</si>
  <si>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</si>
  <si>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</si>
  <si>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</si>
  <si>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</si>
  <si>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</si>
  <si>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</si>
  <si>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</si>
  <si>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</si>
  <si>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</si>
  <si>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</si>
  <si>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</si>
  <si>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</si>
  <si>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</si>
  <si>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</si>
  <si>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</si>
  <si>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</si>
  <si>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</si>
  <si>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</si>
  <si>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</si>
  <si>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</si>
  <si>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</si>
  <si>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</si>
  <si>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</si>
  <si>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</si>
  <si>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</si>
  <si>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</si>
  <si>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</si>
  <si>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</si>
  <si>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</si>
  <si>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</si>
  <si>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</si>
  <si>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</si>
  <si>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</si>
  <si>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</si>
  <si>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</si>
  <si>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</si>
  <si>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</si>
  <si>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</si>
  <si>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</si>
  <si>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</si>
  <si>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</si>
  <si>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</si>
  <si>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</si>
  <si>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</si>
  <si>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</si>
  <si>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</si>
  <si>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</si>
  <si>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</si>
  <si>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</si>
  <si>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</si>
  <si>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</si>
  <si>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</si>
  <si>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</si>
  <si>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</si>
  <si>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</si>
  <si>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</si>
  <si>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</si>
  <si>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</si>
  <si>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</si>
  <si>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</si>
  <si>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</si>
  <si>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</si>
  <si>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</si>
  <si>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</si>
  <si>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</si>
  <si>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</si>
  <si>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</si>
  <si>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</si>
  <si>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</si>
  <si>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</si>
  <si>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</si>
  <si>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</si>
  <si>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</si>
  <si>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</si>
  <si>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</si>
  <si>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</si>
  <si>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</si>
  <si>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</si>
  <si>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</si>
  <si>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</si>
  <si>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</si>
  <si>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</si>
  <si>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</si>
  <si>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</si>
  <si>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</si>
  <si>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</si>
  <si>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</si>
  <si>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</si>
  <si>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</si>
  <si>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</si>
  <si>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</si>
  <si>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</si>
  <si>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</si>
  <si>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</si>
  <si>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</si>
  <si>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</si>
  <si>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</si>
  <si>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</si>
  <si>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</si>
  <si>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</si>
  <si>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</si>
  <si>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</si>
  <si>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</si>
  <si>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</si>
  <si>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</si>
  <si>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</si>
  <si>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</si>
  <si>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</si>
  <si>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</si>
  <si>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</si>
  <si>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</si>
  <si>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</si>
  <si>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</si>
  <si>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</si>
  <si>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</si>
  <si>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</si>
  <si>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</si>
  <si>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</si>
  <si>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</si>
  <si>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</si>
  <si>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</si>
  <si>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</si>
  <si>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</si>
  <si>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</si>
  <si>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</si>
  <si>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</si>
  <si>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</si>
  <si>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</si>
  <si>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</si>
  <si>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</si>
  <si>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</si>
  <si>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</si>
  <si>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</si>
  <si>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</si>
  <si>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</si>
  <si>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</si>
  <si>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</si>
  <si>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</si>
  <si>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</si>
  <si>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</si>
  <si>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</si>
  <si>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</si>
  <si>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</si>
  <si>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</si>
  <si>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</si>
  <si>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</si>
  <si>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</si>
  <si>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</si>
  <si>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</si>
  <si>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</si>
  <si>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</si>
  <si>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</si>
  <si>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</si>
  <si>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</si>
  <si>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</si>
  <si>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</si>
  <si>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</si>
  <si>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</si>
  <si>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</si>
  <si>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</si>
  <si>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</si>
  <si>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</si>
  <si>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</si>
  <si>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</si>
  <si>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</si>
  <si>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</si>
  <si>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</si>
  <si>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</si>
  <si>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</si>
  <si>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</si>
  <si>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</si>
  <si>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</si>
  <si>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</si>
  <si>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</si>
  <si>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</si>
  <si>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</si>
  <si>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</si>
  <si>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</si>
  <si>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</si>
  <si>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</si>
  <si>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</si>
  <si>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</si>
  <si>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</si>
  <si>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</si>
  <si>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</si>
  <si>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</si>
  <si>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</si>
  <si>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</si>
  <si>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</si>
  <si>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</si>
  <si>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</si>
  <si>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</si>
  <si>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</si>
  <si>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</si>
  <si>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</si>
  <si>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</si>
  <si>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</si>
  <si>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</si>
  <si>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</si>
  <si>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</si>
  <si>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</si>
  <si>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</si>
  <si>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</si>
  <si>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</si>
  <si>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</si>
  <si>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</si>
  <si>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</si>
  <si>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</si>
  <si>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</si>
  <si>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</si>
  <si>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</si>
  <si>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</si>
  <si>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</si>
  <si>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</si>
  <si>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</si>
  <si>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</si>
  <si>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</si>
  <si>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</si>
  <si>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</si>
  <si>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</si>
  <si>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</si>
  <si>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</si>
  <si>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</si>
  <si>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</si>
  <si>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</si>
  <si>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</si>
  <si>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</si>
  <si>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</si>
  <si>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</si>
  <si>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</si>
  <si>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</si>
  <si>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</si>
  <si>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</si>
  <si>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</si>
  <si>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</si>
  <si>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</si>
  <si>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</si>
  <si>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</si>
  <si>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</si>
  <si>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</si>
  <si>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</si>
  <si>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</si>
  <si>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</si>
  <si>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</si>
  <si>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</si>
  <si>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</si>
  <si>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</si>
  <si>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</si>
  <si>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</si>
  <si>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</si>
  <si>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</si>
  <si>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</si>
  <si>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</si>
  <si>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</si>
  <si>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</si>
  <si>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</si>
  <si>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</si>
  <si>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</si>
  <si>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</si>
  <si>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</si>
  <si>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</si>
  <si>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</si>
  <si>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</si>
  <si>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</si>
  <si>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</si>
  <si>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</si>
  <si>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</si>
  <si>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</si>
  <si>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</si>
  <si>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</si>
  <si>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</si>
  <si>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</si>
  <si>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</si>
  <si>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</si>
  <si>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</si>
  <si>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</si>
  <si>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</si>
  <si>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</si>
  <si>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</si>
  <si>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</si>
  <si>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</si>
  <si>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</si>
  <si>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</si>
  <si>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</si>
  <si>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</si>
  <si>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</si>
  <si>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</si>
  <si>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</si>
  <si>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</si>
  <si>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</si>
  <si>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</si>
  <si>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</si>
  <si>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</si>
  <si>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</si>
  <si>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</si>
  <si>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</si>
  <si>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</si>
  <si>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</si>
  <si>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</si>
  <si>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</si>
  <si>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</si>
  <si>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</si>
  <si>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</si>
  <si>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</si>
  <si>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</si>
  <si>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</si>
  <si>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</si>
  <si>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</si>
  <si>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</si>
  <si>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</si>
  <si>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</si>
  <si>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</si>
  <si>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</si>
  <si>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</si>
  <si>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</si>
  <si>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</si>
  <si>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</si>
  <si>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</si>
  <si>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</si>
  <si>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</si>
  <si>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</si>
  <si>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</si>
  <si>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</si>
  <si>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</si>
  <si>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</si>
  <si>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</si>
  <si>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</si>
  <si>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</si>
  <si>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</si>
  <si>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</si>
  <si>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</si>
  <si>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</si>
  <si>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</si>
  <si>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</si>
  <si>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</si>
  <si>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</si>
  <si>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</si>
  <si>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</si>
  <si>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</si>
  <si>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</si>
  <si>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</si>
  <si>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</si>
  <si>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</si>
  <si>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</si>
  <si>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</si>
  <si>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</si>
  <si>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</si>
  <si>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</si>
  <si>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</si>
  <si>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</si>
  <si>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</si>
  <si>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</si>
  <si>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</si>
  <si>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</si>
  <si>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</si>
  <si>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</si>
  <si>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</si>
  <si>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</si>
  <si>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</si>
  <si>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</si>
  <si>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</si>
  <si>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</si>
  <si>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</si>
  <si>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</si>
  <si>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</si>
  <si>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</si>
  <si>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</si>
  <si>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</si>
  <si>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</si>
  <si>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</si>
  <si>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</si>
  <si>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</si>
  <si>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</si>
  <si>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</si>
  <si>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</si>
  <si>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</si>
  <si>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</si>
  <si>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</si>
  <si>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</si>
  <si>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</si>
  <si>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</si>
  <si>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</si>
  <si>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</si>
  <si>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</si>
  <si>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</si>
  <si>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</si>
  <si>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</si>
  <si>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</si>
  <si>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</si>
  <si>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</si>
  <si>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</si>
  <si>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</si>
  <si>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</si>
  <si>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</si>
  <si>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</si>
  <si>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</si>
  <si>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</si>
  <si>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</si>
  <si>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</si>
  <si>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</si>
  <si>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</si>
  <si>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</si>
  <si>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</si>
  <si>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</si>
  <si>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</si>
  <si>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</si>
  <si>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</si>
  <si>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</si>
  <si>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</si>
  <si>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</si>
  <si>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</si>
  <si>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</si>
  <si>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</si>
  <si>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</si>
  <si>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</si>
  <si>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</si>
  <si>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</si>
  <si>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</si>
  <si>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</si>
  <si>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</si>
  <si>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</si>
  <si>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</si>
  <si>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</si>
  <si>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</si>
  <si>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</si>
  <si>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</si>
  <si>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</si>
  <si>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</si>
  <si>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</si>
  <si>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</si>
  <si>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</si>
  <si>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</si>
  <si>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</si>
  <si>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</si>
  <si>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</si>
  <si>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</si>
  <si>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</si>
  <si>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</si>
  <si>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</si>
  <si>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</si>
  <si>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</si>
  <si>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</si>
  <si>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</si>
  <si>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</si>
  <si>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</si>
  <si>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</si>
  <si>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</si>
  <si>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</si>
  <si>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</si>
  <si>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</si>
  <si>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</si>
  <si>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</si>
  <si>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</si>
  <si>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</si>
  <si>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</si>
  <si>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</si>
  <si>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</si>
  <si>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</si>
  <si>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</si>
  <si>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</si>
  <si>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</si>
  <si>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</si>
  <si>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</si>
  <si>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</si>
  <si>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</si>
  <si>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</si>
  <si>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</si>
  <si>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</si>
  <si>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</si>
  <si>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</si>
  <si>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</si>
  <si>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</si>
  <si>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</si>
  <si>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</si>
  <si>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</si>
  <si>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</si>
  <si>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</si>
  <si>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</si>
  <si>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</si>
  <si>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</si>
  <si>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</si>
  <si>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</si>
  <si>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</si>
  <si>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</si>
  <si>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</si>
  <si>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</si>
  <si>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</si>
  <si>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</si>
  <si>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</si>
  <si>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</si>
  <si>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</si>
  <si>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</si>
  <si>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</si>
  <si>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</si>
  <si>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</si>
  <si>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</si>
  <si>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</si>
  <si>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</si>
  <si>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</si>
  <si>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</si>
  <si>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</si>
  <si>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</si>
  <si>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</si>
  <si>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</si>
  <si>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</si>
  <si>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</si>
  <si>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</si>
  <si>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</si>
  <si>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</si>
  <si>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</si>
  <si>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</si>
  <si>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</si>
  <si>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</si>
  <si>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</si>
  <si>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</si>
  <si>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</si>
  <si>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</si>
  <si>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</si>
  <si>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</si>
  <si>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</si>
  <si>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</si>
  <si>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</si>
  <si>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</si>
  <si>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</si>
  <si>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</si>
  <si>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</si>
  <si>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</si>
  <si>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</si>
  <si>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</si>
  <si>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</si>
  <si>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</si>
  <si>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</si>
  <si>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</si>
  <si>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</si>
  <si>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</si>
  <si>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</si>
  <si>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</si>
  <si>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</si>
  <si>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</si>
  <si>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Weaning wt controls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</si>
  <si>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</si>
  <si>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</si>
  <si>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</si>
  <si>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</si>
  <si>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</si>
  <si>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</si>
  <si>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</si>
  <si>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</si>
  <si>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</si>
  <si>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</si>
  <si>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</si>
  <si>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</si>
  <si>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</si>
  <si>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</si>
  <si>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NLB</t>
  </si>
  <si>
    <t>Grazing Intensity</t>
  </si>
  <si>
    <t>Template Experiment</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</si>
  <si>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</si>
  <si>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</si>
  <si>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</si>
  <si>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</si>
  <si>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</si>
  <si>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</si>
  <si>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</si>
  <si>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</si>
  <si>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</si>
  <si>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</si>
  <si>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</si>
  <si>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</si>
  <si>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</si>
  <si>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</si>
  <si>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</si>
  <si>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</si>
  <si>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</si>
  <si>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</si>
  <si>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</si>
  <si>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</si>
  <si>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</si>
  <si>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</si>
  <si>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VHigh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</si>
  <si>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</si>
  <si>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</si>
  <si>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</si>
  <si>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</si>
  <si>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</si>
  <si>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</si>
  <si>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</si>
  <si>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</si>
  <si>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</si>
  <si>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</si>
  <si>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</si>
  <si>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</si>
  <si>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</si>
  <si>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</si>
  <si>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</si>
  <si>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</si>
  <si>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</si>
  <si>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</si>
  <si>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</si>
  <si>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</si>
  <si>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</si>
  <si>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</si>
  <si>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</si>
  <si>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</si>
  <si>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</si>
  <si>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</si>
  <si>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</si>
  <si>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</si>
  <si>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</si>
  <si>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</si>
  <si>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</si>
  <si>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</si>
  <si>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</si>
  <si>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</si>
  <si>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</si>
  <si>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</si>
  <si>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</si>
  <si>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</si>
  <si>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</si>
  <si>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</si>
  <si>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</si>
  <si>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</si>
  <si>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</si>
  <si>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</si>
  <si>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</si>
  <si>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</si>
  <si>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</si>
  <si>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</si>
  <si>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</si>
  <si>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</si>
  <si>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</si>
  <si>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</si>
  <si>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</si>
  <si>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</si>
  <si>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</si>
  <si>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</si>
  <si>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</si>
  <si>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</si>
  <si>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</si>
  <si>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</si>
  <si>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</si>
  <si>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</si>
  <si>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</si>
  <si>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</si>
  <si>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</si>
  <si>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</si>
  <si>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</si>
  <si>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</si>
  <si>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</si>
  <si>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</si>
  <si>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</si>
  <si>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</si>
  <si>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</si>
  <si>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</si>
  <si>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</si>
  <si>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</si>
  <si>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</si>
  <si>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</si>
  <si>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</si>
  <si>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</si>
  <si>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</si>
  <si>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</si>
  <si>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</si>
  <si>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</si>
  <si>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</si>
  <si>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</si>
  <si>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</si>
  <si>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</si>
  <si>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</si>
  <si>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</si>
  <si>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</si>
  <si>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</si>
  <si>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</si>
  <si>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</si>
  <si>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</si>
  <si>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</si>
  <si>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</si>
  <si>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</si>
  <si>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</si>
  <si>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</si>
  <si>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</si>
  <si>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</si>
  <si>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</si>
  <si>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</si>
  <si>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</si>
  <si>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</si>
  <si>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</si>
  <si>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</si>
  <si>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</si>
  <si>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</si>
  <si>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</si>
  <si>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</si>
  <si>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</si>
  <si>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</si>
  <si>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</si>
  <si>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</si>
  <si>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</si>
  <si>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</si>
  <si>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</si>
  <si>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</si>
  <si>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</si>
  <si>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</si>
  <si>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</si>
  <si>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</si>
  <si>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</si>
  <si>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</si>
  <si>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</si>
  <si>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</si>
  <si>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</si>
  <si>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</si>
  <si>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</si>
  <si>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</si>
  <si>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</si>
  <si>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</si>
  <si>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</si>
  <si>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</si>
  <si>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</si>
  <si>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</si>
  <si>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</si>
  <si>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</si>
  <si>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</si>
  <si>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</si>
  <si>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</si>
  <si>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</si>
  <si>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</si>
  <si>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</si>
  <si>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</si>
  <si>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</si>
  <si>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</si>
  <si>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</si>
  <si>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</si>
  <si>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</si>
  <si>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</si>
  <si>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</si>
  <si>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</si>
  <si>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</si>
  <si>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</si>
  <si>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</si>
  <si>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</si>
  <si>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</si>
  <si>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</si>
  <si>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</si>
  <si>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</si>
  <si>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</si>
  <si>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</si>
  <si>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</si>
  <si>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</si>
  <si>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</si>
  <si>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</si>
  <si>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</si>
  <si>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</si>
  <si>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</si>
  <si>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</si>
  <si>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</si>
  <si>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</si>
  <si>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</si>
  <si>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</si>
  <si>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</si>
  <si>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</si>
  <si>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</si>
  <si>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</si>
  <si>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</si>
  <si>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</si>
  <si>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</si>
  <si>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</si>
  <si>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</si>
  <si>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</si>
  <si>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</si>
  <si>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</si>
  <si>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</si>
  <si>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</si>
  <si>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</si>
  <si>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</si>
  <si>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</si>
  <si>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</si>
  <si>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</si>
  <si>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</si>
  <si>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</si>
  <si>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</si>
  <si>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</si>
  <si>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</si>
  <si>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</si>
  <si>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</si>
  <si>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</si>
  <si>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</si>
  <si>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</si>
  <si>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</si>
  <si>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</si>
  <si>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</si>
  <si>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</si>
  <si>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</si>
  <si>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</si>
  <si>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</si>
  <si>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</si>
  <si>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</si>
  <si>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</si>
  <si>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</si>
  <si>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</si>
  <si>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</si>
  <si>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</si>
  <si>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</si>
  <si>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</si>
  <si>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</si>
  <si>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</si>
  <si>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</si>
  <si>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</si>
  <si>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</si>
  <si>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</si>
  <si>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</si>
  <si>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</si>
  <si>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</si>
  <si>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</si>
  <si>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</si>
  <si>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</si>
  <si>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</si>
  <si>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</si>
  <si>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</si>
  <si>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</si>
  <si>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</si>
  <si>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</si>
  <si>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</si>
  <si>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</si>
  <si>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</si>
  <si>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</si>
  <si>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</si>
  <si>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</si>
  <si>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</si>
  <si>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</si>
  <si>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</si>
  <si>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</si>
  <si>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</si>
  <si>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</si>
  <si>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</si>
  <si>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</si>
  <si>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</si>
  <si>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</si>
  <si>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</si>
  <si>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</si>
  <si>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</si>
  <si>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</si>
  <si>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</si>
  <si>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</si>
  <si>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</si>
  <si>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</si>
  <si>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</si>
  <si>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</si>
  <si>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</si>
  <si>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</si>
  <si>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</si>
  <si>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</si>
  <si>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</si>
  <si>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</si>
  <si>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</si>
  <si>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</si>
  <si>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</si>
  <si>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</si>
  <si>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</si>
  <si>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</si>
  <si>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</si>
  <si>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</si>
  <si>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</si>
  <si>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</si>
  <si>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</si>
  <si>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</si>
  <si>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</si>
  <si>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</si>
  <si>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</si>
  <si>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</si>
  <si>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</si>
  <si>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</si>
  <si>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</si>
  <si>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</si>
  <si>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</si>
  <si>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</si>
  <si>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</si>
  <si>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</si>
  <si>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</si>
  <si>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</si>
  <si>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</si>
  <si>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</si>
  <si>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</si>
  <si>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</si>
  <si>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</si>
  <si>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</si>
  <si>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</si>
  <si>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</si>
  <si>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</si>
  <si>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</si>
  <si>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</si>
  <si>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</si>
  <si>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</si>
  <si>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</si>
  <si>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</si>
  <si>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</si>
  <si>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</si>
  <si>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</si>
  <si>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</si>
  <si>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</si>
  <si>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</si>
  <si>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</si>
  <si>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</si>
  <si>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</si>
  <si>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</si>
  <si>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</si>
  <si>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</si>
  <si>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</si>
  <si>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</si>
  <si>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</si>
  <si>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</si>
  <si>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</si>
  <si>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</si>
  <si>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</si>
  <si>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</si>
  <si>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</si>
  <si>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</si>
  <si>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</si>
  <si>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</si>
  <si>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</si>
  <si>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</si>
  <si>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</si>
  <si>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</si>
  <si>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</si>
  <si>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</si>
  <si>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</si>
  <si>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</si>
  <si>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</si>
  <si>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</si>
  <si>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</si>
  <si>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</si>
  <si>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</si>
  <si>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</si>
  <si>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</si>
  <si>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</si>
  <si>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</si>
  <si>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</si>
  <si>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</si>
  <si>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</si>
  <si>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</si>
  <si>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</si>
  <si>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</si>
  <si>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</si>
  <si>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</si>
  <si>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</si>
  <si>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</si>
  <si>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</si>
  <si>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</si>
  <si>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</si>
  <si>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</si>
  <si>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</si>
  <si>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</si>
  <si>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</si>
  <si>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</si>
  <si>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</si>
  <si>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</si>
  <si>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</si>
  <si>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</si>
  <si>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</si>
  <si>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</si>
  <si>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</si>
  <si>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</si>
  <si>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</si>
  <si>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</si>
  <si>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</si>
  <si>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</si>
  <si>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</si>
  <si>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</si>
  <si>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</si>
  <si>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</si>
  <si>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</si>
  <si>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</si>
  <si>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</si>
  <si>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</si>
  <si>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</si>
  <si>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</si>
  <si>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</si>
  <si>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</si>
  <si>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</si>
  <si>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</si>
  <si>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</si>
  <si>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</si>
  <si>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</si>
  <si>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</si>
  <si>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</si>
  <si>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</si>
  <si>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</si>
  <si>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</si>
  <si>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</si>
  <si>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</si>
  <si>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</si>
  <si>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</si>
  <si>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</si>
  <si>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</si>
  <si>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</si>
  <si>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</si>
  <si>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</si>
  <si>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</si>
  <si>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</si>
  <si>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</si>
  <si>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</si>
  <si>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</si>
  <si>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</si>
  <si>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</si>
  <si>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</si>
  <si>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</si>
  <si>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</si>
  <si>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</si>
  <si>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</si>
  <si>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</si>
  <si>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</si>
  <si>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</si>
  <si>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</si>
  <si>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</si>
  <si>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</si>
  <si>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</si>
  <si>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</si>
  <si>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</si>
  <si>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</si>
  <si>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</si>
  <si>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</si>
  <si>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</si>
  <si>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</si>
  <si>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</si>
  <si>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</si>
  <si>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</si>
  <si>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</si>
  <si>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</si>
  <si>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</si>
  <si>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</si>
  <si>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</si>
  <si>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</si>
  <si>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</si>
  <si>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</si>
  <si>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</si>
  <si>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</si>
  <si>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</si>
  <si>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</si>
  <si>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</si>
  <si>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</si>
  <si>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</si>
  <si>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</si>
  <si>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</si>
  <si>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</si>
  <si>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</si>
  <si>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</si>
  <si>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</si>
  <si>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</si>
  <si>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</si>
  <si>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</si>
  <si>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</si>
  <si>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</si>
  <si>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</si>
  <si>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</si>
  <si>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</si>
  <si>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</si>
  <si>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</si>
  <si>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</si>
  <si>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</si>
  <si>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</si>
  <si>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</si>
  <si>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</si>
  <si>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</si>
  <si>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</si>
  <si>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</si>
  <si>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</si>
  <si>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</si>
  <si>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</si>
  <si>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</si>
  <si>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</si>
  <si>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</si>
  <si>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</si>
  <si>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</si>
  <si>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</si>
  <si>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</si>
  <si>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</si>
  <si>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</si>
  <si>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</si>
  <si>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</si>
  <si>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</si>
  <si>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</si>
  <si>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</si>
  <si>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</si>
  <si>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</si>
  <si>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</si>
  <si>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</si>
  <si>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</si>
  <si>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</si>
  <si>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</si>
  <si>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</si>
  <si>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</si>
  <si>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</si>
  <si>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</si>
  <si>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</si>
  <si>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</si>
  <si>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</si>
  <si>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</si>
  <si>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</si>
  <si>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</si>
  <si>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</si>
  <si>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</si>
  <si>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</si>
  <si>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</si>
  <si>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</si>
  <si>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</si>
  <si>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</si>
  <si>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</si>
  <si>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</si>
  <si>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</si>
  <si>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</si>
  <si>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</si>
  <si>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</si>
  <si>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</si>
  <si>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</si>
  <si>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</si>
  <si>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</si>
  <si>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</si>
  <si>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</si>
  <si>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</si>
  <si>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</si>
  <si>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</si>
  <si>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</si>
  <si>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</si>
  <si>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</si>
  <si>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</si>
  <si>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</si>
  <si>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</si>
  <si>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</si>
  <si>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</si>
  <si>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</si>
  <si>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</si>
  <si>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</si>
  <si>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</si>
  <si>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</si>
  <si>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</si>
  <si>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</si>
  <si>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</si>
  <si>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</si>
  <si>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</si>
  <si>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</si>
  <si>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</si>
  <si>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</si>
  <si>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</si>
  <si>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</si>
  <si>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</si>
  <si>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</si>
  <si>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</si>
  <si>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</si>
  <si>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</si>
  <si>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</si>
  <si>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</si>
  <si>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</si>
  <si>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</si>
  <si>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</si>
  <si>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</si>
  <si>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</si>
  <si>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</si>
  <si>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</si>
  <si>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</si>
  <si>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</si>
  <si>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</si>
  <si>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</si>
  <si>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</si>
  <si>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</si>
  <si>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</si>
  <si>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</si>
  <si>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</si>
  <si>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</si>
  <si>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</si>
  <si>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</si>
  <si>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</si>
  <si>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</si>
  <si>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</si>
  <si>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</si>
  <si>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</si>
  <si>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</si>
  <si>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</si>
  <si>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</si>
  <si>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</si>
  <si>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</si>
  <si>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</si>
  <si>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</si>
  <si>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</si>
  <si>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</si>
  <si>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</si>
  <si>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</si>
  <si>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</si>
  <si>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</si>
  <si>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</si>
  <si>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</si>
  <si>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</si>
  <si>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</si>
  <si>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</si>
  <si>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</si>
  <si>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</si>
  <si>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</si>
  <si>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</si>
  <si>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</si>
  <si>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</si>
  <si>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</si>
  <si>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</si>
  <si>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</si>
  <si>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</si>
  <si>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</si>
  <si>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</si>
  <si>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</si>
  <si>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</si>
  <si>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</si>
  <si>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</si>
  <si>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</si>
  <si>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</si>
  <si>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</si>
  <si>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</si>
  <si>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</si>
  <si>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</si>
  <si>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</si>
  <si>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</si>
  <si>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</si>
  <si>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</si>
  <si>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</si>
  <si>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</si>
  <si>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</si>
  <si>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</si>
  <si>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</si>
  <si>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</si>
  <si>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</si>
  <si>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</si>
  <si>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</si>
  <si>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</si>
  <si>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</si>
  <si>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</si>
  <si>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</si>
  <si>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</si>
  <si>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</si>
  <si>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</si>
  <si>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</si>
  <si>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</si>
  <si>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</si>
  <si>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</si>
  <si>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</si>
  <si>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</si>
  <si>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</si>
  <si>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</si>
  <si>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</si>
  <si>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</si>
  <si>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</si>
  <si>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</si>
  <si>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</si>
  <si>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</si>
  <si>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</si>
  <si>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</si>
  <si>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</si>
  <si>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</si>
  <si>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</si>
  <si>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</si>
  <si>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</si>
  <si>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</si>
  <si>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</si>
  <si>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</si>
  <si>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</si>
  <si>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</si>
  <si>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</si>
  <si>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</si>
  <si>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</si>
  <si>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</si>
  <si>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</si>
  <si>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</si>
  <si>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</si>
  <si>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</si>
  <si>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</si>
  <si>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</si>
  <si>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</si>
  <si>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</si>
  <si>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</si>
  <si>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</si>
  <si>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</si>
  <si>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</si>
  <si>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</si>
  <si>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</si>
  <si>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</si>
  <si>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</si>
  <si>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</si>
  <si>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</si>
  <si>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</si>
  <si>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</si>
  <si>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</si>
  <si>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</si>
  <si>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</si>
  <si>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</si>
  <si>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</si>
  <si>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</si>
  <si>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</si>
  <si>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</si>
  <si>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</si>
  <si>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</si>
  <si>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</si>
  <si>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</si>
  <si>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</si>
  <si>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</si>
  <si>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</si>
  <si>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</si>
  <si>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</si>
  <si>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</si>
  <si>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</si>
  <si>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</si>
  <si>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</si>
  <si>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</si>
  <si>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</si>
  <si>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</si>
  <si>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</si>
  <si>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</si>
  <si>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</si>
  <si>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</si>
  <si>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</si>
  <si>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</si>
  <si>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</si>
  <si>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</si>
  <si>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</si>
  <si>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</si>
  <si>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</si>
  <si>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</si>
  <si>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</si>
  <si>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</si>
  <si>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</si>
  <si>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</si>
  <si>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</si>
  <si>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</si>
  <si>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</si>
  <si>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</si>
  <si>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</si>
  <si>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</si>
  <si>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</si>
  <si>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</si>
  <si>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</si>
  <si>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</si>
  <si>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</si>
  <si>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</si>
  <si>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</si>
  <si>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</si>
  <si>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</si>
  <si>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</si>
  <si>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</si>
  <si>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</si>
  <si>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</si>
  <si>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</si>
  <si>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</si>
  <si>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</si>
  <si>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</si>
  <si>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</si>
  <si>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</si>
  <si>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</si>
  <si>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</si>
  <si>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</si>
  <si>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</si>
  <si>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</si>
  <si>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</si>
  <si>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</si>
  <si>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</si>
  <si>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</si>
  <si>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</si>
  <si>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</si>
  <si>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</si>
  <si>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</si>
  <si>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</si>
  <si>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</si>
  <si>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Quick test with propn mated</t>
  </si>
  <si>
    <t>adjp_lw_initial_w1</t>
  </si>
  <si>
    <t>adjp_cfw_initial_w1</t>
  </si>
  <si>
    <t>adjp_fd_initial_w1</t>
  </si>
  <si>
    <t>adjp_fl_initial_w1</t>
  </si>
  <si>
    <t>Model Standard for Analysis (N11)</t>
  </si>
  <si>
    <t>bnd_up_prog_tdxg2</t>
  </si>
  <si>
    <t>pas_inc_t</t>
  </si>
  <si>
    <t>bnd_up_prog_inc</t>
  </si>
  <si>
    <t>0:1,1:,1:2,:</t>
  </si>
  <si>
    <t>2:3,1:,1:2,:</t>
  </si>
  <si>
    <t>1:2,5:6,:</t>
  </si>
  <si>
    <t>1:2,8:9,:</t>
  </si>
  <si>
    <t>1:2,11:12,:</t>
  </si>
  <si>
    <t>1:2,14:15,:</t>
  </si>
  <si>
    <t>0:2,0:17,:</t>
  </si>
  <si>
    <t>0:2,1:3,:</t>
  </si>
  <si>
    <t>0:2,15:17,:</t>
  </si>
  <si>
    <t>Pinp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</si>
</sst>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51">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8"/>
      <color theme="0" tint="-0.34998626667073579"/>
      <name val="Calibri"/>
      <family val="2"/>
      <scheme val="minor"/>
    </font>
    <font>
      <sz val="8"/>
      <color rgb="FF0000CC"/>
      <name val="Calibri"/>
      <family val="2"/>
      <scheme val="minor"/>
    </font>
    <font>
      <sz val="9"/>
      <color indexed="81"/>
      <name val="Tahoma"/>
      <charset val="1"/>
    </font>
    <font>
      <b/>
      <sz val="9"/>
      <color indexed="81"/>
      <name val="Tahoma"/>
      <charset val="1"/>
    </font>
  </fonts>
  <fills count="25">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s>
  <borders count="54">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s>
  <cellStyleXfs count="21">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cellStyleXfs>
  <cellXfs count="301">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2" fontId="0" fillId="0" borderId="0" xfId="0" applyNumberFormat="1"/>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7" fillId="0" borderId="2" xfId="6" applyFont="1"/>
    <xf numFmtId="0" fontId="48" fillId="4" borderId="2" xfId="2" applyFont="1">
      <protection locked="0"/>
    </xf>
    <xf numFmtId="0" fontId="18" fillId="8" borderId="3" xfId="7" applyFont="1" applyProtection="1">
      <protection locked="0"/>
    </xf>
    <xf numFmtId="0" fontId="47" fillId="13" borderId="2" xfId="10" applyFont="1"/>
    <xf numFmtId="0" fontId="18" fillId="11" borderId="4" xfId="0" applyFont="1" applyFill="1" applyBorder="1" applyProtection="1">
      <protection locked="0"/>
    </xf>
    <xf numFmtId="0" fontId="18" fillId="11" borderId="4" xfId="0" applyFont="1" applyFill="1" applyBorder="1" applyAlignment="1" applyProtection="1">
      <alignment horizontal="centerContinuous"/>
      <protection locked="0"/>
    </xf>
  </cellXfs>
  <cellStyles count="21">
    <cellStyle name="20% - Accent3" xfId="19" builtinId="38"/>
    <cellStyle name="Above" xfId="8" xr:uid="{72CEC041-4C58-4048-94A0-F2D8C1D87BE4}"/>
    <cellStyle name="Above2" xfId="9" xr:uid="{0F0E7D07-52C8-4C8B-BF71-5781CB577BF2}"/>
    <cellStyle name="Above-x" xfId="12" xr:uid="{FE4E424E-8CC1-44E5-ABC9-591266FF4E6F}"/>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46">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D48"/>
  <sheetViews>
    <sheetView tabSelected="1" zoomScale="80" zoomScaleNormal="80" workbookViewId="0">
      <pane xSplit="17" ySplit="15" topLeftCell="GC16" activePane="bottomRight" state="frozen"/>
      <selection pane="topRight" activeCell="AP1" sqref="AP1"/>
      <selection pane="bottomLeft" activeCell="A20" sqref="A20"/>
      <selection pane="bottomRight" activeCell="D12" sqref="D12:D13"/>
    </sheetView>
  </sheetViews>
  <sheetFormatPr defaultRowHeight="15" outlineLevelRow="2" outlineLevelCol="1"/>
  <cols>
    <col min="1" max="1" width="8.140625" customWidth="1"/>
    <col min="2" max="2" width="5.85546875" customWidth="1"/>
    <col min="4" max="4" width="9.140625" style="236"/>
    <col min="5" max="5" width="10.5703125" customWidth="1"/>
    <col min="8" max="15" width="3.85546875" customWidth="1"/>
    <col min="16" max="16" width="91.42578125" style="3" customWidth="1"/>
    <col min="17" max="17" width="6.140625" customWidth="1"/>
    <col min="18" max="18" width="6.140625" style="236" customWidth="1"/>
    <col min="19" max="23" width="6.28515625" customWidth="1" outlineLevel="1"/>
    <col min="24" max="24" width="6.28515625" style="236" customWidth="1" outlineLevel="1"/>
    <col min="25" max="25" width="6.140625" style="236" customWidth="1"/>
    <col min="26" max="26" width="6.28515625" customWidth="1" outlineLevel="1"/>
    <col min="27" max="29" width="6.28515625" style="236" customWidth="1" outlineLevel="1"/>
    <col min="30" max="31" width="6.28515625" customWidth="1" outlineLevel="1"/>
    <col min="32" max="34" width="6.28515625" style="236" customWidth="1" outlineLevel="1"/>
    <col min="35" max="35" width="6.140625" style="236" customWidth="1"/>
    <col min="36" max="37" width="6.28515625" customWidth="1" outlineLevel="1"/>
    <col min="38" max="38" width="8.42578125" customWidth="1" outlineLevel="1"/>
    <col min="39" max="39" width="6.28515625" style="209" customWidth="1" outlineLevel="1"/>
    <col min="40" max="40" width="6.28515625" style="236" customWidth="1" outlineLevel="1"/>
    <col min="41" max="41" width="6.28515625" customWidth="1" outlineLevel="1"/>
    <col min="42" max="42" width="8.28515625" style="209" customWidth="1" outlineLevel="1"/>
    <col min="43" max="43" width="6.85546875" style="209" customWidth="1" outlineLevel="1"/>
    <col min="44" max="47" width="6.28515625" customWidth="1" outlineLevel="1"/>
    <col min="48" max="48" width="6.140625" style="236" customWidth="1"/>
    <col min="49" max="69" width="6.28515625" customWidth="1" outlineLevel="1"/>
    <col min="70" max="70" width="6.140625" style="236" customWidth="1"/>
    <col min="71" max="78" width="6.28515625" customWidth="1" outlineLevel="1"/>
    <col min="79" max="90" width="6.28515625" style="236" customWidth="1" outlineLevel="1"/>
    <col min="91" max="107" width="6.28515625" customWidth="1" outlineLevel="1"/>
    <col min="108" max="109" width="6.28515625" style="236" customWidth="1" outlineLevel="1"/>
    <col min="110" max="124" width="6.28515625" customWidth="1" outlineLevel="1"/>
    <col min="125" max="125" width="6.140625" style="236" customWidth="1"/>
    <col min="126" max="158" width="6.28515625" customWidth="1" outlineLevel="1"/>
    <col min="159" max="159" width="6.28515625" style="209" customWidth="1" outlineLevel="1"/>
    <col min="160" max="161" width="6.28515625" customWidth="1" outlineLevel="1"/>
    <col min="162" max="162" width="6.140625" style="236" customWidth="1"/>
    <col min="163" max="164" width="6.28515625" customWidth="1" outlineLevel="1"/>
    <col min="165" max="165" width="6.28515625" style="236" customWidth="1" outlineLevel="1"/>
    <col min="166" max="180" width="6.28515625" customWidth="1" outlineLevel="1"/>
    <col min="181" max="181" width="5.7109375" customWidth="1" outlineLevel="1"/>
    <col min="182" max="182" width="6.28515625" customWidth="1" outlineLevel="1"/>
    <col min="183" max="183" width="6.28515625" style="236" customWidth="1" outlineLevel="1"/>
    <col min="184" max="185" width="6.28515625" customWidth="1" outlineLevel="1"/>
    <col min="186" max="189" width="6.28515625" style="236" customWidth="1" outlineLevel="1"/>
    <col min="190" max="190" width="6.28515625" customWidth="1" outlineLevel="1"/>
    <col min="191" max="191" width="6.28515625" style="236" customWidth="1" outlineLevel="1"/>
    <col min="192" max="200" width="6.28515625" customWidth="1" outlineLevel="1"/>
    <col min="201" max="203" width="6.28515625" style="236" customWidth="1" outlineLevel="1"/>
    <col min="204" max="211" width="6.28515625" customWidth="1" outlineLevel="1"/>
    <col min="212" max="212" width="6.28515625" style="209" customWidth="1" outlineLevel="1"/>
    <col min="213" max="214" width="6.28515625" customWidth="1" outlineLevel="1"/>
    <col min="215" max="215" width="6.140625" style="236" customWidth="1"/>
    <col min="216" max="228" width="6.28515625" customWidth="1" outlineLevel="1"/>
    <col min="229" max="229" width="6.140625" style="236" customWidth="1"/>
    <col min="230" max="235" width="6.28515625" customWidth="1" outlineLevel="1"/>
    <col min="236" max="236" width="6.28515625" style="236" customWidth="1" outlineLevel="1"/>
    <col min="237" max="237" width="6.28515625" customWidth="1"/>
    <col min="238" max="238" width="2.85546875" customWidth="1"/>
  </cols>
  <sheetData>
    <row r="1" spans="1:238" s="1" customFormat="1" ht="41.25" customHeight="1">
      <c r="A1" s="4" t="s">
        <v>18</v>
      </c>
      <c r="B1" s="4" t="s">
        <v>18</v>
      </c>
      <c r="C1" s="4" t="s">
        <v>18</v>
      </c>
      <c r="D1" s="237" t="s">
        <v>18</v>
      </c>
      <c r="E1" s="6" t="s">
        <v>12</v>
      </c>
      <c r="H1" s="4" t="s">
        <v>18</v>
      </c>
      <c r="I1" s="4" t="s">
        <v>18</v>
      </c>
      <c r="J1" s="4" t="s">
        <v>18</v>
      </c>
      <c r="K1" s="4" t="s">
        <v>18</v>
      </c>
      <c r="L1" s="4" t="s">
        <v>18</v>
      </c>
      <c r="M1" s="4" t="s">
        <v>18</v>
      </c>
      <c r="N1" s="4" t="s">
        <v>18</v>
      </c>
      <c r="O1" s="4" t="s">
        <v>18</v>
      </c>
      <c r="P1" s="222" t="s">
        <v>1</v>
      </c>
      <c r="Q1" s="8" t="s">
        <v>18</v>
      </c>
      <c r="R1" s="8" t="s">
        <v>18</v>
      </c>
      <c r="S1" s="4" t="s">
        <v>10</v>
      </c>
      <c r="T1" s="4" t="s">
        <v>10</v>
      </c>
      <c r="U1" s="4" t="s">
        <v>10</v>
      </c>
      <c r="V1" s="4" t="s">
        <v>10</v>
      </c>
      <c r="W1" s="4" t="s">
        <v>10</v>
      </c>
      <c r="X1" s="237" t="s">
        <v>10</v>
      </c>
      <c r="Y1" s="8" t="s">
        <v>18</v>
      </c>
      <c r="Z1" s="4" t="s">
        <v>10</v>
      </c>
      <c r="AA1" s="237" t="s">
        <v>10</v>
      </c>
      <c r="AB1" s="237" t="s">
        <v>10</v>
      </c>
      <c r="AC1" s="237" t="s">
        <v>10</v>
      </c>
      <c r="AD1" s="4" t="s">
        <v>10</v>
      </c>
      <c r="AE1" s="4" t="s">
        <v>10</v>
      </c>
      <c r="AF1" s="237" t="s">
        <v>10</v>
      </c>
      <c r="AG1" s="237" t="s">
        <v>10</v>
      </c>
      <c r="AH1" s="237" t="s">
        <v>10</v>
      </c>
      <c r="AI1" s="8" t="s">
        <v>18</v>
      </c>
      <c r="AJ1" s="4" t="s">
        <v>10</v>
      </c>
      <c r="AK1" s="4" t="s">
        <v>10</v>
      </c>
      <c r="AL1" s="4" t="s">
        <v>10</v>
      </c>
      <c r="AM1" s="4" t="s">
        <v>10</v>
      </c>
      <c r="AN1" s="237" t="s">
        <v>10</v>
      </c>
      <c r="AO1" s="4" t="s">
        <v>10</v>
      </c>
      <c r="AP1" s="4" t="s">
        <v>10</v>
      </c>
      <c r="AQ1" s="4" t="s">
        <v>10</v>
      </c>
      <c r="AR1" s="1" t="s">
        <v>0</v>
      </c>
      <c r="AS1" s="1" t="s">
        <v>0</v>
      </c>
      <c r="AT1" s="4" t="s">
        <v>10</v>
      </c>
      <c r="AU1" s="4" t="s">
        <v>10</v>
      </c>
      <c r="AV1" s="8" t="s">
        <v>18</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4" t="s">
        <v>10</v>
      </c>
      <c r="BR1" s="8" t="s">
        <v>18</v>
      </c>
      <c r="BS1" s="4" t="s">
        <v>10</v>
      </c>
      <c r="BT1" s="4" t="s">
        <v>10</v>
      </c>
      <c r="BU1" s="4" t="s">
        <v>10</v>
      </c>
      <c r="BV1" s="4" t="s">
        <v>10</v>
      </c>
      <c r="BW1" s="4" t="s">
        <v>10</v>
      </c>
      <c r="BX1" s="4" t="s">
        <v>10</v>
      </c>
      <c r="BY1" s="4" t="s">
        <v>10</v>
      </c>
      <c r="BZ1" s="4" t="s">
        <v>10</v>
      </c>
      <c r="CA1" s="237" t="s">
        <v>10</v>
      </c>
      <c r="CB1" s="237" t="s">
        <v>10</v>
      </c>
      <c r="CC1" s="237" t="s">
        <v>10</v>
      </c>
      <c r="CD1" s="237" t="s">
        <v>10</v>
      </c>
      <c r="CE1" s="237" t="s">
        <v>10</v>
      </c>
      <c r="CF1" s="237" t="s">
        <v>10</v>
      </c>
      <c r="CG1" s="237" t="s">
        <v>10</v>
      </c>
      <c r="CH1" s="237" t="s">
        <v>10</v>
      </c>
      <c r="CI1" s="237" t="s">
        <v>10</v>
      </c>
      <c r="CJ1" s="237" t="s">
        <v>10</v>
      </c>
      <c r="CK1" s="237" t="s">
        <v>10</v>
      </c>
      <c r="CL1" s="237"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10</v>
      </c>
      <c r="DC1" s="4" t="s">
        <v>9</v>
      </c>
      <c r="DD1" s="237" t="s">
        <v>9</v>
      </c>
      <c r="DE1" s="237" t="s">
        <v>9</v>
      </c>
      <c r="DF1" s="4" t="s">
        <v>9</v>
      </c>
      <c r="DG1" s="4" t="s">
        <v>9</v>
      </c>
      <c r="DH1" s="4" t="s">
        <v>9</v>
      </c>
      <c r="DI1" s="4" t="s">
        <v>9</v>
      </c>
      <c r="DJ1" s="4" t="s">
        <v>10</v>
      </c>
      <c r="DK1" s="4" t="s">
        <v>10</v>
      </c>
      <c r="DL1" s="4" t="s">
        <v>10</v>
      </c>
      <c r="DM1" s="4" t="s">
        <v>10</v>
      </c>
      <c r="DN1" s="4" t="s">
        <v>10</v>
      </c>
      <c r="DO1" s="4" t="s">
        <v>10</v>
      </c>
      <c r="DP1" s="4" t="s">
        <v>10</v>
      </c>
      <c r="DQ1" s="4" t="s">
        <v>10</v>
      </c>
      <c r="DR1" s="4" t="s">
        <v>10</v>
      </c>
      <c r="DS1" s="4" t="s">
        <v>10</v>
      </c>
      <c r="DT1" s="4" t="s">
        <v>10</v>
      </c>
      <c r="DU1" s="8" t="s">
        <v>18</v>
      </c>
      <c r="DV1" s="4" t="s">
        <v>10</v>
      </c>
      <c r="DW1" s="4" t="s">
        <v>10</v>
      </c>
      <c r="DX1" s="4" t="s">
        <v>10</v>
      </c>
      <c r="DY1" s="4" t="s">
        <v>10</v>
      </c>
      <c r="DZ1" s="4" t="s">
        <v>10</v>
      </c>
      <c r="EA1" s="4" t="s">
        <v>10</v>
      </c>
      <c r="EB1" s="4" t="s">
        <v>10</v>
      </c>
      <c r="EC1" s="4" t="s">
        <v>9</v>
      </c>
      <c r="ED1" s="4" t="s">
        <v>10</v>
      </c>
      <c r="EE1" s="4" t="s">
        <v>0</v>
      </c>
      <c r="EF1" s="4" t="s">
        <v>9</v>
      </c>
      <c r="EG1" s="4" t="s">
        <v>0</v>
      </c>
      <c r="EH1" s="4" t="s">
        <v>11</v>
      </c>
      <c r="EI1" s="4" t="s">
        <v>0</v>
      </c>
      <c r="EJ1" s="4" t="s">
        <v>0</v>
      </c>
      <c r="EK1" s="4" t="s">
        <v>0</v>
      </c>
      <c r="EL1" s="4" t="s">
        <v>11</v>
      </c>
      <c r="EM1" s="4" t="s">
        <v>11</v>
      </c>
      <c r="EN1" s="4" t="s">
        <v>9</v>
      </c>
      <c r="EO1" s="4" t="s">
        <v>9</v>
      </c>
      <c r="EP1" s="4" t="s">
        <v>9</v>
      </c>
      <c r="EQ1" s="4" t="s">
        <v>9</v>
      </c>
      <c r="ER1" s="4" t="s">
        <v>9</v>
      </c>
      <c r="ES1" s="4" t="s">
        <v>9</v>
      </c>
      <c r="ET1" s="1" t="s">
        <v>9</v>
      </c>
      <c r="EU1" s="1" t="s">
        <v>9</v>
      </c>
      <c r="EV1" s="4" t="s">
        <v>11</v>
      </c>
      <c r="EW1" s="4" t="s">
        <v>11</v>
      </c>
      <c r="EX1" s="1" t="s">
        <v>0</v>
      </c>
      <c r="EY1" s="1" t="s">
        <v>9</v>
      </c>
      <c r="EZ1" s="1" t="s">
        <v>9</v>
      </c>
      <c r="FA1" s="1" t="s">
        <v>9</v>
      </c>
      <c r="FB1" s="1" t="s">
        <v>9</v>
      </c>
      <c r="FC1" s="1" t="s">
        <v>9</v>
      </c>
      <c r="FD1" s="1" t="s">
        <v>9</v>
      </c>
      <c r="FE1" s="1" t="s">
        <v>9</v>
      </c>
      <c r="FF1" s="8" t="s">
        <v>18</v>
      </c>
      <c r="FG1" s="4" t="s">
        <v>10</v>
      </c>
      <c r="FH1" s="4" t="s">
        <v>10</v>
      </c>
      <c r="FI1" s="237" t="s">
        <v>10</v>
      </c>
      <c r="FJ1" s="4" t="s">
        <v>10</v>
      </c>
      <c r="FK1" s="4" t="s">
        <v>10</v>
      </c>
      <c r="FL1" s="4" t="s">
        <v>10</v>
      </c>
      <c r="FM1" s="4" t="s">
        <v>10</v>
      </c>
      <c r="FN1" s="4" t="s">
        <v>10</v>
      </c>
      <c r="FO1" s="1" t="s">
        <v>9</v>
      </c>
      <c r="FP1" s="4" t="s">
        <v>10</v>
      </c>
      <c r="FQ1" s="4" t="s">
        <v>10</v>
      </c>
      <c r="FR1" s="4" t="s">
        <v>10</v>
      </c>
      <c r="FS1" s="4" t="s">
        <v>10</v>
      </c>
      <c r="FT1" s="4" t="s">
        <v>10</v>
      </c>
      <c r="FU1" s="4" t="s">
        <v>10</v>
      </c>
      <c r="FV1" s="4" t="s">
        <v>10</v>
      </c>
      <c r="FW1" s="4" t="s">
        <v>10</v>
      </c>
      <c r="FX1" s="4" t="s">
        <v>10</v>
      </c>
      <c r="FY1" s="4" t="s">
        <v>10</v>
      </c>
      <c r="FZ1" s="4" t="s">
        <v>10</v>
      </c>
      <c r="GA1" s="237" t="s">
        <v>10</v>
      </c>
      <c r="GB1" s="4" t="s">
        <v>10</v>
      </c>
      <c r="GC1" s="4" t="s">
        <v>10</v>
      </c>
      <c r="GD1" s="237" t="s">
        <v>10</v>
      </c>
      <c r="GE1" s="237" t="s">
        <v>10</v>
      </c>
      <c r="GF1" s="237" t="s">
        <v>10</v>
      </c>
      <c r="GG1" s="237" t="s">
        <v>10</v>
      </c>
      <c r="GH1" s="4" t="s">
        <v>10</v>
      </c>
      <c r="GI1" s="237" t="s">
        <v>10</v>
      </c>
      <c r="GJ1" s="4" t="s">
        <v>10</v>
      </c>
      <c r="GK1" s="4" t="s">
        <v>10</v>
      </c>
      <c r="GL1" s="4" t="s">
        <v>10</v>
      </c>
      <c r="GM1" s="4" t="s">
        <v>10</v>
      </c>
      <c r="GN1" s="4" t="s">
        <v>10</v>
      </c>
      <c r="GO1" s="4" t="s">
        <v>10</v>
      </c>
      <c r="GP1" s="4" t="s">
        <v>10</v>
      </c>
      <c r="GQ1" s="4" t="s">
        <v>10</v>
      </c>
      <c r="GR1" s="4" t="s">
        <v>10</v>
      </c>
      <c r="GS1" s="237" t="s">
        <v>10</v>
      </c>
      <c r="GT1" s="237" t="s">
        <v>10</v>
      </c>
      <c r="GU1" s="237" t="s">
        <v>10</v>
      </c>
      <c r="GV1" s="4" t="s">
        <v>10</v>
      </c>
      <c r="GW1" s="4" t="s">
        <v>10</v>
      </c>
      <c r="GX1" s="4" t="s">
        <v>10</v>
      </c>
      <c r="GY1" s="4" t="s">
        <v>10</v>
      </c>
      <c r="GZ1" s="4" t="s">
        <v>10</v>
      </c>
      <c r="HA1" s="4" t="s">
        <v>10</v>
      </c>
      <c r="HB1" s="4" t="s">
        <v>10</v>
      </c>
      <c r="HC1" s="4" t="s">
        <v>10</v>
      </c>
      <c r="HD1" s="4" t="s">
        <v>10</v>
      </c>
      <c r="HE1" s="1" t="s">
        <v>10</v>
      </c>
      <c r="HF1" s="1" t="s">
        <v>10</v>
      </c>
      <c r="HG1" s="8" t="s">
        <v>18</v>
      </c>
      <c r="HH1" s="4" t="s">
        <v>0</v>
      </c>
      <c r="HI1" s="4" t="s">
        <v>9</v>
      </c>
      <c r="HJ1" s="4" t="s">
        <v>0</v>
      </c>
      <c r="HK1" s="4" t="s">
        <v>0</v>
      </c>
      <c r="HL1" s="4" t="s">
        <v>9</v>
      </c>
      <c r="HM1" s="4" t="s">
        <v>10</v>
      </c>
      <c r="HN1" s="4" t="s">
        <v>10</v>
      </c>
      <c r="HO1" s="4" t="s">
        <v>10</v>
      </c>
      <c r="HP1" s="4" t="s">
        <v>10</v>
      </c>
      <c r="HQ1" s="4" t="s">
        <v>0</v>
      </c>
      <c r="HR1" s="4" t="s">
        <v>0</v>
      </c>
      <c r="HS1" s="4" t="s">
        <v>0</v>
      </c>
      <c r="HT1" s="4" t="s">
        <v>0</v>
      </c>
      <c r="HU1" s="8" t="s">
        <v>18</v>
      </c>
      <c r="HV1" s="4" t="s">
        <v>0</v>
      </c>
      <c r="HW1" s="1" t="s">
        <v>0</v>
      </c>
      <c r="HX1" s="1" t="s">
        <v>0</v>
      </c>
      <c r="HY1" s="1" t="s">
        <v>0</v>
      </c>
      <c r="HZ1" s="1" t="s">
        <v>0</v>
      </c>
      <c r="IA1" s="4" t="s">
        <v>0</v>
      </c>
      <c r="IB1" s="1" t="s">
        <v>10</v>
      </c>
      <c r="IC1" s="4" t="s">
        <v>0</v>
      </c>
      <c r="ID1" s="8" t="s">
        <v>18</v>
      </c>
    </row>
    <row r="2" spans="1:238" s="2" customFormat="1" ht="84.75" customHeight="1">
      <c r="A2" s="100"/>
      <c r="B2" s="100"/>
      <c r="C2" s="101" t="s">
        <v>69</v>
      </c>
      <c r="D2" s="101" t="s">
        <v>69</v>
      </c>
      <c r="E2" s="100"/>
      <c r="F2" s="100"/>
      <c r="G2" s="100"/>
      <c r="H2" s="218" t="s">
        <v>571</v>
      </c>
      <c r="I2" s="218" t="s">
        <v>857</v>
      </c>
      <c r="J2" s="218" t="s">
        <v>848</v>
      </c>
      <c r="K2" s="218" t="s">
        <v>849</v>
      </c>
      <c r="L2" s="218" t="s">
        <v>874</v>
      </c>
      <c r="M2" s="218" t="s">
        <v>875</v>
      </c>
      <c r="N2" s="218" t="s">
        <v>876</v>
      </c>
      <c r="O2" s="34" t="s">
        <v>989</v>
      </c>
      <c r="P2" s="223" t="s">
        <v>2</v>
      </c>
      <c r="Q2" s="40"/>
      <c r="R2" s="293" t="s">
        <v>1636</v>
      </c>
      <c r="S2" s="140" t="s">
        <v>661</v>
      </c>
      <c r="T2" s="140" t="s">
        <v>24</v>
      </c>
      <c r="U2" s="140" t="s">
        <v>25</v>
      </c>
      <c r="V2" s="140" t="s">
        <v>490</v>
      </c>
      <c r="W2" s="140" t="s">
        <v>199</v>
      </c>
      <c r="X2" s="248" t="s">
        <v>1623</v>
      </c>
      <c r="Y2" s="293" t="s">
        <v>1637</v>
      </c>
      <c r="Z2" s="140" t="s">
        <v>23</v>
      </c>
      <c r="AA2" s="248" t="s">
        <v>1634</v>
      </c>
      <c r="AB2" s="248" t="s">
        <v>1626</v>
      </c>
      <c r="AC2" s="248" t="s">
        <v>1626</v>
      </c>
      <c r="AD2" s="140" t="s">
        <v>698</v>
      </c>
      <c r="AE2" s="140" t="s">
        <v>820</v>
      </c>
      <c r="AF2" s="248" t="s">
        <v>1664</v>
      </c>
      <c r="AG2" s="248" t="s">
        <v>1651</v>
      </c>
      <c r="AH2" s="248" t="s">
        <v>1650</v>
      </c>
      <c r="AI2" s="293" t="s">
        <v>1638</v>
      </c>
      <c r="AJ2" s="140" t="s">
        <v>836</v>
      </c>
      <c r="AK2" s="140" t="s">
        <v>835</v>
      </c>
      <c r="AL2" s="140" t="s">
        <v>1056</v>
      </c>
      <c r="AM2" s="140" t="s">
        <v>1062</v>
      </c>
      <c r="AN2" s="248" t="s">
        <v>535</v>
      </c>
      <c r="AO2" s="140" t="s">
        <v>1058</v>
      </c>
      <c r="AP2" s="140" t="s">
        <v>1057</v>
      </c>
      <c r="AQ2" s="140" t="s">
        <v>1631</v>
      </c>
      <c r="AR2" s="140" t="s">
        <v>378</v>
      </c>
      <c r="AS2" s="140" t="s">
        <v>379</v>
      </c>
      <c r="AT2" s="140" t="s">
        <v>28</v>
      </c>
      <c r="AU2" s="140" t="s">
        <v>28</v>
      </c>
      <c r="AV2" s="293" t="s">
        <v>1639</v>
      </c>
      <c r="AW2" s="140" t="s">
        <v>769</v>
      </c>
      <c r="AX2" s="140" t="s">
        <v>22</v>
      </c>
      <c r="AY2" s="140" t="s">
        <v>22</v>
      </c>
      <c r="AZ2" s="140" t="s">
        <v>22</v>
      </c>
      <c r="BA2" s="140" t="s">
        <v>21</v>
      </c>
      <c r="BB2" s="140" t="s">
        <v>21</v>
      </c>
      <c r="BC2" s="140" t="s">
        <v>21</v>
      </c>
      <c r="BD2" s="140" t="s">
        <v>21</v>
      </c>
      <c r="BE2" s="140" t="s">
        <v>20</v>
      </c>
      <c r="BF2" s="140" t="s">
        <v>20</v>
      </c>
      <c r="BG2" s="140" t="s">
        <v>13</v>
      </c>
      <c r="BH2" s="140" t="s">
        <v>240</v>
      </c>
      <c r="BI2" s="140" t="s">
        <v>241</v>
      </c>
      <c r="BJ2" s="140" t="s">
        <v>242</v>
      </c>
      <c r="BK2" s="140" t="s">
        <v>242</v>
      </c>
      <c r="BL2" s="140" t="s">
        <v>242</v>
      </c>
      <c r="BM2" s="140" t="s">
        <v>242</v>
      </c>
      <c r="BN2" s="140" t="s">
        <v>242</v>
      </c>
      <c r="BO2" s="140" t="s">
        <v>242</v>
      </c>
      <c r="BP2" s="140" t="s">
        <v>242</v>
      </c>
      <c r="BQ2" s="140" t="s">
        <v>242</v>
      </c>
      <c r="BR2" s="293" t="s">
        <v>1640</v>
      </c>
      <c r="BS2" s="140" t="s">
        <v>243</v>
      </c>
      <c r="BT2" s="140" t="s">
        <v>243</v>
      </c>
      <c r="BU2" s="140" t="s">
        <v>244</v>
      </c>
      <c r="BV2" s="140" t="s">
        <v>245</v>
      </c>
      <c r="BW2" s="140" t="s">
        <v>246</v>
      </c>
      <c r="BX2" s="140" t="s">
        <v>345</v>
      </c>
      <c r="BY2" s="140" t="s">
        <v>346</v>
      </c>
      <c r="BZ2" s="140" t="s">
        <v>1130</v>
      </c>
      <c r="CA2" s="248" t="s">
        <v>1658</v>
      </c>
      <c r="CB2" s="248" t="s">
        <v>1658</v>
      </c>
      <c r="CC2" s="248" t="s">
        <v>1658</v>
      </c>
      <c r="CD2" s="248" t="s">
        <v>1659</v>
      </c>
      <c r="CE2" s="248" t="s">
        <v>1659</v>
      </c>
      <c r="CF2" s="248" t="s">
        <v>1659</v>
      </c>
      <c r="CG2" s="248" t="s">
        <v>1660</v>
      </c>
      <c r="CH2" s="248" t="s">
        <v>1660</v>
      </c>
      <c r="CI2" s="248" t="s">
        <v>1660</v>
      </c>
      <c r="CJ2" s="248" t="s">
        <v>1661</v>
      </c>
      <c r="CK2" s="248" t="s">
        <v>1661</v>
      </c>
      <c r="CL2" s="248" t="s">
        <v>1661</v>
      </c>
      <c r="CM2" s="140" t="s">
        <v>238</v>
      </c>
      <c r="CN2" s="140" t="s">
        <v>239</v>
      </c>
      <c r="CO2" s="140" t="s">
        <v>35</v>
      </c>
      <c r="CP2" s="140" t="s">
        <v>35</v>
      </c>
      <c r="CQ2" s="140" t="s">
        <v>35</v>
      </c>
      <c r="CR2" s="140" t="s">
        <v>35</v>
      </c>
      <c r="CS2" s="140" t="s">
        <v>35</v>
      </c>
      <c r="CT2" s="140" t="s">
        <v>35</v>
      </c>
      <c r="CU2" s="140" t="s">
        <v>35</v>
      </c>
      <c r="CV2" s="140" t="s">
        <v>35</v>
      </c>
      <c r="CW2" s="140" t="s">
        <v>37</v>
      </c>
      <c r="CX2" s="140" t="s">
        <v>37</v>
      </c>
      <c r="CY2" s="140" t="s">
        <v>37</v>
      </c>
      <c r="CZ2" s="140" t="s">
        <v>37</v>
      </c>
      <c r="DA2" s="140" t="s">
        <v>37</v>
      </c>
      <c r="DB2" s="140" t="s">
        <v>37</v>
      </c>
      <c r="DC2" s="140" t="s">
        <v>536</v>
      </c>
      <c r="DD2" s="248" t="s">
        <v>535</v>
      </c>
      <c r="DE2" s="248" t="s">
        <v>535</v>
      </c>
      <c r="DF2" s="140" t="s">
        <v>252</v>
      </c>
      <c r="DG2" s="140" t="s">
        <v>314</v>
      </c>
      <c r="DH2" s="140" t="s">
        <v>513</v>
      </c>
      <c r="DI2" s="140" t="s">
        <v>706</v>
      </c>
      <c r="DJ2" s="140" t="s">
        <v>252</v>
      </c>
      <c r="DK2" s="140" t="s">
        <v>314</v>
      </c>
      <c r="DL2" s="140" t="s">
        <v>892</v>
      </c>
      <c r="DM2" s="140" t="s">
        <v>894</v>
      </c>
      <c r="DN2" s="140" t="s">
        <v>513</v>
      </c>
      <c r="DO2" s="140" t="s">
        <v>513</v>
      </c>
      <c r="DP2" s="140" t="s">
        <v>513</v>
      </c>
      <c r="DQ2" s="140" t="s">
        <v>513</v>
      </c>
      <c r="DR2" s="140" t="s">
        <v>513</v>
      </c>
      <c r="DS2" s="140" t="s">
        <v>513</v>
      </c>
      <c r="DT2" s="140" t="s">
        <v>513</v>
      </c>
      <c r="DU2" s="293" t="s">
        <v>1641</v>
      </c>
      <c r="DV2" s="140" t="s">
        <v>34</v>
      </c>
      <c r="DW2" s="140" t="s">
        <v>34</v>
      </c>
      <c r="DX2" s="140" t="s">
        <v>34</v>
      </c>
      <c r="DY2" s="140" t="s">
        <v>15</v>
      </c>
      <c r="DZ2" s="140" t="s">
        <v>15</v>
      </c>
      <c r="EA2" s="140" t="s">
        <v>15</v>
      </c>
      <c r="EB2" s="140" t="s">
        <v>15</v>
      </c>
      <c r="EC2" s="140" t="s">
        <v>214</v>
      </c>
      <c r="ED2" s="140" t="s">
        <v>27</v>
      </c>
      <c r="EE2" s="140" t="s">
        <v>29</v>
      </c>
      <c r="EF2" s="140" t="s">
        <v>30</v>
      </c>
      <c r="EG2" s="140" t="s">
        <v>169</v>
      </c>
      <c r="EH2" s="140" t="s">
        <v>76</v>
      </c>
      <c r="EI2" s="140" t="s">
        <v>31</v>
      </c>
      <c r="EJ2" s="140" t="s">
        <v>166</v>
      </c>
      <c r="EK2" s="140" t="s">
        <v>247</v>
      </c>
      <c r="EL2" s="140" t="s">
        <v>248</v>
      </c>
      <c r="EM2" s="140" t="s">
        <v>249</v>
      </c>
      <c r="EN2" s="140" t="s">
        <v>28</v>
      </c>
      <c r="EO2" s="140" t="s">
        <v>28</v>
      </c>
      <c r="EP2" s="140" t="s">
        <v>28</v>
      </c>
      <c r="EQ2" s="140" t="s">
        <v>28</v>
      </c>
      <c r="ER2" s="140" t="s">
        <v>28</v>
      </c>
      <c r="ES2" s="140" t="s">
        <v>28</v>
      </c>
      <c r="ET2" s="140" t="s">
        <v>381</v>
      </c>
      <c r="EU2" s="140" t="s">
        <v>381</v>
      </c>
      <c r="EV2" s="140" t="s">
        <v>32</v>
      </c>
      <c r="EW2" s="140" t="s">
        <v>206</v>
      </c>
      <c r="EX2" s="140" t="s">
        <v>386</v>
      </c>
      <c r="EY2" s="140" t="s">
        <v>386</v>
      </c>
      <c r="EZ2" s="140" t="s">
        <v>416</v>
      </c>
      <c r="FA2" s="140" t="s">
        <v>416</v>
      </c>
      <c r="FB2" s="140" t="s">
        <v>416</v>
      </c>
      <c r="FC2" s="140" t="s">
        <v>416</v>
      </c>
      <c r="FD2" s="140" t="s">
        <v>416</v>
      </c>
      <c r="FE2" s="140" t="s">
        <v>416</v>
      </c>
      <c r="FF2" s="293" t="s">
        <v>1642</v>
      </c>
      <c r="FG2" s="140" t="s">
        <v>17</v>
      </c>
      <c r="FH2" s="140" t="s">
        <v>16</v>
      </c>
      <c r="FI2" s="248" t="s">
        <v>1652</v>
      </c>
      <c r="FJ2" s="140" t="s">
        <v>294</v>
      </c>
      <c r="FK2" s="140" t="s">
        <v>295</v>
      </c>
      <c r="FL2" s="140" t="s">
        <v>14</v>
      </c>
      <c r="FM2" s="140" t="s">
        <v>14</v>
      </c>
      <c r="FN2" s="140" t="s">
        <v>14</v>
      </c>
      <c r="FO2" s="140" t="s">
        <v>936</v>
      </c>
      <c r="FP2" s="140" t="s">
        <v>19</v>
      </c>
      <c r="FQ2" s="140" t="s">
        <v>19</v>
      </c>
      <c r="FR2" s="140" t="s">
        <v>727</v>
      </c>
      <c r="FS2" s="140" t="s">
        <v>839</v>
      </c>
      <c r="FT2" s="140" t="s">
        <v>727</v>
      </c>
      <c r="FU2" s="140" t="s">
        <v>839</v>
      </c>
      <c r="FV2" s="140" t="s">
        <v>948</v>
      </c>
      <c r="FW2" s="140" t="s">
        <v>370</v>
      </c>
      <c r="FX2" s="140" t="s">
        <v>371</v>
      </c>
      <c r="FY2" s="140" t="s">
        <v>837</v>
      </c>
      <c r="FZ2" s="140" t="s">
        <v>903</v>
      </c>
      <c r="GA2" s="248" t="s">
        <v>903</v>
      </c>
      <c r="GB2" s="140" t="s">
        <v>838</v>
      </c>
      <c r="GC2" s="140" t="s">
        <v>904</v>
      </c>
      <c r="GD2" s="248" t="s">
        <v>904</v>
      </c>
      <c r="GE2" s="248" t="s">
        <v>904</v>
      </c>
      <c r="GF2" s="248" t="s">
        <v>904</v>
      </c>
      <c r="GG2" s="248" t="s">
        <v>904</v>
      </c>
      <c r="GH2" s="140" t="s">
        <v>904</v>
      </c>
      <c r="GI2" s="248" t="s">
        <v>904</v>
      </c>
      <c r="GJ2" s="140" t="s">
        <v>840</v>
      </c>
      <c r="GK2" s="140" t="s">
        <v>844</v>
      </c>
      <c r="GL2" s="140" t="s">
        <v>841</v>
      </c>
      <c r="GM2" s="140" t="s">
        <v>843</v>
      </c>
      <c r="GN2" s="140" t="s">
        <v>843</v>
      </c>
      <c r="GO2" s="140" t="s">
        <v>843</v>
      </c>
      <c r="GP2" s="140" t="s">
        <v>843</v>
      </c>
      <c r="GQ2" s="140" t="s">
        <v>843</v>
      </c>
      <c r="GR2" s="140" t="s">
        <v>404</v>
      </c>
      <c r="GS2" s="248" t="s">
        <v>1665</v>
      </c>
      <c r="GT2" s="248" t="s">
        <v>1663</v>
      </c>
      <c r="GU2" s="248" t="s">
        <v>1663</v>
      </c>
      <c r="GV2" s="140" t="s">
        <v>319</v>
      </c>
      <c r="GW2" s="140" t="s">
        <v>319</v>
      </c>
      <c r="GX2" s="140" t="s">
        <v>947</v>
      </c>
      <c r="GY2" s="140" t="s">
        <v>405</v>
      </c>
      <c r="GZ2" s="140" t="s">
        <v>361</v>
      </c>
      <c r="HA2" s="140" t="s">
        <v>846</v>
      </c>
      <c r="HB2" s="140" t="s">
        <v>1047</v>
      </c>
      <c r="HC2" s="140" t="s">
        <v>296</v>
      </c>
      <c r="HD2" s="140" t="s">
        <v>297</v>
      </c>
      <c r="HE2" s="140" t="s">
        <v>930</v>
      </c>
      <c r="HF2" s="140" t="s">
        <v>925</v>
      </c>
      <c r="HG2" s="293" t="s">
        <v>1643</v>
      </c>
      <c r="HH2" s="140" t="s">
        <v>216</v>
      </c>
      <c r="HI2" s="140" t="s">
        <v>216</v>
      </c>
      <c r="HJ2" s="140" t="s">
        <v>589</v>
      </c>
      <c r="HK2" s="140" t="s">
        <v>215</v>
      </c>
      <c r="HL2" s="140" t="s">
        <v>215</v>
      </c>
      <c r="HM2" s="140" t="s">
        <v>79</v>
      </c>
      <c r="HN2" s="140" t="s">
        <v>118</v>
      </c>
      <c r="HO2" s="140" t="s">
        <v>80</v>
      </c>
      <c r="HP2" s="140" t="s">
        <v>375</v>
      </c>
      <c r="HQ2" s="140" t="s">
        <v>854</v>
      </c>
      <c r="HR2" s="140" t="s">
        <v>855</v>
      </c>
      <c r="HS2" s="140" t="s">
        <v>856</v>
      </c>
      <c r="HT2" s="140" t="s">
        <v>654</v>
      </c>
      <c r="HU2" s="293" t="s">
        <v>1644</v>
      </c>
      <c r="HV2" s="140" t="s">
        <v>372</v>
      </c>
      <c r="HW2" s="140" t="s">
        <v>273</v>
      </c>
      <c r="HX2" s="140" t="s">
        <v>273</v>
      </c>
      <c r="HY2" s="140" t="s">
        <v>273</v>
      </c>
      <c r="HZ2" s="140" t="s">
        <v>273</v>
      </c>
      <c r="IA2" s="140" t="s">
        <v>804</v>
      </c>
      <c r="IB2" s="248" t="s">
        <v>1635</v>
      </c>
      <c r="IC2" s="140" t="s">
        <v>499</v>
      </c>
      <c r="ID2" s="141" t="s">
        <v>195</v>
      </c>
    </row>
    <row r="3" spans="1:238" s="2" customFormat="1" ht="42" customHeight="1">
      <c r="A3" s="78">
        <v>201</v>
      </c>
      <c r="B3" s="77">
        <f>COUNTIFS($C$5:$C$47,$A3,$E$5:$E$47,TRUE)</f>
        <v>0</v>
      </c>
      <c r="C3" s="101" t="s">
        <v>69</v>
      </c>
      <c r="D3" s="101" t="s">
        <v>69</v>
      </c>
      <c r="E3" s="100"/>
      <c r="F3" s="100"/>
      <c r="G3" s="100"/>
      <c r="H3" s="40"/>
      <c r="I3" s="40"/>
      <c r="J3" s="40"/>
      <c r="K3" s="40"/>
      <c r="L3" s="40"/>
      <c r="M3" s="40"/>
      <c r="N3" s="40"/>
      <c r="O3" s="40"/>
      <c r="P3" s="223" t="s">
        <v>3</v>
      </c>
      <c r="Q3" s="34"/>
      <c r="R3" s="34"/>
      <c r="S3" s="34"/>
      <c r="T3" s="34"/>
      <c r="U3" s="34"/>
      <c r="V3" s="34"/>
      <c r="W3" s="34"/>
      <c r="X3" s="34"/>
      <c r="Y3" s="34"/>
      <c r="Z3" s="34"/>
      <c r="AA3" s="34"/>
      <c r="AB3" s="34"/>
      <c r="AC3" s="34"/>
      <c r="AD3" s="34"/>
      <c r="AE3" s="34"/>
      <c r="AF3" s="34"/>
      <c r="AG3" s="34"/>
      <c r="AH3" s="34"/>
      <c r="AI3" s="34"/>
      <c r="AJ3" s="34"/>
      <c r="AK3" s="34"/>
      <c r="AL3" s="34"/>
      <c r="AM3" s="34"/>
      <c r="AN3" s="246"/>
      <c r="AO3" s="34"/>
      <c r="AP3" s="34"/>
      <c r="AQ3" s="34"/>
      <c r="AR3" s="103"/>
      <c r="AS3" s="103"/>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103"/>
      <c r="DD3" s="246"/>
      <c r="DE3" s="246"/>
      <c r="DF3" s="103"/>
      <c r="DG3" s="103"/>
      <c r="DH3" s="103"/>
      <c r="DI3" s="103"/>
      <c r="DJ3" s="103"/>
      <c r="DK3" s="103"/>
      <c r="DL3" s="103"/>
      <c r="DM3" s="103"/>
      <c r="DN3" s="103"/>
      <c r="DO3" s="103"/>
      <c r="DP3" s="103"/>
      <c r="DQ3" s="103"/>
      <c r="DR3" s="103"/>
      <c r="DS3" s="103"/>
      <c r="DT3" s="103"/>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103"/>
      <c r="EU3" s="103"/>
      <c r="EV3" s="34"/>
      <c r="EW3" s="34"/>
      <c r="EX3" s="103"/>
      <c r="EY3" s="103"/>
      <c r="EZ3" s="103"/>
      <c r="FA3" s="103"/>
      <c r="FB3" s="103"/>
      <c r="FC3" s="103"/>
      <c r="FD3" s="103"/>
      <c r="FE3" s="103"/>
      <c r="FF3" s="34"/>
      <c r="FG3" s="34"/>
      <c r="FH3" s="34"/>
      <c r="FI3" s="34"/>
      <c r="FJ3" s="103"/>
      <c r="FK3" s="103"/>
      <c r="FL3" s="34"/>
      <c r="FM3" s="34"/>
      <c r="FN3" s="34"/>
      <c r="FO3" s="103"/>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103"/>
      <c r="GZ3" s="103"/>
      <c r="HA3" s="103"/>
      <c r="HB3" s="103"/>
      <c r="HC3" s="103"/>
      <c r="HD3" s="103"/>
      <c r="HE3" s="103"/>
      <c r="HF3" s="103"/>
      <c r="HG3" s="34"/>
      <c r="HH3" s="34"/>
      <c r="HI3" s="34"/>
      <c r="HJ3" s="34"/>
      <c r="HK3" s="34"/>
      <c r="HL3" s="34"/>
      <c r="HM3" s="34"/>
      <c r="HN3" s="34"/>
      <c r="HO3" s="34"/>
      <c r="HP3" s="34"/>
      <c r="HQ3" s="103"/>
      <c r="HR3" s="103"/>
      <c r="HS3" s="103"/>
      <c r="HT3" s="34"/>
      <c r="HU3" s="34"/>
      <c r="HV3" s="34"/>
      <c r="HW3" s="103" t="s">
        <v>276</v>
      </c>
      <c r="HX3" s="103" t="s">
        <v>276</v>
      </c>
      <c r="HY3" s="103" t="s">
        <v>276</v>
      </c>
      <c r="HZ3" s="103" t="s">
        <v>276</v>
      </c>
      <c r="IA3" s="103" t="s">
        <v>276</v>
      </c>
      <c r="IB3" s="246"/>
      <c r="IC3" s="103"/>
      <c r="ID3" s="102" t="s">
        <v>195</v>
      </c>
    </row>
    <row r="4" spans="1:238" s="2" customFormat="1" ht="65.25" customHeight="1">
      <c r="A4" s="108" t="str">
        <f>"Trial Number
("&amp;COUNT(A$5:A$47)-1&amp;")"</f>
        <v>Trial Number
(41)</v>
      </c>
      <c r="B4" s="108" t="s">
        <v>72</v>
      </c>
      <c r="C4" s="108" t="s">
        <v>68</v>
      </c>
      <c r="D4" s="108" t="s">
        <v>1675</v>
      </c>
      <c r="E4" s="108" t="str">
        <f ca="1">"Run Trials
("&amp;COUNTIFS(E$5:E$47,TRUE)&amp;")
("&amp;TEXT(COUNTIFS(E$5:E$47,TRUE)/(COUNTA($A$5:$A$47)-1),"0.0%)")</f>
        <v>Run Trials
(19)
(46.3%)</v>
      </c>
      <c r="F4" s="109" t="str">
        <f ca="1">"Full output
("&amp;TEXT(COUNTIFS($E$5:$E$47,TRUE,F$5:F$47,TRUE)/COUNTIFS($E$5:$E$47,TRUE),"0%)")</f>
        <v>Full output
(26%)</v>
      </c>
      <c r="G4" s="108" t="str">
        <f ca="1">"Report
("&amp;TEXT(COUNTIFS(G$5:G$47,TRUE)/(COUNTA(G$5:G$47)-1),"0.0%)")&amp;"
("&amp;TEXT(COUNTIFS(G$5:G$47,TRUE,$E$5:$E$47,TRUE)/COUNTIFS($E$5:$E$47,TRUE),"0%)")</f>
        <v>Report
(50.0%)
(95%)</v>
      </c>
      <c r="H4" s="110" t="s">
        <v>852</v>
      </c>
      <c r="I4" s="110"/>
      <c r="J4" s="110"/>
      <c r="K4" s="110"/>
      <c r="L4" s="110"/>
      <c r="M4" s="110"/>
      <c r="N4" s="110"/>
      <c r="O4" s="110"/>
      <c r="P4" s="223" t="s">
        <v>4</v>
      </c>
      <c r="Q4" s="104" t="str">
        <f ca="1">IF(COUNTIFS(Q$5:Q$47,"Dup")&gt;0,"Dup","")</f>
        <v/>
      </c>
      <c r="R4" s="104"/>
      <c r="S4" s="105"/>
      <c r="T4" s="105"/>
      <c r="U4" s="105"/>
      <c r="V4" s="105"/>
      <c r="W4" s="247"/>
      <c r="X4" s="247"/>
      <c r="Y4" s="104"/>
      <c r="Z4" s="105"/>
      <c r="AA4" s="247"/>
      <c r="AB4" s="247" t="s">
        <v>1627</v>
      </c>
      <c r="AC4" s="247" t="s">
        <v>1628</v>
      </c>
      <c r="AD4" s="105"/>
      <c r="AE4" s="105"/>
      <c r="AF4" s="247" t="s">
        <v>173</v>
      </c>
      <c r="AG4" s="247"/>
      <c r="AH4" s="247" t="s">
        <v>173</v>
      </c>
      <c r="AI4" s="104"/>
      <c r="AJ4" s="105"/>
      <c r="AK4" s="105"/>
      <c r="AL4" s="105"/>
      <c r="AM4" s="105"/>
      <c r="AN4" s="247" t="s">
        <v>1064</v>
      </c>
      <c r="AO4" s="105"/>
      <c r="AP4" s="105"/>
      <c r="AQ4" s="105"/>
      <c r="AR4" s="105"/>
      <c r="AS4" s="105"/>
      <c r="AT4" s="105" t="s">
        <v>396</v>
      </c>
      <c r="AU4" s="105" t="s">
        <v>669</v>
      </c>
      <c r="AV4" s="104"/>
      <c r="AW4" s="105" t="s">
        <v>771</v>
      </c>
      <c r="AX4" s="105" t="s">
        <v>392</v>
      </c>
      <c r="AY4" s="105" t="s">
        <v>111</v>
      </c>
      <c r="AZ4" s="105" t="s">
        <v>771</v>
      </c>
      <c r="BA4" s="105" t="s">
        <v>394</v>
      </c>
      <c r="BB4" s="105" t="s">
        <v>771</v>
      </c>
      <c r="BC4" s="105" t="s">
        <v>393</v>
      </c>
      <c r="BD4" s="105" t="s">
        <v>367</v>
      </c>
      <c r="BE4" s="105" t="s">
        <v>392</v>
      </c>
      <c r="BF4" s="105" t="s">
        <v>771</v>
      </c>
      <c r="BG4" s="105"/>
      <c r="BH4" s="105"/>
      <c r="BI4" s="105"/>
      <c r="BJ4" s="105" t="s">
        <v>6</v>
      </c>
      <c r="BK4" s="105" t="s">
        <v>7</v>
      </c>
      <c r="BL4" s="105" t="s">
        <v>8</v>
      </c>
      <c r="BM4" s="105" t="s">
        <v>173</v>
      </c>
      <c r="BN4" s="105" t="s">
        <v>188</v>
      </c>
      <c r="BO4" s="105" t="s">
        <v>254</v>
      </c>
      <c r="BP4" s="105" t="s">
        <v>256</v>
      </c>
      <c r="BQ4" s="105" t="s">
        <v>291</v>
      </c>
      <c r="BR4" s="104"/>
      <c r="BS4" s="247" t="s">
        <v>6</v>
      </c>
      <c r="BT4" s="247" t="s">
        <v>7</v>
      </c>
      <c r="BU4" s="105"/>
      <c r="BV4" s="105" t="s">
        <v>8</v>
      </c>
      <c r="BW4" s="105"/>
      <c r="BX4" s="105"/>
      <c r="BY4" s="105"/>
      <c r="BZ4" s="105" t="s">
        <v>309</v>
      </c>
      <c r="CA4" s="247" t="s">
        <v>6</v>
      </c>
      <c r="CB4" s="247" t="s">
        <v>7</v>
      </c>
      <c r="CC4" s="247" t="s">
        <v>8</v>
      </c>
      <c r="CD4" s="247" t="s">
        <v>6</v>
      </c>
      <c r="CE4" s="247" t="s">
        <v>7</v>
      </c>
      <c r="CF4" s="247" t="s">
        <v>8</v>
      </c>
      <c r="CG4" s="247" t="s">
        <v>6</v>
      </c>
      <c r="CH4" s="247" t="s">
        <v>7</v>
      </c>
      <c r="CI4" s="247" t="s">
        <v>8</v>
      </c>
      <c r="CJ4" s="247" t="s">
        <v>6</v>
      </c>
      <c r="CK4" s="247" t="s">
        <v>7</v>
      </c>
      <c r="CL4" s="247" t="s">
        <v>8</v>
      </c>
      <c r="CM4" s="105"/>
      <c r="CN4" s="105"/>
      <c r="CO4" s="105" t="s">
        <v>6</v>
      </c>
      <c r="CP4" s="105" t="s">
        <v>7</v>
      </c>
      <c r="CQ4" s="105" t="s">
        <v>8</v>
      </c>
      <c r="CR4" s="105" t="s">
        <v>173</v>
      </c>
      <c r="CS4" s="105" t="s">
        <v>188</v>
      </c>
      <c r="CT4" s="105" t="s">
        <v>254</v>
      </c>
      <c r="CU4" s="105" t="s">
        <v>256</v>
      </c>
      <c r="CV4" s="105" t="s">
        <v>291</v>
      </c>
      <c r="CW4" s="105" t="s">
        <v>6</v>
      </c>
      <c r="CX4" s="105" t="s">
        <v>7</v>
      </c>
      <c r="CY4" s="105" t="s">
        <v>8</v>
      </c>
      <c r="CZ4" s="105" t="s">
        <v>173</v>
      </c>
      <c r="DA4" s="105" t="s">
        <v>188</v>
      </c>
      <c r="DB4" s="105" t="s">
        <v>254</v>
      </c>
      <c r="DC4" s="106" t="s">
        <v>309</v>
      </c>
      <c r="DD4" s="106" t="s">
        <v>1064</v>
      </c>
      <c r="DE4" s="106" t="s">
        <v>1064</v>
      </c>
      <c r="DF4" s="105" t="s">
        <v>309</v>
      </c>
      <c r="DG4" s="105" t="s">
        <v>309</v>
      </c>
      <c r="DH4" s="105" t="s">
        <v>707</v>
      </c>
      <c r="DI4" s="105" t="s">
        <v>309</v>
      </c>
      <c r="DJ4" s="105" t="s">
        <v>309</v>
      </c>
      <c r="DK4" s="105" t="s">
        <v>309</v>
      </c>
      <c r="DL4" s="105" t="s">
        <v>893</v>
      </c>
      <c r="DM4" s="105" t="s">
        <v>893</v>
      </c>
      <c r="DN4" s="105" t="s">
        <v>618</v>
      </c>
      <c r="DO4" s="105" t="s">
        <v>516</v>
      </c>
      <c r="DP4" s="105" t="s">
        <v>517</v>
      </c>
      <c r="DQ4" s="105" t="s">
        <v>620</v>
      </c>
      <c r="DR4" s="105" t="s">
        <v>621</v>
      </c>
      <c r="DS4" s="105" t="s">
        <v>648</v>
      </c>
      <c r="DT4" s="105" t="s">
        <v>649</v>
      </c>
      <c r="DU4" s="104"/>
      <c r="DV4" s="105" t="s">
        <v>6</v>
      </c>
      <c r="DW4" s="105" t="s">
        <v>7</v>
      </c>
      <c r="DX4" s="105" t="s">
        <v>8</v>
      </c>
      <c r="DY4" s="105" t="s">
        <v>6</v>
      </c>
      <c r="DZ4" s="105" t="s">
        <v>7</v>
      </c>
      <c r="EA4" s="105" t="s">
        <v>8</v>
      </c>
      <c r="EB4" s="105" t="s">
        <v>173</v>
      </c>
      <c r="EC4" s="105"/>
      <c r="ED4" s="105"/>
      <c r="EE4" s="105"/>
      <c r="EF4" s="105"/>
      <c r="EG4" s="105"/>
      <c r="EH4" s="105"/>
      <c r="EI4" s="105"/>
      <c r="EJ4" s="105"/>
      <c r="EK4" s="105"/>
      <c r="EL4" s="105"/>
      <c r="EM4" s="105"/>
      <c r="EN4" s="105" t="s">
        <v>668</v>
      </c>
      <c r="EO4" s="105" t="s">
        <v>667</v>
      </c>
      <c r="EP4" s="105" t="s">
        <v>808</v>
      </c>
      <c r="EQ4" s="105" t="s">
        <v>809</v>
      </c>
      <c r="ER4" s="105" t="s">
        <v>33</v>
      </c>
      <c r="ES4" s="105" t="s">
        <v>96</v>
      </c>
      <c r="ET4" s="105" t="s">
        <v>7</v>
      </c>
      <c r="EU4" s="105" t="s">
        <v>577</v>
      </c>
      <c r="EV4" s="105"/>
      <c r="EW4" s="105"/>
      <c r="EX4" s="105"/>
      <c r="EY4" s="105"/>
      <c r="EZ4" s="105" t="s">
        <v>853</v>
      </c>
      <c r="FA4" s="105" t="s">
        <v>394</v>
      </c>
      <c r="FB4" s="105" t="s">
        <v>1004</v>
      </c>
      <c r="FC4" s="105" t="s">
        <v>392</v>
      </c>
      <c r="FD4" s="105" t="s">
        <v>611</v>
      </c>
      <c r="FE4" s="105" t="s">
        <v>417</v>
      </c>
      <c r="FF4" s="104"/>
      <c r="FG4" s="105"/>
      <c r="FH4" s="105"/>
      <c r="FI4" s="247" t="s">
        <v>1627</v>
      </c>
      <c r="FJ4" s="105"/>
      <c r="FK4" s="105"/>
      <c r="FL4" s="105" t="s">
        <v>6</v>
      </c>
      <c r="FM4" s="105" t="s">
        <v>7</v>
      </c>
      <c r="FN4" s="105" t="s">
        <v>8</v>
      </c>
      <c r="FO4" s="105" t="s">
        <v>935</v>
      </c>
      <c r="FP4" s="105" t="s">
        <v>853</v>
      </c>
      <c r="FQ4" s="105" t="s">
        <v>586</v>
      </c>
      <c r="FR4" s="105" t="s">
        <v>6</v>
      </c>
      <c r="FS4" s="105" t="s">
        <v>6</v>
      </c>
      <c r="FT4" s="105" t="s">
        <v>728</v>
      </c>
      <c r="FU4" s="105" t="s">
        <v>728</v>
      </c>
      <c r="FV4" s="105" t="s">
        <v>6</v>
      </c>
      <c r="FW4" s="105"/>
      <c r="FX4" s="105"/>
      <c r="FY4" s="105"/>
      <c r="FZ4" s="157" t="s">
        <v>309</v>
      </c>
      <c r="GA4" s="157" t="str">
        <f t="shared" ref="GA4" si="0">INDEX(EweNo_index,1,GA$15)</f>
        <v>2:3,1:2,0:1</v>
      </c>
      <c r="GB4" s="105"/>
      <c r="GC4" s="247" t="s">
        <v>1672</v>
      </c>
      <c r="GD4" s="257" t="s">
        <v>1673</v>
      </c>
      <c r="GE4" s="257" t="s">
        <v>1668</v>
      </c>
      <c r="GF4" s="257" t="s">
        <v>1669</v>
      </c>
      <c r="GG4" s="257" t="s">
        <v>1670</v>
      </c>
      <c r="GH4" s="257" t="s">
        <v>1671</v>
      </c>
      <c r="GI4" s="257" t="s">
        <v>1674</v>
      </c>
      <c r="GJ4" s="105"/>
      <c r="GK4" s="105" t="s">
        <v>845</v>
      </c>
      <c r="GL4" s="105"/>
      <c r="GM4" s="105" t="s">
        <v>923</v>
      </c>
      <c r="GN4" s="105" t="s">
        <v>980</v>
      </c>
      <c r="GO4" s="105" t="s">
        <v>981</v>
      </c>
      <c r="GP4" s="105" t="s">
        <v>982</v>
      </c>
      <c r="GQ4" s="105" t="s">
        <v>979</v>
      </c>
      <c r="GR4" s="105"/>
      <c r="GS4" s="247"/>
      <c r="GT4" s="247" t="s">
        <v>1666</v>
      </c>
      <c r="GU4" s="247" t="s">
        <v>1667</v>
      </c>
      <c r="GV4" s="105" t="s">
        <v>360</v>
      </c>
      <c r="GW4" s="105" t="s">
        <v>394</v>
      </c>
      <c r="GX4" s="105" t="s">
        <v>360</v>
      </c>
      <c r="GY4" s="105"/>
      <c r="GZ4" s="105" t="s">
        <v>362</v>
      </c>
      <c r="HA4" s="105" t="s">
        <v>847</v>
      </c>
      <c r="HB4" s="105" t="s">
        <v>6</v>
      </c>
      <c r="HC4" s="105" t="s">
        <v>6</v>
      </c>
      <c r="HD4" s="105" t="s">
        <v>6</v>
      </c>
      <c r="HE4" s="105"/>
      <c r="HF4" s="157"/>
      <c r="HG4" s="104"/>
      <c r="HH4" s="105" t="s">
        <v>414</v>
      </c>
      <c r="HI4" s="105" t="s">
        <v>419</v>
      </c>
      <c r="HJ4" s="105" t="s">
        <v>414</v>
      </c>
      <c r="HK4" s="105" t="s">
        <v>426</v>
      </c>
      <c r="HL4" s="105" t="s">
        <v>420</v>
      </c>
      <c r="HM4" s="105"/>
      <c r="HN4" s="105"/>
      <c r="HO4" s="105"/>
      <c r="HP4" s="105"/>
      <c r="HQ4" s="105"/>
      <c r="HR4" s="105"/>
      <c r="HS4" s="105"/>
      <c r="HT4" s="105" t="s">
        <v>539</v>
      </c>
      <c r="HU4" s="104"/>
      <c r="HV4" s="105"/>
      <c r="HW4" s="105" t="s">
        <v>7</v>
      </c>
      <c r="HX4" s="105" t="s">
        <v>188</v>
      </c>
      <c r="HY4" s="105" t="s">
        <v>254</v>
      </c>
      <c r="HZ4" s="105" t="s">
        <v>256</v>
      </c>
      <c r="IA4" s="105"/>
      <c r="IB4" s="247"/>
      <c r="IC4" s="105"/>
      <c r="ID4" s="107" t="s">
        <v>195</v>
      </c>
    </row>
    <row r="5" spans="1:238">
      <c r="A5" s="24">
        <f>ROW(A5)-5</f>
        <v>0</v>
      </c>
      <c r="B5" s="24"/>
      <c r="C5">
        <v>0</v>
      </c>
      <c r="D5" s="236" t="s">
        <v>943</v>
      </c>
      <c r="E5" t="b">
        <v>0</v>
      </c>
      <c r="F5" t="b">
        <v>0</v>
      </c>
      <c r="G5" t="b">
        <v>0</v>
      </c>
      <c r="P5" s="224" t="s">
        <v>5</v>
      </c>
      <c r="S5" s="5" t="str">
        <f t="shared" ref="S5:X5" si="1">_xlfn.IFS(OR(S$1="sam",S$1="sai"),1,S$1="sav","-",OR(S$1="sap",S$1="saa",S$1="sar",S$1="sat"),0)</f>
        <v>-</v>
      </c>
      <c r="T5" s="5" t="str">
        <f t="shared" si="1"/>
        <v>-</v>
      </c>
      <c r="U5" s="5" t="str">
        <f t="shared" si="1"/>
        <v>-</v>
      </c>
      <c r="V5" s="5" t="str">
        <f t="shared" si="1"/>
        <v>-</v>
      </c>
      <c r="W5" s="5" t="str">
        <f t="shared" si="1"/>
        <v>-</v>
      </c>
      <c r="X5" s="254" t="str">
        <f t="shared" si="1"/>
        <v>-</v>
      </c>
      <c r="Z5" s="5" t="str">
        <f t="shared" ref="Z5:AU5" si="2">_xlfn.IFS(OR(Z$1="sam",Z$1="sai"),1,Z$1="sav","-",OR(Z$1="sap",Z$1="saa",Z$1="sar",Z$1="sat"),0)</f>
        <v>-</v>
      </c>
      <c r="AA5" s="254" t="str">
        <f t="shared" si="2"/>
        <v>-</v>
      </c>
      <c r="AB5" s="254" t="str">
        <f t="shared" si="2"/>
        <v>-</v>
      </c>
      <c r="AC5" s="254" t="str">
        <f t="shared" si="2"/>
        <v>-</v>
      </c>
      <c r="AD5" s="5" t="str">
        <f t="shared" si="2"/>
        <v>-</v>
      </c>
      <c r="AE5" s="5" t="str">
        <f>_xlfn.IFS(OR(AE$1="sam",AE$1="sai"),1,AE$1="sav","-",OR(AE$1="sap",AE$1="saa",AE$1="sar",AE$1="sat"),0)</f>
        <v>-</v>
      </c>
      <c r="AF5" s="254" t="str">
        <f>_xlfn.IFS(OR(AF$1="sam",AF$1="sai"),1,AF$1="sav","-",OR(AF$1="sap",AF$1="saa",AF$1="sar",AF$1="sat"),0)</f>
        <v>-</v>
      </c>
      <c r="AG5" s="254" t="str">
        <f>_xlfn.IFS(OR(AG$1="sam",AG$1="sai"),1,AG$1="sav","-",OR(AG$1="sap",AG$1="saa",AG$1="sar",AG$1="sat"),0)</f>
        <v>-</v>
      </c>
      <c r="AH5" s="254" t="str">
        <f>_xlfn.IFS(OR(AH$1="sam",AH$1="sai"),1,AH$1="sav","-",OR(AH$1="sap",AH$1="saa",AH$1="sar",AH$1="sat"),0)</f>
        <v>-</v>
      </c>
      <c r="AJ5" s="5" t="str">
        <f t="shared" si="2"/>
        <v>-</v>
      </c>
      <c r="AK5" s="5" t="str">
        <f>_xlfn.IFS(OR(AK$1="sam",AK$1="sai"),1,AK$1="sav","-",OR(AK$1="sap",AK$1="saa",AK$1="sar",AK$1="sat"),0)</f>
        <v>-</v>
      </c>
      <c r="AL5" s="5" t="str">
        <f>_xlfn.IFS(OR(AL$1="sam",AL$1="sai"),1,AL$1="sav","-",OR(AL$1="sap",AL$1="saa",AL$1="sar",AL$1="sat"),0)</f>
        <v>-</v>
      </c>
      <c r="AM5" s="5" t="str">
        <f t="shared" si="2"/>
        <v>-</v>
      </c>
      <c r="AN5" s="238" t="str">
        <f t="shared" si="2"/>
        <v>-</v>
      </c>
      <c r="AO5" s="5" t="str">
        <f t="shared" si="2"/>
        <v>-</v>
      </c>
      <c r="AP5" s="5" t="str">
        <f t="shared" si="2"/>
        <v>-</v>
      </c>
      <c r="AQ5" s="5" t="str">
        <f t="shared" si="2"/>
        <v>-</v>
      </c>
      <c r="AR5" s="5">
        <f t="shared" si="2"/>
        <v>1</v>
      </c>
      <c r="AS5" s="5">
        <f t="shared" si="2"/>
        <v>1</v>
      </c>
      <c r="AT5" s="5" t="str">
        <f t="shared" si="2"/>
        <v>-</v>
      </c>
      <c r="AU5" s="5" t="str">
        <f t="shared" si="2"/>
        <v>-</v>
      </c>
      <c r="AW5" s="5" t="str">
        <f t="shared" ref="AW5:BG5" si="3">_xlfn.IFS(OR(AW$1="sam",AW$1="sai"),1,AW$1="sav","-",OR(AW$1="sap",AW$1="saa",AW$1="sar",AW$1="sat"),0)</f>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si="3"/>
        <v>-</v>
      </c>
      <c r="BH5" s="5" t="str">
        <f t="shared" ref="BH5:CN5" si="4">_xlfn.IFS(OR(BH$1="sam",BH$1="sai"),1,BH$1="sav","-",OR(BH$1="sap",BH$1="saa",BH$1="sar",BH$1="sat"),0)</f>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Q5" s="5" t="str">
        <f t="shared" si="4"/>
        <v>-</v>
      </c>
      <c r="BS5" s="5" t="str">
        <f t="shared" si="4"/>
        <v>-</v>
      </c>
      <c r="BT5" s="5" t="str">
        <f t="shared" si="4"/>
        <v>-</v>
      </c>
      <c r="BU5" s="5" t="str">
        <f t="shared" si="4"/>
        <v>-</v>
      </c>
      <c r="BV5" s="5" t="str">
        <f t="shared" si="4"/>
        <v>-</v>
      </c>
      <c r="BW5" s="5" t="str">
        <f t="shared" si="4"/>
        <v>-</v>
      </c>
      <c r="BX5" s="5" t="str">
        <f t="shared" si="4"/>
        <v>-</v>
      </c>
      <c r="BY5" s="5" t="str">
        <f t="shared" si="4"/>
        <v>-</v>
      </c>
      <c r="BZ5" s="5" t="str">
        <f t="shared" si="4"/>
        <v>-</v>
      </c>
      <c r="CA5" s="254" t="str">
        <f t="shared" si="4"/>
        <v>-</v>
      </c>
      <c r="CB5" s="254" t="str">
        <f t="shared" si="4"/>
        <v>-</v>
      </c>
      <c r="CC5" s="254" t="str">
        <f t="shared" si="4"/>
        <v>-</v>
      </c>
      <c r="CD5" s="254" t="str">
        <f t="shared" si="4"/>
        <v>-</v>
      </c>
      <c r="CE5" s="254" t="str">
        <f t="shared" si="4"/>
        <v>-</v>
      </c>
      <c r="CF5" s="254" t="str">
        <f t="shared" si="4"/>
        <v>-</v>
      </c>
      <c r="CG5" s="254" t="str">
        <f t="shared" si="4"/>
        <v>-</v>
      </c>
      <c r="CH5" s="254" t="str">
        <f t="shared" si="4"/>
        <v>-</v>
      </c>
      <c r="CI5" s="254" t="str">
        <f t="shared" si="4"/>
        <v>-</v>
      </c>
      <c r="CJ5" s="254" t="str">
        <f t="shared" si="4"/>
        <v>-</v>
      </c>
      <c r="CK5" s="254" t="str">
        <f t="shared" si="4"/>
        <v>-</v>
      </c>
      <c r="CL5" s="254" t="str">
        <f t="shared" si="4"/>
        <v>-</v>
      </c>
      <c r="CM5" s="5" t="str">
        <f t="shared" si="4"/>
        <v>-</v>
      </c>
      <c r="CN5" s="5" t="str">
        <f t="shared" si="4"/>
        <v>-</v>
      </c>
      <c r="CO5" s="5" t="str">
        <f t="shared" ref="CO5:DS5" si="5">_xlfn.IFS(OR(CO$1="sam",CO$1="sai"),1,CO$1="sav","-",OR(CO$1="sap",CO$1="saa",CO$1="sar",CO$1="sat"),0)</f>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t="str">
        <f t="shared" si="5"/>
        <v>-</v>
      </c>
      <c r="DC5" s="5">
        <f t="shared" si="5"/>
        <v>0</v>
      </c>
      <c r="DD5" s="254">
        <f t="shared" si="5"/>
        <v>0</v>
      </c>
      <c r="DE5" s="254">
        <f t="shared" si="5"/>
        <v>0</v>
      </c>
      <c r="DF5" s="5">
        <f t="shared" si="5"/>
        <v>0</v>
      </c>
      <c r="DG5" s="5">
        <f t="shared" si="5"/>
        <v>0</v>
      </c>
      <c r="DH5" s="5">
        <f t="shared" si="5"/>
        <v>0</v>
      </c>
      <c r="DI5" s="5">
        <f t="shared" si="5"/>
        <v>0</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 t="shared" si="5"/>
        <v>-</v>
      </c>
      <c r="DT5" s="5" t="str">
        <f>_xlfn.IFS(OR(DT$1="sam",DT$1="sai"),1,DT$1="sav","-",OR(DT$1="sap",DT$1="saa",DT$1="sar",DT$1="sat"),0)</f>
        <v>-</v>
      </c>
      <c r="DV5" s="5" t="str">
        <f t="shared" ref="DV5:EB5" si="6">_xlfn.IFS(OR(DV$1="sam",DV$1="sai"),1,DV$1="sav","-",OR(DV$1="sap",DV$1="saa",DV$1="sar",DV$1="sat"),0)</f>
        <v>-</v>
      </c>
      <c r="DW5" s="5" t="str">
        <f t="shared" si="6"/>
        <v>-</v>
      </c>
      <c r="DX5" s="5" t="str">
        <f t="shared" si="6"/>
        <v>-</v>
      </c>
      <c r="DY5" s="5" t="str">
        <f t="shared" si="6"/>
        <v>-</v>
      </c>
      <c r="DZ5" s="5" t="str">
        <f t="shared" si="6"/>
        <v>-</v>
      </c>
      <c r="EA5" s="5" t="str">
        <f t="shared" si="6"/>
        <v>-</v>
      </c>
      <c r="EB5" s="5" t="str">
        <f t="shared" si="6"/>
        <v>-</v>
      </c>
      <c r="EC5" s="5">
        <f t="shared" ref="EC5:FO5" si="7">_xlfn.IFS(OR(EC$1="sam",EC$1="sai"),1,EC$1="sav","-",OR(EC$1="sap",EC$1="saa",EC$1="sar",EC$1="sat"),0)</f>
        <v>0</v>
      </c>
      <c r="ED5" s="5" t="str">
        <f t="shared" si="7"/>
        <v>-</v>
      </c>
      <c r="EE5" s="5">
        <f>_xlfn.IFS(OR(EE$1="sam",EE$1="sai"),1,EE$1="sav","-",OR(EE$1="sap",EE$1="saa",EE$1="sar",EE$1="sat"),0)</f>
        <v>1</v>
      </c>
      <c r="EF5" s="5">
        <f>_xlfn.IFS(OR(EF$1="sam",EF$1="sai"),1,EF$1="sav","-",OR(EF$1="sap",EF$1="saa",EF$1="sar",EF$1="sat"),0)</f>
        <v>0</v>
      </c>
      <c r="EG5" s="5">
        <f t="shared" si="7"/>
        <v>1</v>
      </c>
      <c r="EH5" s="5">
        <f t="shared" si="7"/>
        <v>0</v>
      </c>
      <c r="EI5" s="5">
        <f t="shared" si="7"/>
        <v>1</v>
      </c>
      <c r="EJ5" s="5">
        <f t="shared" si="7"/>
        <v>1</v>
      </c>
      <c r="EK5" s="5">
        <f t="shared" si="7"/>
        <v>1</v>
      </c>
      <c r="EL5" s="5">
        <f t="shared" si="7"/>
        <v>0</v>
      </c>
      <c r="EM5" s="5">
        <f t="shared" si="7"/>
        <v>0</v>
      </c>
      <c r="EN5" s="5">
        <f t="shared" si="7"/>
        <v>0</v>
      </c>
      <c r="EO5" s="5">
        <f t="shared" si="7"/>
        <v>0</v>
      </c>
      <c r="EP5" s="5">
        <f t="shared" si="7"/>
        <v>0</v>
      </c>
      <c r="EQ5" s="5">
        <f t="shared" si="7"/>
        <v>0</v>
      </c>
      <c r="ER5" s="5">
        <f t="shared" si="7"/>
        <v>0</v>
      </c>
      <c r="ES5" s="5">
        <f t="shared" si="7"/>
        <v>0</v>
      </c>
      <c r="ET5" s="5">
        <f>_xlfn.IFS(OR(ET$1="sam",ET$1="sai"),1,ET$1="sav","-",OR(ET$1="sap",ET$1="saa",ET$1="sar",ET$1="sat"),0)</f>
        <v>0</v>
      </c>
      <c r="EU5" s="5">
        <f>_xlfn.IFS(OR(EU$1="sam",EU$1="sai"),1,EU$1="sav","-",OR(EU$1="sap",EU$1="saa",EU$1="sar",EU$1="sat"),0)</f>
        <v>0</v>
      </c>
      <c r="EV5" s="5">
        <f t="shared" si="7"/>
        <v>0</v>
      </c>
      <c r="EW5" s="5">
        <f t="shared" si="7"/>
        <v>0</v>
      </c>
      <c r="EX5" s="5">
        <f t="shared" ref="EX5:FE5" si="8">_xlfn.IFS(OR(EX$1="sam",EX$1="sai"),1,EX$1="sav","-",OR(EX$1="sap",EX$1="saa",EX$1="sar",EX$1="sat"),0)</f>
        <v>1</v>
      </c>
      <c r="EY5" s="5">
        <f t="shared" si="8"/>
        <v>0</v>
      </c>
      <c r="EZ5" s="5">
        <f t="shared" si="8"/>
        <v>0</v>
      </c>
      <c r="FA5" s="5">
        <f t="shared" si="8"/>
        <v>0</v>
      </c>
      <c r="FB5" s="5">
        <f t="shared" si="8"/>
        <v>0</v>
      </c>
      <c r="FC5" s="5">
        <f t="shared" si="8"/>
        <v>0</v>
      </c>
      <c r="FD5" s="5">
        <f t="shared" si="8"/>
        <v>0</v>
      </c>
      <c r="FE5" s="5">
        <f t="shared" si="8"/>
        <v>0</v>
      </c>
      <c r="FG5" s="5" t="str">
        <f t="shared" ref="FG5:FK5" si="9">_xlfn.IFS(OR(FG$1="sam",FG$1="sai"),1,FG$1="sav","-",OR(FG$1="sap",FG$1="saa",FG$1="sar",FG$1="sat"),0)</f>
        <v>-</v>
      </c>
      <c r="FH5" s="5" t="str">
        <f t="shared" si="9"/>
        <v>-</v>
      </c>
      <c r="FI5" s="254" t="str">
        <f t="shared" si="9"/>
        <v>-</v>
      </c>
      <c r="FJ5" s="5" t="str">
        <f t="shared" si="9"/>
        <v>-</v>
      </c>
      <c r="FK5" s="5" t="str">
        <f t="shared" si="9"/>
        <v>-</v>
      </c>
      <c r="FL5" s="5" t="str">
        <f t="shared" si="7"/>
        <v>-</v>
      </c>
      <c r="FM5" s="5" t="str">
        <f t="shared" si="7"/>
        <v>-</v>
      </c>
      <c r="FN5" s="5" t="str">
        <f t="shared" si="7"/>
        <v>-</v>
      </c>
      <c r="FO5" s="5">
        <f t="shared" si="7"/>
        <v>0</v>
      </c>
      <c r="FP5" s="5" t="str">
        <f t="shared" ref="FP5:IC5" si="10">_xlfn.IFS(OR(FP$1="sam",FP$1="sai"),1,FP$1="sav","-",OR(FP$1="sap",FP$1="saa",FP$1="sar",FP$1="sat"),0)</f>
        <v>-</v>
      </c>
      <c r="FQ5" s="5" t="str">
        <f t="shared" si="10"/>
        <v>-</v>
      </c>
      <c r="FR5" s="5" t="str">
        <f t="shared" si="10"/>
        <v>-</v>
      </c>
      <c r="FS5" s="5" t="str">
        <f>_xlfn.IFS(OR(FS$1="sam",FS$1="sai"),1,FS$1="sav","-",OR(FS$1="sap",FS$1="saa",FS$1="sar",FS$1="sat"),0)</f>
        <v>-</v>
      </c>
      <c r="FT5" s="5" t="str">
        <f t="shared" si="10"/>
        <v>-</v>
      </c>
      <c r="FU5" s="5" t="str">
        <f t="shared" si="10"/>
        <v>-</v>
      </c>
      <c r="FV5" s="5" t="str">
        <f t="shared" si="10"/>
        <v>-</v>
      </c>
      <c r="FW5" s="5" t="str">
        <f t="shared" si="10"/>
        <v>-</v>
      </c>
      <c r="FX5" s="5" t="str">
        <f t="shared" si="10"/>
        <v>-</v>
      </c>
      <c r="FY5" s="5" t="str">
        <f t="shared" si="10"/>
        <v>-</v>
      </c>
      <c r="FZ5" s="5" t="str">
        <f t="shared" si="10"/>
        <v>-</v>
      </c>
      <c r="GA5" s="238" t="str">
        <f t="shared" si="10"/>
        <v>-</v>
      </c>
      <c r="GB5" s="5" t="str">
        <f t="shared" si="10"/>
        <v>-</v>
      </c>
      <c r="GC5" s="5" t="str">
        <f t="shared" si="10"/>
        <v>-</v>
      </c>
      <c r="GD5" s="254" t="str">
        <f t="shared" si="10"/>
        <v>-</v>
      </c>
      <c r="GE5" s="254" t="str">
        <f t="shared" si="10"/>
        <v>-</v>
      </c>
      <c r="GF5" s="254" t="str">
        <f t="shared" si="10"/>
        <v>-</v>
      </c>
      <c r="GG5" s="254" t="str">
        <f t="shared" si="10"/>
        <v>-</v>
      </c>
      <c r="GH5" s="5" t="str">
        <f t="shared" si="10"/>
        <v>-</v>
      </c>
      <c r="GI5" s="254" t="str">
        <f t="shared" si="10"/>
        <v>-</v>
      </c>
      <c r="GJ5" s="5" t="str">
        <f>_xlfn.IFS(OR(GJ$1="sam",GJ$1="sai"),1,GJ$1="sav","-",OR(GJ$1="sap",GJ$1="saa",GJ$1="sar",GJ$1="sat"),0)</f>
        <v>-</v>
      </c>
      <c r="GK5" s="5" t="str">
        <f>_xlfn.IFS(OR(GK$1="sam",GK$1="sai"),1,GK$1="sav","-",OR(GK$1="sap",GK$1="saa",GK$1="sar",GK$1="sat"),0)</f>
        <v>-</v>
      </c>
      <c r="GL5" s="5" t="str">
        <f>_xlfn.IFS(OR(GL$1="sam",GL$1="sai"),1,GL$1="sav","-",OR(GL$1="sap",GL$1="saa",GL$1="sar",GL$1="sat"),0)</f>
        <v>-</v>
      </c>
      <c r="GM5" s="5" t="str">
        <f>_xlfn.IFS(OR(GM$1="sam",GM$1="sai"),1,GM$1="sav","-",OR(GM$1="sap",GM$1="saa",GM$1="sar",GM$1="sat"),0)</f>
        <v>-</v>
      </c>
      <c r="GN5" s="5" t="str">
        <f>_xlfn.IFS(OR(GN$1="sam",GN$1="sai"),1,GN$1="sav","-",OR(GN$1="sap",GN$1="saa",GN$1="sar",GN$1="sat"),0)</f>
        <v>-</v>
      </c>
      <c r="GO5" s="5" t="str">
        <f t="shared" ref="GO5:GQ5" si="11">_xlfn.IFS(OR(GO$1="sam",GO$1="sai"),1,GO$1="sav","-",OR(GO$1="sap",GO$1="saa",GO$1="sar",GO$1="sat"),0)</f>
        <v>-</v>
      </c>
      <c r="GP5" s="5" t="str">
        <f t="shared" si="11"/>
        <v>-</v>
      </c>
      <c r="GQ5" s="5" t="str">
        <f t="shared" si="11"/>
        <v>-</v>
      </c>
      <c r="GR5" s="5" t="str">
        <f t="shared" si="10"/>
        <v>-</v>
      </c>
      <c r="GS5" s="254" t="str">
        <f>_xlfn.IFS(OR(GS$1="sam",GS$1="sai"),1,GS$1="sav","-",OR(GS$1="sap",GS$1="saa",GS$1="sar",GS$1="sat"),0)</f>
        <v>-</v>
      </c>
      <c r="GT5" s="254" t="str">
        <f t="shared" si="10"/>
        <v>-</v>
      </c>
      <c r="GU5" s="254" t="str">
        <f t="shared" si="10"/>
        <v>-</v>
      </c>
      <c r="GV5" s="5" t="str">
        <f t="shared" si="10"/>
        <v>-</v>
      </c>
      <c r="GW5" s="5" t="str">
        <f t="shared" si="10"/>
        <v>-</v>
      </c>
      <c r="GX5" s="5" t="str">
        <f t="shared" si="10"/>
        <v>-</v>
      </c>
      <c r="GY5" s="5" t="str">
        <f t="shared" si="10"/>
        <v>-</v>
      </c>
      <c r="GZ5" s="5" t="str">
        <f t="shared" si="10"/>
        <v>-</v>
      </c>
      <c r="HA5" s="5" t="str">
        <f t="shared" si="10"/>
        <v>-</v>
      </c>
      <c r="HB5" s="5" t="str">
        <f>_xlfn.IFS(OR(HB$1="sam",HB$1="sai"),1,HB$1="sav","-",OR(HB$1="sap",HB$1="saa",HB$1="sar",HB$1="sat"),0)</f>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H5" s="5">
        <f t="shared" si="10"/>
        <v>1</v>
      </c>
      <c r="HI5" s="5">
        <f t="shared" si="10"/>
        <v>0</v>
      </c>
      <c r="HJ5" s="5">
        <f t="shared" si="10"/>
        <v>1</v>
      </c>
      <c r="HK5" s="5">
        <f t="shared" si="10"/>
        <v>1</v>
      </c>
      <c r="HL5" s="5">
        <f t="shared" si="10"/>
        <v>0</v>
      </c>
      <c r="HM5" s="5" t="str">
        <f t="shared" si="10"/>
        <v>-</v>
      </c>
      <c r="HN5" s="5" t="str">
        <f t="shared" si="10"/>
        <v>-</v>
      </c>
      <c r="HO5" s="5" t="str">
        <f t="shared" si="10"/>
        <v>-</v>
      </c>
      <c r="HP5" s="5" t="str">
        <f t="shared" si="10"/>
        <v>-</v>
      </c>
      <c r="HQ5" s="5">
        <f t="shared" si="10"/>
        <v>1</v>
      </c>
      <c r="HR5" s="5">
        <f t="shared" si="10"/>
        <v>1</v>
      </c>
      <c r="HS5" s="5">
        <f t="shared" si="10"/>
        <v>1</v>
      </c>
      <c r="HT5" s="5">
        <f t="shared" si="10"/>
        <v>1</v>
      </c>
      <c r="HV5" s="5">
        <f t="shared" si="10"/>
        <v>1</v>
      </c>
      <c r="HW5" s="5">
        <f t="shared" si="10"/>
        <v>1</v>
      </c>
      <c r="HX5" s="5">
        <f t="shared" si="10"/>
        <v>1</v>
      </c>
      <c r="HY5" s="5">
        <f t="shared" si="10"/>
        <v>1</v>
      </c>
      <c r="HZ5" s="5">
        <f t="shared" si="10"/>
        <v>1</v>
      </c>
      <c r="IA5" s="5">
        <f t="shared" si="10"/>
        <v>1</v>
      </c>
      <c r="IB5" s="254" t="str">
        <f t="shared" si="10"/>
        <v>-</v>
      </c>
      <c r="IC5" s="5">
        <f t="shared" si="10"/>
        <v>1</v>
      </c>
      <c r="ID5" s="27">
        <v>0</v>
      </c>
    </row>
    <row r="6" spans="1:238">
      <c r="A6" s="24">
        <f t="shared" ref="A6:A46" si="12">ROW(A6)-5</f>
        <v>1</v>
      </c>
      <c r="B6" s="24">
        <v>0</v>
      </c>
      <c r="C6">
        <v>0</v>
      </c>
      <c r="D6" s="236" t="s">
        <v>943</v>
      </c>
      <c r="E6" t="b">
        <v>1</v>
      </c>
      <c r="F6" t="b">
        <v>1</v>
      </c>
      <c r="G6" t="b">
        <v>1</v>
      </c>
      <c r="P6" s="224" t="s">
        <v>388</v>
      </c>
      <c r="Q6" s="10" t="str">
        <f>IF(COUNTIF(P$5:P6,P6)=1,"-","Dup")</f>
        <v>-</v>
      </c>
      <c r="R6" s="10"/>
      <c r="S6" s="12" t="str">
        <f t="shared" ref="S6:X6" si="13">S$5</f>
        <v>-</v>
      </c>
      <c r="T6" s="12" t="str">
        <f t="shared" si="13"/>
        <v>-</v>
      </c>
      <c r="U6" s="12" t="str">
        <f t="shared" si="13"/>
        <v>-</v>
      </c>
      <c r="V6" s="12" t="str">
        <f t="shared" si="13"/>
        <v>-</v>
      </c>
      <c r="W6" s="12" t="str">
        <f t="shared" si="13"/>
        <v>-</v>
      </c>
      <c r="X6" s="240" t="str">
        <f t="shared" si="13"/>
        <v>-</v>
      </c>
      <c r="Y6" s="10"/>
      <c r="Z6" s="12" t="str">
        <f t="shared" ref="Z6:BC6" si="14">Z$5</f>
        <v>-</v>
      </c>
      <c r="AA6" s="240" t="str">
        <f t="shared" si="14"/>
        <v>-</v>
      </c>
      <c r="AB6" s="240" t="str">
        <f t="shared" si="14"/>
        <v>-</v>
      </c>
      <c r="AC6" s="240" t="str">
        <f t="shared" si="14"/>
        <v>-</v>
      </c>
      <c r="AD6" s="12" t="str">
        <f t="shared" si="14"/>
        <v>-</v>
      </c>
      <c r="AE6" s="12" t="str">
        <f>AE$5</f>
        <v>-</v>
      </c>
      <c r="AF6" s="240" t="str">
        <f>AF$5</f>
        <v>-</v>
      </c>
      <c r="AG6" s="240" t="str">
        <f>AG$5</f>
        <v>-</v>
      </c>
      <c r="AH6" s="240" t="str">
        <f>AH$5</f>
        <v>-</v>
      </c>
      <c r="AI6" s="10"/>
      <c r="AJ6" s="12" t="str">
        <f t="shared" si="14"/>
        <v>-</v>
      </c>
      <c r="AK6" s="12" t="str">
        <f>AK$5</f>
        <v>-</v>
      </c>
      <c r="AL6" s="12" t="str">
        <f>AL$5</f>
        <v>-</v>
      </c>
      <c r="AM6" s="12" t="str">
        <f t="shared" si="14"/>
        <v>-</v>
      </c>
      <c r="AN6" s="240" t="str">
        <f t="shared" si="14"/>
        <v>-</v>
      </c>
      <c r="AO6" s="12" t="str">
        <f t="shared" si="14"/>
        <v>-</v>
      </c>
      <c r="AP6" s="12" t="str">
        <f t="shared" si="14"/>
        <v>-</v>
      </c>
      <c r="AQ6" s="12" t="str">
        <f t="shared" si="14"/>
        <v>-</v>
      </c>
      <c r="AR6" s="12">
        <f t="shared" si="14"/>
        <v>1</v>
      </c>
      <c r="AS6" s="12">
        <f t="shared" si="14"/>
        <v>1</v>
      </c>
      <c r="AT6" s="12" t="str">
        <f t="shared" si="14"/>
        <v>-</v>
      </c>
      <c r="AU6" s="12" t="str">
        <f t="shared" si="14"/>
        <v>-</v>
      </c>
      <c r="AV6" s="10"/>
      <c r="AW6" s="12" t="str">
        <f t="shared" si="14"/>
        <v>-</v>
      </c>
      <c r="AX6" s="12" t="str">
        <f t="shared" si="14"/>
        <v>-</v>
      </c>
      <c r="AY6" s="12" t="str">
        <f t="shared" si="14"/>
        <v>-</v>
      </c>
      <c r="AZ6" s="12" t="str">
        <f t="shared" si="14"/>
        <v>-</v>
      </c>
      <c r="BA6" s="12" t="str">
        <f t="shared" si="14"/>
        <v>-</v>
      </c>
      <c r="BB6" s="12" t="str">
        <f t="shared" si="14"/>
        <v>-</v>
      </c>
      <c r="BC6" s="12" t="str">
        <f t="shared" si="14"/>
        <v>-</v>
      </c>
      <c r="BD6" s="12" t="str">
        <f>BD$5</f>
        <v>-</v>
      </c>
      <c r="BE6" s="12" t="str">
        <f>BE$5</f>
        <v>-</v>
      </c>
      <c r="BF6" s="12" t="str">
        <f>BF$5</f>
        <v>-</v>
      </c>
      <c r="BG6" s="12" t="str">
        <f>BG$5</f>
        <v>-</v>
      </c>
      <c r="BH6" s="12" t="str">
        <f t="shared" ref="BH6:CN6" si="15">BH$5</f>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2" t="str">
        <f t="shared" si="15"/>
        <v>-</v>
      </c>
      <c r="BR6" s="10"/>
      <c r="BS6" s="12" t="str">
        <f>BS$5</f>
        <v>-</v>
      </c>
      <c r="BT6" s="12" t="str">
        <f>BT$5</f>
        <v>-</v>
      </c>
      <c r="BU6" s="12" t="str">
        <f>BU$5</f>
        <v>-</v>
      </c>
      <c r="BV6" s="12" t="str">
        <f>BV$5</f>
        <v>-</v>
      </c>
      <c r="BW6" s="12" t="str">
        <f>BW$5</f>
        <v>-</v>
      </c>
      <c r="BX6" s="12" t="str">
        <f t="shared" si="15"/>
        <v>-</v>
      </c>
      <c r="BY6" s="12" t="str">
        <f t="shared" si="15"/>
        <v>-</v>
      </c>
      <c r="BZ6" s="12" t="str">
        <f t="shared" si="15"/>
        <v>-</v>
      </c>
      <c r="CA6" s="240" t="str">
        <f t="shared" si="15"/>
        <v>-</v>
      </c>
      <c r="CB6" s="240" t="str">
        <f t="shared" si="15"/>
        <v>-</v>
      </c>
      <c r="CC6" s="240" t="str">
        <f t="shared" si="15"/>
        <v>-</v>
      </c>
      <c r="CD6" s="240" t="str">
        <f t="shared" si="15"/>
        <v>-</v>
      </c>
      <c r="CE6" s="240" t="str">
        <f t="shared" si="15"/>
        <v>-</v>
      </c>
      <c r="CF6" s="240" t="str">
        <f t="shared" si="15"/>
        <v>-</v>
      </c>
      <c r="CG6" s="240" t="str">
        <f t="shared" si="15"/>
        <v>-</v>
      </c>
      <c r="CH6" s="240" t="str">
        <f t="shared" si="15"/>
        <v>-</v>
      </c>
      <c r="CI6" s="240" t="str">
        <f t="shared" si="15"/>
        <v>-</v>
      </c>
      <c r="CJ6" s="240" t="str">
        <f t="shared" si="15"/>
        <v>-</v>
      </c>
      <c r="CK6" s="240" t="str">
        <f t="shared" si="15"/>
        <v>-</v>
      </c>
      <c r="CL6" s="240" t="str">
        <f t="shared" si="15"/>
        <v>-</v>
      </c>
      <c r="CM6" s="12" t="str">
        <f t="shared" si="15"/>
        <v>-</v>
      </c>
      <c r="CN6" s="12" t="str">
        <f t="shared" si="15"/>
        <v>-</v>
      </c>
      <c r="CO6" s="12" t="str">
        <f t="shared" ref="CO6:DS6" si="16">CO$5</f>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t="str">
        <f t="shared" si="16"/>
        <v>-</v>
      </c>
      <c r="DC6" s="12">
        <f t="shared" si="16"/>
        <v>0</v>
      </c>
      <c r="DD6" s="240">
        <f t="shared" si="16"/>
        <v>0</v>
      </c>
      <c r="DE6" s="240">
        <f t="shared" si="16"/>
        <v>0</v>
      </c>
      <c r="DF6" s="12">
        <f t="shared" si="16"/>
        <v>0</v>
      </c>
      <c r="DG6" s="12">
        <f t="shared" si="16"/>
        <v>0</v>
      </c>
      <c r="DH6" s="12">
        <f t="shared" si="16"/>
        <v>0</v>
      </c>
      <c r="DI6" s="12">
        <f t="shared" si="16"/>
        <v>0</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 t="shared" si="16"/>
        <v>-</v>
      </c>
      <c r="DT6" s="12" t="str">
        <f>DT$5</f>
        <v>-</v>
      </c>
      <c r="DU6" s="10"/>
      <c r="DV6" s="21">
        <v>1</v>
      </c>
      <c r="DW6" s="12" t="str">
        <f>DW$5</f>
        <v>-</v>
      </c>
      <c r="DX6" s="12" t="str">
        <f>DX$5</f>
        <v>-</v>
      </c>
      <c r="DY6" s="12" t="str">
        <f>DY$5</f>
        <v>-</v>
      </c>
      <c r="DZ6" s="12" t="str">
        <f>DZ$5</f>
        <v>-</v>
      </c>
      <c r="EA6" s="21" t="b">
        <v>1</v>
      </c>
      <c r="EB6" s="12" t="str">
        <f>EB$5</f>
        <v>-</v>
      </c>
      <c r="EC6" s="12">
        <f t="shared" ref="EC6:EW6" si="17">EC$5</f>
        <v>0</v>
      </c>
      <c r="ED6" s="12" t="str">
        <f t="shared" si="17"/>
        <v>-</v>
      </c>
      <c r="EE6" s="12">
        <f>EE$5</f>
        <v>1</v>
      </c>
      <c r="EF6" s="12">
        <f>EF$5</f>
        <v>0</v>
      </c>
      <c r="EG6" s="12">
        <f t="shared" si="17"/>
        <v>1</v>
      </c>
      <c r="EH6" s="12">
        <f t="shared" si="17"/>
        <v>0</v>
      </c>
      <c r="EI6" s="12">
        <f t="shared" si="17"/>
        <v>1</v>
      </c>
      <c r="EJ6" s="12">
        <f t="shared" si="17"/>
        <v>1</v>
      </c>
      <c r="EK6" s="12">
        <f t="shared" si="17"/>
        <v>1</v>
      </c>
      <c r="EL6" s="12">
        <f t="shared" si="17"/>
        <v>0</v>
      </c>
      <c r="EM6" s="12">
        <f t="shared" si="17"/>
        <v>0</v>
      </c>
      <c r="EN6" s="12">
        <f t="shared" si="17"/>
        <v>0</v>
      </c>
      <c r="EO6" s="12">
        <f t="shared" si="17"/>
        <v>0</v>
      </c>
      <c r="EP6" s="12">
        <f t="shared" si="17"/>
        <v>0</v>
      </c>
      <c r="EQ6" s="12">
        <f t="shared" si="17"/>
        <v>0</v>
      </c>
      <c r="ER6" s="12">
        <f t="shared" si="17"/>
        <v>0</v>
      </c>
      <c r="ES6" s="12">
        <f t="shared" si="17"/>
        <v>0</v>
      </c>
      <c r="ET6" s="12">
        <f>ET$5</f>
        <v>0</v>
      </c>
      <c r="EU6" s="12">
        <f>EU$5</f>
        <v>0</v>
      </c>
      <c r="EV6" s="12">
        <f t="shared" si="17"/>
        <v>0</v>
      </c>
      <c r="EW6" s="12">
        <f t="shared" si="17"/>
        <v>0</v>
      </c>
      <c r="EX6" s="12">
        <f t="shared" ref="EX6:FE6" si="18">EX$5</f>
        <v>1</v>
      </c>
      <c r="EY6" s="12">
        <f t="shared" si="18"/>
        <v>0</v>
      </c>
      <c r="EZ6" s="12">
        <f t="shared" si="18"/>
        <v>0</v>
      </c>
      <c r="FA6" s="12">
        <f t="shared" si="18"/>
        <v>0</v>
      </c>
      <c r="FB6" s="12">
        <f t="shared" si="18"/>
        <v>0</v>
      </c>
      <c r="FC6" s="12">
        <f t="shared" si="18"/>
        <v>0</v>
      </c>
      <c r="FD6" s="12">
        <f t="shared" si="18"/>
        <v>0</v>
      </c>
      <c r="FE6" s="12">
        <f t="shared" si="18"/>
        <v>0</v>
      </c>
      <c r="FF6" s="10"/>
      <c r="FG6" s="12" t="str">
        <f t="shared" ref="FG6:FK6" si="19">FG$5</f>
        <v>-</v>
      </c>
      <c r="FH6" s="12" t="str">
        <f t="shared" si="19"/>
        <v>-</v>
      </c>
      <c r="FI6" s="240" t="str">
        <f t="shared" si="19"/>
        <v>-</v>
      </c>
      <c r="FJ6" s="12" t="str">
        <f t="shared" si="19"/>
        <v>-</v>
      </c>
      <c r="FK6" s="12" t="str">
        <f t="shared" si="19"/>
        <v>-</v>
      </c>
      <c r="FL6" s="13" t="b">
        <v>0</v>
      </c>
      <c r="FM6" s="13" t="b">
        <v>0</v>
      </c>
      <c r="FN6" s="13" t="b">
        <v>1</v>
      </c>
      <c r="FO6" s="12">
        <f t="shared" ref="FO6" si="20">FO$5</f>
        <v>0</v>
      </c>
      <c r="FP6" s="21">
        <v>1</v>
      </c>
      <c r="FQ6" s="21">
        <v>1</v>
      </c>
      <c r="FR6" s="12" t="str">
        <f t="shared" ref="FR6:GS6" si="21">FR$5</f>
        <v>-</v>
      </c>
      <c r="FS6" s="12" t="str">
        <f>FS$5</f>
        <v>-</v>
      </c>
      <c r="FT6" s="12" t="str">
        <f t="shared" si="21"/>
        <v>-</v>
      </c>
      <c r="FU6" s="12" t="str">
        <f t="shared" si="21"/>
        <v>-</v>
      </c>
      <c r="FV6" s="12" t="str">
        <f t="shared" si="21"/>
        <v>-</v>
      </c>
      <c r="FW6" s="12" t="str">
        <f t="shared" si="21"/>
        <v>-</v>
      </c>
      <c r="FX6" s="12" t="str">
        <f t="shared" si="21"/>
        <v>-</v>
      </c>
      <c r="FY6" s="12" t="str">
        <f t="shared" si="21"/>
        <v>-</v>
      </c>
      <c r="FZ6" s="12" t="str">
        <f t="shared" si="21"/>
        <v>-</v>
      </c>
      <c r="GA6" s="240" t="str">
        <f t="shared" si="21"/>
        <v>-</v>
      </c>
      <c r="GB6" s="13" t="b">
        <v>1</v>
      </c>
      <c r="GC6" s="240" t="str">
        <f t="shared" si="21"/>
        <v>-</v>
      </c>
      <c r="GD6" s="297" t="str">
        <f t="shared" si="21"/>
        <v>-</v>
      </c>
      <c r="GE6" s="297" t="str">
        <f t="shared" si="21"/>
        <v>-</v>
      </c>
      <c r="GF6" s="297" t="str">
        <f t="shared" si="21"/>
        <v>-</v>
      </c>
      <c r="GG6" s="297" t="str">
        <f t="shared" si="21"/>
        <v>-</v>
      </c>
      <c r="GH6" s="297" t="str">
        <f t="shared" si="21"/>
        <v>-</v>
      </c>
      <c r="GI6" s="297" t="str">
        <f t="shared" si="21"/>
        <v>-</v>
      </c>
      <c r="GJ6" s="12" t="str">
        <f>GJ$5</f>
        <v>-</v>
      </c>
      <c r="GK6" s="12" t="str">
        <f>GK$5</f>
        <v>-</v>
      </c>
      <c r="GL6" s="13" t="b">
        <v>1</v>
      </c>
      <c r="GM6" s="13">
        <v>0</v>
      </c>
      <c r="GN6" s="240" t="str">
        <f t="shared" si="21"/>
        <v>-</v>
      </c>
      <c r="GO6" s="240" t="str">
        <f t="shared" si="21"/>
        <v>-</v>
      </c>
      <c r="GP6" s="240" t="str">
        <f t="shared" si="21"/>
        <v>-</v>
      </c>
      <c r="GQ6" s="240" t="str">
        <f t="shared" si="21"/>
        <v>-</v>
      </c>
      <c r="GR6" s="12" t="str">
        <f t="shared" si="21"/>
        <v>-</v>
      </c>
      <c r="GS6" s="240" t="str">
        <f t="shared" si="21"/>
        <v>-</v>
      </c>
      <c r="GT6" s="255" t="s">
        <v>36</v>
      </c>
      <c r="GU6" s="255" t="s">
        <v>36</v>
      </c>
      <c r="GV6" s="21" t="s">
        <v>36</v>
      </c>
      <c r="GW6" s="12" t="str">
        <f>GW$5</f>
        <v>-</v>
      </c>
      <c r="GX6" s="12" t="str">
        <f>GX$5</f>
        <v>-</v>
      </c>
      <c r="GY6" s="12" t="str">
        <f>GY$5</f>
        <v>-</v>
      </c>
      <c r="GZ6" s="21">
        <v>500</v>
      </c>
      <c r="HA6" s="21">
        <v>500</v>
      </c>
      <c r="HB6" s="12" t="str">
        <f>HB$5</f>
        <v>-</v>
      </c>
      <c r="HC6" s="12" t="str">
        <f>HC$5</f>
        <v>-</v>
      </c>
      <c r="HD6" s="12" t="str">
        <f>HD$5</f>
        <v>-</v>
      </c>
      <c r="HE6" s="12" t="str">
        <f>HE$5</f>
        <v>-</v>
      </c>
      <c r="HF6" s="12" t="str">
        <f>HF$5</f>
        <v>-</v>
      </c>
      <c r="HG6" s="10"/>
      <c r="HH6" s="12">
        <f t="shared" ref="HH6:IA6" si="22">HH$5</f>
        <v>1</v>
      </c>
      <c r="HI6" s="12">
        <f t="shared" si="22"/>
        <v>0</v>
      </c>
      <c r="HJ6" s="12">
        <f t="shared" si="22"/>
        <v>1</v>
      </c>
      <c r="HK6" s="12">
        <f t="shared" si="22"/>
        <v>1</v>
      </c>
      <c r="HL6" s="12">
        <f t="shared" si="22"/>
        <v>0</v>
      </c>
      <c r="HM6" s="12" t="str">
        <f t="shared" si="22"/>
        <v>-</v>
      </c>
      <c r="HN6" s="12" t="str">
        <f t="shared" si="22"/>
        <v>-</v>
      </c>
      <c r="HO6" s="12" t="str">
        <f t="shared" si="22"/>
        <v>-</v>
      </c>
      <c r="HP6" s="12" t="str">
        <f t="shared" si="22"/>
        <v>-</v>
      </c>
      <c r="HQ6" s="12">
        <f t="shared" si="22"/>
        <v>1</v>
      </c>
      <c r="HR6" s="12">
        <f t="shared" si="22"/>
        <v>1</v>
      </c>
      <c r="HS6" s="12">
        <f t="shared" si="22"/>
        <v>1</v>
      </c>
      <c r="HT6" s="12">
        <f t="shared" si="22"/>
        <v>1</v>
      </c>
      <c r="HU6" s="10"/>
      <c r="HV6" s="12">
        <f t="shared" si="22"/>
        <v>1</v>
      </c>
      <c r="HW6" s="12">
        <f t="shared" si="22"/>
        <v>1</v>
      </c>
      <c r="HX6" s="12">
        <f t="shared" si="22"/>
        <v>1</v>
      </c>
      <c r="HY6" s="12">
        <f t="shared" si="22"/>
        <v>1</v>
      </c>
      <c r="HZ6" s="12">
        <f t="shared" si="22"/>
        <v>1</v>
      </c>
      <c r="IA6" s="12">
        <f t="shared" si="22"/>
        <v>1</v>
      </c>
      <c r="IB6" s="240" t="str">
        <f t="shared" ref="IB6" si="23">IB$5</f>
        <v>-</v>
      </c>
      <c r="IC6" s="21">
        <v>0</v>
      </c>
      <c r="ID6" s="27">
        <v>0</v>
      </c>
    </row>
    <row r="7" spans="1:238">
      <c r="A7" s="24">
        <f t="shared" si="12"/>
        <v>2</v>
      </c>
      <c r="B7" s="24">
        <f>$A$6</f>
        <v>1</v>
      </c>
      <c r="C7">
        <v>0</v>
      </c>
      <c r="D7" s="236" t="s">
        <v>943</v>
      </c>
      <c r="E7" t="b">
        <v>1</v>
      </c>
      <c r="F7" t="b">
        <v>1</v>
      </c>
      <c r="G7" t="b">
        <v>1</v>
      </c>
      <c r="P7" s="225" t="s">
        <v>1662</v>
      </c>
      <c r="Q7" s="10" t="str">
        <f>IF(COUNTIF(P$5:P7,P7)=1,"-","Dup")</f>
        <v>-</v>
      </c>
      <c r="R7" s="10"/>
      <c r="S7" s="22" t="str">
        <f t="shared" ref="S7:X7" ca="1" si="24">OFFSET(S$5,$B7,0)</f>
        <v>-</v>
      </c>
      <c r="T7" s="22" t="str">
        <f t="shared" ca="1" si="24"/>
        <v>-</v>
      </c>
      <c r="U7" s="22" t="str">
        <f t="shared" ca="1" si="24"/>
        <v>-</v>
      </c>
      <c r="V7" s="22" t="str">
        <f t="shared" ca="1" si="24"/>
        <v>-</v>
      </c>
      <c r="W7" s="22" t="str">
        <f t="shared" ca="1" si="24"/>
        <v>-</v>
      </c>
      <c r="X7" s="256" t="str">
        <f t="shared" ca="1" si="24"/>
        <v>-</v>
      </c>
      <c r="Y7" s="10"/>
      <c r="Z7" s="21" t="b">
        <v>1</v>
      </c>
      <c r="AA7" s="256" t="str">
        <f t="shared" ref="AA7:AC7" ca="1" si="25">OFFSET(AA$5,$B7,0)</f>
        <v>-</v>
      </c>
      <c r="AB7" s="256" t="str">
        <f t="shared" ca="1" si="25"/>
        <v>-</v>
      </c>
      <c r="AC7" s="256" t="str">
        <f t="shared" ca="1" si="25"/>
        <v>-</v>
      </c>
      <c r="AD7" s="21" t="b">
        <v>0</v>
      </c>
      <c r="AE7" s="256" t="str">
        <f ca="1">OFFSET(AE$5,$B7,0)</f>
        <v>-</v>
      </c>
      <c r="AF7" s="256" t="str">
        <f ca="1">OFFSET(AF$5,$B7,0)</f>
        <v>-</v>
      </c>
      <c r="AG7" s="256" t="str">
        <f ca="1">OFFSET(AG$5,$B7,0)</f>
        <v>-</v>
      </c>
      <c r="AH7" s="256" t="str">
        <f ca="1">OFFSET(AH$5,$B7,0)</f>
        <v>-</v>
      </c>
      <c r="AI7" s="10"/>
      <c r="AJ7" s="22" t="str">
        <f t="shared" ref="AJ7:AQ7" ca="1" si="26">OFFSET(AJ$5,$B7,0)</f>
        <v>-</v>
      </c>
      <c r="AK7" s="255" t="b">
        <v>1</v>
      </c>
      <c r="AL7" s="22" t="str">
        <f ca="1">OFFSET(AL$5,$B7,0)</f>
        <v>-</v>
      </c>
      <c r="AM7" s="22" t="str">
        <f t="shared" ca="1" si="26"/>
        <v>-</v>
      </c>
      <c r="AN7" s="244" t="str">
        <f t="shared" ca="1" si="26"/>
        <v>-</v>
      </c>
      <c r="AO7" s="22" t="str">
        <f t="shared" ca="1" si="26"/>
        <v>-</v>
      </c>
      <c r="AP7" s="22" t="str">
        <f t="shared" ca="1" si="26"/>
        <v>-</v>
      </c>
      <c r="AQ7" s="256" t="str">
        <f t="shared" ca="1" si="26"/>
        <v>-</v>
      </c>
      <c r="AR7" s="256">
        <f t="shared" ref="AR7:AS7" ca="1" si="27">OFFSET(AR$5,$B7,0)</f>
        <v>1</v>
      </c>
      <c r="AS7" s="256">
        <f t="shared" ca="1" si="27"/>
        <v>1</v>
      </c>
      <c r="AT7" s="22" t="str">
        <f t="shared" ref="AT7:EO7" ca="1" si="28">OFFSET(AT$5,$B7,0)</f>
        <v>-</v>
      </c>
      <c r="AU7" s="22" t="str">
        <f t="shared" ca="1" si="28"/>
        <v>-</v>
      </c>
      <c r="AV7" s="10"/>
      <c r="AW7" s="22" t="str">
        <f ca="1">OFFSET(AW$5,$B7,0)</f>
        <v>-</v>
      </c>
      <c r="AX7" s="22" t="str">
        <f t="shared" ca="1" si="28"/>
        <v>-</v>
      </c>
      <c r="AY7" s="22" t="str">
        <f t="shared" ca="1" si="28"/>
        <v>-</v>
      </c>
      <c r="AZ7" s="22" t="str">
        <f ca="1">OFFSET(AZ$5,$B7,0)</f>
        <v>-</v>
      </c>
      <c r="BA7" s="22" t="str">
        <f t="shared" ca="1" si="28"/>
        <v>-</v>
      </c>
      <c r="BB7" s="22" t="str">
        <f ca="1">OFFSET(BB$5,$B7,0)</f>
        <v>-</v>
      </c>
      <c r="BC7" s="22" t="str">
        <f t="shared" ca="1" si="28"/>
        <v>-</v>
      </c>
      <c r="BD7" s="22" t="str">
        <f t="shared" ca="1" si="28"/>
        <v>-</v>
      </c>
      <c r="BE7" s="22" t="str">
        <f t="shared" ca="1" si="28"/>
        <v>-</v>
      </c>
      <c r="BF7" s="22" t="str">
        <f ca="1">OFFSET(BF$5,$B7,0)</f>
        <v>-</v>
      </c>
      <c r="BG7" s="22" t="str">
        <f t="shared" ca="1" si="28"/>
        <v>-</v>
      </c>
      <c r="BH7" s="22" t="str">
        <f t="shared" ca="1" si="28"/>
        <v>-</v>
      </c>
      <c r="BI7" s="22" t="str">
        <f t="shared" ca="1" si="28"/>
        <v>-</v>
      </c>
      <c r="BJ7" s="22" t="str">
        <f t="shared" ca="1" si="28"/>
        <v>-</v>
      </c>
      <c r="BK7" s="22" t="str">
        <f t="shared" ca="1" si="28"/>
        <v>-</v>
      </c>
      <c r="BL7" s="22" t="str">
        <f t="shared" ca="1" si="28"/>
        <v>-</v>
      </c>
      <c r="BM7" s="22" t="str">
        <f t="shared" ca="1" si="28"/>
        <v>-</v>
      </c>
      <c r="BN7" s="22" t="str">
        <f t="shared" ca="1" si="28"/>
        <v>-</v>
      </c>
      <c r="BO7" s="22" t="str">
        <f t="shared" ca="1" si="28"/>
        <v>-</v>
      </c>
      <c r="BP7" s="22" t="str">
        <f t="shared" ca="1" si="28"/>
        <v>-</v>
      </c>
      <c r="BQ7" s="22" t="str">
        <f t="shared" ca="1" si="28"/>
        <v>-</v>
      </c>
      <c r="BR7" s="10"/>
      <c r="BS7" s="22" t="str">
        <f t="shared" ca="1" si="28"/>
        <v>-</v>
      </c>
      <c r="BT7" s="22" t="str">
        <f t="shared" ca="1" si="28"/>
        <v>-</v>
      </c>
      <c r="BU7" s="22" t="str">
        <f t="shared" ca="1" si="28"/>
        <v>-</v>
      </c>
      <c r="BV7" s="22" t="str">
        <f t="shared" ca="1" si="28"/>
        <v>-</v>
      </c>
      <c r="BW7" s="22" t="str">
        <f t="shared" ca="1" si="28"/>
        <v>-</v>
      </c>
      <c r="BX7" s="22" t="str">
        <f t="shared" ca="1" si="28"/>
        <v>-</v>
      </c>
      <c r="BY7" s="22" t="str">
        <f t="shared" ca="1" si="28"/>
        <v>-</v>
      </c>
      <c r="BZ7" s="22" t="str">
        <f ca="1">OFFSET(BZ$5,$B7,0)</f>
        <v>-</v>
      </c>
      <c r="CA7" s="134">
        <v>0.125</v>
      </c>
      <c r="CB7" s="134">
        <v>0.3</v>
      </c>
      <c r="CC7" s="134">
        <v>-0.05</v>
      </c>
      <c r="CD7" s="134">
        <v>0.1</v>
      </c>
      <c r="CE7" s="134">
        <v>0.25</v>
      </c>
      <c r="CF7" s="134">
        <v>-0.05</v>
      </c>
      <c r="CG7" s="134">
        <v>0.05</v>
      </c>
      <c r="CH7" s="134">
        <v>0.1</v>
      </c>
      <c r="CI7" s="134">
        <v>-0.02</v>
      </c>
      <c r="CJ7" s="134">
        <v>0.1</v>
      </c>
      <c r="CK7" s="134">
        <v>0.25</v>
      </c>
      <c r="CL7" s="134">
        <v>-0.05</v>
      </c>
      <c r="CM7" s="21">
        <v>1</v>
      </c>
      <c r="CN7" s="21">
        <v>1</v>
      </c>
      <c r="CO7" s="255">
        <v>0</v>
      </c>
      <c r="CP7" s="22" t="str">
        <f t="shared" ca="1" si="28"/>
        <v>-</v>
      </c>
      <c r="CQ7" s="22" t="str">
        <f t="shared" ca="1" si="28"/>
        <v>-</v>
      </c>
      <c r="CR7" s="22" t="str">
        <f t="shared" ca="1" si="28"/>
        <v>-</v>
      </c>
      <c r="CS7" s="22" t="str">
        <f t="shared" ca="1" si="28"/>
        <v>-</v>
      </c>
      <c r="CT7" s="22" t="str">
        <f t="shared" ca="1" si="28"/>
        <v>-</v>
      </c>
      <c r="CU7" s="22" t="str">
        <f t="shared" ca="1" si="28"/>
        <v>-</v>
      </c>
      <c r="CV7" s="22" t="str">
        <f t="shared" ca="1" si="28"/>
        <v>-</v>
      </c>
      <c r="CW7" s="21">
        <v>0</v>
      </c>
      <c r="CX7" s="22" t="str">
        <f t="shared" ca="1" si="28"/>
        <v>-</v>
      </c>
      <c r="CY7" s="22" t="str">
        <f t="shared" ca="1" si="28"/>
        <v>-</v>
      </c>
      <c r="CZ7" s="22" t="str">
        <f t="shared" ca="1" si="28"/>
        <v>-</v>
      </c>
      <c r="DA7" s="22" t="str">
        <f t="shared" ca="1" si="28"/>
        <v>-</v>
      </c>
      <c r="DB7" s="22" t="str">
        <f t="shared" ca="1" si="28"/>
        <v>-</v>
      </c>
      <c r="DC7" s="22">
        <f t="shared" ca="1" si="28"/>
        <v>0</v>
      </c>
      <c r="DD7" s="256">
        <f t="shared" ca="1" si="28"/>
        <v>0</v>
      </c>
      <c r="DE7" s="256">
        <f t="shared" ca="1" si="28"/>
        <v>0</v>
      </c>
      <c r="DF7" s="22">
        <f t="shared" ca="1" si="28"/>
        <v>0</v>
      </c>
      <c r="DG7" s="22">
        <f t="shared" ca="1" si="28"/>
        <v>0</v>
      </c>
      <c r="DH7" s="22">
        <f ca="1">OFFSET(DH$5,$B7,0)</f>
        <v>0</v>
      </c>
      <c r="DI7" s="22">
        <f ca="1">OFFSET(DI$5,$B7,0)</f>
        <v>0</v>
      </c>
      <c r="DJ7" s="22" t="str">
        <f ca="1">OFFSET(DJ$5,$B7,0)</f>
        <v>-</v>
      </c>
      <c r="DK7" s="22" t="str">
        <f ca="1">OFFSET(DK$5,$B7,0)</f>
        <v>-</v>
      </c>
      <c r="DL7" s="22" t="str">
        <f t="shared" ref="DL7:DM7" ca="1" si="29">OFFSET(DL$5,$B7,0)</f>
        <v>-</v>
      </c>
      <c r="DM7" s="22" t="str">
        <f t="shared" ca="1" si="29"/>
        <v>-</v>
      </c>
      <c r="DN7" s="22" t="str">
        <f t="shared" ca="1" si="28"/>
        <v>-</v>
      </c>
      <c r="DO7" s="22" t="str">
        <f t="shared" ca="1" si="28"/>
        <v>-</v>
      </c>
      <c r="DP7" s="22" t="str">
        <f t="shared" ca="1" si="28"/>
        <v>-</v>
      </c>
      <c r="DQ7" s="22" t="str">
        <f t="shared" ca="1" si="28"/>
        <v>-</v>
      </c>
      <c r="DR7" s="22" t="str">
        <f t="shared" ca="1" si="28"/>
        <v>-</v>
      </c>
      <c r="DS7" s="22" t="str">
        <f ca="1">OFFSET(DS$5,$B7,0)</f>
        <v>-</v>
      </c>
      <c r="DT7" s="22" t="str">
        <f ca="1">OFFSET(DT$5,$B7,0)</f>
        <v>-</v>
      </c>
      <c r="DU7" s="10"/>
      <c r="DV7" s="22">
        <f t="shared" ca="1" si="28"/>
        <v>1</v>
      </c>
      <c r="DW7" s="22" t="str">
        <f t="shared" ca="1" si="28"/>
        <v>-</v>
      </c>
      <c r="DX7" s="22" t="str">
        <f t="shared" ca="1" si="28"/>
        <v>-</v>
      </c>
      <c r="DY7" s="22" t="str">
        <f t="shared" ca="1" si="28"/>
        <v>-</v>
      </c>
      <c r="DZ7" s="22" t="str">
        <f t="shared" ca="1" si="28"/>
        <v>-</v>
      </c>
      <c r="EA7" s="22" t="b">
        <f t="shared" ca="1" si="28"/>
        <v>1</v>
      </c>
      <c r="EB7" s="22" t="str">
        <f t="shared" ca="1" si="28"/>
        <v>-</v>
      </c>
      <c r="EC7" s="22">
        <f t="shared" ca="1" si="28"/>
        <v>0</v>
      </c>
      <c r="ED7" s="22" t="str">
        <f t="shared" ca="1" si="28"/>
        <v>-</v>
      </c>
      <c r="EE7" s="22">
        <f ca="1">OFFSET(EE$5,$B7,0)</f>
        <v>1</v>
      </c>
      <c r="EF7" s="22">
        <f ca="1">OFFSET(EF$5,$B7,0)</f>
        <v>0</v>
      </c>
      <c r="EG7" s="22">
        <f t="shared" ca="1" si="28"/>
        <v>1</v>
      </c>
      <c r="EH7" s="22">
        <f t="shared" ca="1" si="28"/>
        <v>0</v>
      </c>
      <c r="EI7" s="22">
        <f t="shared" ca="1" si="28"/>
        <v>1</v>
      </c>
      <c r="EJ7" s="22">
        <f t="shared" ca="1" si="28"/>
        <v>1</v>
      </c>
      <c r="EK7" s="22">
        <f t="shared" ca="1" si="28"/>
        <v>1</v>
      </c>
      <c r="EL7" s="22">
        <f t="shared" ca="1" si="28"/>
        <v>0</v>
      </c>
      <c r="EM7" s="22">
        <f t="shared" ca="1" si="28"/>
        <v>0</v>
      </c>
      <c r="EN7" s="22">
        <f t="shared" ca="1" si="28"/>
        <v>0</v>
      </c>
      <c r="EO7" s="22">
        <f t="shared" ca="1" si="28"/>
        <v>0</v>
      </c>
      <c r="EP7" s="22">
        <f t="shared" ref="EP7:IB7" ca="1" si="30">OFFSET(EP$5,$B7,0)</f>
        <v>0</v>
      </c>
      <c r="EQ7" s="22">
        <f t="shared" ca="1" si="30"/>
        <v>0</v>
      </c>
      <c r="ER7" s="22">
        <f t="shared" ca="1" si="30"/>
        <v>0</v>
      </c>
      <c r="ES7" s="22">
        <f t="shared" ca="1" si="30"/>
        <v>0</v>
      </c>
      <c r="ET7" s="22">
        <f ca="1">OFFSET(ET$5,$B7,0)</f>
        <v>0</v>
      </c>
      <c r="EU7" s="22">
        <f ca="1">OFFSET(EU$5,$B7,0)</f>
        <v>0</v>
      </c>
      <c r="EV7" s="22">
        <f t="shared" ca="1" si="30"/>
        <v>0</v>
      </c>
      <c r="EW7" s="22">
        <f t="shared" ca="1" si="30"/>
        <v>0</v>
      </c>
      <c r="EX7" s="22">
        <f t="shared" ca="1" si="30"/>
        <v>1</v>
      </c>
      <c r="EY7" s="22">
        <f t="shared" ca="1" si="30"/>
        <v>0</v>
      </c>
      <c r="EZ7" s="22">
        <f t="shared" ca="1" si="30"/>
        <v>0</v>
      </c>
      <c r="FA7" s="22">
        <f t="shared" ca="1" si="30"/>
        <v>0</v>
      </c>
      <c r="FB7" s="22">
        <f t="shared" ca="1" si="30"/>
        <v>0</v>
      </c>
      <c r="FC7" s="22">
        <f t="shared" ca="1" si="30"/>
        <v>0</v>
      </c>
      <c r="FD7" s="22">
        <f t="shared" ca="1" si="30"/>
        <v>0</v>
      </c>
      <c r="FE7" s="22">
        <f t="shared" ca="1" si="30"/>
        <v>0</v>
      </c>
      <c r="FF7" s="10"/>
      <c r="FG7" s="22" t="str">
        <f t="shared" ca="1" si="30"/>
        <v>-</v>
      </c>
      <c r="FH7" s="22" t="str">
        <f t="shared" ca="1" si="30"/>
        <v>-</v>
      </c>
      <c r="FI7" s="256" t="str">
        <f t="shared" ca="1" si="30"/>
        <v>-</v>
      </c>
      <c r="FJ7" s="22" t="str">
        <f t="shared" ca="1" si="30"/>
        <v>-</v>
      </c>
      <c r="FK7" s="22" t="str">
        <f t="shared" ca="1" si="30"/>
        <v>-</v>
      </c>
      <c r="FL7" s="22" t="b">
        <f t="shared" ca="1" si="30"/>
        <v>0</v>
      </c>
      <c r="FM7" s="22" t="b">
        <f t="shared" ca="1" si="30"/>
        <v>0</v>
      </c>
      <c r="FN7" s="22" t="b">
        <f t="shared" ca="1" si="30"/>
        <v>1</v>
      </c>
      <c r="FO7" s="22">
        <f t="shared" ca="1" si="30"/>
        <v>0</v>
      </c>
      <c r="FP7" s="21">
        <v>2</v>
      </c>
      <c r="FQ7" s="21">
        <v>2</v>
      </c>
      <c r="FR7" s="22" t="str">
        <f t="shared" ca="1" si="30"/>
        <v>-</v>
      </c>
      <c r="FS7" s="22" t="str">
        <f ca="1">OFFSET(FS$5,$B7,0)</f>
        <v>-</v>
      </c>
      <c r="FT7" s="22" t="str">
        <f t="shared" ca="1" si="30"/>
        <v>-</v>
      </c>
      <c r="FU7" s="22" t="str">
        <f t="shared" ca="1" si="30"/>
        <v>-</v>
      </c>
      <c r="FV7" s="22" t="str">
        <f t="shared" ca="1" si="30"/>
        <v>-</v>
      </c>
      <c r="FW7" s="22" t="str">
        <f t="shared" ca="1" si="30"/>
        <v>-</v>
      </c>
      <c r="FX7" s="22" t="str">
        <f t="shared" ca="1" si="30"/>
        <v>-</v>
      </c>
      <c r="FY7" s="22" t="str">
        <f t="shared" ca="1" si="30"/>
        <v>-</v>
      </c>
      <c r="FZ7" s="22" t="str">
        <f t="shared" ca="1" si="30"/>
        <v>-</v>
      </c>
      <c r="GA7" s="244" t="str">
        <f t="shared" ca="1" si="30"/>
        <v>-</v>
      </c>
      <c r="GB7" s="22" t="b">
        <f t="shared" ca="1" si="30"/>
        <v>1</v>
      </c>
      <c r="GC7" s="21">
        <v>0</v>
      </c>
      <c r="GD7" s="296" t="s">
        <v>36</v>
      </c>
      <c r="GE7" s="298" t="str">
        <f t="shared" ca="1" si="30"/>
        <v>-</v>
      </c>
      <c r="GF7" s="298" t="str">
        <f t="shared" ca="1" si="30"/>
        <v>-</v>
      </c>
      <c r="GG7" s="298" t="str">
        <f t="shared" ca="1" si="30"/>
        <v>-</v>
      </c>
      <c r="GH7" s="298" t="str">
        <f t="shared" ca="1" si="30"/>
        <v>-</v>
      </c>
      <c r="GI7" s="298" t="str">
        <f t="shared" ca="1" si="30"/>
        <v>-</v>
      </c>
      <c r="GJ7" s="22" t="str">
        <f ca="1">OFFSET(GJ$5,$B7,0)</f>
        <v>-</v>
      </c>
      <c r="GK7" s="22" t="str">
        <f ca="1">OFFSET(GK$5,$B7,0)</f>
        <v>-</v>
      </c>
      <c r="GL7" s="22" t="b">
        <f ca="1">OFFSET(GL$5,$B7,0)</f>
        <v>1</v>
      </c>
      <c r="GM7" s="22">
        <f ca="1">OFFSET(GM$5,$B7,0)</f>
        <v>0</v>
      </c>
      <c r="GN7" s="22" t="str">
        <f ca="1">OFFSET(GN$5,$B7,0)</f>
        <v>-</v>
      </c>
      <c r="GO7" s="22" t="str">
        <f t="shared" ref="GO7:GQ7" ca="1" si="31">OFFSET(GO$5,$B7,0)</f>
        <v>-</v>
      </c>
      <c r="GP7" s="22" t="str">
        <f t="shared" ca="1" si="31"/>
        <v>-</v>
      </c>
      <c r="GQ7" s="22" t="str">
        <f t="shared" ca="1" si="31"/>
        <v>-</v>
      </c>
      <c r="GR7" s="22" t="str">
        <f t="shared" ca="1" si="30"/>
        <v>-</v>
      </c>
      <c r="GS7" s="256" t="str">
        <f ca="1">OFFSET(GS$5,$B7,0)</f>
        <v>-</v>
      </c>
      <c r="GT7" s="256" t="str">
        <f t="shared" ca="1" si="30"/>
        <v>-</v>
      </c>
      <c r="GU7" s="256" t="str">
        <f t="shared" ca="1" si="30"/>
        <v>-</v>
      </c>
      <c r="GV7" s="22" t="str">
        <f t="shared" ca="1" si="30"/>
        <v>-</v>
      </c>
      <c r="GW7" s="22" t="str">
        <f t="shared" ca="1" si="30"/>
        <v>-</v>
      </c>
      <c r="GX7" s="22" t="str">
        <f t="shared" ca="1" si="30"/>
        <v>-</v>
      </c>
      <c r="GY7" s="22" t="str">
        <f t="shared" ca="1" si="30"/>
        <v>-</v>
      </c>
      <c r="GZ7" s="22">
        <f t="shared" ca="1" si="30"/>
        <v>500</v>
      </c>
      <c r="HA7" s="22">
        <f t="shared" ca="1" si="30"/>
        <v>500</v>
      </c>
      <c r="HB7" s="22" t="str">
        <f ca="1">OFFSET(HB$5,$B7,0)</f>
        <v>-</v>
      </c>
      <c r="HC7" s="22" t="str">
        <f ca="1">OFFSET(HC$5,$B7,0)</f>
        <v>-</v>
      </c>
      <c r="HD7" s="22" t="str">
        <f ca="1">OFFSET(HD$5,$B7,0)</f>
        <v>-</v>
      </c>
      <c r="HE7" s="22" t="str">
        <f ca="1">OFFSET(HE$5,$B7,0)</f>
        <v>-</v>
      </c>
      <c r="HF7" s="22" t="str">
        <f ca="1">OFFSET(HF$5,$B7,0)</f>
        <v>-</v>
      </c>
      <c r="HG7" s="10"/>
      <c r="HH7" s="22">
        <f ca="1">OFFSET(HH$5,$B7,0)</f>
        <v>1</v>
      </c>
      <c r="HI7" s="22">
        <f t="shared" ca="1" si="30"/>
        <v>0</v>
      </c>
      <c r="HJ7" s="22">
        <f ca="1">OFFSET(HJ$5,$B7,0)</f>
        <v>1</v>
      </c>
      <c r="HK7" s="22">
        <f ca="1">OFFSET(HK$5,$B7,0)</f>
        <v>1</v>
      </c>
      <c r="HL7" s="22">
        <f t="shared" ca="1" si="30"/>
        <v>0</v>
      </c>
      <c r="HM7" s="5">
        <f>INDEX(i.std_prices,1,1)</f>
        <v>70</v>
      </c>
      <c r="HN7" s="5">
        <f>INDEX(i.std_prices,1,2)</f>
        <v>50</v>
      </c>
      <c r="HO7" s="5">
        <f>INDEX(i.std_prices,1,3)</f>
        <v>70</v>
      </c>
      <c r="HP7" s="5">
        <f>INDEX(i.std_prices,1,4)</f>
        <v>50</v>
      </c>
      <c r="HQ7" s="22">
        <f t="shared" ref="HQ7:HS7" ca="1" si="32">OFFSET(HQ$5,$B7,0)</f>
        <v>1</v>
      </c>
      <c r="HR7" s="22">
        <f t="shared" ca="1" si="32"/>
        <v>1</v>
      </c>
      <c r="HS7" s="22">
        <f t="shared" ca="1" si="32"/>
        <v>1</v>
      </c>
      <c r="HT7" s="22">
        <f t="shared" ca="1" si="30"/>
        <v>1</v>
      </c>
      <c r="HU7" s="10"/>
      <c r="HV7" s="22">
        <f t="shared" ca="1" si="30"/>
        <v>1</v>
      </c>
      <c r="HW7" s="22">
        <f t="shared" ca="1" si="30"/>
        <v>1</v>
      </c>
      <c r="HX7" s="22">
        <f t="shared" ca="1" si="30"/>
        <v>1</v>
      </c>
      <c r="HY7" s="22">
        <f t="shared" ca="1" si="30"/>
        <v>1</v>
      </c>
      <c r="HZ7" s="22">
        <f t="shared" ca="1" si="30"/>
        <v>1</v>
      </c>
      <c r="IA7" s="22">
        <f ca="1">OFFSET(IA$5,$B7,0)</f>
        <v>1</v>
      </c>
      <c r="IB7" s="256" t="str">
        <f t="shared" ca="1" si="30"/>
        <v>-</v>
      </c>
      <c r="IC7" s="22">
        <f ca="1">OFFSET(IC$5,$B7,0)</f>
        <v>0</v>
      </c>
      <c r="ID7" s="27">
        <v>0</v>
      </c>
    </row>
    <row r="8" spans="1:238" collapsed="1">
      <c r="A8" s="24"/>
      <c r="B8" s="24"/>
      <c r="E8" t="b">
        <v>0</v>
      </c>
      <c r="F8" s="15"/>
      <c r="G8" s="15"/>
      <c r="P8" s="226" t="s">
        <v>387</v>
      </c>
      <c r="Q8" s="10" t="str">
        <f>IF(COUNTIF(P$5:P8,P8)=1,"-","Dup")</f>
        <v>-</v>
      </c>
      <c r="R8" s="10"/>
      <c r="S8" s="16"/>
      <c r="T8" s="16"/>
      <c r="U8" s="16"/>
      <c r="V8" s="16"/>
      <c r="W8" s="16"/>
      <c r="X8" s="242"/>
      <c r="Y8" s="10"/>
      <c r="Z8" s="16"/>
      <c r="AA8" s="242"/>
      <c r="AB8" s="242"/>
      <c r="AC8" s="242"/>
      <c r="AD8" s="16"/>
      <c r="AE8" s="16"/>
      <c r="AF8" s="294"/>
      <c r="AG8" s="294"/>
      <c r="AH8" s="294"/>
      <c r="AI8" s="10"/>
      <c r="AJ8" s="16"/>
      <c r="AK8" s="16"/>
      <c r="AL8" s="16"/>
      <c r="AM8" s="16"/>
      <c r="AN8" s="242"/>
      <c r="AO8" s="16"/>
      <c r="AP8" s="16"/>
      <c r="AQ8" s="16"/>
      <c r="AR8" s="16"/>
      <c r="AS8" s="16"/>
      <c r="AT8" s="16"/>
      <c r="AU8" s="16"/>
      <c r="AV8" s="10"/>
      <c r="AW8" s="16"/>
      <c r="AX8" s="16"/>
      <c r="AY8" s="16"/>
      <c r="AZ8" s="16"/>
      <c r="BA8" s="16"/>
      <c r="BB8" s="16"/>
      <c r="BC8" s="16"/>
      <c r="BD8" s="16"/>
      <c r="BE8" s="16"/>
      <c r="BF8" s="16"/>
      <c r="BG8" s="16"/>
      <c r="BH8" s="16"/>
      <c r="BI8" s="16"/>
      <c r="BJ8" s="16"/>
      <c r="BK8" s="16"/>
      <c r="BL8" s="16"/>
      <c r="BM8" s="16"/>
      <c r="BN8" s="16"/>
      <c r="BO8" s="16"/>
      <c r="BP8" s="16"/>
      <c r="BQ8" s="16"/>
      <c r="BR8" s="10"/>
      <c r="BS8" s="16"/>
      <c r="BT8" s="16"/>
      <c r="BU8" s="16"/>
      <c r="BV8" s="16"/>
      <c r="BW8" s="16"/>
      <c r="BX8" s="16"/>
      <c r="BY8" s="16"/>
      <c r="BZ8" s="16"/>
      <c r="CA8" s="242"/>
      <c r="CB8" s="242"/>
      <c r="CC8" s="242"/>
      <c r="CD8" s="242"/>
      <c r="CE8" s="242"/>
      <c r="CF8" s="242"/>
      <c r="CG8" s="242"/>
      <c r="CH8" s="242"/>
      <c r="CI8" s="242"/>
      <c r="CJ8" s="242"/>
      <c r="CK8" s="242"/>
      <c r="CL8" s="242"/>
      <c r="CM8" s="16"/>
      <c r="CN8" s="16"/>
      <c r="CO8" s="16"/>
      <c r="CP8" s="16"/>
      <c r="CQ8" s="16"/>
      <c r="CR8" s="16"/>
      <c r="CS8" s="16"/>
      <c r="CT8" s="16"/>
      <c r="CU8" s="16"/>
      <c r="CV8" s="16"/>
      <c r="CW8" s="16"/>
      <c r="CX8" s="16"/>
      <c r="CY8" s="16"/>
      <c r="CZ8" s="16"/>
      <c r="DA8" s="16"/>
      <c r="DB8" s="16"/>
      <c r="DC8" s="16"/>
      <c r="DD8" s="242"/>
      <c r="DE8" s="242"/>
      <c r="DF8" s="16"/>
      <c r="DG8" s="16"/>
      <c r="DH8" s="16"/>
      <c r="DI8" s="16"/>
      <c r="DJ8" s="16"/>
      <c r="DK8" s="16"/>
      <c r="DL8" s="16"/>
      <c r="DM8" s="16"/>
      <c r="DN8" s="16"/>
      <c r="DO8" s="16"/>
      <c r="DP8" s="16"/>
      <c r="DQ8" s="16"/>
      <c r="DR8" s="16"/>
      <c r="DS8" s="16"/>
      <c r="DT8" s="16"/>
      <c r="DU8" s="10"/>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0"/>
      <c r="FG8" s="16"/>
      <c r="FH8" s="16"/>
      <c r="FI8" s="242"/>
      <c r="FJ8" s="16"/>
      <c r="FK8" s="16"/>
      <c r="FL8" s="16"/>
      <c r="FM8" s="16"/>
      <c r="FN8" s="16"/>
      <c r="FO8" s="16"/>
      <c r="FP8" s="16"/>
      <c r="FQ8" s="16"/>
      <c r="FR8" s="16"/>
      <c r="FS8" s="16"/>
      <c r="FT8" s="16"/>
      <c r="FU8" s="16"/>
      <c r="FV8" s="16"/>
      <c r="FW8" s="16"/>
      <c r="FX8" s="16"/>
      <c r="FY8" s="16"/>
      <c r="FZ8" s="16"/>
      <c r="GA8" s="242"/>
      <c r="GB8" s="16"/>
      <c r="GC8" s="16"/>
      <c r="GD8" s="299"/>
      <c r="GE8" s="299"/>
      <c r="GF8" s="299"/>
      <c r="GG8" s="299"/>
      <c r="GH8" s="299"/>
      <c r="GI8" s="299"/>
      <c r="GJ8" s="16"/>
      <c r="GK8" s="16"/>
      <c r="GL8" s="16"/>
      <c r="GM8" s="16"/>
      <c r="GN8" s="16"/>
      <c r="GO8" s="16"/>
      <c r="GP8" s="16"/>
      <c r="GQ8" s="16"/>
      <c r="GR8" s="16"/>
      <c r="GS8" s="242"/>
      <c r="GT8" s="242"/>
      <c r="GU8" s="242"/>
      <c r="GV8" s="16"/>
      <c r="GW8" s="16"/>
      <c r="GX8" s="16"/>
      <c r="GY8" s="16"/>
      <c r="GZ8" s="16"/>
      <c r="HA8" s="16"/>
      <c r="HB8" s="16"/>
      <c r="HC8" s="16"/>
      <c r="HD8" s="16"/>
      <c r="HE8" s="16"/>
      <c r="HF8" s="16"/>
      <c r="HG8" s="10"/>
      <c r="HH8" s="16"/>
      <c r="HI8" s="16"/>
      <c r="HJ8" s="16"/>
      <c r="HK8" s="16"/>
      <c r="HL8" s="16"/>
      <c r="HM8" s="16"/>
      <c r="HN8" s="16"/>
      <c r="HO8" s="16"/>
      <c r="HP8" s="16"/>
      <c r="HQ8" s="16"/>
      <c r="HR8" s="16"/>
      <c r="HS8" s="16"/>
      <c r="HT8" s="16"/>
      <c r="HU8" s="10"/>
      <c r="HV8" s="16"/>
      <c r="HW8" s="16"/>
      <c r="HX8" s="16"/>
      <c r="HY8" s="16"/>
      <c r="HZ8" s="16"/>
      <c r="IA8" s="16"/>
      <c r="IB8" s="242"/>
      <c r="IC8" s="16"/>
      <c r="ID8" s="27">
        <v>0</v>
      </c>
    </row>
    <row r="9" spans="1:238">
      <c r="A9" s="24">
        <f t="shared" si="12"/>
        <v>4</v>
      </c>
      <c r="B9" s="24"/>
      <c r="C9">
        <v>1</v>
      </c>
      <c r="D9" s="236" t="s">
        <v>943</v>
      </c>
      <c r="E9" t="b">
        <v>1</v>
      </c>
      <c r="F9" s="281" t="b">
        <v>1</v>
      </c>
      <c r="G9" t="b">
        <v>1</v>
      </c>
      <c r="H9">
        <f>MATCH(TRUE,$FL9:$FN9,0)</f>
        <v>3</v>
      </c>
      <c r="P9" s="224" t="str">
        <f>"Quick test"</f>
        <v>Quick test</v>
      </c>
      <c r="Q9" s="10" t="str">
        <f>IF(COUNTIF(P$5:P9,P9)=1,"-","Dup")</f>
        <v>-</v>
      </c>
      <c r="R9" s="10"/>
      <c r="S9" s="21" t="b">
        <v>1</v>
      </c>
      <c r="T9" s="21" t="b">
        <v>1</v>
      </c>
      <c r="U9" s="21" t="b">
        <v>1</v>
      </c>
      <c r="V9" s="21" t="b">
        <v>1</v>
      </c>
      <c r="W9" s="21" t="b">
        <v>1</v>
      </c>
      <c r="X9" s="255" t="b">
        <v>1</v>
      </c>
      <c r="Y9" s="10"/>
      <c r="Z9" s="14" t="b">
        <v>0</v>
      </c>
      <c r="AA9" s="256" t="str">
        <f t="shared" ref="AA9:AC12" ca="1" si="33">OFFSET(AA$5,$B9,0)</f>
        <v>-</v>
      </c>
      <c r="AB9" s="256" t="str">
        <f t="shared" ca="1" si="33"/>
        <v>-</v>
      </c>
      <c r="AC9" s="256" t="str">
        <f t="shared" ca="1" si="33"/>
        <v>-</v>
      </c>
      <c r="AD9" s="14" t="b">
        <v>0</v>
      </c>
      <c r="AE9" s="14" t="str">
        <f>AE$6</f>
        <v>-</v>
      </c>
      <c r="AF9" s="241" t="str">
        <f t="shared" ref="AF9:AG9" si="34">AF$6</f>
        <v>-</v>
      </c>
      <c r="AG9" s="241" t="str">
        <f t="shared" si="34"/>
        <v>-</v>
      </c>
      <c r="AH9" s="241" t="str">
        <f>AH$6</f>
        <v>-</v>
      </c>
      <c r="AI9" s="10"/>
      <c r="AJ9" s="14" t="b">
        <v>0</v>
      </c>
      <c r="AK9" s="14" t="b">
        <v>0</v>
      </c>
      <c r="AL9" s="14">
        <v>0</v>
      </c>
      <c r="AM9" s="21" t="b">
        <v>1</v>
      </c>
      <c r="AN9" s="241" t="str">
        <f t="shared" ref="AN9" si="35">AN$6</f>
        <v>-</v>
      </c>
      <c r="AO9" s="14" t="b">
        <v>1</v>
      </c>
      <c r="AP9" s="14">
        <v>0</v>
      </c>
      <c r="AQ9" s="241" t="str">
        <f t="shared" ref="AQ9" si="36">AQ$6</f>
        <v>-</v>
      </c>
      <c r="AR9" s="14">
        <f t="shared" ref="AR9:BW9" si="37">AR$6</f>
        <v>1</v>
      </c>
      <c r="AS9" s="14">
        <f t="shared" si="37"/>
        <v>1</v>
      </c>
      <c r="AT9" s="14" t="str">
        <f t="shared" si="37"/>
        <v>-</v>
      </c>
      <c r="AU9" s="14" t="str">
        <f t="shared" si="37"/>
        <v>-</v>
      </c>
      <c r="AV9" s="10"/>
      <c r="AW9" s="14" t="str">
        <f t="shared" si="37"/>
        <v>-</v>
      </c>
      <c r="AX9" s="14" t="str">
        <f t="shared" si="37"/>
        <v>-</v>
      </c>
      <c r="AY9" s="14" t="str">
        <f t="shared" si="37"/>
        <v>-</v>
      </c>
      <c r="AZ9" s="14" t="str">
        <f t="shared" si="37"/>
        <v>-</v>
      </c>
      <c r="BA9" s="14" t="str">
        <f t="shared" si="37"/>
        <v>-</v>
      </c>
      <c r="BB9" s="14" t="str">
        <f t="shared" si="37"/>
        <v>-</v>
      </c>
      <c r="BC9" s="14" t="str">
        <f t="shared" si="37"/>
        <v>-</v>
      </c>
      <c r="BD9" s="14" t="str">
        <f t="shared" si="37"/>
        <v>-</v>
      </c>
      <c r="BE9" s="14" t="str">
        <f t="shared" si="37"/>
        <v>-</v>
      </c>
      <c r="BF9" s="14" t="str">
        <f t="shared" si="37"/>
        <v>-</v>
      </c>
      <c r="BG9" s="14" t="str">
        <f t="shared" si="37"/>
        <v>-</v>
      </c>
      <c r="BH9" s="14" t="str">
        <f t="shared" si="37"/>
        <v>-</v>
      </c>
      <c r="BI9" s="14" t="str">
        <f t="shared" si="37"/>
        <v>-</v>
      </c>
      <c r="BJ9" s="14" t="str">
        <f t="shared" si="37"/>
        <v>-</v>
      </c>
      <c r="BK9" s="14" t="str">
        <f t="shared" si="37"/>
        <v>-</v>
      </c>
      <c r="BL9" s="14" t="str">
        <f t="shared" si="37"/>
        <v>-</v>
      </c>
      <c r="BM9" s="14" t="str">
        <f t="shared" si="37"/>
        <v>-</v>
      </c>
      <c r="BN9" s="14" t="str">
        <f t="shared" si="37"/>
        <v>-</v>
      </c>
      <c r="BO9" s="14" t="str">
        <f t="shared" si="37"/>
        <v>-</v>
      </c>
      <c r="BP9" s="14" t="str">
        <f t="shared" si="37"/>
        <v>-</v>
      </c>
      <c r="BQ9" s="14" t="str">
        <f t="shared" si="37"/>
        <v>-</v>
      </c>
      <c r="BR9" s="10"/>
      <c r="BS9" s="14" t="str">
        <f t="shared" si="37"/>
        <v>-</v>
      </c>
      <c r="BT9" s="14" t="str">
        <f t="shared" si="37"/>
        <v>-</v>
      </c>
      <c r="BU9" s="14" t="str">
        <f t="shared" si="37"/>
        <v>-</v>
      </c>
      <c r="BV9" s="14" t="str">
        <f t="shared" si="37"/>
        <v>-</v>
      </c>
      <c r="BW9" s="14" t="str">
        <f t="shared" si="37"/>
        <v>-</v>
      </c>
      <c r="BX9" s="14" t="str">
        <f>BX$6</f>
        <v>-</v>
      </c>
      <c r="BY9" s="14" t="str">
        <f>BY$6</f>
        <v>-</v>
      </c>
      <c r="BZ9" s="14" t="str">
        <f>BZ$6</f>
        <v>-</v>
      </c>
      <c r="CA9" s="134">
        <v>0.125</v>
      </c>
      <c r="CB9" s="134">
        <v>0.3</v>
      </c>
      <c r="CC9" s="134">
        <v>-0.05</v>
      </c>
      <c r="CD9" s="134">
        <v>0.1</v>
      </c>
      <c r="CE9" s="134">
        <v>0.25</v>
      </c>
      <c r="CF9" s="134">
        <v>-0.05</v>
      </c>
      <c r="CG9" s="134">
        <v>0.05</v>
      </c>
      <c r="CH9" s="134">
        <v>0.1</v>
      </c>
      <c r="CI9" s="134">
        <v>-0.02</v>
      </c>
      <c r="CJ9" s="134">
        <v>0.1</v>
      </c>
      <c r="CK9" s="134">
        <v>0.25</v>
      </c>
      <c r="CL9" s="134">
        <v>-0.05</v>
      </c>
      <c r="CM9" s="21">
        <v>1</v>
      </c>
      <c r="CN9" s="21">
        <v>1</v>
      </c>
      <c r="CO9" s="241" t="str">
        <f t="shared" ref="CO9:CW9" si="38">CO$6</f>
        <v>-</v>
      </c>
      <c r="CP9" s="14" t="str">
        <f t="shared" ref="CP9:DE9" si="39">CP$6</f>
        <v>-</v>
      </c>
      <c r="CQ9" s="241" t="str">
        <f t="shared" si="38"/>
        <v>-</v>
      </c>
      <c r="CR9" s="241" t="str">
        <f t="shared" si="38"/>
        <v>-</v>
      </c>
      <c r="CS9" s="241" t="str">
        <f t="shared" si="38"/>
        <v>-</v>
      </c>
      <c r="CT9" s="241" t="str">
        <f t="shared" si="38"/>
        <v>-</v>
      </c>
      <c r="CU9" s="241" t="str">
        <f t="shared" si="38"/>
        <v>-</v>
      </c>
      <c r="CV9" s="241" t="str">
        <f t="shared" si="38"/>
        <v>-</v>
      </c>
      <c r="CW9" s="241" t="str">
        <f t="shared" si="38"/>
        <v>-</v>
      </c>
      <c r="CX9" s="14" t="str">
        <f t="shared" si="39"/>
        <v>-</v>
      </c>
      <c r="CY9" s="14" t="str">
        <f t="shared" si="39"/>
        <v>-</v>
      </c>
      <c r="CZ9" s="14" t="str">
        <f t="shared" si="39"/>
        <v>-</v>
      </c>
      <c r="DA9" s="14" t="str">
        <f t="shared" si="39"/>
        <v>-</v>
      </c>
      <c r="DB9" s="14" t="str">
        <f t="shared" si="39"/>
        <v>-</v>
      </c>
      <c r="DC9" s="14">
        <f t="shared" si="39"/>
        <v>0</v>
      </c>
      <c r="DD9" s="241">
        <f t="shared" si="39"/>
        <v>0</v>
      </c>
      <c r="DE9" s="241">
        <f t="shared" si="39"/>
        <v>0</v>
      </c>
      <c r="DF9" s="14">
        <f t="shared" ref="DF9:DZ9" si="40">DF$6</f>
        <v>0</v>
      </c>
      <c r="DG9" s="14">
        <f t="shared" si="40"/>
        <v>0</v>
      </c>
      <c r="DH9" s="14">
        <f t="shared" si="40"/>
        <v>0</v>
      </c>
      <c r="DI9" s="14">
        <f t="shared" si="40"/>
        <v>0</v>
      </c>
      <c r="DJ9" s="14" t="str">
        <f t="shared" si="40"/>
        <v>-</v>
      </c>
      <c r="DK9" s="14" t="str">
        <f t="shared" si="40"/>
        <v>-</v>
      </c>
      <c r="DL9" s="14" t="str">
        <f t="shared" si="40"/>
        <v>-</v>
      </c>
      <c r="DM9" s="14" t="str">
        <f t="shared" si="40"/>
        <v>-</v>
      </c>
      <c r="DN9" s="14" t="str">
        <f t="shared" si="40"/>
        <v>-</v>
      </c>
      <c r="DO9" s="14" t="str">
        <f t="shared" si="40"/>
        <v>-</v>
      </c>
      <c r="DP9" s="14" t="str">
        <f t="shared" si="40"/>
        <v>-</v>
      </c>
      <c r="DQ9" s="14" t="str">
        <f t="shared" si="40"/>
        <v>-</v>
      </c>
      <c r="DR9" s="14" t="str">
        <f t="shared" si="40"/>
        <v>-</v>
      </c>
      <c r="DS9" s="14" t="str">
        <f t="shared" si="40"/>
        <v>-</v>
      </c>
      <c r="DT9" s="14" t="str">
        <f t="shared" si="40"/>
        <v>-</v>
      </c>
      <c r="DU9" s="10"/>
      <c r="DV9" s="14">
        <f t="shared" si="40"/>
        <v>1</v>
      </c>
      <c r="DW9" s="14" t="str">
        <f t="shared" si="40"/>
        <v>-</v>
      </c>
      <c r="DX9" s="14" t="str">
        <f t="shared" si="40"/>
        <v>-</v>
      </c>
      <c r="DY9" s="14" t="str">
        <f t="shared" si="40"/>
        <v>-</v>
      </c>
      <c r="DZ9" s="14" t="str">
        <f t="shared" si="40"/>
        <v>-</v>
      </c>
      <c r="EA9" s="21" t="s">
        <v>36</v>
      </c>
      <c r="EB9" s="14" t="str">
        <f t="shared" ref="EB9:FK9" si="41">EB$6</f>
        <v>-</v>
      </c>
      <c r="EC9" s="14">
        <f t="shared" si="41"/>
        <v>0</v>
      </c>
      <c r="ED9" s="14" t="str">
        <f t="shared" si="41"/>
        <v>-</v>
      </c>
      <c r="EE9" s="14">
        <f>EE$6</f>
        <v>1</v>
      </c>
      <c r="EF9" s="14">
        <f>EF$6</f>
        <v>0</v>
      </c>
      <c r="EG9" s="14">
        <f t="shared" si="41"/>
        <v>1</v>
      </c>
      <c r="EH9" s="14">
        <f t="shared" si="41"/>
        <v>0</v>
      </c>
      <c r="EI9" s="14">
        <f t="shared" si="41"/>
        <v>1</v>
      </c>
      <c r="EJ9" s="14">
        <f t="shared" si="41"/>
        <v>1</v>
      </c>
      <c r="EK9" s="14">
        <f t="shared" si="41"/>
        <v>1</v>
      </c>
      <c r="EL9" s="14">
        <f t="shared" si="41"/>
        <v>0</v>
      </c>
      <c r="EM9" s="14">
        <f t="shared" si="41"/>
        <v>0</v>
      </c>
      <c r="EN9" s="14">
        <f t="shared" si="41"/>
        <v>0</v>
      </c>
      <c r="EO9" s="14">
        <f t="shared" si="41"/>
        <v>0</v>
      </c>
      <c r="EP9" s="14">
        <f t="shared" si="41"/>
        <v>0</v>
      </c>
      <c r="EQ9" s="14">
        <f t="shared" si="41"/>
        <v>0</v>
      </c>
      <c r="ER9" s="14">
        <f t="shared" si="41"/>
        <v>0</v>
      </c>
      <c r="ES9" s="14">
        <f t="shared" si="41"/>
        <v>0</v>
      </c>
      <c r="ET9" s="14">
        <f>ET$6</f>
        <v>0</v>
      </c>
      <c r="EU9" s="14">
        <f>EU$6</f>
        <v>0</v>
      </c>
      <c r="EV9" s="14">
        <f t="shared" si="41"/>
        <v>0</v>
      </c>
      <c r="EW9" s="14">
        <f t="shared" si="41"/>
        <v>0</v>
      </c>
      <c r="EX9" s="14">
        <f t="shared" si="41"/>
        <v>1</v>
      </c>
      <c r="EY9" s="14">
        <f t="shared" si="41"/>
        <v>0</v>
      </c>
      <c r="EZ9" s="14">
        <f t="shared" si="41"/>
        <v>0</v>
      </c>
      <c r="FA9" s="14">
        <f t="shared" si="41"/>
        <v>0</v>
      </c>
      <c r="FB9" s="14">
        <f t="shared" si="41"/>
        <v>0</v>
      </c>
      <c r="FC9" s="14">
        <f t="shared" si="41"/>
        <v>0</v>
      </c>
      <c r="FD9" s="14">
        <f t="shared" si="41"/>
        <v>0</v>
      </c>
      <c r="FE9" s="14">
        <f t="shared" si="41"/>
        <v>0</v>
      </c>
      <c r="FF9" s="10"/>
      <c r="FG9" s="14" t="str">
        <f t="shared" si="41"/>
        <v>-</v>
      </c>
      <c r="FH9" s="14" t="str">
        <f t="shared" si="41"/>
        <v>-</v>
      </c>
      <c r="FI9" s="241" t="str">
        <f t="shared" si="41"/>
        <v>-</v>
      </c>
      <c r="FJ9" s="14" t="str">
        <f t="shared" si="41"/>
        <v>-</v>
      </c>
      <c r="FK9" s="14" t="str">
        <f t="shared" si="41"/>
        <v>-</v>
      </c>
      <c r="FL9" s="14" t="b">
        <f t="shared" ref="FL9:IC9" si="42">FL$6</f>
        <v>0</v>
      </c>
      <c r="FM9" s="14" t="b">
        <f t="shared" si="42"/>
        <v>0</v>
      </c>
      <c r="FN9" s="14" t="b">
        <f t="shared" si="42"/>
        <v>1</v>
      </c>
      <c r="FO9" s="14">
        <f t="shared" si="42"/>
        <v>0</v>
      </c>
      <c r="FP9" s="14">
        <f t="shared" si="42"/>
        <v>1</v>
      </c>
      <c r="FQ9" s="14">
        <f t="shared" si="42"/>
        <v>1</v>
      </c>
      <c r="FR9" s="14" t="str">
        <f t="shared" si="42"/>
        <v>-</v>
      </c>
      <c r="FS9" s="14" t="str">
        <f>FS$6</f>
        <v>-</v>
      </c>
      <c r="FT9" s="14" t="str">
        <f t="shared" si="42"/>
        <v>-</v>
      </c>
      <c r="FU9" s="14" t="str">
        <f t="shared" si="42"/>
        <v>-</v>
      </c>
      <c r="FV9" s="21">
        <v>1</v>
      </c>
      <c r="FW9" s="14" t="str">
        <f t="shared" si="42"/>
        <v>-</v>
      </c>
      <c r="FX9" s="14" t="str">
        <f t="shared" si="42"/>
        <v>-</v>
      </c>
      <c r="FY9" s="14" t="str">
        <f t="shared" si="42"/>
        <v>-</v>
      </c>
      <c r="FZ9" s="14" t="str">
        <f t="shared" si="42"/>
        <v>-</v>
      </c>
      <c r="GA9" s="241" t="str">
        <f t="shared" si="42"/>
        <v>-</v>
      </c>
      <c r="GB9" s="14" t="b">
        <f t="shared" si="42"/>
        <v>1</v>
      </c>
      <c r="GC9" s="255">
        <v>0</v>
      </c>
      <c r="GD9" s="295" t="str">
        <f t="shared" si="42"/>
        <v>-</v>
      </c>
      <c r="GE9" s="296">
        <v>999999</v>
      </c>
      <c r="GF9" s="296">
        <v>999999</v>
      </c>
      <c r="GG9" s="296">
        <v>999999</v>
      </c>
      <c r="GH9" s="296">
        <v>999999</v>
      </c>
      <c r="GI9" s="296">
        <v>999999</v>
      </c>
      <c r="GJ9" s="14" t="str">
        <f>GJ$6</f>
        <v>-</v>
      </c>
      <c r="GK9" s="14" t="str">
        <f>GK$6</f>
        <v>-</v>
      </c>
      <c r="GL9" s="14" t="b">
        <f>GL$6</f>
        <v>1</v>
      </c>
      <c r="GM9" s="14">
        <f>GM$6</f>
        <v>0</v>
      </c>
      <c r="GN9" s="14" t="str">
        <f>GN$6</f>
        <v>-</v>
      </c>
      <c r="GO9" s="14" t="str">
        <f t="shared" ref="GO9:GQ9" si="43">GO$6</f>
        <v>-</v>
      </c>
      <c r="GP9" s="14" t="str">
        <f t="shared" si="43"/>
        <v>-</v>
      </c>
      <c r="GQ9" s="14" t="str">
        <f t="shared" si="43"/>
        <v>-</v>
      </c>
      <c r="GR9" s="14" t="str">
        <f t="shared" si="42"/>
        <v>-</v>
      </c>
      <c r="GS9" s="241" t="str">
        <f>GS$6</f>
        <v>-</v>
      </c>
      <c r="GT9" s="241" t="str">
        <f t="shared" si="42"/>
        <v>-</v>
      </c>
      <c r="GU9" s="241" t="str">
        <f t="shared" si="42"/>
        <v>-</v>
      </c>
      <c r="GV9" s="241" t="str">
        <f t="shared" si="42"/>
        <v>-</v>
      </c>
      <c r="GW9" s="14" t="str">
        <f t="shared" si="42"/>
        <v>-</v>
      </c>
      <c r="GX9" s="14" t="str">
        <f t="shared" si="42"/>
        <v>-</v>
      </c>
      <c r="GY9" s="14" t="str">
        <f t="shared" si="42"/>
        <v>-</v>
      </c>
      <c r="GZ9" s="14">
        <f t="shared" si="42"/>
        <v>500</v>
      </c>
      <c r="HA9" s="14">
        <f t="shared" si="42"/>
        <v>500</v>
      </c>
      <c r="HB9" s="14" t="str">
        <f>HB$6</f>
        <v>-</v>
      </c>
      <c r="HC9" s="14" t="str">
        <f>HC$6</f>
        <v>-</v>
      </c>
      <c r="HD9" s="14" t="str">
        <f>HD$6</f>
        <v>-</v>
      </c>
      <c r="HE9" s="14" t="str">
        <f>HE$6</f>
        <v>-</v>
      </c>
      <c r="HF9" s="14" t="str">
        <f>HF$6</f>
        <v>-</v>
      </c>
      <c r="HG9" s="10"/>
      <c r="HH9" s="14">
        <f t="shared" si="42"/>
        <v>1</v>
      </c>
      <c r="HI9" s="14">
        <f t="shared" si="42"/>
        <v>0</v>
      </c>
      <c r="HJ9" s="14">
        <f t="shared" si="42"/>
        <v>1</v>
      </c>
      <c r="HK9" s="14">
        <f t="shared" si="42"/>
        <v>1</v>
      </c>
      <c r="HL9" s="14">
        <f t="shared" si="42"/>
        <v>0</v>
      </c>
      <c r="HM9" s="14" t="str">
        <f t="shared" si="42"/>
        <v>-</v>
      </c>
      <c r="HN9" s="14" t="str">
        <f t="shared" si="42"/>
        <v>-</v>
      </c>
      <c r="HO9" s="14" t="str">
        <f t="shared" si="42"/>
        <v>-</v>
      </c>
      <c r="HP9" s="14" t="str">
        <f t="shared" si="42"/>
        <v>-</v>
      </c>
      <c r="HQ9" s="14">
        <f t="shared" si="42"/>
        <v>1</v>
      </c>
      <c r="HR9" s="14">
        <f t="shared" si="42"/>
        <v>1</v>
      </c>
      <c r="HS9" s="14">
        <f t="shared" si="42"/>
        <v>1</v>
      </c>
      <c r="HT9" s="14">
        <f t="shared" si="42"/>
        <v>1</v>
      </c>
      <c r="HU9" s="10"/>
      <c r="HV9" s="14">
        <f t="shared" si="42"/>
        <v>1</v>
      </c>
      <c r="HW9" s="14">
        <f t="shared" si="42"/>
        <v>1</v>
      </c>
      <c r="HX9" s="14">
        <f t="shared" si="42"/>
        <v>1</v>
      </c>
      <c r="HY9" s="14">
        <f t="shared" si="42"/>
        <v>1</v>
      </c>
      <c r="HZ9" s="14">
        <f t="shared" si="42"/>
        <v>1</v>
      </c>
      <c r="IA9" s="14">
        <f t="shared" si="42"/>
        <v>1</v>
      </c>
      <c r="IB9" s="241" t="str">
        <f t="shared" si="42"/>
        <v>-</v>
      </c>
      <c r="IC9" s="14">
        <f t="shared" si="42"/>
        <v>0</v>
      </c>
      <c r="ID9" s="27">
        <v>0</v>
      </c>
    </row>
    <row r="10" spans="1:238" outlineLevel="1">
      <c r="A10" s="24">
        <f t="shared" si="12"/>
        <v>5</v>
      </c>
      <c r="B10" s="24">
        <f>$A$9</f>
        <v>4</v>
      </c>
      <c r="C10">
        <v>1</v>
      </c>
      <c r="D10" s="236" t="s">
        <v>944</v>
      </c>
      <c r="E10" s="236" t="b">
        <v>1</v>
      </c>
      <c r="F10" t="b">
        <v>0</v>
      </c>
      <c r="G10" t="b">
        <v>1</v>
      </c>
      <c r="P10" s="250" t="s">
        <v>1657</v>
      </c>
      <c r="Q10" s="10" t="str">
        <f>IF(COUNTIF(P$5:P10,P10)=1,"-","Dup")</f>
        <v>-</v>
      </c>
      <c r="R10" s="10"/>
      <c r="S10" s="256" t="b">
        <f t="shared" ref="S10:X10" ca="1" si="44">OFFSET(S$5,$B10,0)</f>
        <v>1</v>
      </c>
      <c r="T10" s="256" t="b">
        <f t="shared" ca="1" si="44"/>
        <v>1</v>
      </c>
      <c r="U10" s="256" t="b">
        <f t="shared" ca="1" si="44"/>
        <v>1</v>
      </c>
      <c r="V10" s="256" t="b">
        <f t="shared" ca="1" si="44"/>
        <v>1</v>
      </c>
      <c r="W10" s="256" t="b">
        <f t="shared" ca="1" si="44"/>
        <v>1</v>
      </c>
      <c r="X10" s="256" t="b">
        <f t="shared" ca="1" si="44"/>
        <v>1</v>
      </c>
      <c r="Y10" s="10"/>
      <c r="Z10" s="22" t="b">
        <f t="shared" ref="Z10:AW34" ca="1" si="45">OFFSET(Z$5,$B10,0)</f>
        <v>0</v>
      </c>
      <c r="AA10" s="256" t="str">
        <f t="shared" ca="1" si="45"/>
        <v>-</v>
      </c>
      <c r="AB10" s="256" t="str">
        <f t="shared" ca="1" si="33"/>
        <v>-</v>
      </c>
      <c r="AC10" s="256" t="str">
        <f t="shared" ca="1" si="33"/>
        <v>-</v>
      </c>
      <c r="AD10" s="22" t="b">
        <f t="shared" ca="1" si="45"/>
        <v>0</v>
      </c>
      <c r="AE10" s="22" t="str">
        <f t="shared" ref="AE10:AH13" ca="1" si="46">OFFSET(AE$5,$B10,0)</f>
        <v>-</v>
      </c>
      <c r="AF10" s="256" t="str">
        <f t="shared" ca="1" si="46"/>
        <v>-</v>
      </c>
      <c r="AG10" s="256" t="str">
        <f t="shared" ca="1" si="46"/>
        <v>-</v>
      </c>
      <c r="AH10" s="256" t="str">
        <f t="shared" ca="1" si="46"/>
        <v>-</v>
      </c>
      <c r="AI10" s="10"/>
      <c r="AJ10" s="256" t="b">
        <f ca="1">OFFSET(AJ$5,$B10,0)</f>
        <v>0</v>
      </c>
      <c r="AK10" s="256" t="b">
        <f t="shared" ref="AK10:AN10" ca="1" si="47">OFFSET(AK$5,$B10,0)</f>
        <v>0</v>
      </c>
      <c r="AL10" s="256">
        <f t="shared" ca="1" si="47"/>
        <v>0</v>
      </c>
      <c r="AM10" s="256" t="b">
        <f t="shared" ca="1" si="47"/>
        <v>1</v>
      </c>
      <c r="AN10" s="256" t="str">
        <f t="shared" ca="1" si="47"/>
        <v>-</v>
      </c>
      <c r="AO10" s="256" t="b">
        <f t="shared" ca="1" si="45"/>
        <v>1</v>
      </c>
      <c r="AP10" s="256">
        <f t="shared" ca="1" si="45"/>
        <v>0</v>
      </c>
      <c r="AQ10" s="256" t="str">
        <f t="shared" ca="1" si="45"/>
        <v>-</v>
      </c>
      <c r="AR10" s="256">
        <f t="shared" ca="1" si="45"/>
        <v>1</v>
      </c>
      <c r="AS10" s="256">
        <f t="shared" ca="1" si="45"/>
        <v>1</v>
      </c>
      <c r="AT10" s="256" t="str">
        <f t="shared" ca="1" si="45"/>
        <v>-</v>
      </c>
      <c r="AU10" s="256" t="str">
        <f t="shared" ca="1" si="45"/>
        <v>-</v>
      </c>
      <c r="AV10" s="10"/>
      <c r="AW10" s="22" t="str">
        <f t="shared" ca="1" si="45"/>
        <v>-</v>
      </c>
      <c r="AX10" s="22" t="str">
        <f t="shared" ref="AX10:BQ10" ca="1" si="48">OFFSET(AX$5,$B10,0)</f>
        <v>-</v>
      </c>
      <c r="AY10" s="22" t="str">
        <f t="shared" ca="1" si="48"/>
        <v>-</v>
      </c>
      <c r="AZ10" s="22" t="str">
        <f t="shared" ca="1" si="48"/>
        <v>-</v>
      </c>
      <c r="BA10" s="22" t="str">
        <f t="shared" ca="1" si="48"/>
        <v>-</v>
      </c>
      <c r="BB10" s="22" t="str">
        <f t="shared" ca="1" si="48"/>
        <v>-</v>
      </c>
      <c r="BC10" s="22" t="str">
        <f t="shared" ca="1" si="48"/>
        <v>-</v>
      </c>
      <c r="BD10" s="22" t="str">
        <f t="shared" ca="1" si="48"/>
        <v>-</v>
      </c>
      <c r="BE10" s="22" t="str">
        <f t="shared" ca="1" si="48"/>
        <v>-</v>
      </c>
      <c r="BF10" s="22" t="str">
        <f t="shared" ca="1" si="48"/>
        <v>-</v>
      </c>
      <c r="BG10" s="22" t="str">
        <f t="shared" ca="1" si="48"/>
        <v>-</v>
      </c>
      <c r="BH10" s="22" t="str">
        <f t="shared" ca="1" si="48"/>
        <v>-</v>
      </c>
      <c r="BI10" s="22" t="str">
        <f t="shared" ca="1" si="48"/>
        <v>-</v>
      </c>
      <c r="BJ10" s="22" t="str">
        <f t="shared" ca="1" si="48"/>
        <v>-</v>
      </c>
      <c r="BK10" s="22" t="str">
        <f t="shared" ca="1" si="48"/>
        <v>-</v>
      </c>
      <c r="BL10" s="22" t="str">
        <f t="shared" ca="1" si="48"/>
        <v>-</v>
      </c>
      <c r="BM10" s="22" t="str">
        <f t="shared" ca="1" si="48"/>
        <v>-</v>
      </c>
      <c r="BN10" s="22" t="str">
        <f t="shared" ca="1" si="48"/>
        <v>-</v>
      </c>
      <c r="BO10" s="22" t="str">
        <f t="shared" ca="1" si="48"/>
        <v>-</v>
      </c>
      <c r="BP10" s="22" t="str">
        <f t="shared" ca="1" si="48"/>
        <v>-</v>
      </c>
      <c r="BQ10" s="22" t="str">
        <f t="shared" ca="1" si="48"/>
        <v>-</v>
      </c>
      <c r="BR10" s="10"/>
      <c r="BS10" s="256" t="str">
        <f t="shared" ref="BS10:DT10" ca="1" si="49">OFFSET(BS$5,$B10,0)</f>
        <v>-</v>
      </c>
      <c r="BT10" s="256" t="str">
        <f t="shared" ca="1" si="49"/>
        <v>-</v>
      </c>
      <c r="BU10" s="256" t="str">
        <f t="shared" ca="1" si="49"/>
        <v>-</v>
      </c>
      <c r="BV10" s="256" t="str">
        <f t="shared" ca="1" si="49"/>
        <v>-</v>
      </c>
      <c r="BW10" s="256" t="str">
        <f t="shared" ca="1" si="49"/>
        <v>-</v>
      </c>
      <c r="BX10" s="256" t="str">
        <f t="shared" ca="1" si="49"/>
        <v>-</v>
      </c>
      <c r="BY10" s="256" t="str">
        <f t="shared" ca="1" si="49"/>
        <v>-</v>
      </c>
      <c r="BZ10" s="256" t="str">
        <f t="shared" ca="1" si="49"/>
        <v>-</v>
      </c>
      <c r="CA10" s="256">
        <f t="shared" ref="AR10:DE13" ca="1" si="50">OFFSET(CA$5,$B10,0)</f>
        <v>0.125</v>
      </c>
      <c r="CB10" s="256">
        <f t="shared" ca="1" si="50"/>
        <v>0.3</v>
      </c>
      <c r="CC10" s="256">
        <f t="shared" ca="1" si="50"/>
        <v>-0.05</v>
      </c>
      <c r="CD10" s="256">
        <f t="shared" ca="1" si="50"/>
        <v>0.1</v>
      </c>
      <c r="CE10" s="256">
        <f t="shared" ca="1" si="50"/>
        <v>0.25</v>
      </c>
      <c r="CF10" s="256">
        <f t="shared" ca="1" si="50"/>
        <v>-0.05</v>
      </c>
      <c r="CG10" s="256">
        <f t="shared" ca="1" si="50"/>
        <v>0.05</v>
      </c>
      <c r="CH10" s="256">
        <f t="shared" ca="1" si="50"/>
        <v>0.1</v>
      </c>
      <c r="CI10" s="256">
        <f t="shared" ca="1" si="50"/>
        <v>-0.02</v>
      </c>
      <c r="CJ10" s="256">
        <f t="shared" ca="1" si="50"/>
        <v>0.1</v>
      </c>
      <c r="CK10" s="256">
        <f t="shared" ca="1" si="50"/>
        <v>0.25</v>
      </c>
      <c r="CL10" s="256">
        <f t="shared" ca="1" si="50"/>
        <v>-0.05</v>
      </c>
      <c r="CM10" s="256">
        <f t="shared" ca="1" si="49"/>
        <v>1</v>
      </c>
      <c r="CN10" s="256">
        <f t="shared" ca="1" si="49"/>
        <v>1</v>
      </c>
      <c r="CO10" s="256" t="str">
        <f t="shared" ca="1" si="49"/>
        <v>-</v>
      </c>
      <c r="CP10" s="256" t="str">
        <f t="shared" ca="1" si="49"/>
        <v>-</v>
      </c>
      <c r="CQ10" s="256" t="str">
        <f t="shared" ca="1" si="49"/>
        <v>-</v>
      </c>
      <c r="CR10" s="256" t="str">
        <f t="shared" ca="1" si="49"/>
        <v>-</v>
      </c>
      <c r="CS10" s="256" t="str">
        <f t="shared" ca="1" si="49"/>
        <v>-</v>
      </c>
      <c r="CT10" s="256" t="str">
        <f t="shared" ca="1" si="49"/>
        <v>-</v>
      </c>
      <c r="CU10" s="256" t="str">
        <f t="shared" ca="1" si="49"/>
        <v>-</v>
      </c>
      <c r="CV10" s="256" t="str">
        <f t="shared" ca="1" si="49"/>
        <v>-</v>
      </c>
      <c r="CW10" s="256" t="str">
        <f t="shared" ca="1" si="49"/>
        <v>-</v>
      </c>
      <c r="CX10" s="256" t="str">
        <f t="shared" ca="1" si="49"/>
        <v>-</v>
      </c>
      <c r="CY10" s="256" t="str">
        <f t="shared" ca="1" si="49"/>
        <v>-</v>
      </c>
      <c r="CZ10" s="256" t="str">
        <f t="shared" ca="1" si="49"/>
        <v>-</v>
      </c>
      <c r="DA10" s="256" t="str">
        <f t="shared" ca="1" si="49"/>
        <v>-</v>
      </c>
      <c r="DB10" s="256" t="str">
        <f t="shared" ca="1" si="49"/>
        <v>-</v>
      </c>
      <c r="DC10" s="256">
        <f t="shared" ca="1" si="49"/>
        <v>0</v>
      </c>
      <c r="DD10" s="256">
        <f t="shared" ca="1" si="49"/>
        <v>0</v>
      </c>
      <c r="DE10" s="256">
        <f t="shared" ca="1" si="49"/>
        <v>0</v>
      </c>
      <c r="DF10" s="256">
        <f t="shared" ca="1" si="49"/>
        <v>0</v>
      </c>
      <c r="DG10" s="256">
        <f t="shared" ca="1" si="49"/>
        <v>0</v>
      </c>
      <c r="DH10" s="256">
        <f t="shared" ca="1" si="49"/>
        <v>0</v>
      </c>
      <c r="DI10" s="256">
        <f t="shared" ca="1" si="49"/>
        <v>0</v>
      </c>
      <c r="DJ10" s="256" t="str">
        <f t="shared" ca="1" si="49"/>
        <v>-</v>
      </c>
      <c r="DK10" s="256" t="str">
        <f t="shared" ca="1" si="49"/>
        <v>-</v>
      </c>
      <c r="DL10" s="256" t="str">
        <f t="shared" ca="1" si="49"/>
        <v>-</v>
      </c>
      <c r="DM10" s="256" t="str">
        <f t="shared" ca="1" si="49"/>
        <v>-</v>
      </c>
      <c r="DN10" s="256" t="str">
        <f t="shared" ca="1" si="49"/>
        <v>-</v>
      </c>
      <c r="DO10" s="256" t="str">
        <f t="shared" ca="1" si="49"/>
        <v>-</v>
      </c>
      <c r="DP10" s="256" t="str">
        <f t="shared" ca="1" si="49"/>
        <v>-</v>
      </c>
      <c r="DQ10" s="256" t="str">
        <f t="shared" ca="1" si="49"/>
        <v>-</v>
      </c>
      <c r="DR10" s="256" t="str">
        <f t="shared" ca="1" si="49"/>
        <v>-</v>
      </c>
      <c r="DS10" s="256" t="str">
        <f t="shared" ca="1" si="49"/>
        <v>-</v>
      </c>
      <c r="DT10" s="256" t="str">
        <f t="shared" ca="1" si="49"/>
        <v>-</v>
      </c>
      <c r="DU10" s="10"/>
      <c r="DV10" s="256">
        <f t="shared" ref="DV10:FE10" ca="1" si="51">OFFSET(DV$5,$B10,0)</f>
        <v>1</v>
      </c>
      <c r="DW10" s="256" t="str">
        <f t="shared" ca="1" si="51"/>
        <v>-</v>
      </c>
      <c r="DX10" s="256" t="str">
        <f t="shared" ca="1" si="51"/>
        <v>-</v>
      </c>
      <c r="DY10" s="256" t="str">
        <f t="shared" ca="1" si="51"/>
        <v>-</v>
      </c>
      <c r="DZ10" s="256" t="str">
        <f t="shared" ca="1" si="51"/>
        <v>-</v>
      </c>
      <c r="EA10" s="256" t="str">
        <f t="shared" ca="1" si="51"/>
        <v>-</v>
      </c>
      <c r="EB10" s="256" t="str">
        <f t="shared" ca="1" si="51"/>
        <v>-</v>
      </c>
      <c r="EC10" s="256">
        <f t="shared" ca="1" si="51"/>
        <v>0</v>
      </c>
      <c r="ED10" s="256" t="str">
        <f t="shared" ca="1" si="51"/>
        <v>-</v>
      </c>
      <c r="EE10" s="256">
        <f t="shared" ca="1" si="51"/>
        <v>1</v>
      </c>
      <c r="EF10" s="256">
        <f t="shared" ca="1" si="51"/>
        <v>0</v>
      </c>
      <c r="EG10" s="256">
        <f t="shared" ca="1" si="51"/>
        <v>1</v>
      </c>
      <c r="EH10" s="256">
        <f t="shared" ca="1" si="51"/>
        <v>0</v>
      </c>
      <c r="EI10" s="256">
        <f t="shared" ca="1" si="51"/>
        <v>1</v>
      </c>
      <c r="EJ10" s="256">
        <f t="shared" ca="1" si="51"/>
        <v>1</v>
      </c>
      <c r="EK10" s="256">
        <f t="shared" ca="1" si="51"/>
        <v>1</v>
      </c>
      <c r="EL10" s="256">
        <f t="shared" ca="1" si="51"/>
        <v>0</v>
      </c>
      <c r="EM10" s="256">
        <f t="shared" ca="1" si="51"/>
        <v>0</v>
      </c>
      <c r="EN10" s="256">
        <f t="shared" ca="1" si="51"/>
        <v>0</v>
      </c>
      <c r="EO10" s="256">
        <f t="shared" ca="1" si="51"/>
        <v>0</v>
      </c>
      <c r="EP10" s="256">
        <f t="shared" ca="1" si="51"/>
        <v>0</v>
      </c>
      <c r="EQ10" s="256">
        <f t="shared" ca="1" si="51"/>
        <v>0</v>
      </c>
      <c r="ER10" s="256">
        <f t="shared" ca="1" si="51"/>
        <v>0</v>
      </c>
      <c r="ES10" s="256">
        <f t="shared" ca="1" si="51"/>
        <v>0</v>
      </c>
      <c r="ET10" s="256">
        <f t="shared" ca="1" si="51"/>
        <v>0</v>
      </c>
      <c r="EU10" s="256">
        <f t="shared" ca="1" si="51"/>
        <v>0</v>
      </c>
      <c r="EV10" s="256">
        <f t="shared" ca="1" si="51"/>
        <v>0</v>
      </c>
      <c r="EW10" s="256">
        <f t="shared" ca="1" si="51"/>
        <v>0</v>
      </c>
      <c r="EX10" s="256">
        <f t="shared" ca="1" si="51"/>
        <v>1</v>
      </c>
      <c r="EY10" s="256">
        <f t="shared" ca="1" si="51"/>
        <v>0</v>
      </c>
      <c r="EZ10" s="256">
        <f t="shared" ca="1" si="51"/>
        <v>0</v>
      </c>
      <c r="FA10" s="256">
        <f t="shared" ca="1" si="51"/>
        <v>0</v>
      </c>
      <c r="FB10" s="256">
        <f t="shared" ca="1" si="51"/>
        <v>0</v>
      </c>
      <c r="FC10" s="256">
        <f t="shared" ca="1" si="51"/>
        <v>0</v>
      </c>
      <c r="FD10" s="256">
        <f t="shared" ca="1" si="51"/>
        <v>0</v>
      </c>
      <c r="FE10" s="256">
        <f t="shared" ca="1" si="51"/>
        <v>0</v>
      </c>
      <c r="FF10" s="10"/>
      <c r="FG10" s="256" t="str">
        <f t="shared" ref="FG10:HF10" ca="1" si="52">OFFSET(FG$5,$B10,0)</f>
        <v>-</v>
      </c>
      <c r="FH10" s="256" t="str">
        <f t="shared" ca="1" si="52"/>
        <v>-</v>
      </c>
      <c r="FI10" s="256" t="str">
        <f t="shared" ca="1" si="52"/>
        <v>-</v>
      </c>
      <c r="FJ10" s="256" t="str">
        <f t="shared" ca="1" si="52"/>
        <v>-</v>
      </c>
      <c r="FK10" s="256" t="str">
        <f t="shared" ca="1" si="52"/>
        <v>-</v>
      </c>
      <c r="FL10" s="256" t="b">
        <f t="shared" ca="1" si="52"/>
        <v>0</v>
      </c>
      <c r="FM10" s="256" t="b">
        <f t="shared" ca="1" si="52"/>
        <v>0</v>
      </c>
      <c r="FN10" s="256" t="b">
        <f t="shared" ca="1" si="52"/>
        <v>1</v>
      </c>
      <c r="FO10" s="256">
        <f t="shared" ca="1" si="52"/>
        <v>0</v>
      </c>
      <c r="FP10" s="256">
        <f t="shared" ca="1" si="52"/>
        <v>1</v>
      </c>
      <c r="FQ10" s="256">
        <f t="shared" ca="1" si="52"/>
        <v>1</v>
      </c>
      <c r="FR10" s="256" t="str">
        <f t="shared" ca="1" si="52"/>
        <v>-</v>
      </c>
      <c r="FS10" s="256" t="str">
        <f t="shared" ca="1" si="52"/>
        <v>-</v>
      </c>
      <c r="FT10" s="256" t="str">
        <f t="shared" ca="1" si="52"/>
        <v>-</v>
      </c>
      <c r="FU10" s="256" t="str">
        <f t="shared" ca="1" si="52"/>
        <v>-</v>
      </c>
      <c r="FV10" s="256">
        <f t="shared" ca="1" si="52"/>
        <v>1</v>
      </c>
      <c r="FW10" s="256" t="str">
        <f t="shared" ca="1" si="52"/>
        <v>-</v>
      </c>
      <c r="FX10" s="256" t="str">
        <f t="shared" ca="1" si="52"/>
        <v>-</v>
      </c>
      <c r="FY10" s="256" t="str">
        <f t="shared" ca="1" si="52"/>
        <v>-</v>
      </c>
      <c r="FZ10" s="256" t="str">
        <f t="shared" ca="1" si="52"/>
        <v>-</v>
      </c>
      <c r="GA10" s="256" t="str">
        <f t="shared" ca="1" si="52"/>
        <v>-</v>
      </c>
      <c r="GB10" s="256" t="b">
        <f t="shared" ca="1" si="52"/>
        <v>1</v>
      </c>
      <c r="GC10" s="256">
        <f t="shared" ca="1" si="52"/>
        <v>0</v>
      </c>
      <c r="GD10" s="296">
        <v>999999</v>
      </c>
      <c r="GE10" s="298">
        <f t="shared" ca="1" si="52"/>
        <v>999999</v>
      </c>
      <c r="GF10" s="298">
        <f t="shared" ca="1" si="52"/>
        <v>999999</v>
      </c>
      <c r="GG10" s="298">
        <f t="shared" ca="1" si="52"/>
        <v>999999</v>
      </c>
      <c r="GH10" s="298">
        <f t="shared" ca="1" si="52"/>
        <v>999999</v>
      </c>
      <c r="GI10" s="298">
        <f t="shared" ca="1" si="52"/>
        <v>999999</v>
      </c>
      <c r="GJ10" s="256" t="str">
        <f t="shared" ca="1" si="52"/>
        <v>-</v>
      </c>
      <c r="GK10" s="256" t="str">
        <f t="shared" ca="1" si="52"/>
        <v>-</v>
      </c>
      <c r="GL10" s="256" t="b">
        <f t="shared" ca="1" si="52"/>
        <v>1</v>
      </c>
      <c r="GM10" s="256">
        <f t="shared" ca="1" si="52"/>
        <v>0</v>
      </c>
      <c r="GN10" s="256" t="str">
        <f t="shared" ca="1" si="52"/>
        <v>-</v>
      </c>
      <c r="GO10" s="256" t="str">
        <f t="shared" ca="1" si="52"/>
        <v>-</v>
      </c>
      <c r="GP10" s="256" t="str">
        <f t="shared" ca="1" si="52"/>
        <v>-</v>
      </c>
      <c r="GQ10" s="256" t="str">
        <f t="shared" ca="1" si="52"/>
        <v>-</v>
      </c>
      <c r="GR10" s="256" t="str">
        <f t="shared" ca="1" si="52"/>
        <v>-</v>
      </c>
      <c r="GS10" s="255" t="b">
        <v>1</v>
      </c>
      <c r="GT10" s="255">
        <v>0</v>
      </c>
      <c r="GU10" s="255">
        <v>0</v>
      </c>
      <c r="GV10" s="255">
        <v>0.5</v>
      </c>
      <c r="GW10" s="256" t="str">
        <f t="shared" ca="1" si="52"/>
        <v>-</v>
      </c>
      <c r="GX10" s="256" t="str">
        <f t="shared" ca="1" si="52"/>
        <v>-</v>
      </c>
      <c r="GY10" s="256" t="str">
        <f t="shared" ca="1" si="52"/>
        <v>-</v>
      </c>
      <c r="GZ10" s="255">
        <v>0</v>
      </c>
      <c r="HA10" s="255">
        <v>0</v>
      </c>
      <c r="HB10" s="256" t="str">
        <f t="shared" ca="1" si="52"/>
        <v>-</v>
      </c>
      <c r="HC10" s="256" t="str">
        <f t="shared" ca="1" si="52"/>
        <v>-</v>
      </c>
      <c r="HD10" s="256" t="str">
        <f t="shared" ca="1" si="52"/>
        <v>-</v>
      </c>
      <c r="HE10" s="256" t="str">
        <f t="shared" ca="1" si="52"/>
        <v>-</v>
      </c>
      <c r="HF10" s="256" t="str">
        <f t="shared" ca="1" si="52"/>
        <v>-</v>
      </c>
      <c r="HG10" s="10"/>
      <c r="HH10" s="256">
        <f t="shared" ref="HH10:HT10" ca="1" si="53">OFFSET(HH$5,$B10,0)</f>
        <v>1</v>
      </c>
      <c r="HI10" s="256">
        <f t="shared" ca="1" si="53"/>
        <v>0</v>
      </c>
      <c r="HJ10" s="256">
        <f t="shared" ca="1" si="53"/>
        <v>1</v>
      </c>
      <c r="HK10" s="256">
        <f t="shared" ca="1" si="53"/>
        <v>1</v>
      </c>
      <c r="HL10" s="256">
        <f t="shared" ca="1" si="53"/>
        <v>0</v>
      </c>
      <c r="HM10" s="256" t="str">
        <f t="shared" ca="1" si="53"/>
        <v>-</v>
      </c>
      <c r="HN10" s="256" t="str">
        <f t="shared" ca="1" si="53"/>
        <v>-</v>
      </c>
      <c r="HO10" s="256" t="str">
        <f t="shared" ca="1" si="53"/>
        <v>-</v>
      </c>
      <c r="HP10" s="256" t="str">
        <f t="shared" ca="1" si="53"/>
        <v>-</v>
      </c>
      <c r="HQ10" s="256">
        <f t="shared" ca="1" si="53"/>
        <v>1</v>
      </c>
      <c r="HR10" s="256">
        <f t="shared" ca="1" si="53"/>
        <v>1</v>
      </c>
      <c r="HS10" s="256">
        <f t="shared" ca="1" si="53"/>
        <v>1</v>
      </c>
      <c r="HT10" s="256">
        <f t="shared" ca="1" si="53"/>
        <v>1</v>
      </c>
      <c r="HU10" s="10"/>
      <c r="HV10" s="256">
        <f t="shared" ref="HV10:IC10" ca="1" si="54">OFFSET(HV$5,$B10,0)</f>
        <v>1</v>
      </c>
      <c r="HW10" s="256">
        <f t="shared" ca="1" si="54"/>
        <v>1</v>
      </c>
      <c r="HX10" s="256">
        <f t="shared" ca="1" si="54"/>
        <v>1</v>
      </c>
      <c r="HY10" s="256">
        <f t="shared" ca="1" si="54"/>
        <v>1</v>
      </c>
      <c r="HZ10" s="256">
        <f t="shared" ca="1" si="54"/>
        <v>1</v>
      </c>
      <c r="IA10" s="256">
        <f t="shared" ca="1" si="54"/>
        <v>1</v>
      </c>
      <c r="IB10" s="256" t="str">
        <f t="shared" ca="1" si="54"/>
        <v>-</v>
      </c>
      <c r="IC10" s="256">
        <f t="shared" ca="1" si="54"/>
        <v>0</v>
      </c>
      <c r="ID10" s="27">
        <v>0</v>
      </c>
    </row>
    <row r="11" spans="1:238" outlineLevel="1">
      <c r="A11" s="24">
        <f t="shared" si="12"/>
        <v>6</v>
      </c>
      <c r="B11" s="24">
        <f t="shared" ref="B11" si="55">$A$9</f>
        <v>4</v>
      </c>
      <c r="C11">
        <v>1</v>
      </c>
      <c r="D11" s="236" t="s">
        <v>943</v>
      </c>
      <c r="E11" t="b">
        <v>0</v>
      </c>
      <c r="F11" t="b">
        <v>0</v>
      </c>
      <c r="G11" t="b">
        <v>0</v>
      </c>
      <c r="P11" s="250" t="s">
        <v>1063</v>
      </c>
      <c r="Q11" s="10" t="str">
        <f>IF(COUNTIF(P$5:P11,P11)=1,"-","Dup")</f>
        <v>-</v>
      </c>
      <c r="R11" s="10"/>
      <c r="S11" s="21" t="s">
        <v>36</v>
      </c>
      <c r="T11" s="21" t="s">
        <v>36</v>
      </c>
      <c r="U11" s="21" t="s">
        <v>36</v>
      </c>
      <c r="V11" s="21" t="s">
        <v>36</v>
      </c>
      <c r="W11" s="21" t="s">
        <v>36</v>
      </c>
      <c r="X11" s="255" t="s">
        <v>36</v>
      </c>
      <c r="Y11" s="10"/>
      <c r="Z11" s="22" t="b">
        <f t="shared" ca="1" si="45"/>
        <v>0</v>
      </c>
      <c r="AA11" s="256" t="str">
        <f t="shared" ca="1" si="45"/>
        <v>-</v>
      </c>
      <c r="AB11" s="256" t="str">
        <f t="shared" ca="1" si="33"/>
        <v>-</v>
      </c>
      <c r="AC11" s="256" t="str">
        <f t="shared" ca="1" si="33"/>
        <v>-</v>
      </c>
      <c r="AD11" s="22" t="b">
        <f t="shared" ca="1" si="45"/>
        <v>0</v>
      </c>
      <c r="AE11" s="22" t="str">
        <f t="shared" ca="1" si="46"/>
        <v>-</v>
      </c>
      <c r="AF11" s="256" t="str">
        <f t="shared" ca="1" si="46"/>
        <v>-</v>
      </c>
      <c r="AG11" s="256" t="str">
        <f t="shared" ca="1" si="46"/>
        <v>-</v>
      </c>
      <c r="AH11" s="256" t="str">
        <f t="shared" ca="1" si="46"/>
        <v>-</v>
      </c>
      <c r="AI11" s="10"/>
      <c r="AJ11" s="22" t="b">
        <f ca="1">OFFSET(AJ$5,$B11,0)</f>
        <v>0</v>
      </c>
      <c r="AK11" s="21" t="b">
        <v>1</v>
      </c>
      <c r="AL11" s="21">
        <v>1</v>
      </c>
      <c r="AM11" s="21" t="s">
        <v>36</v>
      </c>
      <c r="AN11" s="244" t="str">
        <f t="shared" ca="1" si="45"/>
        <v>-</v>
      </c>
      <c r="AO11" s="22" t="b">
        <f t="shared" ca="1" si="45"/>
        <v>1</v>
      </c>
      <c r="AP11" s="22">
        <f t="shared" ref="AP11:AQ19" ca="1" si="56">OFFSET(AP$5,$B11,0)</f>
        <v>0</v>
      </c>
      <c r="AQ11" s="21">
        <v>1</v>
      </c>
      <c r="AR11" s="22">
        <f t="shared" ca="1" si="50"/>
        <v>1</v>
      </c>
      <c r="AS11" s="22">
        <f t="shared" ca="1" si="50"/>
        <v>1</v>
      </c>
      <c r="AT11" s="22" t="str">
        <f t="shared" ca="1" si="50"/>
        <v>-</v>
      </c>
      <c r="AU11" s="22" t="str">
        <f t="shared" ca="1" si="50"/>
        <v>-</v>
      </c>
      <c r="AV11" s="10"/>
      <c r="AW11" s="22" t="str">
        <f t="shared" ca="1" si="50"/>
        <v>-</v>
      </c>
      <c r="AX11" s="22" t="str">
        <f t="shared" ca="1" si="50"/>
        <v>-</v>
      </c>
      <c r="AY11" s="22" t="str">
        <f t="shared" ca="1" si="50"/>
        <v>-</v>
      </c>
      <c r="AZ11" s="22" t="str">
        <f t="shared" ca="1" si="50"/>
        <v>-</v>
      </c>
      <c r="BA11" s="22" t="str">
        <f t="shared" ca="1" si="50"/>
        <v>-</v>
      </c>
      <c r="BB11" s="22" t="str">
        <f t="shared" ca="1" si="50"/>
        <v>-</v>
      </c>
      <c r="BC11" s="22" t="str">
        <f t="shared" ca="1" si="50"/>
        <v>-</v>
      </c>
      <c r="BD11" s="22" t="str">
        <f t="shared" ca="1" si="50"/>
        <v>-</v>
      </c>
      <c r="BE11" s="22" t="str">
        <f t="shared" ca="1" si="50"/>
        <v>-</v>
      </c>
      <c r="BF11" s="22" t="str">
        <f t="shared" ca="1" si="50"/>
        <v>-</v>
      </c>
      <c r="BG11" s="22" t="str">
        <f t="shared" ca="1" si="50"/>
        <v>-</v>
      </c>
      <c r="BH11" s="22" t="str">
        <f t="shared" ca="1" si="50"/>
        <v>-</v>
      </c>
      <c r="BI11" s="22" t="str">
        <f t="shared" ca="1" si="50"/>
        <v>-</v>
      </c>
      <c r="BJ11" s="22" t="str">
        <f t="shared" ca="1" si="50"/>
        <v>-</v>
      </c>
      <c r="BK11" s="22" t="str">
        <f t="shared" ca="1" si="50"/>
        <v>-</v>
      </c>
      <c r="BL11" s="22" t="str">
        <f t="shared" ca="1" si="50"/>
        <v>-</v>
      </c>
      <c r="BM11" s="22" t="str">
        <f t="shared" ca="1" si="50"/>
        <v>-</v>
      </c>
      <c r="BN11" s="22" t="str">
        <f t="shared" ca="1" si="50"/>
        <v>-</v>
      </c>
      <c r="BO11" s="22" t="str">
        <f t="shared" ca="1" si="50"/>
        <v>-</v>
      </c>
      <c r="BP11" s="22" t="str">
        <f t="shared" ca="1" si="50"/>
        <v>-</v>
      </c>
      <c r="BQ11" s="22" t="str">
        <f t="shared" ca="1" si="50"/>
        <v>-</v>
      </c>
      <c r="BR11" s="10"/>
      <c r="BS11" s="22" t="str">
        <f t="shared" ca="1" si="50"/>
        <v>-</v>
      </c>
      <c r="BT11" s="22" t="str">
        <f t="shared" ca="1" si="50"/>
        <v>-</v>
      </c>
      <c r="BU11" s="22" t="str">
        <f t="shared" ca="1" si="50"/>
        <v>-</v>
      </c>
      <c r="BV11" s="22" t="str">
        <f t="shared" ca="1" si="50"/>
        <v>-</v>
      </c>
      <c r="BW11" s="22" t="str">
        <f t="shared" ca="1" si="50"/>
        <v>-</v>
      </c>
      <c r="BX11" s="22" t="str">
        <f t="shared" ca="1" si="50"/>
        <v>-</v>
      </c>
      <c r="BY11" s="22" t="str">
        <f t="shared" ca="1" si="50"/>
        <v>-</v>
      </c>
      <c r="BZ11" s="22" t="str">
        <f t="shared" ca="1" si="50"/>
        <v>-</v>
      </c>
      <c r="CA11" s="256">
        <f t="shared" ca="1" si="50"/>
        <v>0.125</v>
      </c>
      <c r="CB11" s="256">
        <f t="shared" ca="1" si="50"/>
        <v>0.3</v>
      </c>
      <c r="CC11" s="256">
        <f t="shared" ca="1" si="50"/>
        <v>-0.05</v>
      </c>
      <c r="CD11" s="256">
        <f t="shared" ca="1" si="50"/>
        <v>0.1</v>
      </c>
      <c r="CE11" s="256">
        <f t="shared" ca="1" si="50"/>
        <v>0.25</v>
      </c>
      <c r="CF11" s="256">
        <f t="shared" ca="1" si="50"/>
        <v>-0.05</v>
      </c>
      <c r="CG11" s="256">
        <f t="shared" ca="1" si="50"/>
        <v>0.05</v>
      </c>
      <c r="CH11" s="256">
        <f t="shared" ca="1" si="50"/>
        <v>0.1</v>
      </c>
      <c r="CI11" s="256">
        <f t="shared" ca="1" si="50"/>
        <v>-0.02</v>
      </c>
      <c r="CJ11" s="256">
        <f t="shared" ca="1" si="50"/>
        <v>0.1</v>
      </c>
      <c r="CK11" s="256">
        <f t="shared" ca="1" si="50"/>
        <v>0.25</v>
      </c>
      <c r="CL11" s="256">
        <f t="shared" ca="1" si="50"/>
        <v>-0.05</v>
      </c>
      <c r="CM11" s="22">
        <f t="shared" ca="1" si="50"/>
        <v>1</v>
      </c>
      <c r="CN11" s="22">
        <f t="shared" ca="1" si="50"/>
        <v>1</v>
      </c>
      <c r="CO11" s="256" t="str">
        <f t="shared" ref="CO11:CW12" ca="1" si="57">OFFSET(CO$5,$B11,0)</f>
        <v>-</v>
      </c>
      <c r="CP11" s="22" t="str">
        <f t="shared" ca="1" si="50"/>
        <v>-</v>
      </c>
      <c r="CQ11" s="256" t="str">
        <f t="shared" ca="1" si="57"/>
        <v>-</v>
      </c>
      <c r="CR11" s="256" t="str">
        <f t="shared" ca="1" si="57"/>
        <v>-</v>
      </c>
      <c r="CS11" s="256" t="str">
        <f t="shared" ca="1" si="57"/>
        <v>-</v>
      </c>
      <c r="CT11" s="256" t="str">
        <f t="shared" ca="1" si="57"/>
        <v>-</v>
      </c>
      <c r="CU11" s="256" t="str">
        <f t="shared" ca="1" si="57"/>
        <v>-</v>
      </c>
      <c r="CV11" s="256" t="str">
        <f t="shared" ca="1" si="57"/>
        <v>-</v>
      </c>
      <c r="CW11" s="256" t="str">
        <f t="shared" ca="1" si="57"/>
        <v>-</v>
      </c>
      <c r="CX11" s="22" t="str">
        <f t="shared" ca="1" si="50"/>
        <v>-</v>
      </c>
      <c r="CY11" s="22" t="str">
        <f t="shared" ca="1" si="50"/>
        <v>-</v>
      </c>
      <c r="CZ11" s="22" t="str">
        <f t="shared" ca="1" si="50"/>
        <v>-</v>
      </c>
      <c r="DA11" s="22" t="str">
        <f t="shared" ca="1" si="50"/>
        <v>-</v>
      </c>
      <c r="DB11" s="22" t="str">
        <f t="shared" ca="1" si="50"/>
        <v>-</v>
      </c>
      <c r="DC11" s="22">
        <f t="shared" ca="1" si="50"/>
        <v>0</v>
      </c>
      <c r="DD11" s="256">
        <f t="shared" ca="1" si="50"/>
        <v>0</v>
      </c>
      <c r="DE11" s="256">
        <f t="shared" ca="1" si="50"/>
        <v>0</v>
      </c>
      <c r="DF11" s="22">
        <f t="shared" ref="DF11:FC11" ca="1" si="58">OFFSET(DF$5,$B11,0)</f>
        <v>0</v>
      </c>
      <c r="DG11" s="22">
        <f t="shared" ca="1" si="58"/>
        <v>0</v>
      </c>
      <c r="DH11" s="22">
        <f t="shared" ca="1" si="58"/>
        <v>0</v>
      </c>
      <c r="DI11" s="22">
        <f t="shared" ca="1" si="58"/>
        <v>0</v>
      </c>
      <c r="DJ11" s="22" t="str">
        <f t="shared" ca="1" si="58"/>
        <v>-</v>
      </c>
      <c r="DK11" s="22" t="str">
        <f t="shared" ca="1" si="58"/>
        <v>-</v>
      </c>
      <c r="DL11" s="22" t="str">
        <f t="shared" ca="1" si="58"/>
        <v>-</v>
      </c>
      <c r="DM11" s="22" t="str">
        <f t="shared" ca="1" si="58"/>
        <v>-</v>
      </c>
      <c r="DN11" s="22" t="str">
        <f t="shared" ca="1" si="58"/>
        <v>-</v>
      </c>
      <c r="DO11" s="22" t="str">
        <f t="shared" ca="1" si="58"/>
        <v>-</v>
      </c>
      <c r="DP11" s="22" t="str">
        <f t="shared" ca="1" si="58"/>
        <v>-</v>
      </c>
      <c r="DQ11" s="22" t="str">
        <f t="shared" ca="1" si="58"/>
        <v>-</v>
      </c>
      <c r="DR11" s="22" t="str">
        <f t="shared" ca="1" si="58"/>
        <v>-</v>
      </c>
      <c r="DS11" s="22" t="str">
        <f t="shared" ca="1" si="58"/>
        <v>-</v>
      </c>
      <c r="DT11" s="22" t="str">
        <f t="shared" ca="1" si="58"/>
        <v>-</v>
      </c>
      <c r="DU11" s="10"/>
      <c r="DV11" s="22">
        <f t="shared" ca="1" si="58"/>
        <v>1</v>
      </c>
      <c r="DW11" s="22" t="str">
        <f t="shared" ca="1" si="58"/>
        <v>-</v>
      </c>
      <c r="DX11" s="22" t="str">
        <f t="shared" ca="1" si="58"/>
        <v>-</v>
      </c>
      <c r="DY11" s="22" t="str">
        <f t="shared" ca="1" si="58"/>
        <v>-</v>
      </c>
      <c r="DZ11" s="22" t="str">
        <f t="shared" ca="1" si="58"/>
        <v>-</v>
      </c>
      <c r="EA11" s="244" t="str">
        <f t="shared" ca="1" si="58"/>
        <v>-</v>
      </c>
      <c r="EB11" s="22" t="str">
        <f t="shared" ca="1" si="58"/>
        <v>-</v>
      </c>
      <c r="EC11" s="22">
        <f t="shared" ca="1" si="58"/>
        <v>0</v>
      </c>
      <c r="ED11" s="22" t="str">
        <f t="shared" ca="1" si="58"/>
        <v>-</v>
      </c>
      <c r="EE11" s="22">
        <f t="shared" ref="EE11:EF13" ca="1" si="59">OFFSET(EE$5,$B11,0)</f>
        <v>1</v>
      </c>
      <c r="EF11" s="22">
        <f t="shared" ca="1" si="59"/>
        <v>0</v>
      </c>
      <c r="EG11" s="22">
        <f t="shared" ca="1" si="58"/>
        <v>1</v>
      </c>
      <c r="EH11" s="22">
        <f t="shared" ca="1" si="58"/>
        <v>0</v>
      </c>
      <c r="EI11" s="22">
        <f t="shared" ca="1" si="58"/>
        <v>1</v>
      </c>
      <c r="EJ11" s="22">
        <f t="shared" ca="1" si="58"/>
        <v>1</v>
      </c>
      <c r="EK11" s="22">
        <f t="shared" ca="1" si="58"/>
        <v>1</v>
      </c>
      <c r="EL11" s="22">
        <f t="shared" ca="1" si="58"/>
        <v>0</v>
      </c>
      <c r="EM11" s="22">
        <f t="shared" ca="1" si="58"/>
        <v>0</v>
      </c>
      <c r="EN11" s="22">
        <f t="shared" ca="1" si="58"/>
        <v>0</v>
      </c>
      <c r="EO11" s="22">
        <f t="shared" ca="1" si="58"/>
        <v>0</v>
      </c>
      <c r="EP11" s="22">
        <f t="shared" ca="1" si="58"/>
        <v>0</v>
      </c>
      <c r="EQ11" s="22">
        <f t="shared" ca="1" si="58"/>
        <v>0</v>
      </c>
      <c r="ER11" s="22">
        <f t="shared" ca="1" si="58"/>
        <v>0</v>
      </c>
      <c r="ES11" s="22">
        <f t="shared" ca="1" si="58"/>
        <v>0</v>
      </c>
      <c r="ET11" s="22">
        <f t="shared" ref="ET11:EU13" ca="1" si="60">OFFSET(ET$5,$B11,0)</f>
        <v>0</v>
      </c>
      <c r="EU11" s="22">
        <f t="shared" ca="1" si="60"/>
        <v>0</v>
      </c>
      <c r="EV11" s="22">
        <f t="shared" ca="1" si="58"/>
        <v>0</v>
      </c>
      <c r="EW11" s="22">
        <f t="shared" ca="1" si="58"/>
        <v>0</v>
      </c>
      <c r="EX11" s="22">
        <f t="shared" ca="1" si="58"/>
        <v>1</v>
      </c>
      <c r="EY11" s="22">
        <f t="shared" ca="1" si="58"/>
        <v>0</v>
      </c>
      <c r="EZ11" s="22">
        <f t="shared" ca="1" si="58"/>
        <v>0</v>
      </c>
      <c r="FA11" s="22">
        <f t="shared" ca="1" si="58"/>
        <v>0</v>
      </c>
      <c r="FB11" s="22">
        <f t="shared" ca="1" si="58"/>
        <v>0</v>
      </c>
      <c r="FC11" s="22">
        <f t="shared" ca="1" si="58"/>
        <v>0</v>
      </c>
      <c r="FD11" s="22">
        <f t="shared" ref="FD11:GX13" ca="1" si="61">OFFSET(FD$5,$B11,0)</f>
        <v>0</v>
      </c>
      <c r="FE11" s="22">
        <f t="shared" ca="1" si="61"/>
        <v>0</v>
      </c>
      <c r="FF11" s="10"/>
      <c r="FG11" s="22" t="str">
        <f t="shared" ca="1" si="61"/>
        <v>-</v>
      </c>
      <c r="FH11" s="22" t="str">
        <f t="shared" ca="1" si="61"/>
        <v>-</v>
      </c>
      <c r="FI11" s="256" t="str">
        <f t="shared" ca="1" si="61"/>
        <v>-</v>
      </c>
      <c r="FJ11" s="22" t="str">
        <f t="shared" ca="1" si="61"/>
        <v>-</v>
      </c>
      <c r="FK11" s="22" t="str">
        <f t="shared" ca="1" si="61"/>
        <v>-</v>
      </c>
      <c r="FL11" s="22" t="b">
        <f t="shared" ca="1" si="61"/>
        <v>0</v>
      </c>
      <c r="FM11" s="22" t="b">
        <f t="shared" ca="1" si="61"/>
        <v>0</v>
      </c>
      <c r="FN11" s="22" t="b">
        <f t="shared" ca="1" si="61"/>
        <v>1</v>
      </c>
      <c r="FO11" s="22">
        <f t="shared" ca="1" si="61"/>
        <v>0</v>
      </c>
      <c r="FP11" s="22">
        <f t="shared" ca="1" si="61"/>
        <v>1</v>
      </c>
      <c r="FQ11" s="22">
        <f t="shared" ca="1" si="61"/>
        <v>1</v>
      </c>
      <c r="FR11" s="22" t="str">
        <f t="shared" ca="1" si="61"/>
        <v>-</v>
      </c>
      <c r="FS11" s="22" t="str">
        <f t="shared" ca="1" si="61"/>
        <v>-</v>
      </c>
      <c r="FT11" s="22" t="str">
        <f t="shared" ca="1" si="61"/>
        <v>-</v>
      </c>
      <c r="FU11" s="22" t="str">
        <f t="shared" ca="1" si="61"/>
        <v>-</v>
      </c>
      <c r="FV11" s="22">
        <f t="shared" ca="1" si="61"/>
        <v>1</v>
      </c>
      <c r="FW11" s="22" t="str">
        <f t="shared" ca="1" si="61"/>
        <v>-</v>
      </c>
      <c r="FX11" s="22" t="str">
        <f t="shared" ca="1" si="61"/>
        <v>-</v>
      </c>
      <c r="FY11" s="22" t="str">
        <f t="shared" ca="1" si="61"/>
        <v>-</v>
      </c>
      <c r="FZ11" s="22" t="str">
        <f t="shared" ca="1" si="61"/>
        <v>-</v>
      </c>
      <c r="GA11" s="244" t="str">
        <f t="shared" ca="1" si="61"/>
        <v>-</v>
      </c>
      <c r="GB11" s="22" t="b">
        <f t="shared" ca="1" si="61"/>
        <v>1</v>
      </c>
      <c r="GC11" s="22">
        <f t="shared" ca="1" si="61"/>
        <v>0</v>
      </c>
      <c r="GD11" s="298" t="str">
        <f t="shared" ca="1" si="61"/>
        <v>-</v>
      </c>
      <c r="GE11" s="298">
        <f t="shared" ca="1" si="61"/>
        <v>999999</v>
      </c>
      <c r="GF11" s="298">
        <f t="shared" ca="1" si="61"/>
        <v>999999</v>
      </c>
      <c r="GG11" s="298">
        <f t="shared" ca="1" si="61"/>
        <v>999999</v>
      </c>
      <c r="GH11" s="298">
        <f t="shared" ca="1" si="61"/>
        <v>999999</v>
      </c>
      <c r="GI11" s="298">
        <f t="shared" ca="1" si="61"/>
        <v>999999</v>
      </c>
      <c r="GJ11" s="22" t="str">
        <f t="shared" ca="1" si="61"/>
        <v>-</v>
      </c>
      <c r="GK11" s="22" t="str">
        <f t="shared" ca="1" si="61"/>
        <v>-</v>
      </c>
      <c r="GL11" s="22" t="b">
        <f t="shared" ca="1" si="61"/>
        <v>1</v>
      </c>
      <c r="GM11" s="22">
        <f t="shared" ca="1" si="61"/>
        <v>0</v>
      </c>
      <c r="GN11" s="22" t="str">
        <f t="shared" ca="1" si="61"/>
        <v>-</v>
      </c>
      <c r="GO11" s="22" t="str">
        <f t="shared" ca="1" si="61"/>
        <v>-</v>
      </c>
      <c r="GP11" s="22" t="str">
        <f t="shared" ca="1" si="61"/>
        <v>-</v>
      </c>
      <c r="GQ11" s="22" t="str">
        <f t="shared" ca="1" si="61"/>
        <v>-</v>
      </c>
      <c r="GR11" s="22" t="str">
        <f t="shared" ca="1" si="61"/>
        <v>-</v>
      </c>
      <c r="GS11" s="256" t="str">
        <f t="shared" ca="1" si="61"/>
        <v>-</v>
      </c>
      <c r="GT11" s="256" t="str">
        <f t="shared" ca="1" si="61"/>
        <v>-</v>
      </c>
      <c r="GU11" s="256" t="str">
        <f t="shared" ca="1" si="61"/>
        <v>-</v>
      </c>
      <c r="GV11" s="256" t="str">
        <f t="shared" ca="1" si="61"/>
        <v>-</v>
      </c>
      <c r="GW11" s="22" t="str">
        <f t="shared" ca="1" si="61"/>
        <v>-</v>
      </c>
      <c r="GX11" s="22" t="str">
        <f t="shared" ca="1" si="61"/>
        <v>-</v>
      </c>
      <c r="GY11" s="22" t="str">
        <f t="shared" ref="GY11:IA11" ca="1" si="62">OFFSET(GY$5,$B11,0)</f>
        <v>-</v>
      </c>
      <c r="GZ11" s="22">
        <f t="shared" ca="1" si="62"/>
        <v>500</v>
      </c>
      <c r="HA11" s="22">
        <f t="shared" ca="1" si="62"/>
        <v>500</v>
      </c>
      <c r="HB11" s="22" t="str">
        <f ca="1">OFFSET(HB$5,$B11,0)</f>
        <v>-</v>
      </c>
      <c r="HC11" s="22" t="str">
        <f t="shared" ca="1" si="62"/>
        <v>-</v>
      </c>
      <c r="HD11" s="22" t="str">
        <f t="shared" ref="HD11:HF12" ca="1" si="63">OFFSET(HD$5,$B11,0)</f>
        <v>-</v>
      </c>
      <c r="HE11" s="22" t="str">
        <f t="shared" ca="1" si="63"/>
        <v>-</v>
      </c>
      <c r="HF11" s="22" t="str">
        <f t="shared" ca="1" si="63"/>
        <v>-</v>
      </c>
      <c r="HG11" s="10"/>
      <c r="HH11" s="22">
        <f t="shared" ca="1" si="62"/>
        <v>1</v>
      </c>
      <c r="HI11" s="22">
        <f t="shared" ca="1" si="62"/>
        <v>0</v>
      </c>
      <c r="HJ11" s="22">
        <f t="shared" ca="1" si="62"/>
        <v>1</v>
      </c>
      <c r="HK11" s="22">
        <f t="shared" ca="1" si="62"/>
        <v>1</v>
      </c>
      <c r="HL11" s="22">
        <f t="shared" ca="1" si="62"/>
        <v>0</v>
      </c>
      <c r="HM11" s="22" t="str">
        <f t="shared" ca="1" si="62"/>
        <v>-</v>
      </c>
      <c r="HN11" s="22" t="str">
        <f t="shared" ca="1" si="62"/>
        <v>-</v>
      </c>
      <c r="HO11" s="22" t="str">
        <f t="shared" ca="1" si="62"/>
        <v>-</v>
      </c>
      <c r="HP11" s="22" t="str">
        <f t="shared" ca="1" si="62"/>
        <v>-</v>
      </c>
      <c r="HQ11" s="22">
        <f t="shared" ca="1" si="62"/>
        <v>1</v>
      </c>
      <c r="HR11" s="22">
        <f t="shared" ca="1" si="62"/>
        <v>1</v>
      </c>
      <c r="HS11" s="22">
        <f t="shared" ca="1" si="62"/>
        <v>1</v>
      </c>
      <c r="HT11" s="22">
        <f t="shared" ca="1" si="62"/>
        <v>1</v>
      </c>
      <c r="HU11" s="10"/>
      <c r="HV11" s="22">
        <f t="shared" ca="1" si="62"/>
        <v>1</v>
      </c>
      <c r="HW11" s="22">
        <f t="shared" ca="1" si="62"/>
        <v>1</v>
      </c>
      <c r="HX11" s="22">
        <f t="shared" ca="1" si="62"/>
        <v>1</v>
      </c>
      <c r="HY11" s="22">
        <f t="shared" ca="1" si="62"/>
        <v>1</v>
      </c>
      <c r="HZ11" s="22">
        <f t="shared" ca="1" si="62"/>
        <v>1</v>
      </c>
      <c r="IA11" s="22">
        <f t="shared" ca="1" si="62"/>
        <v>1</v>
      </c>
      <c r="IB11" s="256" t="str">
        <f t="shared" ref="IB11:IC11" ca="1" si="64">OFFSET(IB$5,$B11,0)</f>
        <v>-</v>
      </c>
      <c r="IC11" s="22">
        <f t="shared" ca="1" si="64"/>
        <v>0</v>
      </c>
      <c r="ID11" s="27">
        <v>0</v>
      </c>
    </row>
    <row r="12" spans="1:238">
      <c r="A12" s="24">
        <f t="shared" si="12"/>
        <v>7</v>
      </c>
      <c r="B12" s="24">
        <f>$A$9</f>
        <v>4</v>
      </c>
      <c r="C12">
        <v>2</v>
      </c>
      <c r="D12" s="236" t="s">
        <v>943</v>
      </c>
      <c r="E12" t="b">
        <v>1</v>
      </c>
      <c r="F12" t="b">
        <v>1</v>
      </c>
      <c r="G12" t="b">
        <v>1</v>
      </c>
      <c r="P12" s="224" t="str">
        <f ca="1">"Nutrition test with LTW"&amp;" (F"&amp;3+IFERROR(1*$BS12,0)+IFERROR(1*$BT12,0)&amp;3-IFERROR(1*NOT($BV12),0)&amp;"N"&amp;$CM12&amp;$CN12&amp;")"</f>
        <v>Nutrition test with LTW (F33N33)</v>
      </c>
      <c r="Q12" s="10" t="str">
        <f ca="1">IF(COUNTIF(P$5:P12,P12)=1,"-","Dup")</f>
        <v>-</v>
      </c>
      <c r="R12" s="10"/>
      <c r="S12" s="22" t="b">
        <f t="shared" ref="S12:X13" ca="1" si="65">OFFSET(S$5,$B12,0)</f>
        <v>1</v>
      </c>
      <c r="T12" s="22" t="b">
        <f t="shared" ca="1" si="65"/>
        <v>1</v>
      </c>
      <c r="U12" s="22" t="b">
        <f t="shared" ca="1" si="65"/>
        <v>1</v>
      </c>
      <c r="V12" s="22" t="b">
        <f t="shared" ca="1" si="65"/>
        <v>1</v>
      </c>
      <c r="W12" s="22" t="b">
        <f t="shared" ca="1" si="65"/>
        <v>1</v>
      </c>
      <c r="X12" s="256" t="b">
        <f t="shared" ca="1" si="65"/>
        <v>1</v>
      </c>
      <c r="Y12" s="10"/>
      <c r="Z12" s="22" t="b">
        <f t="shared" ca="1" si="45"/>
        <v>0</v>
      </c>
      <c r="AA12" s="256" t="str">
        <f t="shared" ca="1" si="45"/>
        <v>-</v>
      </c>
      <c r="AB12" s="256" t="str">
        <f t="shared" ca="1" si="33"/>
        <v>-</v>
      </c>
      <c r="AC12" s="256" t="str">
        <f t="shared" ca="1" si="33"/>
        <v>-</v>
      </c>
      <c r="AD12" s="22" t="b">
        <f t="shared" ca="1" si="45"/>
        <v>0</v>
      </c>
      <c r="AE12" s="22" t="str">
        <f t="shared" ca="1" si="46"/>
        <v>-</v>
      </c>
      <c r="AF12" s="256" t="str">
        <f t="shared" ca="1" si="46"/>
        <v>-</v>
      </c>
      <c r="AG12" s="256" t="str">
        <f t="shared" ca="1" si="46"/>
        <v>-</v>
      </c>
      <c r="AH12" s="256" t="str">
        <f t="shared" ca="1" si="46"/>
        <v>-</v>
      </c>
      <c r="AI12" s="10"/>
      <c r="AJ12" s="22" t="b">
        <f t="shared" ca="1" si="45"/>
        <v>0</v>
      </c>
      <c r="AK12" s="22" t="b">
        <f t="shared" ref="AK12:AM13" ca="1" si="66">OFFSET(AK$5,$B12,0)</f>
        <v>0</v>
      </c>
      <c r="AL12" s="22">
        <f t="shared" ca="1" si="66"/>
        <v>0</v>
      </c>
      <c r="AM12" s="21" t="s">
        <v>36</v>
      </c>
      <c r="AN12" s="244" t="str">
        <f t="shared" ca="1" si="45"/>
        <v>-</v>
      </c>
      <c r="AO12" s="22" t="b">
        <f t="shared" ca="1" si="45"/>
        <v>1</v>
      </c>
      <c r="AP12" s="22">
        <f t="shared" ca="1" si="56"/>
        <v>0</v>
      </c>
      <c r="AQ12" s="22" t="str">
        <f t="shared" ca="1" si="56"/>
        <v>-</v>
      </c>
      <c r="AR12" s="22">
        <f t="shared" ca="1" si="45"/>
        <v>1</v>
      </c>
      <c r="AS12" s="22">
        <f t="shared" ca="1" si="45"/>
        <v>1</v>
      </c>
      <c r="AT12" s="22" t="str">
        <f t="shared" ref="AT12:DE13" ca="1" si="67">OFFSET(AT$5,$B12,0)</f>
        <v>-</v>
      </c>
      <c r="AU12" s="22" t="str">
        <f t="shared" ca="1" si="67"/>
        <v>-</v>
      </c>
      <c r="AV12" s="10"/>
      <c r="AW12" s="22" t="str">
        <f t="shared" ca="1" si="67"/>
        <v>-</v>
      </c>
      <c r="AX12" s="22" t="str">
        <f t="shared" ca="1" si="67"/>
        <v>-</v>
      </c>
      <c r="AY12" s="22" t="str">
        <f t="shared" ca="1" si="67"/>
        <v>-</v>
      </c>
      <c r="AZ12" s="22" t="str">
        <f t="shared" ca="1" si="67"/>
        <v>-</v>
      </c>
      <c r="BA12" s="22" t="str">
        <f t="shared" ca="1" si="67"/>
        <v>-</v>
      </c>
      <c r="BB12" s="22" t="str">
        <f t="shared" ca="1" si="67"/>
        <v>-</v>
      </c>
      <c r="BC12" s="22" t="str">
        <f t="shared" ca="1" si="67"/>
        <v>-</v>
      </c>
      <c r="BD12" s="22" t="str">
        <f t="shared" ca="1" si="67"/>
        <v>-</v>
      </c>
      <c r="BE12" s="22" t="str">
        <f t="shared" ca="1" si="67"/>
        <v>-</v>
      </c>
      <c r="BF12" s="22" t="str">
        <f t="shared" ca="1" si="67"/>
        <v>-</v>
      </c>
      <c r="BG12" s="22" t="str">
        <f t="shared" ca="1" si="67"/>
        <v>-</v>
      </c>
      <c r="BH12" s="22" t="str">
        <f t="shared" ca="1" si="67"/>
        <v>-</v>
      </c>
      <c r="BI12" s="22" t="str">
        <f t="shared" ca="1" si="67"/>
        <v>-</v>
      </c>
      <c r="BJ12" s="22" t="str">
        <f t="shared" ca="1" si="67"/>
        <v>-</v>
      </c>
      <c r="BK12" s="22" t="str">
        <f t="shared" ca="1" si="67"/>
        <v>-</v>
      </c>
      <c r="BL12" s="22" t="str">
        <f t="shared" ca="1" si="67"/>
        <v>-</v>
      </c>
      <c r="BM12" s="22" t="str">
        <f t="shared" ca="1" si="67"/>
        <v>-</v>
      </c>
      <c r="BN12" s="22" t="str">
        <f t="shared" ca="1" si="67"/>
        <v>-</v>
      </c>
      <c r="BO12" s="22" t="str">
        <f t="shared" ca="1" si="67"/>
        <v>-</v>
      </c>
      <c r="BP12" s="22" t="str">
        <f t="shared" ca="1" si="67"/>
        <v>-</v>
      </c>
      <c r="BQ12" s="22" t="str">
        <f t="shared" ca="1" si="67"/>
        <v>-</v>
      </c>
      <c r="BR12" s="10"/>
      <c r="BS12" s="22" t="str">
        <f t="shared" ca="1" si="67"/>
        <v>-</v>
      </c>
      <c r="BT12" s="22" t="str">
        <f t="shared" ca="1" si="67"/>
        <v>-</v>
      </c>
      <c r="BU12" s="22" t="str">
        <f t="shared" ca="1" si="67"/>
        <v>-</v>
      </c>
      <c r="BV12" s="22" t="str">
        <f t="shared" ca="1" si="67"/>
        <v>-</v>
      </c>
      <c r="BW12" s="22" t="str">
        <f t="shared" ca="1" si="67"/>
        <v>-</v>
      </c>
      <c r="BX12" s="22" t="str">
        <f t="shared" ca="1" si="67"/>
        <v>-</v>
      </c>
      <c r="BY12" s="22" t="str">
        <f t="shared" ca="1" si="67"/>
        <v>-</v>
      </c>
      <c r="BZ12" s="22" t="str">
        <f t="shared" ca="1" si="67"/>
        <v>-</v>
      </c>
      <c r="CA12" s="256">
        <f t="shared" ca="1" si="67"/>
        <v>0.125</v>
      </c>
      <c r="CB12" s="256">
        <f t="shared" ca="1" si="67"/>
        <v>0.3</v>
      </c>
      <c r="CC12" s="256">
        <f t="shared" ca="1" si="67"/>
        <v>-0.05</v>
      </c>
      <c r="CD12" s="256">
        <f t="shared" ca="1" si="67"/>
        <v>0.1</v>
      </c>
      <c r="CE12" s="256">
        <f t="shared" ca="1" si="67"/>
        <v>0.25</v>
      </c>
      <c r="CF12" s="256">
        <f t="shared" ca="1" si="67"/>
        <v>-0.05</v>
      </c>
      <c r="CG12" s="256">
        <f t="shared" ca="1" si="67"/>
        <v>0.05</v>
      </c>
      <c r="CH12" s="256">
        <f t="shared" ca="1" si="67"/>
        <v>0.1</v>
      </c>
      <c r="CI12" s="256">
        <f t="shared" ca="1" si="67"/>
        <v>-0.02</v>
      </c>
      <c r="CJ12" s="256">
        <f t="shared" ca="1" si="67"/>
        <v>0.1</v>
      </c>
      <c r="CK12" s="256">
        <f t="shared" ca="1" si="67"/>
        <v>0.25</v>
      </c>
      <c r="CL12" s="256">
        <f t="shared" ca="1" si="67"/>
        <v>-0.05</v>
      </c>
      <c r="CM12" s="21">
        <v>3</v>
      </c>
      <c r="CN12" s="21">
        <v>3</v>
      </c>
      <c r="CO12" s="256" t="str">
        <f t="shared" ca="1" si="57"/>
        <v>-</v>
      </c>
      <c r="CP12" s="22" t="str">
        <f t="shared" ca="1" si="67"/>
        <v>-</v>
      </c>
      <c r="CQ12" s="256" t="str">
        <f t="shared" ca="1" si="57"/>
        <v>-</v>
      </c>
      <c r="CR12" s="256" t="str">
        <f t="shared" ca="1" si="57"/>
        <v>-</v>
      </c>
      <c r="CS12" s="256" t="str">
        <f t="shared" ca="1" si="57"/>
        <v>-</v>
      </c>
      <c r="CT12" s="256" t="str">
        <f t="shared" ca="1" si="57"/>
        <v>-</v>
      </c>
      <c r="CU12" s="256" t="str">
        <f t="shared" ca="1" si="57"/>
        <v>-</v>
      </c>
      <c r="CV12" s="256" t="str">
        <f t="shared" ca="1" si="57"/>
        <v>-</v>
      </c>
      <c r="CW12" s="256" t="str">
        <f t="shared" ca="1" si="57"/>
        <v>-</v>
      </c>
      <c r="CX12" s="22" t="str">
        <f t="shared" ca="1" si="67"/>
        <v>-</v>
      </c>
      <c r="CY12" s="22" t="str">
        <f t="shared" ca="1" si="67"/>
        <v>-</v>
      </c>
      <c r="CZ12" s="22" t="str">
        <f t="shared" ca="1" si="67"/>
        <v>-</v>
      </c>
      <c r="DA12" s="22" t="str">
        <f t="shared" ca="1" si="67"/>
        <v>-</v>
      </c>
      <c r="DB12" s="22" t="str">
        <f t="shared" ca="1" si="67"/>
        <v>-</v>
      </c>
      <c r="DC12" s="22">
        <f t="shared" ca="1" si="67"/>
        <v>0</v>
      </c>
      <c r="DD12" s="256">
        <f t="shared" ca="1" si="67"/>
        <v>0</v>
      </c>
      <c r="DE12" s="256">
        <f t="shared" ca="1" si="67"/>
        <v>0</v>
      </c>
      <c r="DF12" s="22">
        <f t="shared" ref="DF12:FE13" ca="1" si="68">OFFSET(DF$5,$B12,0)</f>
        <v>0</v>
      </c>
      <c r="DG12" s="22">
        <f t="shared" ca="1" si="68"/>
        <v>0</v>
      </c>
      <c r="DH12" s="22">
        <f t="shared" ca="1" si="68"/>
        <v>0</v>
      </c>
      <c r="DI12" s="22">
        <f t="shared" ca="1" si="68"/>
        <v>0</v>
      </c>
      <c r="DJ12" s="22" t="str">
        <f t="shared" ca="1" si="68"/>
        <v>-</v>
      </c>
      <c r="DK12" s="22" t="str">
        <f t="shared" ca="1" si="68"/>
        <v>-</v>
      </c>
      <c r="DL12" s="22" t="str">
        <f t="shared" ca="1" si="68"/>
        <v>-</v>
      </c>
      <c r="DM12" s="22" t="str">
        <f t="shared" ca="1" si="68"/>
        <v>-</v>
      </c>
      <c r="DN12" s="22" t="str">
        <f t="shared" ca="1" si="68"/>
        <v>-</v>
      </c>
      <c r="DO12" s="22" t="str">
        <f t="shared" ca="1" si="68"/>
        <v>-</v>
      </c>
      <c r="DP12" s="22" t="str">
        <f t="shared" ca="1" si="68"/>
        <v>-</v>
      </c>
      <c r="DQ12" s="22" t="str">
        <f t="shared" ca="1" si="68"/>
        <v>-</v>
      </c>
      <c r="DR12" s="22" t="str">
        <f t="shared" ca="1" si="68"/>
        <v>-</v>
      </c>
      <c r="DS12" s="22" t="str">
        <f t="shared" ca="1" si="68"/>
        <v>-</v>
      </c>
      <c r="DT12" s="22" t="str">
        <f t="shared" ca="1" si="68"/>
        <v>-</v>
      </c>
      <c r="DU12" s="10"/>
      <c r="DV12" s="22">
        <f t="shared" ca="1" si="68"/>
        <v>1</v>
      </c>
      <c r="DW12" s="22" t="str">
        <f t="shared" ca="1" si="68"/>
        <v>-</v>
      </c>
      <c r="DX12" s="22" t="str">
        <f t="shared" ca="1" si="68"/>
        <v>-</v>
      </c>
      <c r="DY12" s="22" t="str">
        <f t="shared" ca="1" si="68"/>
        <v>-</v>
      </c>
      <c r="DZ12" s="22" t="str">
        <f t="shared" ca="1" si="68"/>
        <v>-</v>
      </c>
      <c r="EA12" s="22" t="str">
        <f t="shared" ca="1" si="68"/>
        <v>-</v>
      </c>
      <c r="EB12" s="22" t="str">
        <f t="shared" ca="1" si="68"/>
        <v>-</v>
      </c>
      <c r="EC12" s="22">
        <f t="shared" ca="1" si="68"/>
        <v>0</v>
      </c>
      <c r="ED12" s="22" t="str">
        <f t="shared" ca="1" si="68"/>
        <v>-</v>
      </c>
      <c r="EE12" s="22">
        <f t="shared" ca="1" si="59"/>
        <v>1</v>
      </c>
      <c r="EF12" s="22">
        <f t="shared" ca="1" si="59"/>
        <v>0</v>
      </c>
      <c r="EG12" s="22">
        <f t="shared" ca="1" si="68"/>
        <v>1</v>
      </c>
      <c r="EH12" s="22">
        <f t="shared" ca="1" si="68"/>
        <v>0</v>
      </c>
      <c r="EI12" s="22">
        <f t="shared" ca="1" si="68"/>
        <v>1</v>
      </c>
      <c r="EJ12" s="22">
        <f t="shared" ca="1" si="68"/>
        <v>1</v>
      </c>
      <c r="EK12" s="22">
        <f t="shared" ca="1" si="68"/>
        <v>1</v>
      </c>
      <c r="EL12" s="22">
        <f t="shared" ca="1" si="68"/>
        <v>0</v>
      </c>
      <c r="EM12" s="22">
        <f t="shared" ca="1" si="68"/>
        <v>0</v>
      </c>
      <c r="EN12" s="22">
        <f t="shared" ca="1" si="68"/>
        <v>0</v>
      </c>
      <c r="EO12" s="22">
        <f t="shared" ca="1" si="68"/>
        <v>0</v>
      </c>
      <c r="EP12" s="22">
        <f t="shared" ca="1" si="68"/>
        <v>0</v>
      </c>
      <c r="EQ12" s="22">
        <f t="shared" ca="1" si="68"/>
        <v>0</v>
      </c>
      <c r="ER12" s="22">
        <f t="shared" ca="1" si="68"/>
        <v>0</v>
      </c>
      <c r="ES12" s="22">
        <f t="shared" ca="1" si="68"/>
        <v>0</v>
      </c>
      <c r="ET12" s="22">
        <f t="shared" ca="1" si="60"/>
        <v>0</v>
      </c>
      <c r="EU12" s="22">
        <f t="shared" ca="1" si="60"/>
        <v>0</v>
      </c>
      <c r="EV12" s="22">
        <f t="shared" ca="1" si="68"/>
        <v>0</v>
      </c>
      <c r="EW12" s="22">
        <f t="shared" ca="1" si="68"/>
        <v>0</v>
      </c>
      <c r="EX12" s="22">
        <f t="shared" ca="1" si="68"/>
        <v>1</v>
      </c>
      <c r="EY12" s="22">
        <f t="shared" ca="1" si="68"/>
        <v>0</v>
      </c>
      <c r="EZ12" s="22">
        <f t="shared" ca="1" si="68"/>
        <v>0</v>
      </c>
      <c r="FA12" s="22">
        <f t="shared" ca="1" si="68"/>
        <v>0</v>
      </c>
      <c r="FB12" s="22">
        <f t="shared" ca="1" si="68"/>
        <v>0</v>
      </c>
      <c r="FC12" s="22">
        <f t="shared" ca="1" si="68"/>
        <v>0</v>
      </c>
      <c r="FD12" s="22">
        <f t="shared" ca="1" si="68"/>
        <v>0</v>
      </c>
      <c r="FE12" s="22">
        <f t="shared" ca="1" si="68"/>
        <v>0</v>
      </c>
      <c r="FF12" s="10"/>
      <c r="FG12" s="22" t="str">
        <f t="shared" ref="FG12:IB13" ca="1" si="69">OFFSET(FG$5,$B12,0)</f>
        <v>-</v>
      </c>
      <c r="FH12" s="22" t="str">
        <f t="shared" ca="1" si="69"/>
        <v>-</v>
      </c>
      <c r="FI12" s="256" t="str">
        <f t="shared" ca="1" si="69"/>
        <v>-</v>
      </c>
      <c r="FJ12" s="22" t="str">
        <f t="shared" ca="1" si="69"/>
        <v>-</v>
      </c>
      <c r="FK12" s="22" t="str">
        <f t="shared" ca="1" si="69"/>
        <v>-</v>
      </c>
      <c r="FL12" s="22" t="b">
        <f t="shared" ca="1" si="69"/>
        <v>0</v>
      </c>
      <c r="FM12" s="22" t="b">
        <f t="shared" ca="1" si="69"/>
        <v>0</v>
      </c>
      <c r="FN12" s="22" t="b">
        <f t="shared" ca="1" si="69"/>
        <v>1</v>
      </c>
      <c r="FO12" s="22">
        <f t="shared" ca="1" si="69"/>
        <v>0</v>
      </c>
      <c r="FP12" s="22">
        <f t="shared" ca="1" si="69"/>
        <v>1</v>
      </c>
      <c r="FQ12" s="22">
        <f t="shared" ca="1" si="69"/>
        <v>1</v>
      </c>
      <c r="FR12" s="22" t="str">
        <f t="shared" ca="1" si="69"/>
        <v>-</v>
      </c>
      <c r="FS12" s="22" t="str">
        <f ca="1">OFFSET(FS$5,$B12,0)</f>
        <v>-</v>
      </c>
      <c r="FT12" s="22" t="str">
        <f t="shared" ca="1" si="69"/>
        <v>-</v>
      </c>
      <c r="FU12" s="22" t="str">
        <f t="shared" ca="1" si="69"/>
        <v>-</v>
      </c>
      <c r="FV12" s="22">
        <f t="shared" ca="1" si="69"/>
        <v>1</v>
      </c>
      <c r="FW12" s="22" t="str">
        <f t="shared" ca="1" si="69"/>
        <v>-</v>
      </c>
      <c r="FX12" s="22" t="str">
        <f t="shared" ca="1" si="69"/>
        <v>-</v>
      </c>
      <c r="FY12" s="22" t="str">
        <f t="shared" ca="1" si="69"/>
        <v>-</v>
      </c>
      <c r="FZ12" s="22" t="str">
        <f t="shared" ca="1" si="69"/>
        <v>-</v>
      </c>
      <c r="GA12" s="244" t="str">
        <f t="shared" ca="1" si="61"/>
        <v>-</v>
      </c>
      <c r="GB12" s="22" t="b">
        <f t="shared" ca="1" si="69"/>
        <v>1</v>
      </c>
      <c r="GC12" s="22">
        <f t="shared" ca="1" si="69"/>
        <v>0</v>
      </c>
      <c r="GD12" s="298" t="str">
        <f t="shared" ca="1" si="69"/>
        <v>-</v>
      </c>
      <c r="GE12" s="298">
        <f t="shared" ca="1" si="69"/>
        <v>999999</v>
      </c>
      <c r="GF12" s="298">
        <f t="shared" ca="1" si="69"/>
        <v>999999</v>
      </c>
      <c r="GG12" s="298">
        <f t="shared" ca="1" si="69"/>
        <v>999999</v>
      </c>
      <c r="GH12" s="298">
        <f t="shared" ca="1" si="69"/>
        <v>999999</v>
      </c>
      <c r="GI12" s="298">
        <f t="shared" ca="1" si="69"/>
        <v>999999</v>
      </c>
      <c r="GJ12" s="22" t="str">
        <f t="shared" ref="GJ12:GS13" ca="1" si="70">OFFSET(GJ$5,$B12,0)</f>
        <v>-</v>
      </c>
      <c r="GK12" s="22" t="str">
        <f t="shared" ca="1" si="70"/>
        <v>-</v>
      </c>
      <c r="GL12" s="22" t="b">
        <f t="shared" ca="1" si="70"/>
        <v>1</v>
      </c>
      <c r="GM12" s="22">
        <f t="shared" ca="1" si="70"/>
        <v>0</v>
      </c>
      <c r="GN12" s="22" t="str">
        <f t="shared" ca="1" si="70"/>
        <v>-</v>
      </c>
      <c r="GO12" s="22" t="str">
        <f t="shared" ca="1" si="70"/>
        <v>-</v>
      </c>
      <c r="GP12" s="22" t="str">
        <f t="shared" ca="1" si="70"/>
        <v>-</v>
      </c>
      <c r="GQ12" s="22" t="str">
        <f t="shared" ca="1" si="70"/>
        <v>-</v>
      </c>
      <c r="GR12" s="22" t="str">
        <f t="shared" ca="1" si="69"/>
        <v>-</v>
      </c>
      <c r="GS12" s="256" t="str">
        <f t="shared" ca="1" si="70"/>
        <v>-</v>
      </c>
      <c r="GT12" s="256" t="str">
        <f t="shared" ca="1" si="69"/>
        <v>-</v>
      </c>
      <c r="GU12" s="256" t="str">
        <f t="shared" ca="1" si="69"/>
        <v>-</v>
      </c>
      <c r="GV12" s="256" t="str">
        <f t="shared" ca="1" si="69"/>
        <v>-</v>
      </c>
      <c r="GW12" s="22" t="str">
        <f t="shared" ca="1" si="69"/>
        <v>-</v>
      </c>
      <c r="GX12" s="22" t="str">
        <f t="shared" ca="1" si="69"/>
        <v>-</v>
      </c>
      <c r="GY12" s="22" t="str">
        <f t="shared" ca="1" si="69"/>
        <v>-</v>
      </c>
      <c r="GZ12" s="22">
        <f t="shared" ca="1" si="69"/>
        <v>500</v>
      </c>
      <c r="HA12" s="22">
        <f t="shared" ca="1" si="69"/>
        <v>500</v>
      </c>
      <c r="HB12" s="22" t="str">
        <f ca="1">OFFSET(HB$5,$B12,0)</f>
        <v>-</v>
      </c>
      <c r="HC12" s="22" t="str">
        <f t="shared" ref="HC12:HD13" ca="1" si="71">OFFSET(HC$5,$B12,0)</f>
        <v>-</v>
      </c>
      <c r="HD12" s="22" t="str">
        <f t="shared" ca="1" si="63"/>
        <v>-</v>
      </c>
      <c r="HE12" s="22" t="str">
        <f t="shared" ca="1" si="63"/>
        <v>-</v>
      </c>
      <c r="HF12" s="22" t="str">
        <f t="shared" ca="1" si="63"/>
        <v>-</v>
      </c>
      <c r="HG12" s="10"/>
      <c r="HH12" s="22">
        <f t="shared" ca="1" si="69"/>
        <v>1</v>
      </c>
      <c r="HI12" s="22">
        <f t="shared" ca="1" si="69"/>
        <v>0</v>
      </c>
      <c r="HJ12" s="22">
        <f t="shared" ca="1" si="69"/>
        <v>1</v>
      </c>
      <c r="HK12" s="22">
        <f t="shared" ca="1" si="69"/>
        <v>1</v>
      </c>
      <c r="HL12" s="22">
        <f t="shared" ca="1" si="69"/>
        <v>0</v>
      </c>
      <c r="HM12" s="22" t="str">
        <f t="shared" ca="1" si="69"/>
        <v>-</v>
      </c>
      <c r="HN12" s="22" t="str">
        <f t="shared" ca="1" si="69"/>
        <v>-</v>
      </c>
      <c r="HO12" s="22" t="str">
        <f t="shared" ca="1" si="69"/>
        <v>-</v>
      </c>
      <c r="HP12" s="22" t="str">
        <f t="shared" ca="1" si="69"/>
        <v>-</v>
      </c>
      <c r="HQ12" s="22">
        <f t="shared" ca="1" si="69"/>
        <v>1</v>
      </c>
      <c r="HR12" s="22">
        <f t="shared" ca="1" si="69"/>
        <v>1</v>
      </c>
      <c r="HS12" s="22">
        <f t="shared" ca="1" si="69"/>
        <v>1</v>
      </c>
      <c r="HT12" s="22">
        <f t="shared" ca="1" si="69"/>
        <v>1</v>
      </c>
      <c r="HU12" s="10"/>
      <c r="HV12" s="22">
        <f t="shared" ca="1" si="69"/>
        <v>1</v>
      </c>
      <c r="HW12" s="22">
        <f t="shared" ca="1" si="69"/>
        <v>1</v>
      </c>
      <c r="HX12" s="22">
        <f t="shared" ca="1" si="69"/>
        <v>1</v>
      </c>
      <c r="HY12" s="22">
        <f t="shared" ca="1" si="69"/>
        <v>1</v>
      </c>
      <c r="HZ12" s="22">
        <f t="shared" ca="1" si="69"/>
        <v>1</v>
      </c>
      <c r="IA12" s="22">
        <f t="shared" ref="IA12:IC13" ca="1" si="72">OFFSET(IA$5,$B12,0)</f>
        <v>1</v>
      </c>
      <c r="IB12" s="256" t="str">
        <f t="shared" ca="1" si="69"/>
        <v>-</v>
      </c>
      <c r="IC12" s="22">
        <f t="shared" ca="1" si="72"/>
        <v>0</v>
      </c>
      <c r="ID12" s="27">
        <v>0</v>
      </c>
    </row>
    <row r="13" spans="1:238" s="236" customFormat="1" outlineLevel="1">
      <c r="A13" s="208">
        <f t="shared" ref="A13" si="73">ROW(A13)-5</f>
        <v>8</v>
      </c>
      <c r="B13" s="208">
        <f>$A$12</f>
        <v>7</v>
      </c>
      <c r="C13" s="236">
        <v>2</v>
      </c>
      <c r="D13" s="236" t="s">
        <v>943</v>
      </c>
      <c r="E13" s="236" t="b">
        <v>1</v>
      </c>
      <c r="F13" s="236" t="b">
        <v>1</v>
      </c>
      <c r="G13" s="236" t="b">
        <v>1</v>
      </c>
      <c r="P13" s="250" t="str">
        <f ca="1">"Nutrition test  wo  LTW"&amp;" (F"&amp;3+IFERROR(1*$BS13,0)+IFERROR(1*$BT13,0)&amp;3-IFERROR(1*NOT($BV13),0)&amp;"N"&amp;$CM13&amp;$CN13&amp;")"</f>
        <v>Nutrition test  wo  LTW (F33N33)</v>
      </c>
      <c r="Q13" s="10" t="str">
        <f ca="1">IF(COUNTIF(P$5:P13,P13)=1,"-","Dup")</f>
        <v>-</v>
      </c>
      <c r="R13" s="10"/>
      <c r="S13" s="244" t="b">
        <f t="shared" ca="1" si="65"/>
        <v>1</v>
      </c>
      <c r="T13" s="244" t="b">
        <f t="shared" ca="1" si="65"/>
        <v>1</v>
      </c>
      <c r="U13" s="244" t="b">
        <f t="shared" ca="1" si="65"/>
        <v>1</v>
      </c>
      <c r="V13" s="244" t="b">
        <f t="shared" ca="1" si="65"/>
        <v>1</v>
      </c>
      <c r="W13" s="244" t="b">
        <f t="shared" ca="1" si="65"/>
        <v>1</v>
      </c>
      <c r="X13" s="256" t="b">
        <f t="shared" ca="1" si="65"/>
        <v>1</v>
      </c>
      <c r="Y13" s="10"/>
      <c r="Z13" s="244" t="b">
        <f t="shared" ca="1" si="45"/>
        <v>0</v>
      </c>
      <c r="AA13" s="256" t="str">
        <f t="shared" ca="1" si="45"/>
        <v>-</v>
      </c>
      <c r="AB13" s="256" t="str">
        <f t="shared" ref="AB13:AC19" ca="1" si="74">OFFSET(AB$5,$B13,0)</f>
        <v>-</v>
      </c>
      <c r="AC13" s="256" t="str">
        <f t="shared" ca="1" si="74"/>
        <v>-</v>
      </c>
      <c r="AD13" s="244" t="b">
        <f t="shared" ca="1" si="45"/>
        <v>0</v>
      </c>
      <c r="AE13" s="244" t="str">
        <f t="shared" ca="1" si="46"/>
        <v>-</v>
      </c>
      <c r="AF13" s="256" t="str">
        <f t="shared" ca="1" si="46"/>
        <v>-</v>
      </c>
      <c r="AG13" s="256" t="str">
        <f t="shared" ca="1" si="46"/>
        <v>-</v>
      </c>
      <c r="AH13" s="256" t="str">
        <f t="shared" ca="1" si="46"/>
        <v>-</v>
      </c>
      <c r="AI13" s="10"/>
      <c r="AJ13" s="244" t="b">
        <f t="shared" ca="1" si="45"/>
        <v>0</v>
      </c>
      <c r="AK13" s="244" t="b">
        <f t="shared" ca="1" si="66"/>
        <v>0</v>
      </c>
      <c r="AL13" s="244">
        <f t="shared" ca="1" si="66"/>
        <v>0</v>
      </c>
      <c r="AM13" s="244" t="str">
        <f t="shared" ca="1" si="66"/>
        <v>-</v>
      </c>
      <c r="AN13" s="244" t="str">
        <f t="shared" ca="1" si="45"/>
        <v>-</v>
      </c>
      <c r="AO13" s="244" t="b">
        <f t="shared" ca="1" si="45"/>
        <v>1</v>
      </c>
      <c r="AP13" s="244">
        <f t="shared" ca="1" si="56"/>
        <v>0</v>
      </c>
      <c r="AQ13" s="244" t="str">
        <f t="shared" ca="1" si="56"/>
        <v>-</v>
      </c>
      <c r="AR13" s="243">
        <v>0</v>
      </c>
      <c r="AS13" s="244">
        <f t="shared" ref="AS13" ca="1" si="75">OFFSET(AS$5,$B13,0)</f>
        <v>1</v>
      </c>
      <c r="AT13" s="244" t="str">
        <f t="shared" ca="1" si="67"/>
        <v>-</v>
      </c>
      <c r="AU13" s="244" t="str">
        <f t="shared" ca="1" si="67"/>
        <v>-</v>
      </c>
      <c r="AV13" s="10"/>
      <c r="AW13" s="244" t="str">
        <f t="shared" ca="1" si="67"/>
        <v>-</v>
      </c>
      <c r="AX13" s="244" t="str">
        <f t="shared" ca="1" si="67"/>
        <v>-</v>
      </c>
      <c r="AY13" s="244" t="str">
        <f t="shared" ca="1" si="67"/>
        <v>-</v>
      </c>
      <c r="AZ13" s="244" t="str">
        <f t="shared" ca="1" si="67"/>
        <v>-</v>
      </c>
      <c r="BA13" s="244" t="str">
        <f t="shared" ca="1" si="67"/>
        <v>-</v>
      </c>
      <c r="BB13" s="244" t="str">
        <f t="shared" ca="1" si="67"/>
        <v>-</v>
      </c>
      <c r="BC13" s="244" t="str">
        <f t="shared" ca="1" si="67"/>
        <v>-</v>
      </c>
      <c r="BD13" s="244" t="str">
        <f t="shared" ca="1" si="67"/>
        <v>-</v>
      </c>
      <c r="BE13" s="244" t="str">
        <f t="shared" ca="1" si="67"/>
        <v>-</v>
      </c>
      <c r="BF13" s="244" t="str">
        <f t="shared" ca="1" si="67"/>
        <v>-</v>
      </c>
      <c r="BG13" s="244" t="str">
        <f t="shared" ca="1" si="67"/>
        <v>-</v>
      </c>
      <c r="BH13" s="244" t="str">
        <f t="shared" ca="1" si="67"/>
        <v>-</v>
      </c>
      <c r="BI13" s="244" t="str">
        <f t="shared" ca="1" si="67"/>
        <v>-</v>
      </c>
      <c r="BJ13" s="244" t="str">
        <f t="shared" ca="1" si="67"/>
        <v>-</v>
      </c>
      <c r="BK13" s="244" t="str">
        <f t="shared" ca="1" si="67"/>
        <v>-</v>
      </c>
      <c r="BL13" s="244" t="str">
        <f t="shared" ca="1" si="67"/>
        <v>-</v>
      </c>
      <c r="BM13" s="244" t="str">
        <f t="shared" ca="1" si="67"/>
        <v>-</v>
      </c>
      <c r="BN13" s="244" t="str">
        <f t="shared" ca="1" si="67"/>
        <v>-</v>
      </c>
      <c r="BO13" s="244" t="str">
        <f t="shared" ca="1" si="67"/>
        <v>-</v>
      </c>
      <c r="BP13" s="244" t="str">
        <f t="shared" ca="1" si="67"/>
        <v>-</v>
      </c>
      <c r="BQ13" s="244" t="str">
        <f t="shared" ca="1" si="67"/>
        <v>-</v>
      </c>
      <c r="BR13" s="10"/>
      <c r="BS13" s="244" t="str">
        <f t="shared" ca="1" si="67"/>
        <v>-</v>
      </c>
      <c r="BT13" s="244" t="str">
        <f t="shared" ca="1" si="67"/>
        <v>-</v>
      </c>
      <c r="BU13" s="244" t="str">
        <f t="shared" ca="1" si="67"/>
        <v>-</v>
      </c>
      <c r="BV13" s="244" t="str">
        <f t="shared" ca="1" si="67"/>
        <v>-</v>
      </c>
      <c r="BW13" s="244" t="str">
        <f t="shared" ca="1" si="67"/>
        <v>-</v>
      </c>
      <c r="BX13" s="244" t="str">
        <f t="shared" ca="1" si="67"/>
        <v>-</v>
      </c>
      <c r="BY13" s="244" t="str">
        <f t="shared" ca="1" si="67"/>
        <v>-</v>
      </c>
      <c r="BZ13" s="244" t="str">
        <f t="shared" ca="1" si="67"/>
        <v>-</v>
      </c>
      <c r="CA13" s="256">
        <f t="shared" ca="1" si="67"/>
        <v>0.125</v>
      </c>
      <c r="CB13" s="256">
        <f t="shared" ca="1" si="67"/>
        <v>0.3</v>
      </c>
      <c r="CC13" s="256">
        <f t="shared" ca="1" si="67"/>
        <v>-0.05</v>
      </c>
      <c r="CD13" s="256">
        <f t="shared" ca="1" si="67"/>
        <v>0.1</v>
      </c>
      <c r="CE13" s="256">
        <f t="shared" ca="1" si="67"/>
        <v>0.25</v>
      </c>
      <c r="CF13" s="256">
        <f t="shared" ca="1" si="67"/>
        <v>-0.05</v>
      </c>
      <c r="CG13" s="256">
        <f t="shared" ca="1" si="67"/>
        <v>0.05</v>
      </c>
      <c r="CH13" s="256">
        <f t="shared" ca="1" si="67"/>
        <v>0.1</v>
      </c>
      <c r="CI13" s="256">
        <f t="shared" ca="1" si="67"/>
        <v>-0.02</v>
      </c>
      <c r="CJ13" s="256">
        <f t="shared" ca="1" si="67"/>
        <v>0.1</v>
      </c>
      <c r="CK13" s="256">
        <f t="shared" ca="1" si="67"/>
        <v>0.25</v>
      </c>
      <c r="CL13" s="256">
        <f t="shared" ca="1" si="67"/>
        <v>-0.05</v>
      </c>
      <c r="CM13" s="243">
        <v>3</v>
      </c>
      <c r="CN13" s="244">
        <f t="shared" ref="CN13" ca="1" si="76">OFFSET(CN$5,$B13,0)</f>
        <v>3</v>
      </c>
      <c r="CO13" s="244" t="str">
        <f t="shared" ca="1" si="67"/>
        <v>-</v>
      </c>
      <c r="CP13" s="244" t="str">
        <f t="shared" ca="1" si="67"/>
        <v>-</v>
      </c>
      <c r="CQ13" s="244" t="str">
        <f t="shared" ca="1" si="67"/>
        <v>-</v>
      </c>
      <c r="CR13" s="244" t="str">
        <f t="shared" ca="1" si="67"/>
        <v>-</v>
      </c>
      <c r="CS13" s="244" t="str">
        <f t="shared" ca="1" si="67"/>
        <v>-</v>
      </c>
      <c r="CT13" s="244" t="str">
        <f t="shared" ca="1" si="67"/>
        <v>-</v>
      </c>
      <c r="CU13" s="244" t="str">
        <f t="shared" ca="1" si="67"/>
        <v>-</v>
      </c>
      <c r="CV13" s="244" t="str">
        <f t="shared" ca="1" si="67"/>
        <v>-</v>
      </c>
      <c r="CW13" s="244" t="str">
        <f t="shared" ca="1" si="67"/>
        <v>-</v>
      </c>
      <c r="CX13" s="244" t="str">
        <f t="shared" ca="1" si="67"/>
        <v>-</v>
      </c>
      <c r="CY13" s="244" t="str">
        <f t="shared" ca="1" si="67"/>
        <v>-</v>
      </c>
      <c r="CZ13" s="244" t="str">
        <f t="shared" ca="1" si="67"/>
        <v>-</v>
      </c>
      <c r="DA13" s="244" t="str">
        <f t="shared" ca="1" si="67"/>
        <v>-</v>
      </c>
      <c r="DB13" s="244" t="str">
        <f t="shared" ca="1" si="67"/>
        <v>-</v>
      </c>
      <c r="DC13" s="244">
        <f t="shared" ca="1" si="67"/>
        <v>0</v>
      </c>
      <c r="DD13" s="256">
        <f t="shared" ca="1" si="50"/>
        <v>0</v>
      </c>
      <c r="DE13" s="256">
        <f t="shared" ca="1" si="50"/>
        <v>0</v>
      </c>
      <c r="DF13" s="244">
        <f t="shared" ca="1" si="68"/>
        <v>0</v>
      </c>
      <c r="DG13" s="244">
        <f t="shared" ca="1" si="68"/>
        <v>0</v>
      </c>
      <c r="DH13" s="244">
        <f t="shared" ca="1" si="68"/>
        <v>0</v>
      </c>
      <c r="DI13" s="244">
        <f t="shared" ca="1" si="68"/>
        <v>0</v>
      </c>
      <c r="DJ13" s="244" t="str">
        <f t="shared" ca="1" si="68"/>
        <v>-</v>
      </c>
      <c r="DK13" s="244" t="str">
        <f t="shared" ca="1" si="68"/>
        <v>-</v>
      </c>
      <c r="DL13" s="244" t="str">
        <f t="shared" ca="1" si="68"/>
        <v>-</v>
      </c>
      <c r="DM13" s="244" t="str">
        <f t="shared" ca="1" si="68"/>
        <v>-</v>
      </c>
      <c r="DN13" s="244" t="str">
        <f t="shared" ca="1" si="68"/>
        <v>-</v>
      </c>
      <c r="DO13" s="244" t="str">
        <f t="shared" ca="1" si="68"/>
        <v>-</v>
      </c>
      <c r="DP13" s="244" t="str">
        <f t="shared" ca="1" si="68"/>
        <v>-</v>
      </c>
      <c r="DQ13" s="244" t="str">
        <f t="shared" ca="1" si="68"/>
        <v>-</v>
      </c>
      <c r="DR13" s="244" t="str">
        <f t="shared" ca="1" si="68"/>
        <v>-</v>
      </c>
      <c r="DS13" s="244" t="str">
        <f t="shared" ca="1" si="68"/>
        <v>-</v>
      </c>
      <c r="DT13" s="244" t="str">
        <f t="shared" ca="1" si="68"/>
        <v>-</v>
      </c>
      <c r="DU13" s="10"/>
      <c r="DV13" s="244">
        <f t="shared" ca="1" si="68"/>
        <v>1</v>
      </c>
      <c r="DW13" s="244" t="str">
        <f t="shared" ca="1" si="68"/>
        <v>-</v>
      </c>
      <c r="DX13" s="244" t="str">
        <f t="shared" ca="1" si="68"/>
        <v>-</v>
      </c>
      <c r="DY13" s="244" t="str">
        <f t="shared" ca="1" si="68"/>
        <v>-</v>
      </c>
      <c r="DZ13" s="244" t="str">
        <f t="shared" ca="1" si="68"/>
        <v>-</v>
      </c>
      <c r="EA13" s="244" t="str">
        <f t="shared" ca="1" si="68"/>
        <v>-</v>
      </c>
      <c r="EB13" s="244" t="str">
        <f t="shared" ca="1" si="68"/>
        <v>-</v>
      </c>
      <c r="EC13" s="244">
        <f t="shared" ca="1" si="68"/>
        <v>0</v>
      </c>
      <c r="ED13" s="244" t="str">
        <f t="shared" ca="1" si="68"/>
        <v>-</v>
      </c>
      <c r="EE13" s="244">
        <f t="shared" ca="1" si="59"/>
        <v>1</v>
      </c>
      <c r="EF13" s="244">
        <f t="shared" ca="1" si="59"/>
        <v>0</v>
      </c>
      <c r="EG13" s="244">
        <f t="shared" ca="1" si="68"/>
        <v>1</v>
      </c>
      <c r="EH13" s="244">
        <f t="shared" ca="1" si="68"/>
        <v>0</v>
      </c>
      <c r="EI13" s="244">
        <f t="shared" ca="1" si="68"/>
        <v>1</v>
      </c>
      <c r="EJ13" s="244">
        <f t="shared" ca="1" si="68"/>
        <v>1</v>
      </c>
      <c r="EK13" s="244">
        <f t="shared" ca="1" si="68"/>
        <v>1</v>
      </c>
      <c r="EL13" s="244">
        <f t="shared" ca="1" si="68"/>
        <v>0</v>
      </c>
      <c r="EM13" s="244">
        <f t="shared" ca="1" si="68"/>
        <v>0</v>
      </c>
      <c r="EN13" s="244">
        <f t="shared" ca="1" si="68"/>
        <v>0</v>
      </c>
      <c r="EO13" s="244">
        <f t="shared" ca="1" si="68"/>
        <v>0</v>
      </c>
      <c r="EP13" s="244">
        <f t="shared" ca="1" si="68"/>
        <v>0</v>
      </c>
      <c r="EQ13" s="244">
        <f t="shared" ca="1" si="68"/>
        <v>0</v>
      </c>
      <c r="ER13" s="244">
        <f t="shared" ca="1" si="68"/>
        <v>0</v>
      </c>
      <c r="ES13" s="244">
        <f t="shared" ca="1" si="68"/>
        <v>0</v>
      </c>
      <c r="ET13" s="244">
        <f t="shared" ca="1" si="60"/>
        <v>0</v>
      </c>
      <c r="EU13" s="244">
        <f t="shared" ca="1" si="60"/>
        <v>0</v>
      </c>
      <c r="EV13" s="244">
        <f t="shared" ca="1" si="68"/>
        <v>0</v>
      </c>
      <c r="EW13" s="244">
        <f t="shared" ca="1" si="68"/>
        <v>0</v>
      </c>
      <c r="EX13" s="244">
        <f t="shared" ca="1" si="68"/>
        <v>1</v>
      </c>
      <c r="EY13" s="244">
        <f t="shared" ca="1" si="68"/>
        <v>0</v>
      </c>
      <c r="EZ13" s="244">
        <f t="shared" ca="1" si="68"/>
        <v>0</v>
      </c>
      <c r="FA13" s="244">
        <f t="shared" ca="1" si="68"/>
        <v>0</v>
      </c>
      <c r="FB13" s="244">
        <f t="shared" ca="1" si="68"/>
        <v>0</v>
      </c>
      <c r="FC13" s="244">
        <f t="shared" ca="1" si="68"/>
        <v>0</v>
      </c>
      <c r="FD13" s="244">
        <f t="shared" ca="1" si="68"/>
        <v>0</v>
      </c>
      <c r="FE13" s="244">
        <f t="shared" ca="1" si="68"/>
        <v>0</v>
      </c>
      <c r="FF13" s="10"/>
      <c r="FG13" s="244" t="str">
        <f t="shared" ca="1" si="69"/>
        <v>-</v>
      </c>
      <c r="FH13" s="244" t="str">
        <f t="shared" ca="1" si="69"/>
        <v>-</v>
      </c>
      <c r="FI13" s="256" t="str">
        <f t="shared" ca="1" si="69"/>
        <v>-</v>
      </c>
      <c r="FJ13" s="244" t="str">
        <f t="shared" ca="1" si="69"/>
        <v>-</v>
      </c>
      <c r="FK13" s="244" t="str">
        <f t="shared" ca="1" si="69"/>
        <v>-</v>
      </c>
      <c r="FL13" s="244" t="b">
        <f t="shared" ca="1" si="69"/>
        <v>0</v>
      </c>
      <c r="FM13" s="244" t="b">
        <f t="shared" ca="1" si="69"/>
        <v>0</v>
      </c>
      <c r="FN13" s="244" t="b">
        <f t="shared" ca="1" si="69"/>
        <v>1</v>
      </c>
      <c r="FO13" s="244">
        <f t="shared" ca="1" si="69"/>
        <v>0</v>
      </c>
      <c r="FP13" s="244">
        <f t="shared" ca="1" si="69"/>
        <v>1</v>
      </c>
      <c r="FQ13" s="244">
        <f t="shared" ca="1" si="69"/>
        <v>1</v>
      </c>
      <c r="FR13" s="244" t="str">
        <f t="shared" ca="1" si="69"/>
        <v>-</v>
      </c>
      <c r="FS13" s="244" t="str">
        <f t="shared" ca="1" si="69"/>
        <v>-</v>
      </c>
      <c r="FT13" s="244" t="str">
        <f t="shared" ca="1" si="69"/>
        <v>-</v>
      </c>
      <c r="FU13" s="244" t="str">
        <f t="shared" ca="1" si="69"/>
        <v>-</v>
      </c>
      <c r="FV13" s="244">
        <f t="shared" ca="1" si="69"/>
        <v>1</v>
      </c>
      <c r="FW13" s="244" t="str">
        <f t="shared" ca="1" si="69"/>
        <v>-</v>
      </c>
      <c r="FX13" s="244" t="str">
        <f t="shared" ca="1" si="69"/>
        <v>-</v>
      </c>
      <c r="FY13" s="244" t="str">
        <f t="shared" ca="1" si="69"/>
        <v>-</v>
      </c>
      <c r="FZ13" s="244" t="str">
        <f t="shared" ca="1" si="69"/>
        <v>-</v>
      </c>
      <c r="GA13" s="244" t="str">
        <f t="shared" ca="1" si="61"/>
        <v>-</v>
      </c>
      <c r="GB13" s="244" t="b">
        <f t="shared" ca="1" si="69"/>
        <v>1</v>
      </c>
      <c r="GC13" s="244">
        <f t="shared" ca="1" si="69"/>
        <v>0</v>
      </c>
      <c r="GD13" s="298" t="str">
        <f t="shared" ca="1" si="69"/>
        <v>-</v>
      </c>
      <c r="GE13" s="298">
        <f t="shared" ca="1" si="69"/>
        <v>999999</v>
      </c>
      <c r="GF13" s="298">
        <f t="shared" ca="1" si="69"/>
        <v>999999</v>
      </c>
      <c r="GG13" s="298">
        <f t="shared" ca="1" si="69"/>
        <v>999999</v>
      </c>
      <c r="GH13" s="298">
        <f t="shared" ca="1" si="69"/>
        <v>999999</v>
      </c>
      <c r="GI13" s="298">
        <f t="shared" ca="1" si="69"/>
        <v>999999</v>
      </c>
      <c r="GJ13" s="244" t="str">
        <f t="shared" ca="1" si="70"/>
        <v>-</v>
      </c>
      <c r="GK13" s="244" t="str">
        <f t="shared" ca="1" si="70"/>
        <v>-</v>
      </c>
      <c r="GL13" s="244" t="b">
        <f t="shared" ca="1" si="70"/>
        <v>1</v>
      </c>
      <c r="GM13" s="244">
        <f t="shared" ca="1" si="70"/>
        <v>0</v>
      </c>
      <c r="GN13" s="244" t="str">
        <f t="shared" ca="1" si="70"/>
        <v>-</v>
      </c>
      <c r="GO13" s="244" t="str">
        <f t="shared" ca="1" si="70"/>
        <v>-</v>
      </c>
      <c r="GP13" s="244" t="str">
        <f t="shared" ca="1" si="70"/>
        <v>-</v>
      </c>
      <c r="GQ13" s="244" t="str">
        <f t="shared" ca="1" si="70"/>
        <v>-</v>
      </c>
      <c r="GR13" s="244" t="str">
        <f t="shared" ca="1" si="69"/>
        <v>-</v>
      </c>
      <c r="GS13" s="256" t="str">
        <f t="shared" ca="1" si="70"/>
        <v>-</v>
      </c>
      <c r="GT13" s="256" t="str">
        <f t="shared" ca="1" si="69"/>
        <v>-</v>
      </c>
      <c r="GU13" s="256" t="str">
        <f t="shared" ca="1" si="69"/>
        <v>-</v>
      </c>
      <c r="GV13" s="256" t="str">
        <f t="shared" ca="1" si="69"/>
        <v>-</v>
      </c>
      <c r="GW13" s="244" t="str">
        <f t="shared" ca="1" si="69"/>
        <v>-</v>
      </c>
      <c r="GX13" s="244" t="str">
        <f t="shared" ca="1" si="69"/>
        <v>-</v>
      </c>
      <c r="GY13" s="244" t="str">
        <f t="shared" ca="1" si="69"/>
        <v>-</v>
      </c>
      <c r="GZ13" s="244">
        <f t="shared" ca="1" si="69"/>
        <v>500</v>
      </c>
      <c r="HA13" s="244">
        <f t="shared" ca="1" si="69"/>
        <v>500</v>
      </c>
      <c r="HB13" s="244" t="str">
        <f t="shared" ca="1" si="69"/>
        <v>-</v>
      </c>
      <c r="HC13" s="244" t="str">
        <f t="shared" ca="1" si="71"/>
        <v>-</v>
      </c>
      <c r="HD13" s="244" t="str">
        <f t="shared" ca="1" si="71"/>
        <v>-</v>
      </c>
      <c r="HE13" s="244" t="str">
        <f ca="1">OFFSET(HE$5,$B13,0)</f>
        <v>-</v>
      </c>
      <c r="HF13" s="244" t="str">
        <f ca="1">OFFSET(HF$5,$B13,0)</f>
        <v>-</v>
      </c>
      <c r="HG13" s="10"/>
      <c r="HH13" s="244">
        <f t="shared" ca="1" si="69"/>
        <v>1</v>
      </c>
      <c r="HI13" s="244">
        <f t="shared" ref="HI13:HY13" ca="1" si="77">OFFSET(HI$5,$B13,0)</f>
        <v>0</v>
      </c>
      <c r="HJ13" s="244">
        <f t="shared" ca="1" si="77"/>
        <v>1</v>
      </c>
      <c r="HK13" s="244">
        <f t="shared" ca="1" si="77"/>
        <v>1</v>
      </c>
      <c r="HL13" s="244">
        <f t="shared" ca="1" si="77"/>
        <v>0</v>
      </c>
      <c r="HM13" s="244" t="str">
        <f t="shared" ca="1" si="77"/>
        <v>-</v>
      </c>
      <c r="HN13" s="244" t="str">
        <f t="shared" ca="1" si="77"/>
        <v>-</v>
      </c>
      <c r="HO13" s="244" t="str">
        <f t="shared" ca="1" si="77"/>
        <v>-</v>
      </c>
      <c r="HP13" s="244" t="str">
        <f t="shared" ca="1" si="77"/>
        <v>-</v>
      </c>
      <c r="HQ13" s="244">
        <f t="shared" ca="1" si="77"/>
        <v>1</v>
      </c>
      <c r="HR13" s="244">
        <f t="shared" ca="1" si="77"/>
        <v>1</v>
      </c>
      <c r="HS13" s="244">
        <f t="shared" ca="1" si="77"/>
        <v>1</v>
      </c>
      <c r="HT13" s="244">
        <f t="shared" ca="1" si="77"/>
        <v>1</v>
      </c>
      <c r="HU13" s="10"/>
      <c r="HV13" s="244">
        <f t="shared" ca="1" si="77"/>
        <v>1</v>
      </c>
      <c r="HW13" s="244">
        <f t="shared" ca="1" si="77"/>
        <v>1</v>
      </c>
      <c r="HX13" s="244">
        <f t="shared" ca="1" si="77"/>
        <v>1</v>
      </c>
      <c r="HY13" s="244">
        <f t="shared" ca="1" si="77"/>
        <v>1</v>
      </c>
      <c r="HZ13" s="244">
        <f t="shared" ref="HZ13" ca="1" si="78">OFFSET(HZ$5,$B13,0)</f>
        <v>1</v>
      </c>
      <c r="IA13" s="244">
        <f t="shared" ca="1" si="72"/>
        <v>1</v>
      </c>
      <c r="IB13" s="256" t="str">
        <f t="shared" ref="IB13" ca="1" si="79">OFFSET(IB$5,$B13,0)</f>
        <v>-</v>
      </c>
      <c r="IC13" s="244">
        <f t="shared" ca="1" si="72"/>
        <v>0</v>
      </c>
      <c r="ID13" s="27">
        <v>0</v>
      </c>
    </row>
    <row r="14" spans="1:238" ht="17.25">
      <c r="A14" s="24">
        <f t="shared" si="12"/>
        <v>9</v>
      </c>
      <c r="B14" s="24"/>
      <c r="E14" t="b">
        <v>0</v>
      </c>
      <c r="F14" s="15"/>
      <c r="G14" s="15"/>
      <c r="P14" s="226" t="s">
        <v>1085</v>
      </c>
      <c r="Q14" s="10" t="str">
        <f ca="1">IF(COUNTIF(P$5:P14,P14)=1,"-","Dup")</f>
        <v>-</v>
      </c>
      <c r="R14" s="10"/>
      <c r="S14" s="16"/>
      <c r="T14" s="16"/>
      <c r="U14" s="16"/>
      <c r="V14" s="16"/>
      <c r="W14" s="16"/>
      <c r="X14" s="242"/>
      <c r="Y14" s="10"/>
      <c r="Z14" s="16"/>
      <c r="AA14" s="242"/>
      <c r="AB14" s="242"/>
      <c r="AC14" s="242"/>
      <c r="AD14" s="16"/>
      <c r="AE14" s="16"/>
      <c r="AF14" s="294"/>
      <c r="AG14" s="294"/>
      <c r="AH14" s="294"/>
      <c r="AI14" s="10"/>
      <c r="AJ14" s="16"/>
      <c r="AK14" s="16"/>
      <c r="AL14" s="16"/>
      <c r="AM14" s="16"/>
      <c r="AN14" s="245"/>
      <c r="AO14" s="16"/>
      <c r="AP14" s="16"/>
      <c r="AQ14" s="16"/>
      <c r="AR14" s="36" t="s">
        <v>709</v>
      </c>
      <c r="AS14" s="35"/>
      <c r="AT14" s="36" t="s">
        <v>710</v>
      </c>
      <c r="AU14" s="35"/>
      <c r="AV14" s="10"/>
      <c r="AW14" s="16"/>
      <c r="AX14" s="16"/>
      <c r="AY14" s="16"/>
      <c r="AZ14" s="16"/>
      <c r="BA14" s="36" t="s">
        <v>710</v>
      </c>
      <c r="BB14" s="16"/>
      <c r="BC14" s="35"/>
      <c r="BD14" s="37" t="s">
        <v>711</v>
      </c>
      <c r="BE14" s="16"/>
      <c r="BF14" s="16"/>
      <c r="BG14" s="16"/>
      <c r="BH14" s="36" t="s">
        <v>709</v>
      </c>
      <c r="BI14" s="35"/>
      <c r="BJ14" s="35"/>
      <c r="BK14" s="35"/>
      <c r="BL14" s="16"/>
      <c r="BM14" s="16"/>
      <c r="BN14" s="36" t="s">
        <v>709</v>
      </c>
      <c r="BO14" s="35"/>
      <c r="BP14" s="35"/>
      <c r="BQ14" s="35"/>
      <c r="BR14" s="10"/>
      <c r="BS14" s="16"/>
      <c r="BT14" s="16"/>
      <c r="BU14" s="16"/>
      <c r="BV14" s="16"/>
      <c r="BW14" s="16"/>
      <c r="BX14" s="16"/>
      <c r="BY14" s="16"/>
      <c r="BZ14" s="16"/>
      <c r="CA14" s="242"/>
      <c r="CB14" s="242"/>
      <c r="CC14" s="242"/>
      <c r="CD14" s="242"/>
      <c r="CE14" s="242"/>
      <c r="CF14" s="242"/>
      <c r="CG14" s="242"/>
      <c r="CH14" s="242"/>
      <c r="CI14" s="242"/>
      <c r="CJ14" s="242"/>
      <c r="CK14" s="242"/>
      <c r="CL14" s="242"/>
      <c r="CM14" s="16"/>
      <c r="CN14" s="16"/>
      <c r="CO14" s="16"/>
      <c r="CP14" s="16"/>
      <c r="CQ14" s="16"/>
      <c r="CR14" s="16"/>
      <c r="CS14" s="16"/>
      <c r="CT14" s="16"/>
      <c r="CU14" s="16"/>
      <c r="CV14" s="16"/>
      <c r="CW14" s="16"/>
      <c r="CX14" s="16"/>
      <c r="CY14" s="16"/>
      <c r="CZ14" s="16"/>
      <c r="DA14" s="16"/>
      <c r="DB14" s="16"/>
      <c r="DC14" s="36"/>
      <c r="DD14" s="245" t="s">
        <v>1117</v>
      </c>
      <c r="DE14" s="245"/>
      <c r="DF14" s="16"/>
      <c r="DG14" s="16"/>
      <c r="DH14" s="16"/>
      <c r="DI14" s="16"/>
      <c r="DJ14" s="16"/>
      <c r="DK14" s="16"/>
      <c r="DL14" s="16"/>
      <c r="DM14" s="16"/>
      <c r="DN14" s="36" t="s">
        <v>713</v>
      </c>
      <c r="DO14" s="35"/>
      <c r="DP14" s="35"/>
      <c r="DQ14" s="35"/>
      <c r="DR14" s="35"/>
      <c r="DS14" s="35"/>
      <c r="DT14" s="35"/>
      <c r="DU14" s="10"/>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261"/>
      <c r="EU14" s="35"/>
      <c r="EV14" s="16"/>
      <c r="EW14" s="16"/>
      <c r="EX14" s="37"/>
      <c r="EY14" s="36"/>
      <c r="EZ14" s="35" t="s">
        <v>1077</v>
      </c>
      <c r="FA14" s="35"/>
      <c r="FB14" s="35"/>
      <c r="FC14" s="35" t="s">
        <v>1078</v>
      </c>
      <c r="FD14" s="35"/>
      <c r="FE14" s="35"/>
      <c r="FF14" s="10"/>
      <c r="FG14" s="16"/>
      <c r="FH14" s="16"/>
      <c r="FI14" s="242"/>
      <c r="FJ14" s="16"/>
      <c r="FK14" s="16"/>
      <c r="FL14" s="16"/>
      <c r="FM14" s="16"/>
      <c r="FN14" s="16"/>
      <c r="FO14" s="35" t="s">
        <v>1079</v>
      </c>
      <c r="FP14" s="261"/>
      <c r="FQ14" s="36"/>
      <c r="FR14" s="35" t="s">
        <v>1080</v>
      </c>
      <c r="FS14" s="35"/>
      <c r="FT14" s="35" t="s">
        <v>1081</v>
      </c>
      <c r="FU14" s="35"/>
      <c r="FV14" s="35" t="s">
        <v>1082</v>
      </c>
      <c r="FW14" s="262"/>
      <c r="FX14" s="35"/>
      <c r="FY14" s="16"/>
      <c r="FZ14" s="35" t="s">
        <v>1083</v>
      </c>
      <c r="GA14" s="35" t="s">
        <v>1129</v>
      </c>
      <c r="GB14" s="262"/>
      <c r="GC14" s="16"/>
      <c r="GD14" s="299"/>
      <c r="GE14" s="299"/>
      <c r="GF14" s="299"/>
      <c r="GG14" s="299"/>
      <c r="GH14" s="300" t="s">
        <v>1129</v>
      </c>
      <c r="GI14" s="299"/>
      <c r="GJ14" s="35"/>
      <c r="GK14" s="35" t="s">
        <v>1083</v>
      </c>
      <c r="GL14" s="16"/>
      <c r="GM14" s="16"/>
      <c r="GN14" s="35" t="s">
        <v>1084</v>
      </c>
      <c r="GO14" s="35"/>
      <c r="GP14" s="35"/>
      <c r="GQ14" s="35"/>
      <c r="GR14" s="261"/>
      <c r="GS14" s="242"/>
      <c r="GT14" s="261"/>
      <c r="GU14" s="261"/>
      <c r="GV14" s="242" t="s">
        <v>1086</v>
      </c>
      <c r="GW14" s="16"/>
      <c r="GX14" s="16"/>
      <c r="GY14" s="35" t="s">
        <v>1084</v>
      </c>
      <c r="GZ14" s="35"/>
      <c r="HA14" s="35"/>
      <c r="HB14" s="35"/>
      <c r="HC14" s="35"/>
      <c r="HD14" s="35"/>
      <c r="HE14" s="16"/>
      <c r="HF14" s="16" t="s">
        <v>1088</v>
      </c>
      <c r="HG14" s="10"/>
      <c r="HH14" s="261"/>
      <c r="HI14" s="36"/>
      <c r="HJ14" s="36"/>
      <c r="HK14" s="36"/>
      <c r="HL14" s="36"/>
      <c r="HM14" s="36"/>
      <c r="HN14" s="35"/>
      <c r="HO14" s="35"/>
      <c r="HP14" s="35"/>
      <c r="HQ14" s="35" t="s">
        <v>1087</v>
      </c>
      <c r="HR14" s="35"/>
      <c r="HS14" s="35"/>
      <c r="HT14" s="263"/>
      <c r="HU14" s="10"/>
      <c r="HV14" s="37"/>
      <c r="HW14" s="36"/>
      <c r="HX14" s="36"/>
      <c r="HY14" s="36"/>
      <c r="HZ14" s="36"/>
      <c r="IA14" s="16"/>
      <c r="IB14" s="242"/>
      <c r="IC14" s="16"/>
      <c r="ID14" s="27">
        <v>0</v>
      </c>
    </row>
    <row r="15" spans="1:238">
      <c r="A15" s="24">
        <f>ROW(A15)-5</f>
        <v>10</v>
      </c>
      <c r="B15" s="24"/>
      <c r="C15" s="32">
        <v>1</v>
      </c>
      <c r="D15" s="32" t="s">
        <v>943</v>
      </c>
      <c r="E15" t="b">
        <v>0</v>
      </c>
      <c r="F15" s="15"/>
      <c r="G15" s="207" t="s">
        <v>993</v>
      </c>
      <c r="H15">
        <v>3</v>
      </c>
      <c r="I15">
        <v>43</v>
      </c>
      <c r="J15">
        <v>3</v>
      </c>
      <c r="K15">
        <v>3</v>
      </c>
      <c r="L15">
        <v>3</v>
      </c>
      <c r="M15">
        <v>4</v>
      </c>
      <c r="N15">
        <v>3</v>
      </c>
      <c r="P15" s="226" t="s">
        <v>851</v>
      </c>
      <c r="Q15" s="10" t="str">
        <f ca="1">IF(COUNTIF(P$5:P15,P15)=1,"-","Dup")</f>
        <v>-</v>
      </c>
      <c r="R15" s="10"/>
      <c r="S15" s="16"/>
      <c r="T15" s="16"/>
      <c r="U15" s="16"/>
      <c r="V15" s="16"/>
      <c r="W15" s="16"/>
      <c r="X15" s="242"/>
      <c r="Y15" s="10"/>
      <c r="Z15" s="16"/>
      <c r="AA15" s="242"/>
      <c r="AB15" s="242"/>
      <c r="AC15" s="242"/>
      <c r="AD15" s="16"/>
      <c r="AI15" s="10"/>
      <c r="AJ15" s="16"/>
      <c r="AK15" s="16"/>
      <c r="AL15" s="16"/>
      <c r="AM15" s="16"/>
      <c r="AN15" s="249"/>
      <c r="AO15" s="16"/>
      <c r="AP15" s="16"/>
      <c r="AQ15" s="16"/>
      <c r="AR15" s="16"/>
      <c r="AS15" s="16"/>
      <c r="AT15" s="16"/>
      <c r="AU15" s="16"/>
      <c r="AV15" s="10"/>
      <c r="AW15" s="16"/>
      <c r="AX15" s="16"/>
      <c r="AY15" s="16"/>
      <c r="AZ15" s="16"/>
      <c r="BA15" s="16"/>
      <c r="BB15" s="16"/>
      <c r="BC15" s="16"/>
      <c r="BD15" s="16"/>
      <c r="BE15" s="16"/>
      <c r="BF15" s="16"/>
      <c r="BG15" s="16"/>
      <c r="BH15" s="16"/>
      <c r="BI15" s="16"/>
      <c r="BJ15" s="16"/>
      <c r="BK15" s="16"/>
      <c r="BL15" s="16"/>
      <c r="BM15" s="16"/>
      <c r="BN15" s="16"/>
      <c r="BO15" s="16"/>
      <c r="BP15" s="16"/>
      <c r="BQ15" s="16"/>
      <c r="BR15" s="10"/>
      <c r="BS15" s="242"/>
      <c r="BT15" s="16"/>
      <c r="BU15" s="16"/>
      <c r="BV15" s="16"/>
      <c r="BW15" s="16"/>
      <c r="BX15" s="16"/>
      <c r="BY15" s="16"/>
      <c r="BZ15" s="16"/>
      <c r="CA15" s="242"/>
      <c r="CB15" s="242"/>
      <c r="CC15" s="242"/>
      <c r="CD15" s="242"/>
      <c r="CE15" s="242"/>
      <c r="CF15" s="242"/>
      <c r="CG15" s="242"/>
      <c r="CH15" s="242"/>
      <c r="CI15" s="242"/>
      <c r="CJ15" s="242"/>
      <c r="CK15" s="242"/>
      <c r="CL15" s="242"/>
      <c r="CM15" s="16"/>
      <c r="CN15" s="16"/>
      <c r="CO15" s="16"/>
      <c r="CP15" s="16"/>
      <c r="CQ15" s="16"/>
      <c r="CR15" s="16"/>
      <c r="CS15" s="16"/>
      <c r="CT15" s="16"/>
      <c r="CU15" s="16"/>
      <c r="CV15" s="16"/>
      <c r="CW15" s="16"/>
      <c r="CX15" s="16"/>
      <c r="CY15" s="16"/>
      <c r="CZ15" s="16"/>
      <c r="DA15" s="16"/>
      <c r="DB15" s="16"/>
      <c r="DC15" s="16"/>
      <c r="DD15" s="275">
        <v>1</v>
      </c>
      <c r="DE15" s="276">
        <f ca="1">OFFSET(DE15,0,-1)+1</f>
        <v>2</v>
      </c>
      <c r="DF15" s="16"/>
      <c r="DG15" s="16"/>
      <c r="DH15" s="16"/>
      <c r="DI15" s="16"/>
      <c r="DJ15" s="16"/>
      <c r="DK15" s="16"/>
      <c r="DL15" s="21">
        <v>4</v>
      </c>
      <c r="DM15" s="21">
        <v>4</v>
      </c>
      <c r="DN15" s="16"/>
      <c r="DO15" s="16"/>
      <c r="DP15" s="16"/>
      <c r="DQ15" s="16"/>
      <c r="DR15" s="16"/>
      <c r="DS15" s="16"/>
      <c r="DT15" s="16"/>
      <c r="DU15" s="10"/>
      <c r="DV15" s="21">
        <v>1</v>
      </c>
      <c r="DW15" s="16"/>
      <c r="DX15" s="16"/>
      <c r="DY15" s="16"/>
      <c r="DZ15" s="16"/>
      <c r="EA15" s="21">
        <v>2</v>
      </c>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21">
        <v>1</v>
      </c>
      <c r="FA15" s="21">
        <v>2</v>
      </c>
      <c r="FB15" s="21">
        <v>3</v>
      </c>
      <c r="FC15" s="21">
        <v>7</v>
      </c>
      <c r="FD15" s="21">
        <v>8</v>
      </c>
      <c r="FE15" s="21">
        <v>9</v>
      </c>
      <c r="FF15" s="10"/>
      <c r="FG15" s="16"/>
      <c r="FH15" s="16"/>
      <c r="FI15" s="242"/>
      <c r="FJ15" s="16"/>
      <c r="FK15" s="16"/>
      <c r="FL15" s="21">
        <v>1</v>
      </c>
      <c r="FM15" s="21">
        <v>2</v>
      </c>
      <c r="FN15" s="21">
        <v>3</v>
      </c>
      <c r="FO15" s="21">
        <v>1</v>
      </c>
      <c r="FP15" s="16"/>
      <c r="FQ15" s="16"/>
      <c r="FR15" s="21">
        <v>1</v>
      </c>
      <c r="FS15" s="21">
        <v>2</v>
      </c>
      <c r="FT15" s="21">
        <v>1</v>
      </c>
      <c r="FU15" s="21">
        <v>2</v>
      </c>
      <c r="FV15" s="21">
        <v>10</v>
      </c>
      <c r="FW15" s="21">
        <v>3</v>
      </c>
      <c r="FX15" s="16"/>
      <c r="FY15" s="16"/>
      <c r="FZ15" s="242"/>
      <c r="GA15" s="243">
        <v>1</v>
      </c>
      <c r="GB15" s="16"/>
      <c r="GC15" s="16"/>
      <c r="GD15" s="299"/>
      <c r="GE15" s="299"/>
      <c r="GF15" s="299"/>
      <c r="GG15" s="299"/>
      <c r="GH15" s="296">
        <v>1</v>
      </c>
      <c r="GI15" s="299"/>
      <c r="GJ15" s="16"/>
      <c r="GK15" s="16"/>
      <c r="GL15" s="16"/>
      <c r="GM15" s="16"/>
      <c r="GN15" s="21">
        <v>5</v>
      </c>
      <c r="GO15" s="21">
        <v>6</v>
      </c>
      <c r="GP15" s="21">
        <v>7</v>
      </c>
      <c r="GQ15" s="21">
        <v>8</v>
      </c>
      <c r="GR15" s="16"/>
      <c r="GS15" s="242"/>
      <c r="GT15" s="242"/>
      <c r="GU15" s="242"/>
      <c r="GV15" s="255">
        <v>1</v>
      </c>
      <c r="GW15" s="16"/>
      <c r="GX15" s="16"/>
      <c r="GY15" s="21">
        <v>11</v>
      </c>
      <c r="GZ15" s="21">
        <v>9</v>
      </c>
      <c r="HA15" s="21">
        <v>9</v>
      </c>
      <c r="HB15" s="21">
        <v>10</v>
      </c>
      <c r="HC15" s="21">
        <v>3</v>
      </c>
      <c r="HD15" s="21">
        <v>4</v>
      </c>
      <c r="HE15" s="16"/>
      <c r="HF15" s="16">
        <v>1</v>
      </c>
      <c r="HG15" s="10"/>
      <c r="HH15" s="16"/>
      <c r="HI15" s="16"/>
      <c r="HJ15" s="16"/>
      <c r="HK15" s="16"/>
      <c r="HL15" s="16"/>
      <c r="HM15" s="16"/>
      <c r="HN15" s="16"/>
      <c r="HO15" s="16"/>
      <c r="HP15" s="16"/>
      <c r="HQ15" s="21">
        <v>1</v>
      </c>
      <c r="HR15" s="21">
        <v>1</v>
      </c>
      <c r="HS15" s="21">
        <v>1</v>
      </c>
      <c r="HT15" s="16"/>
      <c r="HU15" s="10"/>
      <c r="HV15" s="16"/>
      <c r="HW15" s="16"/>
      <c r="HX15" s="16"/>
      <c r="HY15" s="16"/>
      <c r="HZ15" s="16"/>
      <c r="IA15" s="16"/>
      <c r="IB15" s="242"/>
      <c r="IC15" s="16"/>
      <c r="ID15" s="27">
        <v>0</v>
      </c>
    </row>
    <row r="16" spans="1:238">
      <c r="A16" s="24">
        <f>ROW(A16)-5</f>
        <v>11</v>
      </c>
      <c r="B16" s="24"/>
      <c r="C16" s="236"/>
      <c r="E16" t="b">
        <v>0</v>
      </c>
      <c r="F16" s="15"/>
      <c r="G16" s="207" t="s">
        <v>987</v>
      </c>
      <c r="H16">
        <v>1</v>
      </c>
      <c r="I16">
        <v>1</v>
      </c>
      <c r="J16">
        <v>1</v>
      </c>
      <c r="K16">
        <v>1</v>
      </c>
      <c r="L16">
        <v>1</v>
      </c>
      <c r="M16">
        <v>1</v>
      </c>
      <c r="N16">
        <v>1</v>
      </c>
      <c r="O16">
        <v>0</v>
      </c>
      <c r="P16" s="226" t="s">
        <v>850</v>
      </c>
      <c r="Q16" s="10" t="str">
        <f ca="1">IF(COUNTIF(P$5:P16,P16)=1,"-","Dup")</f>
        <v>-</v>
      </c>
      <c r="R16" s="10"/>
      <c r="S16" s="16"/>
      <c r="T16" s="16"/>
      <c r="U16" s="16"/>
      <c r="V16" s="16"/>
      <c r="W16" s="16"/>
      <c r="X16" s="242"/>
      <c r="Y16" s="10"/>
      <c r="Z16" s="16"/>
      <c r="AA16" s="242"/>
      <c r="AB16" s="242"/>
      <c r="AC16" s="242"/>
      <c r="AD16" s="16"/>
      <c r="AE16" s="16"/>
      <c r="AF16" s="294"/>
      <c r="AG16" s="294"/>
      <c r="AH16" s="294"/>
      <c r="AI16" s="10"/>
      <c r="AJ16" s="16"/>
      <c r="AK16" s="16"/>
      <c r="AL16" s="16"/>
      <c r="AM16" s="16"/>
      <c r="AN16" s="242"/>
      <c r="AO16" s="16"/>
      <c r="AP16" s="16"/>
      <c r="AQ16" s="16"/>
      <c r="AR16" s="16"/>
      <c r="AS16" s="16"/>
      <c r="AT16" s="16"/>
      <c r="AU16" s="16"/>
      <c r="AV16" s="10"/>
      <c r="AW16" s="16"/>
      <c r="AX16" s="16"/>
      <c r="AY16" s="16"/>
      <c r="AZ16" s="16"/>
      <c r="BA16" s="16"/>
      <c r="BB16" s="16"/>
      <c r="BC16" s="16"/>
      <c r="BD16" s="16"/>
      <c r="BE16" s="16"/>
      <c r="BF16" s="16"/>
      <c r="BG16" s="16"/>
      <c r="BH16" s="16"/>
      <c r="BI16" s="16"/>
      <c r="BJ16" s="16"/>
      <c r="BK16" s="16"/>
      <c r="BL16" s="16"/>
      <c r="BM16" s="16"/>
      <c r="BN16" s="16"/>
      <c r="BO16" s="16"/>
      <c r="BP16" s="16"/>
      <c r="BQ16" s="16"/>
      <c r="BR16" s="10"/>
      <c r="BS16" s="16"/>
      <c r="BT16" s="16"/>
      <c r="BU16" s="16"/>
      <c r="BV16" s="16"/>
      <c r="BW16" s="16"/>
      <c r="BX16" s="16"/>
      <c r="BY16" s="16"/>
      <c r="BZ16" s="16"/>
      <c r="CA16" s="242"/>
      <c r="CB16" s="242"/>
      <c r="CC16" s="242"/>
      <c r="CD16" s="242"/>
      <c r="CE16" s="242"/>
      <c r="CF16" s="242"/>
      <c r="CG16" s="242"/>
      <c r="CH16" s="242"/>
      <c r="CI16" s="242"/>
      <c r="CJ16" s="242"/>
      <c r="CK16" s="242"/>
      <c r="CL16" s="242"/>
      <c r="CM16" s="16"/>
      <c r="CN16" s="16"/>
      <c r="CO16" s="16"/>
      <c r="CP16" s="16"/>
      <c r="CQ16" s="16"/>
      <c r="CR16" s="16"/>
      <c r="CS16" s="16"/>
      <c r="CT16" s="16"/>
      <c r="CU16" s="16"/>
      <c r="CV16" s="16"/>
      <c r="CW16" s="16"/>
      <c r="CX16" s="16"/>
      <c r="CY16" s="16"/>
      <c r="CZ16" s="16"/>
      <c r="DA16" s="16"/>
      <c r="DB16" s="16"/>
      <c r="DC16" s="277" t="s">
        <v>571</v>
      </c>
      <c r="DD16" s="242">
        <v>1</v>
      </c>
      <c r="DE16" s="242">
        <v>1</v>
      </c>
      <c r="DF16" s="16"/>
      <c r="DG16" s="16"/>
      <c r="DH16" s="16"/>
      <c r="DI16" s="16"/>
      <c r="DJ16" s="16"/>
      <c r="DK16" s="16"/>
      <c r="DL16" s="16"/>
      <c r="DM16" s="16"/>
      <c r="DN16" s="16"/>
      <c r="DO16" s="16"/>
      <c r="DP16" s="16"/>
      <c r="DQ16" s="16"/>
      <c r="DR16" s="16"/>
      <c r="DS16" s="16"/>
      <c r="DT16" s="16"/>
      <c r="DU16" s="10"/>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0"/>
      <c r="FG16" s="16"/>
      <c r="FH16" s="16"/>
      <c r="FI16" s="242"/>
      <c r="FJ16" s="16"/>
      <c r="FK16" s="16"/>
      <c r="FL16" s="16"/>
      <c r="FM16" s="16"/>
      <c r="FN16" s="16"/>
      <c r="FO16" s="16"/>
      <c r="FP16" s="16"/>
      <c r="FQ16" s="16"/>
      <c r="FR16" s="16"/>
      <c r="FS16" s="16"/>
      <c r="FT16" s="16"/>
      <c r="FU16" s="16"/>
      <c r="FV16" s="16"/>
      <c r="FW16" s="16"/>
      <c r="FX16" s="16"/>
      <c r="FY16" s="16"/>
      <c r="FZ16" s="16"/>
      <c r="GA16" s="242"/>
      <c r="GB16" s="16"/>
      <c r="GC16" s="16"/>
      <c r="GD16" s="299"/>
      <c r="GE16" s="299"/>
      <c r="GF16" s="299"/>
      <c r="GG16" s="299"/>
      <c r="GH16" s="299"/>
      <c r="GI16" s="299"/>
      <c r="GJ16" s="16"/>
      <c r="GK16" s="16"/>
      <c r="GL16" s="16"/>
      <c r="GM16" s="16"/>
      <c r="GN16" s="16"/>
      <c r="GO16" s="16"/>
      <c r="GP16" s="16"/>
      <c r="GQ16" s="16"/>
      <c r="GR16" s="16"/>
      <c r="GS16" s="242"/>
      <c r="GT16" s="242"/>
      <c r="GU16" s="242"/>
      <c r="GV16" s="242"/>
      <c r="GW16" s="16"/>
      <c r="GX16" s="16"/>
      <c r="GY16" s="16"/>
      <c r="GZ16" s="16"/>
      <c r="HA16" s="16"/>
      <c r="HB16" s="16"/>
      <c r="HC16" s="16"/>
      <c r="HD16" s="16"/>
      <c r="HE16" s="16"/>
      <c r="HF16" s="16"/>
      <c r="HG16" s="10"/>
      <c r="HH16" s="16"/>
      <c r="HI16" s="16"/>
      <c r="HJ16" s="16"/>
      <c r="HK16" s="16"/>
      <c r="HL16" s="16"/>
      <c r="HM16" s="16"/>
      <c r="HN16" s="16"/>
      <c r="HO16" s="16"/>
      <c r="HP16" s="16"/>
      <c r="HQ16" s="16"/>
      <c r="HR16" s="16"/>
      <c r="HS16" s="16"/>
      <c r="HT16" s="16"/>
      <c r="HU16" s="10"/>
      <c r="HV16" s="16"/>
      <c r="HW16" s="16"/>
      <c r="HX16" s="16"/>
      <c r="HY16" s="16"/>
      <c r="HZ16" s="16"/>
      <c r="IA16" s="16"/>
      <c r="IB16" s="242"/>
      <c r="IC16" s="16"/>
      <c r="ID16" s="27">
        <v>0</v>
      </c>
    </row>
    <row r="17" spans="1:238" outlineLevel="1">
      <c r="A17" s="24">
        <f>ROW(A17)-5</f>
        <v>12</v>
      </c>
      <c r="B17" s="24"/>
      <c r="E17" t="b">
        <v>0</v>
      </c>
      <c r="F17" s="15"/>
      <c r="G17" s="207" t="s">
        <v>988</v>
      </c>
      <c r="H17">
        <v>3</v>
      </c>
      <c r="I17">
        <v>4</v>
      </c>
      <c r="J17">
        <v>3</v>
      </c>
      <c r="K17">
        <v>3</v>
      </c>
      <c r="L17">
        <v>3</v>
      </c>
      <c r="M17">
        <v>4</v>
      </c>
      <c r="N17">
        <v>3</v>
      </c>
      <c r="O17">
        <v>0</v>
      </c>
      <c r="P17" s="227" t="str">
        <f t="array" ref="P17">PRODUCT($H17:$O17-$H16:$O16+1)&amp;" "&amp;P16&amp;" specific pointers"</f>
        <v>3888 Template Experiment specific pointers</v>
      </c>
      <c r="Q17" s="10" t="str">
        <f ca="1">IF(COUNTIF(P$5:P17,P17)=1,"-","Dup")</f>
        <v>-</v>
      </c>
      <c r="R17" s="10"/>
      <c r="S17" s="16"/>
      <c r="T17" s="16"/>
      <c r="U17" s="16"/>
      <c r="V17" s="16"/>
      <c r="W17" s="16"/>
      <c r="X17" s="242"/>
      <c r="Y17" s="10"/>
      <c r="Z17" s="16"/>
      <c r="AA17" s="242"/>
      <c r="AB17" s="242"/>
      <c r="AC17" s="242"/>
      <c r="AD17" s="16"/>
      <c r="AE17" s="16"/>
      <c r="AF17" s="294"/>
      <c r="AG17" s="294"/>
      <c r="AH17" s="294"/>
      <c r="AI17" s="10"/>
      <c r="AJ17" s="16"/>
      <c r="AK17" s="16"/>
      <c r="AL17" s="16"/>
      <c r="AM17" s="16"/>
      <c r="AN17" s="249"/>
      <c r="AO17" s="16"/>
      <c r="AP17" s="16"/>
      <c r="AQ17" s="16"/>
      <c r="AR17" s="16"/>
      <c r="AS17" s="16"/>
      <c r="AT17" s="16"/>
      <c r="AU17" s="16"/>
      <c r="AV17" s="10"/>
      <c r="AW17" s="16"/>
      <c r="AX17" s="16"/>
      <c r="AY17" s="16"/>
      <c r="AZ17" s="16"/>
      <c r="BA17" s="16"/>
      <c r="BB17" s="16"/>
      <c r="BC17" s="16"/>
      <c r="BD17" s="16"/>
      <c r="BE17" s="16"/>
      <c r="BF17" s="16"/>
      <c r="BG17" s="16"/>
      <c r="BH17" s="16"/>
      <c r="BI17" s="16"/>
      <c r="BJ17" s="16"/>
      <c r="BK17" s="16"/>
      <c r="BL17" s="16"/>
      <c r="BM17" s="16"/>
      <c r="BN17" s="16"/>
      <c r="BO17" s="16"/>
      <c r="BP17" s="16"/>
      <c r="BQ17" s="16"/>
      <c r="BR17" s="10"/>
      <c r="BS17" s="16"/>
      <c r="BT17" s="16"/>
      <c r="BU17" s="16"/>
      <c r="BV17" s="16"/>
      <c r="BW17" s="16"/>
      <c r="BX17" s="16"/>
      <c r="BY17" s="16"/>
      <c r="BZ17" s="16"/>
      <c r="CA17" s="242"/>
      <c r="CB17" s="242"/>
      <c r="CC17" s="242"/>
      <c r="CD17" s="242"/>
      <c r="CE17" s="242"/>
      <c r="CF17" s="242"/>
      <c r="CG17" s="242"/>
      <c r="CH17" s="242"/>
      <c r="CI17" s="242"/>
      <c r="CJ17" s="242"/>
      <c r="CK17" s="242"/>
      <c r="CL17" s="242"/>
      <c r="CM17" s="16"/>
      <c r="CN17" s="16"/>
      <c r="CO17" s="16"/>
      <c r="CP17" s="16"/>
      <c r="CQ17" s="16"/>
      <c r="CR17" s="16"/>
      <c r="CS17" s="16"/>
      <c r="CT17" s="16"/>
      <c r="CU17" s="16"/>
      <c r="CV17" s="16"/>
      <c r="CW17" s="16"/>
      <c r="CX17" s="16"/>
      <c r="CY17" s="16"/>
      <c r="CZ17" s="16"/>
      <c r="DA17" s="16"/>
      <c r="DB17" s="16"/>
      <c r="DC17" s="277" t="s">
        <v>1079</v>
      </c>
      <c r="DD17" s="242">
        <v>1</v>
      </c>
      <c r="DE17" s="242">
        <v>1</v>
      </c>
      <c r="DF17" s="16"/>
      <c r="DG17" s="16"/>
      <c r="DH17" s="16"/>
      <c r="DI17" s="16"/>
      <c r="DJ17" s="16"/>
      <c r="DK17" s="16"/>
      <c r="DL17" s="21"/>
      <c r="DM17" s="21"/>
      <c r="DN17" s="16"/>
      <c r="DO17" s="16"/>
      <c r="DP17" s="16"/>
      <c r="DQ17" s="16"/>
      <c r="DR17" s="16"/>
      <c r="DS17" s="16"/>
      <c r="DT17" s="16"/>
      <c r="DU17" s="10"/>
      <c r="DV17" s="21"/>
      <c r="DW17" s="16"/>
      <c r="DX17" s="16"/>
      <c r="DY17" s="16"/>
      <c r="DZ17" s="16"/>
      <c r="EA17" s="21"/>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21"/>
      <c r="FA17" s="21"/>
      <c r="FB17" s="21"/>
      <c r="FC17" s="21"/>
      <c r="FD17" s="21"/>
      <c r="FE17" s="21"/>
      <c r="FF17" s="10"/>
      <c r="FG17" s="16"/>
      <c r="FH17" s="16"/>
      <c r="FI17" s="242"/>
      <c r="FJ17" s="16"/>
      <c r="FK17" s="16"/>
      <c r="FL17" s="21"/>
      <c r="FM17" s="21"/>
      <c r="FN17" s="21"/>
      <c r="FO17" s="21"/>
      <c r="FP17" s="16"/>
      <c r="FQ17" s="16"/>
      <c r="FR17" s="21"/>
      <c r="FS17" s="21"/>
      <c r="FT17" s="21"/>
      <c r="FU17" s="21"/>
      <c r="FV17" s="21"/>
      <c r="FW17" s="21"/>
      <c r="FX17" s="16"/>
      <c r="FY17" s="16"/>
      <c r="FZ17" s="21"/>
      <c r="GA17" s="243"/>
      <c r="GB17" s="16"/>
      <c r="GC17" s="16"/>
      <c r="GD17" s="299"/>
      <c r="GE17" s="299"/>
      <c r="GF17" s="299"/>
      <c r="GG17" s="299"/>
      <c r="GH17" s="296"/>
      <c r="GI17" s="299"/>
      <c r="GJ17" s="16"/>
      <c r="GK17" s="16"/>
      <c r="GL17" s="16"/>
      <c r="GM17" s="16"/>
      <c r="GN17" s="21"/>
      <c r="GO17" s="21"/>
      <c r="GP17" s="21"/>
      <c r="GQ17" s="21"/>
      <c r="GR17" s="16"/>
      <c r="GS17" s="242"/>
      <c r="GT17" s="242"/>
      <c r="GU17" s="242"/>
      <c r="GV17" s="255"/>
      <c r="GW17" s="16"/>
      <c r="GX17" s="16"/>
      <c r="GY17" s="21"/>
      <c r="GZ17" s="21"/>
      <c r="HA17" s="21"/>
      <c r="HB17" s="21"/>
      <c r="HC17" s="21"/>
      <c r="HD17" s="21"/>
      <c r="HE17" s="16"/>
      <c r="HF17" s="16"/>
      <c r="HG17" s="10"/>
      <c r="HH17" s="16"/>
      <c r="HI17" s="16"/>
      <c r="HJ17" s="16"/>
      <c r="HK17" s="16"/>
      <c r="HL17" s="16"/>
      <c r="HM17" s="16"/>
      <c r="HN17" s="16"/>
      <c r="HO17" s="16"/>
      <c r="HP17" s="16"/>
      <c r="HQ17" s="21"/>
      <c r="HR17" s="21"/>
      <c r="HS17" s="21"/>
      <c r="HT17" s="16"/>
      <c r="HU17" s="10"/>
      <c r="HV17" s="16"/>
      <c r="HW17" s="16"/>
      <c r="HX17" s="16"/>
      <c r="HY17" s="16"/>
      <c r="HZ17" s="16"/>
      <c r="IA17" s="16"/>
      <c r="IB17" s="242"/>
      <c r="IC17" s="16"/>
      <c r="ID17" s="27">
        <v>0</v>
      </c>
    </row>
    <row r="18" spans="1:238" outlineLevel="1">
      <c r="A18" s="24">
        <f t="shared" si="12"/>
        <v>13</v>
      </c>
      <c r="B18" s="24">
        <f>$A$7</f>
        <v>2</v>
      </c>
      <c r="C18">
        <f>100</f>
        <v>100</v>
      </c>
      <c r="D18" s="236" t="s">
        <v>943</v>
      </c>
      <c r="E18" t="b">
        <f>NOT($EA18)</f>
        <v>1</v>
      </c>
      <c r="F18" t="b">
        <v>0</v>
      </c>
      <c r="G18" t="b">
        <v>1</v>
      </c>
      <c r="H18" s="32">
        <v>3</v>
      </c>
      <c r="I18" s="32">
        <v>1</v>
      </c>
      <c r="J18" s="32">
        <v>1</v>
      </c>
      <c r="K18" s="32">
        <v>1</v>
      </c>
      <c r="L18" s="32">
        <v>1</v>
      </c>
      <c r="M18" s="32">
        <v>1</v>
      </c>
      <c r="N18" s="32">
        <v>1</v>
      </c>
      <c r="P18" s="229" t="str">
        <f ca="1">"00000 Template "
&amp; d.RegionName                           &amp; " Day"&amp;INDEX(i.DOY,$H18,1)                   &amp; IF($DV18=0," FWM","")&amp;IF($DV18=1," MWM","")&amp;IF($DV18=5," Mat","")&amp;IF($EA18=TRUE,"&amp;BBT","    ")
&amp; " NLB"&amp;TEXT($FB18*100,"000p;-00p;000p;@")                      &amp; " GI"&amp;TEXT($K18,"0")                                &amp; " WP"&amp;TEXT($HQ18*100,"000p")                &amp; " MP"&amp;TEXT($HR18*100,"000p")                      &amp; " GP"&amp;TEXT($HS18*100,"000p")
&amp; " (F"&amp;3+IFERROR(1*$BS18,0)+IFERROR(1*$BT18,0)&amp;3-IFERROR(1*NOT($BV18),0)&amp;"N"&amp;$CM18&amp;$CN18&amp;")"</f>
        <v>00000 Template GSM Day204 FWM     NLB000p GI1 WP100p MP100p GP100p (F33N11)</v>
      </c>
      <c r="Q18" s="10" t="str">
        <f ca="1">IF(COUNTIF(P$5:P18,P18)=1,"-","Dup")</f>
        <v>-</v>
      </c>
      <c r="R18" s="10"/>
      <c r="S18" s="22" t="str">
        <f t="shared" ref="S18:X20" ca="1" si="80">OFFSET(S$5,$B18,0)</f>
        <v>-</v>
      </c>
      <c r="T18" s="22" t="str">
        <f t="shared" ca="1" si="80"/>
        <v>-</v>
      </c>
      <c r="U18" s="22" t="str">
        <f t="shared" ca="1" si="80"/>
        <v>-</v>
      </c>
      <c r="V18" s="22" t="str">
        <f t="shared" ca="1" si="80"/>
        <v>-</v>
      </c>
      <c r="W18" s="22" t="str">
        <f t="shared" ca="1" si="80"/>
        <v>-</v>
      </c>
      <c r="X18" s="256" t="str">
        <f t="shared" ca="1" si="80"/>
        <v>-</v>
      </c>
      <c r="Y18" s="10"/>
      <c r="Z18" s="22" t="b">
        <f t="shared" ref="Z18:AD18" ca="1" si="81">OFFSET(Z$5,$B18,0)</f>
        <v>1</v>
      </c>
      <c r="AA18" s="256" t="str">
        <f t="shared" ca="1" si="81"/>
        <v>-</v>
      </c>
      <c r="AB18" s="256" t="str">
        <f t="shared" ca="1" si="74"/>
        <v>-</v>
      </c>
      <c r="AC18" s="256" t="str">
        <f t="shared" ca="1" si="74"/>
        <v>-</v>
      </c>
      <c r="AD18" s="22" t="b">
        <f t="shared" ca="1" si="81"/>
        <v>0</v>
      </c>
      <c r="AE18" s="256" t="str">
        <f t="shared" ref="AE18:AH20" ca="1" si="82">OFFSET(AE$5,$B18,0)</f>
        <v>-</v>
      </c>
      <c r="AF18" s="256" t="str">
        <f t="shared" ca="1" si="82"/>
        <v>-</v>
      </c>
      <c r="AG18" s="256" t="str">
        <f t="shared" ca="1" si="82"/>
        <v>-</v>
      </c>
      <c r="AH18" s="256" t="str">
        <f t="shared" ca="1" si="82"/>
        <v>-</v>
      </c>
      <c r="AI18" s="10"/>
      <c r="AJ18" s="22" t="str">
        <f t="shared" ca="1" si="45"/>
        <v>-</v>
      </c>
      <c r="AK18" s="22" t="b">
        <f t="shared" ref="AK18:AK20" ca="1" si="83">OFFSET(AK$5,$B18,0)</f>
        <v>1</v>
      </c>
      <c r="AL18" s="255">
        <f>VALUE($H18&amp;$K18)</f>
        <v>31</v>
      </c>
      <c r="AM18" s="22" t="str">
        <f t="shared" ca="1" si="45"/>
        <v>-</v>
      </c>
      <c r="AN18" s="244" t="str">
        <f t="shared" ca="1" si="45"/>
        <v>-</v>
      </c>
      <c r="AO18" s="22" t="str">
        <f t="shared" ca="1" si="45"/>
        <v>-</v>
      </c>
      <c r="AP18" s="22" t="str">
        <f t="shared" ca="1" si="56"/>
        <v>-</v>
      </c>
      <c r="AQ18" s="22" t="str">
        <f t="shared" ca="1" si="56"/>
        <v>-</v>
      </c>
      <c r="AR18" s="22">
        <f t="shared" ca="1" si="45"/>
        <v>1</v>
      </c>
      <c r="AS18" s="22">
        <f t="shared" ca="1" si="45"/>
        <v>1</v>
      </c>
      <c r="AT18" s="22" t="str">
        <f t="shared" ca="1" si="45"/>
        <v>-</v>
      </c>
      <c r="AU18" s="22" t="str">
        <f t="shared" ca="1" si="45"/>
        <v>-</v>
      </c>
      <c r="AV18" s="10"/>
      <c r="AW18" s="22" t="str">
        <f t="shared" ca="1" si="45"/>
        <v>-</v>
      </c>
      <c r="AX18" s="22" t="str">
        <f t="shared" ref="AX18:DD24" ca="1" si="84">OFFSET(AX$5,$B18,0)</f>
        <v>-</v>
      </c>
      <c r="AY18" s="22" t="str">
        <f t="shared" ca="1" si="84"/>
        <v>-</v>
      </c>
      <c r="AZ18" s="22" t="str">
        <f t="shared" ca="1" si="84"/>
        <v>-</v>
      </c>
      <c r="BA18" s="22" t="str">
        <f t="shared" ca="1" si="84"/>
        <v>-</v>
      </c>
      <c r="BB18" s="22" t="str">
        <f t="shared" ca="1" si="84"/>
        <v>-</v>
      </c>
      <c r="BC18" s="22" t="str">
        <f t="shared" ca="1" si="84"/>
        <v>-</v>
      </c>
      <c r="BD18" s="22" t="str">
        <f t="shared" ca="1" si="84"/>
        <v>-</v>
      </c>
      <c r="BE18" s="22" t="str">
        <f t="shared" ca="1" si="84"/>
        <v>-</v>
      </c>
      <c r="BF18" s="22" t="str">
        <f t="shared" ca="1" si="84"/>
        <v>-</v>
      </c>
      <c r="BG18" s="22" t="str">
        <f t="shared" ca="1" si="84"/>
        <v>-</v>
      </c>
      <c r="BH18" s="22" t="str">
        <f t="shared" ca="1" si="84"/>
        <v>-</v>
      </c>
      <c r="BI18" s="22" t="str">
        <f t="shared" ca="1" si="84"/>
        <v>-</v>
      </c>
      <c r="BJ18" s="22" t="str">
        <f t="shared" ca="1" si="84"/>
        <v>-</v>
      </c>
      <c r="BK18" s="22" t="str">
        <f t="shared" ca="1" si="84"/>
        <v>-</v>
      </c>
      <c r="BL18" s="22" t="str">
        <f t="shared" ca="1" si="84"/>
        <v>-</v>
      </c>
      <c r="BM18" s="22" t="str">
        <f t="shared" ca="1" si="84"/>
        <v>-</v>
      </c>
      <c r="BN18" s="22" t="str">
        <f t="shared" ca="1" si="84"/>
        <v>-</v>
      </c>
      <c r="BO18" s="22" t="str">
        <f t="shared" ca="1" si="84"/>
        <v>-</v>
      </c>
      <c r="BP18" s="22" t="str">
        <f t="shared" ca="1" si="84"/>
        <v>-</v>
      </c>
      <c r="BQ18" s="22" t="str">
        <f t="shared" ca="1" si="84"/>
        <v>-</v>
      </c>
      <c r="BR18" s="10"/>
      <c r="BS18" s="22" t="str">
        <f t="shared" ca="1" si="84"/>
        <v>-</v>
      </c>
      <c r="BT18" s="22" t="str">
        <f t="shared" ca="1" si="84"/>
        <v>-</v>
      </c>
      <c r="BU18" s="22" t="str">
        <f t="shared" ca="1" si="84"/>
        <v>-</v>
      </c>
      <c r="BV18" s="22" t="str">
        <f t="shared" ca="1" si="84"/>
        <v>-</v>
      </c>
      <c r="BW18" s="22" t="str">
        <f t="shared" ca="1" si="84"/>
        <v>-</v>
      </c>
      <c r="BX18" s="22" t="str">
        <f t="shared" ca="1" si="84"/>
        <v>-</v>
      </c>
      <c r="BY18" s="22" t="str">
        <f t="shared" ca="1" si="84"/>
        <v>-</v>
      </c>
      <c r="BZ18" s="22" t="str">
        <f t="shared" ca="1" si="84"/>
        <v>-</v>
      </c>
      <c r="CA18" s="256">
        <f t="shared" ca="1" si="84"/>
        <v>0.125</v>
      </c>
      <c r="CB18" s="256">
        <f t="shared" ca="1" si="84"/>
        <v>0.3</v>
      </c>
      <c r="CC18" s="256">
        <f t="shared" ca="1" si="84"/>
        <v>-0.05</v>
      </c>
      <c r="CD18" s="256">
        <f t="shared" ca="1" si="84"/>
        <v>0.1</v>
      </c>
      <c r="CE18" s="256">
        <f t="shared" ca="1" si="84"/>
        <v>0.25</v>
      </c>
      <c r="CF18" s="256">
        <f t="shared" ca="1" si="84"/>
        <v>-0.05</v>
      </c>
      <c r="CG18" s="256">
        <f t="shared" ca="1" si="84"/>
        <v>0.05</v>
      </c>
      <c r="CH18" s="256">
        <f t="shared" ca="1" si="84"/>
        <v>0.1</v>
      </c>
      <c r="CI18" s="256">
        <f t="shared" ca="1" si="84"/>
        <v>-0.02</v>
      </c>
      <c r="CJ18" s="256">
        <f t="shared" ca="1" si="84"/>
        <v>0.1</v>
      </c>
      <c r="CK18" s="256">
        <f t="shared" ca="1" si="84"/>
        <v>0.25</v>
      </c>
      <c r="CL18" s="256">
        <f t="shared" ca="1" si="84"/>
        <v>-0.05</v>
      </c>
      <c r="CM18" s="22">
        <f t="shared" ref="CM18:CO18" ca="1" si="85">OFFSET(CM$5,$B18,0)</f>
        <v>1</v>
      </c>
      <c r="CN18" s="22">
        <f t="shared" ca="1" si="85"/>
        <v>1</v>
      </c>
      <c r="CO18" s="22">
        <f t="shared" ca="1" si="85"/>
        <v>0</v>
      </c>
      <c r="CP18" s="22" t="str">
        <f t="shared" ca="1" si="84"/>
        <v>-</v>
      </c>
      <c r="CQ18" s="22" t="str">
        <f t="shared" ca="1" si="84"/>
        <v>-</v>
      </c>
      <c r="CR18" s="22" t="str">
        <f t="shared" ca="1" si="84"/>
        <v>-</v>
      </c>
      <c r="CS18" s="22" t="str">
        <f t="shared" ca="1" si="84"/>
        <v>-</v>
      </c>
      <c r="CT18" s="22" t="str">
        <f t="shared" ca="1" si="84"/>
        <v>-</v>
      </c>
      <c r="CU18" s="22" t="str">
        <f t="shared" ca="1" si="84"/>
        <v>-</v>
      </c>
      <c r="CV18" s="22" t="str">
        <f t="shared" ca="1" si="84"/>
        <v>-</v>
      </c>
      <c r="CW18" s="22">
        <f t="shared" ref="CW18" ca="1" si="86">OFFSET(CW$5,$B18,0)</f>
        <v>0</v>
      </c>
      <c r="CX18" s="22" t="str">
        <f t="shared" ca="1" si="84"/>
        <v>-</v>
      </c>
      <c r="CY18" s="22" t="str">
        <f t="shared" ca="1" si="84"/>
        <v>-</v>
      </c>
      <c r="CZ18" s="22" t="str">
        <f t="shared" ca="1" si="84"/>
        <v>-</v>
      </c>
      <c r="DA18" s="22" t="str">
        <f t="shared" ca="1" si="84"/>
        <v>-</v>
      </c>
      <c r="DB18" s="22" t="str">
        <f t="shared" ca="1" si="84"/>
        <v>-</v>
      </c>
      <c r="DC18" s="256">
        <f t="shared" ca="1" si="84"/>
        <v>0</v>
      </c>
      <c r="DD18" s="256">
        <f t="shared" ref="DC18:DE19" ca="1" si="87">OFFSET(DD$5,$B18,0)</f>
        <v>0</v>
      </c>
      <c r="DE18" s="256">
        <f t="shared" ca="1" si="87"/>
        <v>0</v>
      </c>
      <c r="DF18" s="22">
        <f t="shared" ref="DF18:DT20" ca="1" si="88">OFFSET(DF$5,$B18,0)</f>
        <v>0</v>
      </c>
      <c r="DG18" s="22">
        <f t="shared" ref="DG18:FX34" ca="1" si="89">OFFSET(DG$5,$B18,0)</f>
        <v>0</v>
      </c>
      <c r="DH18" s="22">
        <f t="shared" ca="1" si="89"/>
        <v>0</v>
      </c>
      <c r="DI18" s="22">
        <f t="shared" ca="1" si="89"/>
        <v>0</v>
      </c>
      <c r="DJ18" s="22" t="str">
        <f t="shared" ca="1" si="89"/>
        <v>-</v>
      </c>
      <c r="DK18" s="22" t="str">
        <f t="shared" ca="1" si="89"/>
        <v>-</v>
      </c>
      <c r="DL18" s="256" t="str">
        <f t="shared" ca="1" si="89"/>
        <v>-</v>
      </c>
      <c r="DM18" s="256" t="str">
        <f t="shared" ca="1" si="89"/>
        <v>-</v>
      </c>
      <c r="DN18" s="22" t="str">
        <f t="shared" ca="1" si="89"/>
        <v>-</v>
      </c>
      <c r="DO18" s="22" t="str">
        <f t="shared" ca="1" si="89"/>
        <v>-</v>
      </c>
      <c r="DP18" s="22" t="str">
        <f t="shared" ca="1" si="89"/>
        <v>-</v>
      </c>
      <c r="DQ18" s="22" t="str">
        <f t="shared" ca="1" si="89"/>
        <v>-</v>
      </c>
      <c r="DR18" s="22" t="str">
        <f t="shared" ca="1" si="89"/>
        <v>-</v>
      </c>
      <c r="DS18" s="22" t="str">
        <f t="shared" ca="1" si="89"/>
        <v>-</v>
      </c>
      <c r="DT18" s="22" t="str">
        <f t="shared" ca="1" si="89"/>
        <v>-</v>
      </c>
      <c r="DU18" s="10"/>
      <c r="DV18" s="5">
        <f>INDEX(i.FlkStrctr,$I18,DV$15)</f>
        <v>0</v>
      </c>
      <c r="DW18" s="22" t="str">
        <f t="shared" ca="1" si="89"/>
        <v>-</v>
      </c>
      <c r="DX18" s="22" t="str">
        <f t="shared" ca="1" si="89"/>
        <v>-</v>
      </c>
      <c r="DY18" s="22" t="str">
        <f t="shared" ca="1" si="89"/>
        <v>-</v>
      </c>
      <c r="DZ18" s="22" t="str">
        <f t="shared" ca="1" si="89"/>
        <v>-</v>
      </c>
      <c r="EA18" s="5" t="b">
        <f>INDEX(i.FlkStrctr,$I18,EA$15)</f>
        <v>0</v>
      </c>
      <c r="EB18" s="22" t="str">
        <f t="shared" ca="1" si="89"/>
        <v>-</v>
      </c>
      <c r="EC18" s="22">
        <f t="shared" ca="1" si="89"/>
        <v>0</v>
      </c>
      <c r="ED18" s="22" t="str">
        <f t="shared" ca="1" si="89"/>
        <v>-</v>
      </c>
      <c r="EE18" s="22">
        <f t="shared" ref="EE18:EF20" ca="1" si="90">OFFSET(EE$5,$B18,0)</f>
        <v>1</v>
      </c>
      <c r="EF18" s="22">
        <f t="shared" ca="1" si="90"/>
        <v>0</v>
      </c>
      <c r="EG18" s="22">
        <f t="shared" ca="1" si="89"/>
        <v>1</v>
      </c>
      <c r="EH18" s="22">
        <f t="shared" ca="1" si="89"/>
        <v>0</v>
      </c>
      <c r="EI18" s="22">
        <f t="shared" ca="1" si="89"/>
        <v>1</v>
      </c>
      <c r="EJ18" s="22">
        <f t="shared" ca="1" si="89"/>
        <v>1</v>
      </c>
      <c r="EK18" s="22">
        <f t="shared" ca="1" si="89"/>
        <v>1</v>
      </c>
      <c r="EL18" s="22">
        <f t="shared" ca="1" si="89"/>
        <v>0</v>
      </c>
      <c r="EM18" s="22">
        <f t="shared" ca="1" si="89"/>
        <v>0</v>
      </c>
      <c r="EN18" s="22">
        <f t="shared" ca="1" si="89"/>
        <v>0</v>
      </c>
      <c r="EO18" s="22">
        <f t="shared" ca="1" si="89"/>
        <v>0</v>
      </c>
      <c r="EP18" s="22">
        <f t="shared" ca="1" si="89"/>
        <v>0</v>
      </c>
      <c r="EQ18" s="22">
        <f t="shared" ca="1" si="89"/>
        <v>0</v>
      </c>
      <c r="ER18" s="22">
        <f t="shared" ca="1" si="89"/>
        <v>0</v>
      </c>
      <c r="ES18" s="22">
        <f t="shared" ca="1" si="89"/>
        <v>0</v>
      </c>
      <c r="ET18" s="22">
        <f t="shared" ref="ET18:EU20" ca="1" si="91">OFFSET(ET$5,$B18,0)</f>
        <v>0</v>
      </c>
      <c r="EU18" s="22">
        <f t="shared" ca="1" si="91"/>
        <v>0</v>
      </c>
      <c r="EV18" s="22">
        <f t="shared" ca="1" si="89"/>
        <v>0</v>
      </c>
      <c r="EW18" s="22">
        <f t="shared" ca="1" si="89"/>
        <v>0</v>
      </c>
      <c r="EX18" s="22">
        <f t="shared" ca="1" si="89"/>
        <v>1</v>
      </c>
      <c r="EY18" s="22">
        <f t="shared" ca="1" si="89"/>
        <v>0</v>
      </c>
      <c r="EZ18" s="256">
        <f t="shared" ref="EZ18:FB24" ca="1" si="92">OFFSET(EZ$5,$B18,0)</f>
        <v>0</v>
      </c>
      <c r="FA18" s="256">
        <f t="shared" ca="1" si="92"/>
        <v>0</v>
      </c>
      <c r="FB18" s="256">
        <f t="shared" ca="1" si="92"/>
        <v>0</v>
      </c>
      <c r="FC18" s="256">
        <f t="shared" ca="1" si="89"/>
        <v>0</v>
      </c>
      <c r="FD18" s="256">
        <f t="shared" ca="1" si="89"/>
        <v>0</v>
      </c>
      <c r="FE18" s="256">
        <f t="shared" ca="1" si="89"/>
        <v>0</v>
      </c>
      <c r="FF18" s="10"/>
      <c r="FG18" s="22" t="str">
        <f t="shared" ca="1" si="89"/>
        <v>-</v>
      </c>
      <c r="FH18" s="22" t="str">
        <f t="shared" ca="1" si="89"/>
        <v>-</v>
      </c>
      <c r="FI18" s="256" t="str">
        <f t="shared" ca="1" si="89"/>
        <v>-</v>
      </c>
      <c r="FJ18" s="22" t="str">
        <f t="shared" ca="1" si="89"/>
        <v>-</v>
      </c>
      <c r="FK18" s="22" t="str">
        <f t="shared" ca="1" si="89"/>
        <v>-</v>
      </c>
      <c r="FL18" s="5" t="b">
        <f t="shared" ref="FL18:FN20" si="93">INDEX(i.TOL,$H18,FL$15)</f>
        <v>0</v>
      </c>
      <c r="FM18" s="5" t="b">
        <f t="shared" si="93"/>
        <v>0</v>
      </c>
      <c r="FN18" s="5" t="b">
        <f t="shared" si="93"/>
        <v>1</v>
      </c>
      <c r="FO18" s="256">
        <f t="shared" ca="1" si="89"/>
        <v>0</v>
      </c>
      <c r="FP18" s="256">
        <f t="shared" ca="1" si="89"/>
        <v>2</v>
      </c>
      <c r="FQ18" s="256">
        <f t="shared" ca="1" si="89"/>
        <v>2</v>
      </c>
      <c r="FR18" s="256" t="str">
        <f t="shared" ca="1" si="89"/>
        <v>-</v>
      </c>
      <c r="FS18" s="256" t="str">
        <f t="shared" ca="1" si="89"/>
        <v>-</v>
      </c>
      <c r="FT18" s="256" t="str">
        <f t="shared" ca="1" si="89"/>
        <v>-</v>
      </c>
      <c r="FU18" s="256" t="str">
        <f t="shared" ca="1" si="89"/>
        <v>-</v>
      </c>
      <c r="FV18" s="256" t="str">
        <f t="shared" ca="1" si="89"/>
        <v>-</v>
      </c>
      <c r="FW18" s="256" t="str">
        <f t="shared" ca="1" si="89"/>
        <v>-</v>
      </c>
      <c r="FX18" s="22" t="str">
        <f t="shared" ca="1" si="89"/>
        <v>-</v>
      </c>
      <c r="FY18" s="256" t="str">
        <f t="shared" ref="FO18:GI20" ca="1" si="94">OFFSET(FY$5,$B18,0)</f>
        <v>-</v>
      </c>
      <c r="FZ18" s="256" t="str">
        <f t="shared" ca="1" si="94"/>
        <v>-</v>
      </c>
      <c r="GA18" s="256" t="str">
        <f t="shared" ca="1" si="94"/>
        <v>-</v>
      </c>
      <c r="GB18" s="256" t="b">
        <f t="shared" ca="1" si="94"/>
        <v>1</v>
      </c>
      <c r="GC18" s="256">
        <f t="shared" ca="1" si="94"/>
        <v>0</v>
      </c>
      <c r="GD18" s="298" t="str">
        <f t="shared" ca="1" si="94"/>
        <v>-</v>
      </c>
      <c r="GE18" s="298" t="str">
        <f t="shared" ca="1" si="94"/>
        <v>-</v>
      </c>
      <c r="GF18" s="298" t="str">
        <f t="shared" ca="1" si="94"/>
        <v>-</v>
      </c>
      <c r="GG18" s="298" t="str">
        <f t="shared" ca="1" si="94"/>
        <v>-</v>
      </c>
      <c r="GH18" s="298" t="str">
        <f t="shared" ca="1" si="94"/>
        <v>-</v>
      </c>
      <c r="GI18" s="298" t="str">
        <f t="shared" ca="1" si="94"/>
        <v>-</v>
      </c>
      <c r="GJ18" s="22" t="str">
        <f t="shared" ref="GJ18:GK35" ca="1" si="95">OFFSET(GJ$5,$B18,0)</f>
        <v>-</v>
      </c>
      <c r="GK18" s="22" t="str">
        <f ca="1">OFFSET(GK$5,$B18,0)</f>
        <v>-</v>
      </c>
      <c r="GL18" s="22" t="b">
        <f t="shared" ref="GL18:GM43" ca="1" si="96">OFFSET(GL$5,$B18,0)</f>
        <v>1</v>
      </c>
      <c r="GM18" s="22">
        <f ca="1">OFFSET(GM$5,$B18,0)</f>
        <v>0</v>
      </c>
      <c r="GN18" s="5" t="str">
        <f t="shared" ref="GN18:GQ20" si="97">INDEX(i.FlkStrctr,$I18,GN$15)</f>
        <v>-</v>
      </c>
      <c r="GO18" s="5" t="str">
        <f t="shared" si="97"/>
        <v>-</v>
      </c>
      <c r="GP18" s="5" t="str">
        <f t="shared" si="97"/>
        <v>-</v>
      </c>
      <c r="GQ18" s="5" t="str">
        <f t="shared" si="97"/>
        <v>-</v>
      </c>
      <c r="GR18" s="22" t="str">
        <f t="shared" ref="GR18:IC33" ca="1" si="98">OFFSET(GR$5,$B18,0)</f>
        <v>-</v>
      </c>
      <c r="GS18" s="256" t="str">
        <f t="shared" ca="1" si="98"/>
        <v>-</v>
      </c>
      <c r="GT18" s="256" t="str">
        <f t="shared" ca="1" si="98"/>
        <v>-</v>
      </c>
      <c r="GU18" s="256" t="str">
        <f t="shared" ca="1" si="98"/>
        <v>-</v>
      </c>
      <c r="GV18" s="256" t="str">
        <f t="shared" ca="1" si="98"/>
        <v>-</v>
      </c>
      <c r="GW18" s="256" t="str">
        <f t="shared" ca="1" si="98"/>
        <v>-</v>
      </c>
      <c r="GX18" s="256" t="str">
        <f t="shared" ca="1" si="98"/>
        <v>-</v>
      </c>
      <c r="GY18" s="5" t="str">
        <f t="shared" ref="GY18:HC20" si="99">INDEX(i.FlkStrctr,$I18,GY$15)</f>
        <v>-</v>
      </c>
      <c r="GZ18" s="5">
        <f t="shared" si="99"/>
        <v>500</v>
      </c>
      <c r="HA18" s="5">
        <f t="shared" si="99"/>
        <v>500</v>
      </c>
      <c r="HB18" s="5">
        <f>INDEX(i.FlkStrctr,$I18,HB$15)</f>
        <v>865</v>
      </c>
      <c r="HC18" s="5" t="str">
        <f t="shared" si="99"/>
        <v>-</v>
      </c>
      <c r="HD18" s="5" t="str">
        <f>INDEX(i.FlkStrctr,$I18,HD$15)</f>
        <v>-</v>
      </c>
      <c r="HE18" s="256" t="str">
        <f t="shared" ref="HE18:HF20" ca="1" si="100">OFFSET(HE$5,$B18,0)</f>
        <v>-</v>
      </c>
      <c r="HF18" s="256" t="str">
        <f t="shared" ca="1" si="100"/>
        <v>-</v>
      </c>
      <c r="HG18" s="10"/>
      <c r="HH18" s="22">
        <f t="shared" ca="1" si="98"/>
        <v>1</v>
      </c>
      <c r="HI18" s="22">
        <f t="shared" ca="1" si="98"/>
        <v>0</v>
      </c>
      <c r="HJ18" s="22">
        <f t="shared" ca="1" si="98"/>
        <v>1</v>
      </c>
      <c r="HK18" s="22">
        <f t="shared" ca="1" si="98"/>
        <v>1</v>
      </c>
      <c r="HL18" s="22">
        <f t="shared" ca="1" si="98"/>
        <v>0</v>
      </c>
      <c r="HM18" s="22">
        <f t="shared" ca="1" si="98"/>
        <v>70</v>
      </c>
      <c r="HN18" s="22">
        <f t="shared" ca="1" si="98"/>
        <v>50</v>
      </c>
      <c r="HO18" s="22">
        <f t="shared" ca="1" si="98"/>
        <v>70</v>
      </c>
      <c r="HP18" s="22">
        <f t="shared" ca="1" si="98"/>
        <v>50</v>
      </c>
      <c r="HQ18" s="5">
        <f>INDEX(i.WoolPrices,$L18,HQ$15)</f>
        <v>1</v>
      </c>
      <c r="HR18" s="5">
        <f>INDEX(i.MeatPrices,$M18,HR$15)</f>
        <v>1</v>
      </c>
      <c r="HS18" s="5">
        <f>INDEX(i.GrainPrices,$N18,HS$15)</f>
        <v>1</v>
      </c>
      <c r="HT18" s="22">
        <f t="shared" ca="1" si="98"/>
        <v>1</v>
      </c>
      <c r="HU18" s="10"/>
      <c r="HV18" s="22">
        <f t="shared" ca="1" si="98"/>
        <v>1</v>
      </c>
      <c r="HW18" s="22">
        <f t="shared" ca="1" si="98"/>
        <v>1</v>
      </c>
      <c r="HX18" s="22">
        <f t="shared" ca="1" si="98"/>
        <v>1</v>
      </c>
      <c r="HY18" s="22">
        <f t="shared" ca="1" si="98"/>
        <v>1</v>
      </c>
      <c r="HZ18" s="22">
        <f t="shared" ca="1" si="98"/>
        <v>1</v>
      </c>
      <c r="IA18" s="22">
        <f t="shared" ca="1" si="98"/>
        <v>1</v>
      </c>
      <c r="IB18" s="256" t="str">
        <f t="shared" ca="1" si="98"/>
        <v>-</v>
      </c>
      <c r="IC18" s="22">
        <f t="shared" ca="1" si="98"/>
        <v>0</v>
      </c>
      <c r="ID18" s="27">
        <v>0</v>
      </c>
    </row>
    <row r="19" spans="1:238" outlineLevel="1">
      <c r="A19" s="24">
        <f t="shared" si="12"/>
        <v>14</v>
      </c>
      <c r="B19" s="24">
        <f>$A$18</f>
        <v>13</v>
      </c>
      <c r="C19" s="236">
        <f>100</f>
        <v>100</v>
      </c>
      <c r="D19" s="236" t="s">
        <v>943</v>
      </c>
      <c r="E19" t="b">
        <f>NOT($EA19)</f>
        <v>1</v>
      </c>
      <c r="F19" t="b">
        <v>0</v>
      </c>
      <c r="G19" t="b">
        <v>1</v>
      </c>
      <c r="H19" s="193">
        <f t="array" ref="H19">MAX(H$16,MOD(H18+1*AND(I19:$O19=I$16:$O$16),H$17+1))</f>
        <v>3</v>
      </c>
      <c r="I19" s="193">
        <f t="array" ref="I19">MAX(I$16,MOD(I18+1*AND(J19:$O19=J$16:$O$16),I$17+1))</f>
        <v>1</v>
      </c>
      <c r="J19" s="193">
        <f t="array" ref="J19">MAX(J$16,MOD(J18+1*AND(K19:$O19=K$16:$O$16),J$17+1))</f>
        <v>1</v>
      </c>
      <c r="K19" s="193">
        <f t="array" ref="K19">MAX(K$16,MOD(K18+1*AND(L19:$O19=L$16:$O$16),K$17+1))</f>
        <v>1</v>
      </c>
      <c r="L19" s="193">
        <f t="array" ref="L19">MAX(L$16,MOD(L18+1*AND(M19:$O19=M$16:$O$16),L$17+1))</f>
        <v>1</v>
      </c>
      <c r="M19" s="193">
        <f t="array" ref="M19">MAX(M$16,MOD(M18+1*AND(N19:$O19=N$16:$O$16),M$17+1))</f>
        <v>1</v>
      </c>
      <c r="N19" s="193">
        <f t="array" ref="N19">MAX(N$16,MOD(N18+1*AND(O19:$O19=O$16:$O$16),N$17+1))</f>
        <v>2</v>
      </c>
      <c r="P19" s="224" t="str">
        <f ca="1">TEXT(LEFT(OFFSET(P19,-1,0),5)+1,"00000")&amp;MID(OFFSET(P19,-1,0),6,FIND(" ",OFFSET(P19,-1,0),7)-5)
&amp; d.RegionName                           &amp; " Day"&amp;INDEX(i.DOY,$H19,1)                   &amp; IF($DV19=0," FWM","")&amp;IF($DV19=1," MWM","")&amp;IF($DV19=5," Mat","")&amp;IF($EA19=TRUE,"&amp;BBT","    ")
&amp; " NLB"&amp;TEXT($FB19*100,"000p;-00p;000p;@")                      &amp; " GI"&amp;TEXT($K19,"0")                                &amp; " WP"&amp;TEXT($HQ19*100,"000p")                &amp; " MP"&amp;TEXT($HR19*100,"000p")                      &amp; " GP"&amp;TEXT($HS19*100,"000p")
&amp; " (F"&amp;3+IFERROR(1*$BS19,0)+IFERROR(1*$BT19,0)&amp;3-IFERROR(1*NOT($BV19),0)&amp;"N"&amp;$CM19&amp;$CN19&amp;")"</f>
        <v>00001 Template GSM Day204 FWM     NLB000p GI1 WP100p MP100p GP075p (F33N11)</v>
      </c>
      <c r="Q19" s="10" t="str">
        <f ca="1">IF(COUNTIF(P$5:P19,P19)=1,"-","Dup")</f>
        <v>-</v>
      </c>
      <c r="R19" s="10"/>
      <c r="S19" s="22" t="str">
        <f t="shared" ca="1" si="80"/>
        <v>-</v>
      </c>
      <c r="T19" s="22" t="str">
        <f t="shared" ca="1" si="80"/>
        <v>-</v>
      </c>
      <c r="U19" s="22" t="str">
        <f t="shared" ca="1" si="80"/>
        <v>-</v>
      </c>
      <c r="V19" s="22" t="str">
        <f t="shared" ca="1" si="80"/>
        <v>-</v>
      </c>
      <c r="W19" s="22" t="str">
        <f t="shared" ca="1" si="80"/>
        <v>-</v>
      </c>
      <c r="X19" s="256" t="str">
        <f t="shared" ca="1" si="80"/>
        <v>-</v>
      </c>
      <c r="Y19" s="10"/>
      <c r="Z19" s="22" t="b">
        <f t="shared" ca="1" si="45"/>
        <v>1</v>
      </c>
      <c r="AA19" s="256" t="str">
        <f t="shared" ca="1" si="45"/>
        <v>-</v>
      </c>
      <c r="AB19" s="256" t="str">
        <f t="shared" ca="1" si="74"/>
        <v>-</v>
      </c>
      <c r="AC19" s="256" t="str">
        <f t="shared" ca="1" si="74"/>
        <v>-</v>
      </c>
      <c r="AD19" s="22" t="b">
        <f t="shared" ca="1" si="45"/>
        <v>0</v>
      </c>
      <c r="AE19" s="256" t="str">
        <f t="shared" ca="1" si="82"/>
        <v>-</v>
      </c>
      <c r="AF19" s="256" t="str">
        <f t="shared" ca="1" si="82"/>
        <v>-</v>
      </c>
      <c r="AG19" s="256" t="str">
        <f t="shared" ca="1" si="82"/>
        <v>-</v>
      </c>
      <c r="AH19" s="256" t="str">
        <f t="shared" ca="1" si="82"/>
        <v>-</v>
      </c>
      <c r="AI19" s="10"/>
      <c r="AJ19" s="22" t="str">
        <f t="shared" ca="1" si="45"/>
        <v>-</v>
      </c>
      <c r="AK19" s="22" t="b">
        <f t="shared" ca="1" si="83"/>
        <v>1</v>
      </c>
      <c r="AL19" s="255">
        <f t="shared" ref="AL19:AL20" si="101">VALUE($H19&amp;$K19)</f>
        <v>31</v>
      </c>
      <c r="AM19" s="22" t="str">
        <f t="shared" ca="1" si="45"/>
        <v>-</v>
      </c>
      <c r="AN19" s="244" t="str">
        <f t="shared" ca="1" si="45"/>
        <v>-</v>
      </c>
      <c r="AO19" s="22" t="str">
        <f t="shared" ca="1" si="45"/>
        <v>-</v>
      </c>
      <c r="AP19" s="22" t="str">
        <f t="shared" ca="1" si="56"/>
        <v>-</v>
      </c>
      <c r="AQ19" s="22" t="str">
        <f t="shared" ca="1" si="56"/>
        <v>-</v>
      </c>
      <c r="AR19" s="22">
        <f t="shared" ca="1" si="45"/>
        <v>1</v>
      </c>
      <c r="AS19" s="22">
        <f t="shared" ca="1" si="45"/>
        <v>1</v>
      </c>
      <c r="AT19" s="22" t="str">
        <f t="shared" ca="1" si="45"/>
        <v>-</v>
      </c>
      <c r="AU19" s="22" t="str">
        <f t="shared" ca="1" si="45"/>
        <v>-</v>
      </c>
      <c r="AV19" s="10"/>
      <c r="AW19" s="22" t="str">
        <f t="shared" ca="1" si="45"/>
        <v>-</v>
      </c>
      <c r="AX19" s="22" t="str">
        <f t="shared" ca="1" si="84"/>
        <v>-</v>
      </c>
      <c r="AY19" s="22" t="str">
        <f t="shared" ca="1" si="84"/>
        <v>-</v>
      </c>
      <c r="AZ19" s="22" t="str">
        <f t="shared" ca="1" si="84"/>
        <v>-</v>
      </c>
      <c r="BA19" s="22" t="str">
        <f t="shared" ca="1" si="84"/>
        <v>-</v>
      </c>
      <c r="BB19" s="22" t="str">
        <f t="shared" ca="1" si="84"/>
        <v>-</v>
      </c>
      <c r="BC19" s="22" t="str">
        <f t="shared" ca="1" si="84"/>
        <v>-</v>
      </c>
      <c r="BD19" s="22" t="str">
        <f t="shared" ca="1" si="84"/>
        <v>-</v>
      </c>
      <c r="BE19" s="22" t="str">
        <f t="shared" ca="1" si="84"/>
        <v>-</v>
      </c>
      <c r="BF19" s="22" t="str">
        <f t="shared" ca="1" si="84"/>
        <v>-</v>
      </c>
      <c r="BG19" s="22" t="str">
        <f t="shared" ca="1" si="84"/>
        <v>-</v>
      </c>
      <c r="BH19" s="22" t="str">
        <f t="shared" ca="1" si="84"/>
        <v>-</v>
      </c>
      <c r="BI19" s="22" t="str">
        <f t="shared" ca="1" si="84"/>
        <v>-</v>
      </c>
      <c r="BJ19" s="22" t="str">
        <f t="shared" ca="1" si="84"/>
        <v>-</v>
      </c>
      <c r="BK19" s="22" t="str">
        <f t="shared" ca="1" si="84"/>
        <v>-</v>
      </c>
      <c r="BL19" s="22" t="str">
        <f t="shared" ca="1" si="84"/>
        <v>-</v>
      </c>
      <c r="BM19" s="22" t="str">
        <f t="shared" ca="1" si="84"/>
        <v>-</v>
      </c>
      <c r="BN19" s="22" t="str">
        <f t="shared" ca="1" si="84"/>
        <v>-</v>
      </c>
      <c r="BO19" s="22" t="str">
        <f t="shared" ca="1" si="84"/>
        <v>-</v>
      </c>
      <c r="BP19" s="22" t="str">
        <f t="shared" ca="1" si="84"/>
        <v>-</v>
      </c>
      <c r="BQ19" s="22" t="str">
        <f t="shared" ca="1" si="84"/>
        <v>-</v>
      </c>
      <c r="BR19" s="10"/>
      <c r="BS19" s="22" t="str">
        <f t="shared" ca="1" si="84"/>
        <v>-</v>
      </c>
      <c r="BT19" s="22" t="str">
        <f t="shared" ca="1" si="84"/>
        <v>-</v>
      </c>
      <c r="BU19" s="22" t="str">
        <f t="shared" ca="1" si="84"/>
        <v>-</v>
      </c>
      <c r="BV19" s="22" t="str">
        <f t="shared" ca="1" si="84"/>
        <v>-</v>
      </c>
      <c r="BW19" s="22" t="str">
        <f t="shared" ca="1" si="84"/>
        <v>-</v>
      </c>
      <c r="BX19" s="22" t="str">
        <f t="shared" ca="1" si="84"/>
        <v>-</v>
      </c>
      <c r="BY19" s="22" t="str">
        <f t="shared" ca="1" si="84"/>
        <v>-</v>
      </c>
      <c r="BZ19" s="22" t="str">
        <f t="shared" ca="1" si="84"/>
        <v>-</v>
      </c>
      <c r="CA19" s="256">
        <f t="shared" ca="1" si="84"/>
        <v>0.125</v>
      </c>
      <c r="CB19" s="256">
        <f t="shared" ca="1" si="84"/>
        <v>0.3</v>
      </c>
      <c r="CC19" s="256">
        <f t="shared" ca="1" si="84"/>
        <v>-0.05</v>
      </c>
      <c r="CD19" s="256">
        <f t="shared" ca="1" si="84"/>
        <v>0.1</v>
      </c>
      <c r="CE19" s="256">
        <f t="shared" ca="1" si="84"/>
        <v>0.25</v>
      </c>
      <c r="CF19" s="256">
        <f t="shared" ca="1" si="84"/>
        <v>-0.05</v>
      </c>
      <c r="CG19" s="256">
        <f t="shared" ca="1" si="84"/>
        <v>0.05</v>
      </c>
      <c r="CH19" s="256">
        <f t="shared" ca="1" si="84"/>
        <v>0.1</v>
      </c>
      <c r="CI19" s="256">
        <f t="shared" ca="1" si="84"/>
        <v>-0.02</v>
      </c>
      <c r="CJ19" s="256">
        <f t="shared" ca="1" si="84"/>
        <v>0.1</v>
      </c>
      <c r="CK19" s="256">
        <f t="shared" ca="1" si="84"/>
        <v>0.25</v>
      </c>
      <c r="CL19" s="256">
        <f t="shared" ca="1" si="84"/>
        <v>-0.05</v>
      </c>
      <c r="CM19" s="22">
        <f t="shared" ca="1" si="84"/>
        <v>1</v>
      </c>
      <c r="CN19" s="22">
        <f t="shared" ca="1" si="84"/>
        <v>1</v>
      </c>
      <c r="CO19" s="22">
        <f t="shared" ca="1" si="84"/>
        <v>0</v>
      </c>
      <c r="CP19" s="22" t="str">
        <f t="shared" ca="1" si="84"/>
        <v>-</v>
      </c>
      <c r="CQ19" s="22" t="str">
        <f t="shared" ca="1" si="84"/>
        <v>-</v>
      </c>
      <c r="CR19" s="22" t="str">
        <f t="shared" ca="1" si="84"/>
        <v>-</v>
      </c>
      <c r="CS19" s="22" t="str">
        <f t="shared" ca="1" si="84"/>
        <v>-</v>
      </c>
      <c r="CT19" s="22" t="str">
        <f t="shared" ca="1" si="84"/>
        <v>-</v>
      </c>
      <c r="CU19" s="22" t="str">
        <f t="shared" ca="1" si="84"/>
        <v>-</v>
      </c>
      <c r="CV19" s="22" t="str">
        <f t="shared" ca="1" si="84"/>
        <v>-</v>
      </c>
      <c r="CW19" s="22">
        <f t="shared" ca="1" si="84"/>
        <v>0</v>
      </c>
      <c r="CX19" s="22" t="str">
        <f t="shared" ca="1" si="84"/>
        <v>-</v>
      </c>
      <c r="CY19" s="22" t="str">
        <f t="shared" ca="1" si="84"/>
        <v>-</v>
      </c>
      <c r="CZ19" s="22" t="str">
        <f t="shared" ca="1" si="84"/>
        <v>-</v>
      </c>
      <c r="DA19" s="22" t="str">
        <f t="shared" ca="1" si="84"/>
        <v>-</v>
      </c>
      <c r="DB19" s="22" t="str">
        <f t="shared" ca="1" si="84"/>
        <v>-</v>
      </c>
      <c r="DC19" s="256">
        <f t="shared" ca="1" si="87"/>
        <v>0</v>
      </c>
      <c r="DD19" s="256">
        <f t="shared" ca="1" si="87"/>
        <v>0</v>
      </c>
      <c r="DE19" s="256">
        <f t="shared" ca="1" si="87"/>
        <v>0</v>
      </c>
      <c r="DF19" s="22">
        <f t="shared" ca="1" si="88"/>
        <v>0</v>
      </c>
      <c r="DG19" s="22">
        <f t="shared" ca="1" si="88"/>
        <v>0</v>
      </c>
      <c r="DH19" s="22">
        <f t="shared" ca="1" si="88"/>
        <v>0</v>
      </c>
      <c r="DI19" s="22">
        <f t="shared" ca="1" si="88"/>
        <v>0</v>
      </c>
      <c r="DJ19" s="22" t="str">
        <f t="shared" ca="1" si="88"/>
        <v>-</v>
      </c>
      <c r="DK19" s="22" t="str">
        <f t="shared" ca="1" si="88"/>
        <v>-</v>
      </c>
      <c r="DL19" s="256" t="str">
        <f t="shared" ca="1" si="88"/>
        <v>-</v>
      </c>
      <c r="DM19" s="256" t="str">
        <f t="shared" ca="1" si="88"/>
        <v>-</v>
      </c>
      <c r="DN19" s="22" t="str">
        <f t="shared" ca="1" si="88"/>
        <v>-</v>
      </c>
      <c r="DO19" s="22" t="str">
        <f t="shared" ca="1" si="88"/>
        <v>-</v>
      </c>
      <c r="DP19" s="22" t="str">
        <f t="shared" ca="1" si="88"/>
        <v>-</v>
      </c>
      <c r="DQ19" s="22" t="str">
        <f t="shared" ca="1" si="88"/>
        <v>-</v>
      </c>
      <c r="DR19" s="22" t="str">
        <f t="shared" ca="1" si="88"/>
        <v>-</v>
      </c>
      <c r="DS19" s="22" t="str">
        <f t="shared" ca="1" si="88"/>
        <v>-</v>
      </c>
      <c r="DT19" s="22" t="str">
        <f t="shared" ca="1" si="88"/>
        <v>-</v>
      </c>
      <c r="DU19" s="10"/>
      <c r="DV19" s="5">
        <f>INDEX(i.FlkStrctr,$I19,DV$15)</f>
        <v>0</v>
      </c>
      <c r="DW19" s="22" t="str">
        <f t="shared" ref="DW19:FX20" ca="1" si="102">OFFSET(DW$5,$B19,0)</f>
        <v>-</v>
      </c>
      <c r="DX19" s="22" t="str">
        <f t="shared" ca="1" si="102"/>
        <v>-</v>
      </c>
      <c r="DY19" s="22" t="str">
        <f t="shared" ca="1" si="102"/>
        <v>-</v>
      </c>
      <c r="DZ19" s="22" t="str">
        <f t="shared" ca="1" si="102"/>
        <v>-</v>
      </c>
      <c r="EA19" s="5" t="b">
        <f>INDEX(i.FlkStrctr,$I19,EA$15)</f>
        <v>0</v>
      </c>
      <c r="EB19" s="22" t="str">
        <f t="shared" ca="1" si="102"/>
        <v>-</v>
      </c>
      <c r="EC19" s="22">
        <f t="shared" ca="1" si="102"/>
        <v>0</v>
      </c>
      <c r="ED19" s="22" t="str">
        <f t="shared" ca="1" si="102"/>
        <v>-</v>
      </c>
      <c r="EE19" s="22">
        <f t="shared" ca="1" si="90"/>
        <v>1</v>
      </c>
      <c r="EF19" s="22">
        <f t="shared" ca="1" si="90"/>
        <v>0</v>
      </c>
      <c r="EG19" s="22">
        <f t="shared" ca="1" si="102"/>
        <v>1</v>
      </c>
      <c r="EH19" s="22">
        <f t="shared" ca="1" si="102"/>
        <v>0</v>
      </c>
      <c r="EI19" s="22">
        <f t="shared" ca="1" si="102"/>
        <v>1</v>
      </c>
      <c r="EJ19" s="22">
        <f t="shared" ca="1" si="102"/>
        <v>1</v>
      </c>
      <c r="EK19" s="22">
        <f t="shared" ca="1" si="102"/>
        <v>1</v>
      </c>
      <c r="EL19" s="22">
        <f t="shared" ca="1" si="102"/>
        <v>0</v>
      </c>
      <c r="EM19" s="22">
        <f t="shared" ca="1" si="102"/>
        <v>0</v>
      </c>
      <c r="EN19" s="22">
        <f t="shared" ca="1" si="102"/>
        <v>0</v>
      </c>
      <c r="EO19" s="22">
        <f t="shared" ca="1" si="102"/>
        <v>0</v>
      </c>
      <c r="EP19" s="22">
        <f t="shared" ca="1" si="102"/>
        <v>0</v>
      </c>
      <c r="EQ19" s="22">
        <f t="shared" ca="1" si="102"/>
        <v>0</v>
      </c>
      <c r="ER19" s="22">
        <f t="shared" ca="1" si="102"/>
        <v>0</v>
      </c>
      <c r="ES19" s="22">
        <f t="shared" ca="1" si="102"/>
        <v>0</v>
      </c>
      <c r="ET19" s="22">
        <f t="shared" ca="1" si="91"/>
        <v>0</v>
      </c>
      <c r="EU19" s="22">
        <f t="shared" ca="1" si="91"/>
        <v>0</v>
      </c>
      <c r="EV19" s="22">
        <f t="shared" ca="1" si="102"/>
        <v>0</v>
      </c>
      <c r="EW19" s="22">
        <f t="shared" ca="1" si="102"/>
        <v>0</v>
      </c>
      <c r="EX19" s="22">
        <f t="shared" ca="1" si="102"/>
        <v>1</v>
      </c>
      <c r="EY19" s="22">
        <f t="shared" ca="1" si="102"/>
        <v>0</v>
      </c>
      <c r="EZ19" s="256">
        <f t="shared" ca="1" si="102"/>
        <v>0</v>
      </c>
      <c r="FA19" s="256">
        <f t="shared" ca="1" si="102"/>
        <v>0</v>
      </c>
      <c r="FB19" s="256">
        <f t="shared" ca="1" si="102"/>
        <v>0</v>
      </c>
      <c r="FC19" s="256">
        <f t="shared" ca="1" si="102"/>
        <v>0</v>
      </c>
      <c r="FD19" s="256">
        <f t="shared" ca="1" si="102"/>
        <v>0</v>
      </c>
      <c r="FE19" s="256">
        <f t="shared" ca="1" si="102"/>
        <v>0</v>
      </c>
      <c r="FF19" s="10"/>
      <c r="FG19" s="22" t="str">
        <f t="shared" ca="1" si="102"/>
        <v>-</v>
      </c>
      <c r="FH19" s="22" t="str">
        <f t="shared" ca="1" si="102"/>
        <v>-</v>
      </c>
      <c r="FI19" s="256" t="str">
        <f t="shared" ca="1" si="102"/>
        <v>-</v>
      </c>
      <c r="FJ19" s="22" t="str">
        <f t="shared" ca="1" si="102"/>
        <v>-</v>
      </c>
      <c r="FK19" s="22" t="str">
        <f t="shared" ca="1" si="102"/>
        <v>-</v>
      </c>
      <c r="FL19" s="5" t="b">
        <f t="shared" si="93"/>
        <v>0</v>
      </c>
      <c r="FM19" s="5" t="b">
        <f t="shared" si="93"/>
        <v>0</v>
      </c>
      <c r="FN19" s="5" t="b">
        <f t="shared" si="93"/>
        <v>1</v>
      </c>
      <c r="FO19" s="256">
        <f t="shared" ca="1" si="102"/>
        <v>0</v>
      </c>
      <c r="FP19" s="256">
        <f t="shared" ca="1" si="102"/>
        <v>2</v>
      </c>
      <c r="FQ19" s="256">
        <f t="shared" ca="1" si="102"/>
        <v>2</v>
      </c>
      <c r="FR19" s="256" t="str">
        <f t="shared" ca="1" si="102"/>
        <v>-</v>
      </c>
      <c r="FS19" s="256" t="str">
        <f t="shared" ca="1" si="102"/>
        <v>-</v>
      </c>
      <c r="FT19" s="256" t="str">
        <f t="shared" ca="1" si="102"/>
        <v>-</v>
      </c>
      <c r="FU19" s="256" t="str">
        <f t="shared" ca="1" si="102"/>
        <v>-</v>
      </c>
      <c r="FV19" s="256" t="str">
        <f t="shared" ca="1" si="102"/>
        <v>-</v>
      </c>
      <c r="FW19" s="256" t="str">
        <f t="shared" ca="1" si="102"/>
        <v>-</v>
      </c>
      <c r="FX19" s="22" t="str">
        <f t="shared" ca="1" si="102"/>
        <v>-</v>
      </c>
      <c r="FY19" s="256" t="str">
        <f t="shared" ca="1" si="94"/>
        <v>-</v>
      </c>
      <c r="FZ19" s="256" t="str">
        <f t="shared" ca="1" si="94"/>
        <v>-</v>
      </c>
      <c r="GA19" s="256" t="str">
        <f t="shared" ca="1" si="94"/>
        <v>-</v>
      </c>
      <c r="GB19" s="256" t="b">
        <f t="shared" ca="1" si="94"/>
        <v>1</v>
      </c>
      <c r="GC19" s="256">
        <f t="shared" ca="1" si="94"/>
        <v>0</v>
      </c>
      <c r="GD19" s="298" t="str">
        <f t="shared" ca="1" si="94"/>
        <v>-</v>
      </c>
      <c r="GE19" s="298" t="str">
        <f t="shared" ca="1" si="94"/>
        <v>-</v>
      </c>
      <c r="GF19" s="298" t="str">
        <f t="shared" ca="1" si="94"/>
        <v>-</v>
      </c>
      <c r="GG19" s="298" t="str">
        <f t="shared" ca="1" si="94"/>
        <v>-</v>
      </c>
      <c r="GH19" s="298" t="str">
        <f t="shared" ca="1" si="94"/>
        <v>-</v>
      </c>
      <c r="GI19" s="298" t="str">
        <f t="shared" ca="1" si="94"/>
        <v>-</v>
      </c>
      <c r="GJ19" s="22" t="str">
        <f t="shared" ca="1" si="95"/>
        <v>-</v>
      </c>
      <c r="GK19" s="22" t="str">
        <f ca="1">OFFSET(GK$5,$B19,0)</f>
        <v>-</v>
      </c>
      <c r="GL19" s="22" t="b">
        <f t="shared" ca="1" si="96"/>
        <v>1</v>
      </c>
      <c r="GM19" s="22">
        <f ca="1">OFFSET(GM$5,$B19,0)</f>
        <v>0</v>
      </c>
      <c r="GN19" s="5" t="str">
        <f t="shared" si="97"/>
        <v>-</v>
      </c>
      <c r="GO19" s="5" t="str">
        <f t="shared" si="97"/>
        <v>-</v>
      </c>
      <c r="GP19" s="5" t="str">
        <f t="shared" si="97"/>
        <v>-</v>
      </c>
      <c r="GQ19" s="5" t="str">
        <f t="shared" si="97"/>
        <v>-</v>
      </c>
      <c r="GR19" s="22" t="str">
        <f t="shared" ca="1" si="98"/>
        <v>-</v>
      </c>
      <c r="GS19" s="256" t="str">
        <f t="shared" ca="1" si="98"/>
        <v>-</v>
      </c>
      <c r="GT19" s="256" t="str">
        <f t="shared" ca="1" si="98"/>
        <v>-</v>
      </c>
      <c r="GU19" s="256" t="str">
        <f t="shared" ca="1" si="98"/>
        <v>-</v>
      </c>
      <c r="GV19" s="256" t="str">
        <f t="shared" ca="1" si="98"/>
        <v>-</v>
      </c>
      <c r="GW19" s="256" t="str">
        <f t="shared" ca="1" si="98"/>
        <v>-</v>
      </c>
      <c r="GX19" s="256" t="str">
        <f t="shared" ca="1" si="98"/>
        <v>-</v>
      </c>
      <c r="GY19" s="5" t="str">
        <f t="shared" si="99"/>
        <v>-</v>
      </c>
      <c r="GZ19" s="5">
        <f t="shared" si="99"/>
        <v>500</v>
      </c>
      <c r="HA19" s="5">
        <f t="shared" si="99"/>
        <v>500</v>
      </c>
      <c r="HB19" s="5">
        <f>INDEX(i.FlkStrctr,$I19,HB$15)</f>
        <v>865</v>
      </c>
      <c r="HC19" s="5" t="str">
        <f t="shared" si="99"/>
        <v>-</v>
      </c>
      <c r="HD19" s="5" t="str">
        <f>INDEX(i.FlkStrctr,$I19,HD$15)</f>
        <v>-</v>
      </c>
      <c r="HE19" s="256" t="str">
        <f t="shared" ca="1" si="100"/>
        <v>-</v>
      </c>
      <c r="HF19" s="256" t="str">
        <f t="shared" ca="1" si="100"/>
        <v>-</v>
      </c>
      <c r="HG19" s="10"/>
      <c r="HH19" s="22">
        <f t="shared" ca="1" si="98"/>
        <v>1</v>
      </c>
      <c r="HI19" s="22">
        <f t="shared" ca="1" si="98"/>
        <v>0</v>
      </c>
      <c r="HJ19" s="22">
        <f t="shared" ca="1" si="98"/>
        <v>1</v>
      </c>
      <c r="HK19" s="22">
        <f t="shared" ca="1" si="98"/>
        <v>1</v>
      </c>
      <c r="HL19" s="22">
        <f t="shared" ca="1" si="98"/>
        <v>0</v>
      </c>
      <c r="HM19" s="22">
        <f t="shared" ca="1" si="98"/>
        <v>70</v>
      </c>
      <c r="HN19" s="22">
        <f t="shared" ca="1" si="98"/>
        <v>50</v>
      </c>
      <c r="HO19" s="22">
        <f t="shared" ca="1" si="98"/>
        <v>70</v>
      </c>
      <c r="HP19" s="22">
        <f t="shared" ca="1" si="98"/>
        <v>50</v>
      </c>
      <c r="HQ19" s="5">
        <f>INDEX(i.WoolPrices,$L19,HQ$15)</f>
        <v>1</v>
      </c>
      <c r="HR19" s="5">
        <f>INDEX(i.MeatPrices,$M19,HR$15)</f>
        <v>1</v>
      </c>
      <c r="HS19" s="5">
        <f>INDEX(i.GrainPrices,$N19,HS$15)</f>
        <v>0.75</v>
      </c>
      <c r="HT19" s="22">
        <f t="shared" ca="1" si="98"/>
        <v>1</v>
      </c>
      <c r="HU19" s="10"/>
      <c r="HV19" s="22">
        <f t="shared" ca="1" si="98"/>
        <v>1</v>
      </c>
      <c r="HW19" s="22">
        <f t="shared" ca="1" si="98"/>
        <v>1</v>
      </c>
      <c r="HX19" s="22">
        <f t="shared" ca="1" si="98"/>
        <v>1</v>
      </c>
      <c r="HY19" s="22">
        <f t="shared" ca="1" si="98"/>
        <v>1</v>
      </c>
      <c r="HZ19" s="22">
        <f t="shared" ca="1" si="98"/>
        <v>1</v>
      </c>
      <c r="IA19" s="22">
        <f t="shared" ca="1" si="98"/>
        <v>1</v>
      </c>
      <c r="IB19" s="256" t="str">
        <f t="shared" ca="1" si="98"/>
        <v>-</v>
      </c>
      <c r="IC19" s="22">
        <f t="shared" ca="1" si="98"/>
        <v>0</v>
      </c>
      <c r="ID19" s="27">
        <v>0</v>
      </c>
    </row>
    <row r="20" spans="1:238" outlineLevel="1">
      <c r="A20" s="24">
        <f t="shared" si="12"/>
        <v>15</v>
      </c>
      <c r="B20" s="24">
        <f>$A$18</f>
        <v>13</v>
      </c>
      <c r="C20" s="236">
        <f>100</f>
        <v>100</v>
      </c>
      <c r="D20" s="236" t="s">
        <v>943</v>
      </c>
      <c r="E20" t="b">
        <f>NOT($EA20)</f>
        <v>1</v>
      </c>
      <c r="F20" t="b">
        <v>0</v>
      </c>
      <c r="G20" t="b">
        <v>1</v>
      </c>
      <c r="H20" s="193">
        <f t="array" ref="H20">MAX(H$16,MOD(H19+1*AND(I20:$O20=I$16:$O$16),H$17+1))</f>
        <v>3</v>
      </c>
      <c r="I20" s="193">
        <f t="array" ref="I20">MAX(I$16,MOD(I19+1*AND(J20:$O20=J$16:$O$16),I$17+1))</f>
        <v>1</v>
      </c>
      <c r="J20" s="193">
        <f t="array" ref="J20">MAX(J$16,MOD(J19+1*AND(K20:$O20=K$16:$O$16),J$17+1))</f>
        <v>1</v>
      </c>
      <c r="K20" s="193">
        <f t="array" ref="K20">MAX(K$16,MOD(K19+1*AND(L20:$O20=L$16:$O$16),K$17+1))</f>
        <v>1</v>
      </c>
      <c r="L20" s="193">
        <f t="array" ref="L20">MAX(L$16,MOD(L19+1*AND(M20:$O20=M$16:$O$16),L$17+1))</f>
        <v>1</v>
      </c>
      <c r="M20" s="193">
        <f t="array" ref="M20">MAX(M$16,MOD(M19+1*AND(N20:$O20=N$16:$O$16),M$17+1))</f>
        <v>1</v>
      </c>
      <c r="N20" s="193">
        <f t="array" ref="N20">MAX(N$16,MOD(N19+1*AND(O20:$O20=O$16:$O$16),N$17+1))</f>
        <v>3</v>
      </c>
      <c r="O20" s="236"/>
      <c r="P20" s="250" t="str">
        <f ca="1">TEXT(LEFT(OFFSET(P20,-1,0),5)+1,"00000")&amp;MID(OFFSET(P20,-1,0),6,FIND(" ",OFFSET(P20,-1,0),7)-5)
&amp; d.RegionName                           &amp; " Day"&amp;INDEX(i.DOY,$H20,1)                   &amp; IF($DV20=0," FWM","")&amp;IF($DV20=1," MWM","")&amp;IF($DV20=5," Mat","")&amp;IF($EA20=TRUE,"&amp;BBT","    ")
&amp; " NLB"&amp;TEXT($FB20*100,"000p;-00p;000p;@")                      &amp; " GI"&amp;TEXT($K20,"0")                                &amp; " WP"&amp;TEXT($HQ20*100,"000p")                &amp; " MP"&amp;TEXT($HR20*100,"000p")                      &amp; " GP"&amp;TEXT($HS20*100,"000p")
&amp; " (F"&amp;3+IFERROR(1*$BS20,0)+IFERROR(1*$BT20,0)&amp;3-IFERROR(1*NOT($BV20),0)&amp;"N"&amp;$CM20&amp;$CN20&amp;")"</f>
        <v>00002 Template GSM Day204 FWM     NLB000p GI1 WP100p MP100p GP125p (F33N11)</v>
      </c>
      <c r="Q20" s="10" t="str">
        <f ca="1">IF(COUNTIF(P$5:P20,P20)=1,"-","Dup")</f>
        <v>-</v>
      </c>
      <c r="R20" s="10"/>
      <c r="S20" s="22" t="str">
        <f t="shared" ca="1" si="80"/>
        <v>-</v>
      </c>
      <c r="T20" s="22" t="str">
        <f t="shared" ca="1" si="80"/>
        <v>-</v>
      </c>
      <c r="U20" s="22" t="str">
        <f t="shared" ca="1" si="80"/>
        <v>-</v>
      </c>
      <c r="V20" s="22" t="str">
        <f t="shared" ca="1" si="80"/>
        <v>-</v>
      </c>
      <c r="W20" s="22" t="str">
        <f t="shared" ca="1" si="80"/>
        <v>-</v>
      </c>
      <c r="X20" s="256" t="str">
        <f t="shared" ca="1" si="80"/>
        <v>-</v>
      </c>
      <c r="Y20" s="10"/>
      <c r="Z20" s="22" t="b">
        <f t="shared" ref="Z20:AW20" ca="1" si="103">OFFSET(Z$5,$B20,0)</f>
        <v>1</v>
      </c>
      <c r="AA20" s="256" t="str">
        <f t="shared" ca="1" si="103"/>
        <v>-</v>
      </c>
      <c r="AB20" s="256" t="str">
        <f t="shared" ca="1" si="103"/>
        <v>-</v>
      </c>
      <c r="AC20" s="256" t="str">
        <f t="shared" ca="1" si="103"/>
        <v>-</v>
      </c>
      <c r="AD20" s="22" t="b">
        <f t="shared" ca="1" si="103"/>
        <v>0</v>
      </c>
      <c r="AE20" s="256" t="str">
        <f t="shared" ca="1" si="82"/>
        <v>-</v>
      </c>
      <c r="AF20" s="256" t="str">
        <f t="shared" ca="1" si="82"/>
        <v>-</v>
      </c>
      <c r="AG20" s="256" t="str">
        <f t="shared" ca="1" si="82"/>
        <v>-</v>
      </c>
      <c r="AH20" s="256" t="str">
        <f t="shared" ca="1" si="82"/>
        <v>-</v>
      </c>
      <c r="AI20" s="10"/>
      <c r="AJ20" s="22" t="str">
        <f t="shared" ca="1" si="103"/>
        <v>-</v>
      </c>
      <c r="AK20" s="22" t="b">
        <f t="shared" ca="1" si="83"/>
        <v>1</v>
      </c>
      <c r="AL20" s="255">
        <f t="shared" si="101"/>
        <v>31</v>
      </c>
      <c r="AM20" s="22" t="str">
        <f t="shared" ca="1" si="103"/>
        <v>-</v>
      </c>
      <c r="AN20" s="244" t="str">
        <f t="shared" ca="1" si="103"/>
        <v>-</v>
      </c>
      <c r="AO20" s="22" t="str">
        <f t="shared" ca="1" si="103"/>
        <v>-</v>
      </c>
      <c r="AP20" s="22" t="str">
        <f t="shared" ca="1" si="103"/>
        <v>-</v>
      </c>
      <c r="AQ20" s="22" t="str">
        <f t="shared" ca="1" si="103"/>
        <v>-</v>
      </c>
      <c r="AR20" s="22">
        <f t="shared" ca="1" si="103"/>
        <v>1</v>
      </c>
      <c r="AS20" s="22">
        <f t="shared" ca="1" si="103"/>
        <v>1</v>
      </c>
      <c r="AT20" s="22" t="str">
        <f t="shared" ca="1" si="103"/>
        <v>-</v>
      </c>
      <c r="AU20" s="22" t="str">
        <f t="shared" ca="1" si="103"/>
        <v>-</v>
      </c>
      <c r="AV20" s="10"/>
      <c r="AW20" s="22" t="str">
        <f t="shared" ca="1" si="103"/>
        <v>-</v>
      </c>
      <c r="AX20" s="22" t="str">
        <f t="shared" ref="AX20:DE20" ca="1" si="104">OFFSET(AX$5,$B20,0)</f>
        <v>-</v>
      </c>
      <c r="AY20" s="22" t="str">
        <f t="shared" ca="1" si="104"/>
        <v>-</v>
      </c>
      <c r="AZ20" s="22" t="str">
        <f t="shared" ca="1" si="104"/>
        <v>-</v>
      </c>
      <c r="BA20" s="22" t="str">
        <f t="shared" ca="1" si="104"/>
        <v>-</v>
      </c>
      <c r="BB20" s="22" t="str">
        <f t="shared" ca="1" si="104"/>
        <v>-</v>
      </c>
      <c r="BC20" s="22" t="str">
        <f t="shared" ca="1" si="104"/>
        <v>-</v>
      </c>
      <c r="BD20" s="22" t="str">
        <f t="shared" ca="1" si="104"/>
        <v>-</v>
      </c>
      <c r="BE20" s="22" t="str">
        <f t="shared" ca="1" si="104"/>
        <v>-</v>
      </c>
      <c r="BF20" s="22" t="str">
        <f t="shared" ca="1" si="104"/>
        <v>-</v>
      </c>
      <c r="BG20" s="22" t="str">
        <f t="shared" ca="1" si="104"/>
        <v>-</v>
      </c>
      <c r="BH20" s="22" t="str">
        <f t="shared" ca="1" si="104"/>
        <v>-</v>
      </c>
      <c r="BI20" s="22" t="str">
        <f t="shared" ca="1" si="104"/>
        <v>-</v>
      </c>
      <c r="BJ20" s="22" t="str">
        <f t="shared" ca="1" si="104"/>
        <v>-</v>
      </c>
      <c r="BK20" s="22" t="str">
        <f t="shared" ca="1" si="104"/>
        <v>-</v>
      </c>
      <c r="BL20" s="22" t="str">
        <f t="shared" ca="1" si="104"/>
        <v>-</v>
      </c>
      <c r="BM20" s="22" t="str">
        <f t="shared" ca="1" si="104"/>
        <v>-</v>
      </c>
      <c r="BN20" s="22" t="str">
        <f t="shared" ca="1" si="104"/>
        <v>-</v>
      </c>
      <c r="BO20" s="22" t="str">
        <f t="shared" ca="1" si="104"/>
        <v>-</v>
      </c>
      <c r="BP20" s="22" t="str">
        <f t="shared" ca="1" si="104"/>
        <v>-</v>
      </c>
      <c r="BQ20" s="22" t="str">
        <f t="shared" ca="1" si="104"/>
        <v>-</v>
      </c>
      <c r="BR20" s="10"/>
      <c r="BS20" s="22" t="str">
        <f t="shared" ca="1" si="104"/>
        <v>-</v>
      </c>
      <c r="BT20" s="22" t="str">
        <f t="shared" ca="1" si="104"/>
        <v>-</v>
      </c>
      <c r="BU20" s="22" t="str">
        <f t="shared" ca="1" si="104"/>
        <v>-</v>
      </c>
      <c r="BV20" s="22" t="str">
        <f t="shared" ca="1" si="104"/>
        <v>-</v>
      </c>
      <c r="BW20" s="22" t="str">
        <f t="shared" ca="1" si="104"/>
        <v>-</v>
      </c>
      <c r="BX20" s="22" t="str">
        <f t="shared" ca="1" si="104"/>
        <v>-</v>
      </c>
      <c r="BY20" s="22" t="str">
        <f t="shared" ca="1" si="104"/>
        <v>-</v>
      </c>
      <c r="BZ20" s="22" t="str">
        <f t="shared" ca="1" si="104"/>
        <v>-</v>
      </c>
      <c r="CA20" s="256">
        <f t="shared" ca="1" si="104"/>
        <v>0.125</v>
      </c>
      <c r="CB20" s="256">
        <f t="shared" ca="1" si="104"/>
        <v>0.3</v>
      </c>
      <c r="CC20" s="256">
        <f t="shared" ca="1" si="104"/>
        <v>-0.05</v>
      </c>
      <c r="CD20" s="256">
        <f t="shared" ca="1" si="104"/>
        <v>0.1</v>
      </c>
      <c r="CE20" s="256">
        <f t="shared" ca="1" si="104"/>
        <v>0.25</v>
      </c>
      <c r="CF20" s="256">
        <f t="shared" ca="1" si="104"/>
        <v>-0.05</v>
      </c>
      <c r="CG20" s="256">
        <f t="shared" ca="1" si="104"/>
        <v>0.05</v>
      </c>
      <c r="CH20" s="256">
        <f t="shared" ca="1" si="104"/>
        <v>0.1</v>
      </c>
      <c r="CI20" s="256">
        <f t="shared" ca="1" si="104"/>
        <v>-0.02</v>
      </c>
      <c r="CJ20" s="256">
        <f t="shared" ca="1" si="104"/>
        <v>0.1</v>
      </c>
      <c r="CK20" s="256">
        <f t="shared" ca="1" si="104"/>
        <v>0.25</v>
      </c>
      <c r="CL20" s="256">
        <f t="shared" ca="1" si="104"/>
        <v>-0.05</v>
      </c>
      <c r="CM20" s="22">
        <f t="shared" ca="1" si="104"/>
        <v>1</v>
      </c>
      <c r="CN20" s="22">
        <f t="shared" ca="1" si="104"/>
        <v>1</v>
      </c>
      <c r="CO20" s="22">
        <f t="shared" ca="1" si="104"/>
        <v>0</v>
      </c>
      <c r="CP20" s="22" t="str">
        <f t="shared" ca="1" si="104"/>
        <v>-</v>
      </c>
      <c r="CQ20" s="22" t="str">
        <f t="shared" ca="1" si="104"/>
        <v>-</v>
      </c>
      <c r="CR20" s="22" t="str">
        <f t="shared" ca="1" si="104"/>
        <v>-</v>
      </c>
      <c r="CS20" s="22" t="str">
        <f t="shared" ca="1" si="104"/>
        <v>-</v>
      </c>
      <c r="CT20" s="22" t="str">
        <f t="shared" ca="1" si="104"/>
        <v>-</v>
      </c>
      <c r="CU20" s="22" t="str">
        <f t="shared" ca="1" si="104"/>
        <v>-</v>
      </c>
      <c r="CV20" s="22" t="str">
        <f t="shared" ca="1" si="104"/>
        <v>-</v>
      </c>
      <c r="CW20" s="22">
        <f t="shared" ca="1" si="104"/>
        <v>0</v>
      </c>
      <c r="CX20" s="22" t="str">
        <f t="shared" ca="1" si="104"/>
        <v>-</v>
      </c>
      <c r="CY20" s="22" t="str">
        <f t="shared" ca="1" si="104"/>
        <v>-</v>
      </c>
      <c r="CZ20" s="22" t="str">
        <f t="shared" ca="1" si="104"/>
        <v>-</v>
      </c>
      <c r="DA20" s="22" t="str">
        <f t="shared" ca="1" si="104"/>
        <v>-</v>
      </c>
      <c r="DB20" s="22" t="str">
        <f t="shared" ca="1" si="104"/>
        <v>-</v>
      </c>
      <c r="DC20" s="256">
        <f t="shared" ca="1" si="104"/>
        <v>0</v>
      </c>
      <c r="DD20" s="256">
        <f t="shared" ca="1" si="104"/>
        <v>0</v>
      </c>
      <c r="DE20" s="256">
        <f t="shared" ca="1" si="104"/>
        <v>0</v>
      </c>
      <c r="DF20" s="22">
        <f t="shared" ca="1" si="88"/>
        <v>0</v>
      </c>
      <c r="DG20" s="22">
        <f t="shared" ca="1" si="88"/>
        <v>0</v>
      </c>
      <c r="DH20" s="22">
        <f t="shared" ca="1" si="88"/>
        <v>0</v>
      </c>
      <c r="DI20" s="22">
        <f t="shared" ca="1" si="88"/>
        <v>0</v>
      </c>
      <c r="DJ20" s="22" t="str">
        <f t="shared" ca="1" si="88"/>
        <v>-</v>
      </c>
      <c r="DK20" s="22" t="str">
        <f t="shared" ca="1" si="88"/>
        <v>-</v>
      </c>
      <c r="DL20" s="256" t="str">
        <f t="shared" ca="1" si="88"/>
        <v>-</v>
      </c>
      <c r="DM20" s="256" t="str">
        <f t="shared" ca="1" si="88"/>
        <v>-</v>
      </c>
      <c r="DN20" s="22" t="str">
        <f t="shared" ca="1" si="88"/>
        <v>-</v>
      </c>
      <c r="DO20" s="22" t="str">
        <f t="shared" ca="1" si="88"/>
        <v>-</v>
      </c>
      <c r="DP20" s="22" t="str">
        <f t="shared" ca="1" si="88"/>
        <v>-</v>
      </c>
      <c r="DQ20" s="22" t="str">
        <f t="shared" ca="1" si="88"/>
        <v>-</v>
      </c>
      <c r="DR20" s="22" t="str">
        <f t="shared" ca="1" si="88"/>
        <v>-</v>
      </c>
      <c r="DS20" s="22" t="str">
        <f t="shared" ca="1" si="88"/>
        <v>-</v>
      </c>
      <c r="DT20" s="22" t="str">
        <f t="shared" ca="1" si="88"/>
        <v>-</v>
      </c>
      <c r="DU20" s="10"/>
      <c r="DV20" s="5">
        <f>INDEX(i.FlkStrctr,$I20,DV$15)</f>
        <v>0</v>
      </c>
      <c r="DW20" s="22" t="str">
        <f t="shared" ca="1" si="102"/>
        <v>-</v>
      </c>
      <c r="DX20" s="22" t="str">
        <f t="shared" ca="1" si="102"/>
        <v>-</v>
      </c>
      <c r="DY20" s="22" t="str">
        <f t="shared" ca="1" si="102"/>
        <v>-</v>
      </c>
      <c r="DZ20" s="22" t="str">
        <f t="shared" ca="1" si="102"/>
        <v>-</v>
      </c>
      <c r="EA20" s="5" t="b">
        <f>INDEX(i.FlkStrctr,$I20,EA$15)</f>
        <v>0</v>
      </c>
      <c r="EB20" s="22" t="str">
        <f t="shared" ca="1" si="102"/>
        <v>-</v>
      </c>
      <c r="EC20" s="22">
        <f t="shared" ca="1" si="102"/>
        <v>0</v>
      </c>
      <c r="ED20" s="22" t="str">
        <f t="shared" ca="1" si="102"/>
        <v>-</v>
      </c>
      <c r="EE20" s="22">
        <f t="shared" ca="1" si="90"/>
        <v>1</v>
      </c>
      <c r="EF20" s="22">
        <f t="shared" ca="1" si="90"/>
        <v>0</v>
      </c>
      <c r="EG20" s="22">
        <f t="shared" ca="1" si="102"/>
        <v>1</v>
      </c>
      <c r="EH20" s="22">
        <f t="shared" ca="1" si="102"/>
        <v>0</v>
      </c>
      <c r="EI20" s="22">
        <f t="shared" ca="1" si="102"/>
        <v>1</v>
      </c>
      <c r="EJ20" s="22">
        <f t="shared" ca="1" si="102"/>
        <v>1</v>
      </c>
      <c r="EK20" s="22">
        <f t="shared" ca="1" si="102"/>
        <v>1</v>
      </c>
      <c r="EL20" s="22">
        <f t="shared" ca="1" si="102"/>
        <v>0</v>
      </c>
      <c r="EM20" s="22">
        <f t="shared" ca="1" si="102"/>
        <v>0</v>
      </c>
      <c r="EN20" s="22">
        <f t="shared" ca="1" si="102"/>
        <v>0</v>
      </c>
      <c r="EO20" s="22">
        <f t="shared" ca="1" si="102"/>
        <v>0</v>
      </c>
      <c r="EP20" s="22">
        <f t="shared" ca="1" si="102"/>
        <v>0</v>
      </c>
      <c r="EQ20" s="22">
        <f t="shared" ca="1" si="102"/>
        <v>0</v>
      </c>
      <c r="ER20" s="22">
        <f t="shared" ca="1" si="102"/>
        <v>0</v>
      </c>
      <c r="ES20" s="22">
        <f t="shared" ca="1" si="102"/>
        <v>0</v>
      </c>
      <c r="ET20" s="22">
        <f t="shared" ca="1" si="91"/>
        <v>0</v>
      </c>
      <c r="EU20" s="22">
        <f t="shared" ca="1" si="91"/>
        <v>0</v>
      </c>
      <c r="EV20" s="22">
        <f t="shared" ca="1" si="102"/>
        <v>0</v>
      </c>
      <c r="EW20" s="22">
        <f t="shared" ca="1" si="102"/>
        <v>0</v>
      </c>
      <c r="EX20" s="22">
        <f t="shared" ca="1" si="102"/>
        <v>1</v>
      </c>
      <c r="EY20" s="22">
        <f t="shared" ca="1" si="102"/>
        <v>0</v>
      </c>
      <c r="EZ20" s="256">
        <f t="shared" ca="1" si="102"/>
        <v>0</v>
      </c>
      <c r="FA20" s="256">
        <f t="shared" ca="1" si="102"/>
        <v>0</v>
      </c>
      <c r="FB20" s="256">
        <f t="shared" ca="1" si="102"/>
        <v>0</v>
      </c>
      <c r="FC20" s="256">
        <f t="shared" ca="1" si="102"/>
        <v>0</v>
      </c>
      <c r="FD20" s="256">
        <f t="shared" ca="1" si="102"/>
        <v>0</v>
      </c>
      <c r="FE20" s="256">
        <f t="shared" ca="1" si="102"/>
        <v>0</v>
      </c>
      <c r="FF20" s="10"/>
      <c r="FG20" s="22" t="str">
        <f t="shared" ca="1" si="102"/>
        <v>-</v>
      </c>
      <c r="FH20" s="22" t="str">
        <f t="shared" ca="1" si="102"/>
        <v>-</v>
      </c>
      <c r="FI20" s="256" t="str">
        <f t="shared" ca="1" si="102"/>
        <v>-</v>
      </c>
      <c r="FJ20" s="22" t="str">
        <f t="shared" ca="1" si="102"/>
        <v>-</v>
      </c>
      <c r="FK20" s="22" t="str">
        <f t="shared" ca="1" si="102"/>
        <v>-</v>
      </c>
      <c r="FL20" s="5" t="b">
        <f t="shared" si="93"/>
        <v>0</v>
      </c>
      <c r="FM20" s="5" t="b">
        <f t="shared" si="93"/>
        <v>0</v>
      </c>
      <c r="FN20" s="5" t="b">
        <f t="shared" si="93"/>
        <v>1</v>
      </c>
      <c r="FO20" s="256">
        <f t="shared" ca="1" si="94"/>
        <v>0</v>
      </c>
      <c r="FP20" s="256">
        <f t="shared" ca="1" si="94"/>
        <v>2</v>
      </c>
      <c r="FQ20" s="256">
        <f t="shared" ca="1" si="94"/>
        <v>2</v>
      </c>
      <c r="FR20" s="256" t="str">
        <f t="shared" ca="1" si="94"/>
        <v>-</v>
      </c>
      <c r="FS20" s="256" t="str">
        <f t="shared" ca="1" si="94"/>
        <v>-</v>
      </c>
      <c r="FT20" s="256" t="str">
        <f t="shared" ca="1" si="94"/>
        <v>-</v>
      </c>
      <c r="FU20" s="256" t="str">
        <f t="shared" ca="1" si="94"/>
        <v>-</v>
      </c>
      <c r="FV20" s="256" t="str">
        <f t="shared" ca="1" si="94"/>
        <v>-</v>
      </c>
      <c r="FW20" s="256" t="str">
        <f t="shared" ca="1" si="94"/>
        <v>-</v>
      </c>
      <c r="FX20" s="22" t="str">
        <f t="shared" ca="1" si="102"/>
        <v>-</v>
      </c>
      <c r="FY20" s="256" t="str">
        <f t="shared" ca="1" si="94"/>
        <v>-</v>
      </c>
      <c r="FZ20" s="256" t="str">
        <f t="shared" ca="1" si="94"/>
        <v>-</v>
      </c>
      <c r="GA20" s="256" t="str">
        <f t="shared" ca="1" si="94"/>
        <v>-</v>
      </c>
      <c r="GB20" s="256" t="b">
        <f t="shared" ca="1" si="94"/>
        <v>1</v>
      </c>
      <c r="GC20" s="256">
        <f t="shared" ca="1" si="94"/>
        <v>0</v>
      </c>
      <c r="GD20" s="298" t="str">
        <f t="shared" ca="1" si="94"/>
        <v>-</v>
      </c>
      <c r="GE20" s="298" t="str">
        <f t="shared" ca="1" si="94"/>
        <v>-</v>
      </c>
      <c r="GF20" s="298" t="str">
        <f t="shared" ca="1" si="94"/>
        <v>-</v>
      </c>
      <c r="GG20" s="298" t="str">
        <f t="shared" ca="1" si="94"/>
        <v>-</v>
      </c>
      <c r="GH20" s="298" t="str">
        <f t="shared" ca="1" si="94"/>
        <v>-</v>
      </c>
      <c r="GI20" s="298" t="str">
        <f t="shared" ca="1" si="94"/>
        <v>-</v>
      </c>
      <c r="GJ20" s="22" t="str">
        <f t="shared" ca="1" si="95"/>
        <v>-</v>
      </c>
      <c r="GK20" s="22" t="str">
        <f t="shared" ca="1" si="95"/>
        <v>-</v>
      </c>
      <c r="GL20" s="22" t="b">
        <f t="shared" ca="1" si="96"/>
        <v>1</v>
      </c>
      <c r="GM20" s="22">
        <f t="shared" ca="1" si="96"/>
        <v>0</v>
      </c>
      <c r="GN20" s="5" t="str">
        <f t="shared" si="97"/>
        <v>-</v>
      </c>
      <c r="GO20" s="5" t="str">
        <f t="shared" si="97"/>
        <v>-</v>
      </c>
      <c r="GP20" s="5" t="str">
        <f t="shared" si="97"/>
        <v>-</v>
      </c>
      <c r="GQ20" s="5" t="str">
        <f t="shared" si="97"/>
        <v>-</v>
      </c>
      <c r="GR20" s="22" t="str">
        <f t="shared" ref="GR20:IC20" ca="1" si="105">OFFSET(GR$5,$B20,0)</f>
        <v>-</v>
      </c>
      <c r="GS20" s="256" t="str">
        <f t="shared" ca="1" si="98"/>
        <v>-</v>
      </c>
      <c r="GT20" s="256" t="str">
        <f t="shared" ca="1" si="105"/>
        <v>-</v>
      </c>
      <c r="GU20" s="256" t="str">
        <f t="shared" ca="1" si="105"/>
        <v>-</v>
      </c>
      <c r="GV20" s="256" t="str">
        <f t="shared" ca="1" si="105"/>
        <v>-</v>
      </c>
      <c r="GW20" s="256" t="str">
        <f t="shared" ca="1" si="105"/>
        <v>-</v>
      </c>
      <c r="GX20" s="256" t="str">
        <f t="shared" ca="1" si="105"/>
        <v>-</v>
      </c>
      <c r="GY20" s="5" t="str">
        <f t="shared" si="99"/>
        <v>-</v>
      </c>
      <c r="GZ20" s="5">
        <f t="shared" si="99"/>
        <v>500</v>
      </c>
      <c r="HA20" s="5">
        <f t="shared" si="99"/>
        <v>500</v>
      </c>
      <c r="HB20" s="5">
        <f>INDEX(i.FlkStrctr,$I20,HB$15)</f>
        <v>865</v>
      </c>
      <c r="HC20" s="5" t="str">
        <f t="shared" si="99"/>
        <v>-</v>
      </c>
      <c r="HD20" s="5" t="str">
        <f>INDEX(i.FlkStrctr,$I20,HD$15)</f>
        <v>-</v>
      </c>
      <c r="HE20" s="256" t="str">
        <f t="shared" ca="1" si="100"/>
        <v>-</v>
      </c>
      <c r="HF20" s="256" t="str">
        <f t="shared" ca="1" si="100"/>
        <v>-</v>
      </c>
      <c r="HG20" s="10"/>
      <c r="HH20" s="22">
        <f t="shared" ca="1" si="105"/>
        <v>1</v>
      </c>
      <c r="HI20" s="22">
        <f t="shared" ca="1" si="105"/>
        <v>0</v>
      </c>
      <c r="HJ20" s="22">
        <f t="shared" ca="1" si="105"/>
        <v>1</v>
      </c>
      <c r="HK20" s="22">
        <f t="shared" ca="1" si="105"/>
        <v>1</v>
      </c>
      <c r="HL20" s="22">
        <f t="shared" ca="1" si="105"/>
        <v>0</v>
      </c>
      <c r="HM20" s="22">
        <f t="shared" ca="1" si="105"/>
        <v>70</v>
      </c>
      <c r="HN20" s="22">
        <f t="shared" ca="1" si="105"/>
        <v>50</v>
      </c>
      <c r="HO20" s="22">
        <f t="shared" ca="1" si="105"/>
        <v>70</v>
      </c>
      <c r="HP20" s="22">
        <f t="shared" ca="1" si="105"/>
        <v>50</v>
      </c>
      <c r="HQ20" s="5">
        <f>INDEX(i.WoolPrices,$L20,HQ$15)</f>
        <v>1</v>
      </c>
      <c r="HR20" s="5">
        <f>INDEX(i.MeatPrices,$M20,HR$15)</f>
        <v>1</v>
      </c>
      <c r="HS20" s="5">
        <f>INDEX(i.GrainPrices,$N20,HS$15)</f>
        <v>1.25</v>
      </c>
      <c r="HT20" s="22">
        <f t="shared" ca="1" si="105"/>
        <v>1</v>
      </c>
      <c r="HU20" s="10"/>
      <c r="HV20" s="22">
        <f t="shared" ca="1" si="105"/>
        <v>1</v>
      </c>
      <c r="HW20" s="22">
        <f t="shared" ca="1" si="105"/>
        <v>1</v>
      </c>
      <c r="HX20" s="22">
        <f t="shared" ca="1" si="105"/>
        <v>1</v>
      </c>
      <c r="HY20" s="22">
        <f t="shared" ca="1" si="105"/>
        <v>1</v>
      </c>
      <c r="HZ20" s="22">
        <f t="shared" ca="1" si="105"/>
        <v>1</v>
      </c>
      <c r="IA20" s="22">
        <f t="shared" ca="1" si="105"/>
        <v>1</v>
      </c>
      <c r="IB20" s="256" t="str">
        <f t="shared" ca="1" si="105"/>
        <v>-</v>
      </c>
      <c r="IC20" s="22">
        <f t="shared" ca="1" si="105"/>
        <v>0</v>
      </c>
      <c r="ID20" s="27">
        <v>0</v>
      </c>
    </row>
    <row r="21" spans="1:238" s="209" customFormat="1" outlineLevel="1">
      <c r="A21" s="208">
        <f t="shared" si="12"/>
        <v>16</v>
      </c>
      <c r="B21" s="208"/>
      <c r="D21" s="236"/>
      <c r="E21" s="209" t="b">
        <v>0</v>
      </c>
      <c r="H21" s="208"/>
      <c r="I21" s="208"/>
      <c r="J21" s="208"/>
      <c r="K21" s="208"/>
      <c r="L21" s="208"/>
      <c r="M21" s="208"/>
      <c r="N21" s="208"/>
      <c r="P21" s="228" t="str">
        <f ca="1">"blank "&amp;TEXT(RAND(),"0.000")</f>
        <v>blank 0.273</v>
      </c>
      <c r="Q21" s="10" t="str">
        <f ca="1">IF(COUNTIF(P$5:P21,P21)=1,"-","Dup")</f>
        <v>-</v>
      </c>
      <c r="R21" s="10"/>
      <c r="S21" s="16"/>
      <c r="T21" s="16"/>
      <c r="U21" s="16"/>
      <c r="V21" s="16"/>
      <c r="W21" s="16"/>
      <c r="X21" s="242"/>
      <c r="Y21" s="10"/>
      <c r="Z21" s="16"/>
      <c r="AA21" s="242"/>
      <c r="AB21" s="242"/>
      <c r="AC21" s="242"/>
      <c r="AD21" s="16"/>
      <c r="AE21" s="242"/>
      <c r="AF21" s="294"/>
      <c r="AG21" s="294"/>
      <c r="AH21" s="294"/>
      <c r="AI21" s="10"/>
      <c r="AJ21" s="16"/>
      <c r="AK21" s="16"/>
      <c r="AL21" s="16"/>
      <c r="AM21" s="16"/>
      <c r="AN21" s="242"/>
      <c r="AO21" s="16"/>
      <c r="AP21" s="16"/>
      <c r="AQ21" s="16"/>
      <c r="AR21" s="16"/>
      <c r="AS21" s="16"/>
      <c r="AT21" s="16"/>
      <c r="AU21" s="16"/>
      <c r="AV21" s="10"/>
      <c r="AW21" s="16"/>
      <c r="AX21" s="16"/>
      <c r="AY21" s="16"/>
      <c r="AZ21" s="16"/>
      <c r="BA21" s="16"/>
      <c r="BB21" s="16"/>
      <c r="BC21" s="16"/>
      <c r="BD21" s="16"/>
      <c r="BE21" s="16"/>
      <c r="BF21" s="16"/>
      <c r="BG21" s="16"/>
      <c r="BH21" s="16"/>
      <c r="BI21" s="16"/>
      <c r="BJ21" s="16"/>
      <c r="BK21" s="16"/>
      <c r="BL21" s="16"/>
      <c r="BM21" s="16"/>
      <c r="BN21" s="16"/>
      <c r="BO21" s="16"/>
      <c r="BP21" s="16"/>
      <c r="BQ21" s="16"/>
      <c r="BR21" s="10"/>
      <c r="BS21" s="16"/>
      <c r="BT21" s="16"/>
      <c r="BU21" s="16"/>
      <c r="BV21" s="16"/>
      <c r="BW21" s="16"/>
      <c r="BX21" s="16"/>
      <c r="BY21" s="16"/>
      <c r="BZ21" s="16"/>
      <c r="CA21" s="242"/>
      <c r="CB21" s="242"/>
      <c r="CC21" s="242"/>
      <c r="CD21" s="242"/>
      <c r="CE21" s="242"/>
      <c r="CF21" s="242"/>
      <c r="CG21" s="242"/>
      <c r="CH21" s="242"/>
      <c r="CI21" s="242"/>
      <c r="CJ21" s="242"/>
      <c r="CK21" s="242"/>
      <c r="CL21" s="242"/>
      <c r="CM21" s="16"/>
      <c r="CN21" s="16"/>
      <c r="CO21" s="16"/>
      <c r="CP21" s="16"/>
      <c r="CQ21" s="16"/>
      <c r="CR21" s="16"/>
      <c r="CS21" s="16"/>
      <c r="CT21" s="16"/>
      <c r="CU21" s="16"/>
      <c r="CV21" s="16"/>
      <c r="CW21" s="16"/>
      <c r="CX21" s="16"/>
      <c r="CY21" s="16"/>
      <c r="CZ21" s="16"/>
      <c r="DA21" s="16"/>
      <c r="DB21" s="16"/>
      <c r="DC21" s="16"/>
      <c r="DD21" s="242"/>
      <c r="DE21" s="242"/>
      <c r="DF21" s="16"/>
      <c r="DG21" s="16"/>
      <c r="DH21" s="16"/>
      <c r="DI21" s="16"/>
      <c r="DJ21" s="16"/>
      <c r="DK21" s="16"/>
      <c r="DL21" s="242"/>
      <c r="DM21" s="242"/>
      <c r="DN21" s="16"/>
      <c r="DO21" s="16"/>
      <c r="DP21" s="16"/>
      <c r="DQ21" s="16"/>
      <c r="DR21" s="16"/>
      <c r="DS21" s="16"/>
      <c r="DT21" s="16"/>
      <c r="DU21" s="10"/>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242"/>
      <c r="FA21" s="242"/>
      <c r="FB21" s="242"/>
      <c r="FC21" s="242"/>
      <c r="FD21" s="242"/>
      <c r="FE21" s="242"/>
      <c r="FF21" s="10"/>
      <c r="FG21" s="16"/>
      <c r="FH21" s="16"/>
      <c r="FI21" s="242"/>
      <c r="FJ21" s="16"/>
      <c r="FK21" s="16"/>
      <c r="FL21" s="16"/>
      <c r="FM21" s="16"/>
      <c r="FN21" s="16"/>
      <c r="FO21" s="16"/>
      <c r="FP21" s="16"/>
      <c r="FQ21" s="16"/>
      <c r="FR21" s="16"/>
      <c r="FS21" s="16"/>
      <c r="FT21" s="16"/>
      <c r="FU21" s="16"/>
      <c r="FV21" s="16"/>
      <c r="FW21" s="16"/>
      <c r="FX21" s="16"/>
      <c r="FY21" s="16"/>
      <c r="FZ21" s="16"/>
      <c r="GA21" s="242"/>
      <c r="GB21" s="16"/>
      <c r="GC21" s="16"/>
      <c r="GD21" s="299"/>
      <c r="GE21" s="299"/>
      <c r="GF21" s="299"/>
      <c r="GG21" s="299"/>
      <c r="GH21" s="299"/>
      <c r="GI21" s="299"/>
      <c r="GJ21" s="16"/>
      <c r="GK21" s="16"/>
      <c r="GL21" s="16"/>
      <c r="GM21" s="16"/>
      <c r="GN21" s="16"/>
      <c r="GO21" s="16"/>
      <c r="GP21" s="16"/>
      <c r="GQ21" s="16"/>
      <c r="GR21" s="16"/>
      <c r="GS21" s="242"/>
      <c r="GT21" s="242"/>
      <c r="GU21" s="242"/>
      <c r="GV21" s="242"/>
      <c r="GW21" s="16"/>
      <c r="GX21" s="16"/>
      <c r="GY21" s="16"/>
      <c r="GZ21" s="16"/>
      <c r="HA21" s="16"/>
      <c r="HB21" s="16"/>
      <c r="HC21" s="16"/>
      <c r="HD21" s="16"/>
      <c r="HE21" s="16"/>
      <c r="HF21" s="16"/>
      <c r="HG21" s="10"/>
      <c r="HH21" s="16"/>
      <c r="HI21" s="16"/>
      <c r="HJ21" s="16"/>
      <c r="HK21" s="16"/>
      <c r="HL21" s="16"/>
      <c r="HM21" s="16"/>
      <c r="HN21" s="16"/>
      <c r="HO21" s="16"/>
      <c r="HP21" s="16"/>
      <c r="HQ21" s="16"/>
      <c r="HR21" s="16"/>
      <c r="HS21" s="16"/>
      <c r="HT21" s="16"/>
      <c r="HU21" s="10"/>
      <c r="HV21" s="16"/>
      <c r="HW21" s="16"/>
      <c r="HX21" s="16"/>
      <c r="HY21" s="16"/>
      <c r="HZ21" s="16"/>
      <c r="IA21" s="16"/>
      <c r="IB21" s="242"/>
      <c r="IC21" s="16"/>
      <c r="ID21" s="27">
        <v>0</v>
      </c>
    </row>
    <row r="22" spans="1:238" s="209" customFormat="1">
      <c r="A22" s="208">
        <f>ROW(A22)-5</f>
        <v>17</v>
      </c>
      <c r="B22" s="208"/>
      <c r="C22" s="32">
        <v>2</v>
      </c>
      <c r="D22" s="32" t="s">
        <v>943</v>
      </c>
      <c r="E22" s="209" t="b">
        <v>0</v>
      </c>
      <c r="F22" s="210"/>
      <c r="G22" s="207" t="s">
        <v>987</v>
      </c>
      <c r="H22" s="209">
        <v>1</v>
      </c>
      <c r="I22" s="209">
        <v>1</v>
      </c>
      <c r="J22" s="209">
        <v>1</v>
      </c>
      <c r="K22" s="209">
        <v>1</v>
      </c>
      <c r="L22" s="209">
        <v>1</v>
      </c>
      <c r="M22" s="209">
        <v>1</v>
      </c>
      <c r="N22" s="209">
        <v>1</v>
      </c>
      <c r="O22" s="209">
        <v>0</v>
      </c>
      <c r="P22" s="226" t="s">
        <v>1055</v>
      </c>
      <c r="Q22" s="10" t="str">
        <f ca="1">IF(COUNTIF(P$5:P22,P22)=1,"-","Dup")</f>
        <v>-</v>
      </c>
      <c r="R22" s="10"/>
      <c r="S22" s="16"/>
      <c r="T22" s="16"/>
      <c r="U22" s="16"/>
      <c r="V22" s="16"/>
      <c r="W22" s="16"/>
      <c r="X22" s="242"/>
      <c r="Y22" s="10"/>
      <c r="Z22" s="16"/>
      <c r="AA22" s="242"/>
      <c r="AB22" s="242"/>
      <c r="AC22" s="242"/>
      <c r="AD22" s="16"/>
      <c r="AE22" s="242"/>
      <c r="AF22" s="294"/>
      <c r="AG22" s="294"/>
      <c r="AH22" s="294"/>
      <c r="AI22" s="10"/>
      <c r="AJ22" s="16"/>
      <c r="AK22" s="16"/>
      <c r="AL22" s="16" t="s">
        <v>1139</v>
      </c>
      <c r="AM22" s="16"/>
      <c r="AN22" s="242"/>
      <c r="AO22" s="16"/>
      <c r="AP22" s="16"/>
      <c r="AQ22" s="16"/>
      <c r="AR22" s="16"/>
      <c r="AS22" s="16"/>
      <c r="AT22" s="16"/>
      <c r="AU22" s="16"/>
      <c r="AV22" s="10"/>
      <c r="AW22" s="16"/>
      <c r="AX22" s="16"/>
      <c r="AY22" s="16"/>
      <c r="AZ22" s="16"/>
      <c r="BA22" s="16"/>
      <c r="BB22" s="16"/>
      <c r="BC22" s="16"/>
      <c r="BD22" s="16"/>
      <c r="BE22" s="16"/>
      <c r="BF22" s="16"/>
      <c r="BG22" s="16"/>
      <c r="BH22" s="16"/>
      <c r="BI22" s="16"/>
      <c r="BJ22" s="16"/>
      <c r="BK22" s="16"/>
      <c r="BL22" s="16"/>
      <c r="BM22" s="16"/>
      <c r="BN22" s="16"/>
      <c r="BO22" s="16"/>
      <c r="BP22" s="16"/>
      <c r="BQ22" s="16"/>
      <c r="BR22" s="10"/>
      <c r="BS22" s="16"/>
      <c r="BT22" s="16"/>
      <c r="BU22" s="16"/>
      <c r="BV22" s="16"/>
      <c r="BW22" s="16"/>
      <c r="BX22" s="16"/>
      <c r="BY22" s="16"/>
      <c r="BZ22" s="16"/>
      <c r="CA22" s="242"/>
      <c r="CB22" s="242"/>
      <c r="CC22" s="242"/>
      <c r="CD22" s="242"/>
      <c r="CE22" s="242"/>
      <c r="CF22" s="242"/>
      <c r="CG22" s="242"/>
      <c r="CH22" s="242"/>
      <c r="CI22" s="242"/>
      <c r="CJ22" s="242"/>
      <c r="CK22" s="242"/>
      <c r="CL22" s="242"/>
      <c r="CM22" s="16"/>
      <c r="CN22" s="16"/>
      <c r="CO22" s="16"/>
      <c r="CP22" s="16"/>
      <c r="CQ22" s="16"/>
      <c r="CR22" s="16"/>
      <c r="CS22" s="16"/>
      <c r="CT22" s="16"/>
      <c r="CU22" s="16"/>
      <c r="CV22" s="16"/>
      <c r="CW22" s="16"/>
      <c r="CX22" s="16"/>
      <c r="CY22" s="16"/>
      <c r="CZ22" s="16"/>
      <c r="DA22" s="16"/>
      <c r="DB22" s="16"/>
      <c r="DC22" s="16"/>
      <c r="DD22" s="242"/>
      <c r="DE22" s="242"/>
      <c r="DF22" s="16"/>
      <c r="DG22" s="16"/>
      <c r="DH22" s="16"/>
      <c r="DI22" s="16"/>
      <c r="DJ22" s="16"/>
      <c r="DK22" s="16"/>
      <c r="DL22" s="242"/>
      <c r="DM22" s="242"/>
      <c r="DN22" s="16"/>
      <c r="DO22" s="16"/>
      <c r="DP22" s="16"/>
      <c r="DQ22" s="16"/>
      <c r="DR22" s="16"/>
      <c r="DS22" s="16"/>
      <c r="DT22" s="16"/>
      <c r="DU22" s="10"/>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242"/>
      <c r="FA22" s="242"/>
      <c r="FB22" s="242"/>
      <c r="FC22" s="242"/>
      <c r="FD22" s="242"/>
      <c r="FE22" s="242"/>
      <c r="FF22" s="10"/>
      <c r="FG22" s="16"/>
      <c r="FH22" s="16"/>
      <c r="FI22" s="242"/>
      <c r="FJ22" s="16"/>
      <c r="FK22" s="16"/>
      <c r="FL22" s="16"/>
      <c r="FM22" s="16"/>
      <c r="FN22" s="16"/>
      <c r="FO22" s="16"/>
      <c r="FP22" s="16"/>
      <c r="FQ22" s="16"/>
      <c r="FR22" s="16"/>
      <c r="FS22" s="16"/>
      <c r="FT22" s="16"/>
      <c r="FU22" s="16"/>
      <c r="FV22" s="16"/>
      <c r="FW22" s="16"/>
      <c r="FX22" s="16"/>
      <c r="FY22" s="16"/>
      <c r="FZ22" s="16"/>
      <c r="GA22" s="242"/>
      <c r="GB22" s="16"/>
      <c r="GC22" s="16"/>
      <c r="GD22" s="299"/>
      <c r="GE22" s="299"/>
      <c r="GF22" s="299"/>
      <c r="GG22" s="299"/>
      <c r="GH22" s="299"/>
      <c r="GI22" s="299"/>
      <c r="GJ22" s="16"/>
      <c r="GK22" s="16"/>
      <c r="GL22" s="16"/>
      <c r="GM22" s="16"/>
      <c r="GN22" s="16"/>
      <c r="GO22" s="16"/>
      <c r="GP22" s="16"/>
      <c r="GQ22" s="16"/>
      <c r="GR22" s="16"/>
      <c r="GS22" s="242"/>
      <c r="GT22" s="242"/>
      <c r="GU22" s="242"/>
      <c r="GV22" s="242"/>
      <c r="GW22" s="16"/>
      <c r="GX22" s="16"/>
      <c r="GY22" s="16"/>
      <c r="GZ22" s="16"/>
      <c r="HA22" s="16"/>
      <c r="HB22" s="16"/>
      <c r="HC22" s="16"/>
      <c r="HD22" s="16"/>
      <c r="HE22" s="16"/>
      <c r="HF22" s="16"/>
      <c r="HG22" s="10"/>
      <c r="HH22" s="16"/>
      <c r="HI22" s="16"/>
      <c r="HJ22" s="16"/>
      <c r="HK22" s="16"/>
      <c r="HL22" s="16"/>
      <c r="HM22" s="16"/>
      <c r="HN22" s="16"/>
      <c r="HO22" s="16"/>
      <c r="HP22" s="16"/>
      <c r="HQ22" s="16"/>
      <c r="HR22" s="16"/>
      <c r="HS22" s="16"/>
      <c r="HT22" s="16"/>
      <c r="HU22" s="10"/>
      <c r="HV22" s="16"/>
      <c r="HW22" s="16"/>
      <c r="HX22" s="16"/>
      <c r="HY22" s="16"/>
      <c r="HZ22" s="16"/>
      <c r="IA22" s="16"/>
      <c r="IB22" s="242"/>
      <c r="IC22" s="16"/>
      <c r="ID22" s="27">
        <v>0</v>
      </c>
    </row>
    <row r="23" spans="1:238" s="209" customFormat="1" outlineLevel="1">
      <c r="A23" s="208">
        <f>ROW(A23)-5</f>
        <v>18</v>
      </c>
      <c r="B23" s="208"/>
      <c r="D23" s="236"/>
      <c r="E23" s="209" t="b">
        <v>0</v>
      </c>
      <c r="F23" s="210"/>
      <c r="G23" s="207" t="s">
        <v>988</v>
      </c>
      <c r="H23" s="209">
        <v>3</v>
      </c>
      <c r="I23" s="209">
        <v>4</v>
      </c>
      <c r="J23" s="209">
        <v>1</v>
      </c>
      <c r="K23" s="209">
        <v>3</v>
      </c>
      <c r="L23" s="209">
        <v>1</v>
      </c>
      <c r="M23" s="209">
        <v>1</v>
      </c>
      <c r="N23" s="209">
        <v>1</v>
      </c>
      <c r="O23" s="209">
        <v>0</v>
      </c>
      <c r="P23" s="227" t="str">
        <f t="array" ref="P23">PRODUCT($H23:$O23-$H22:$O22+1)&amp;" "&amp;P22&amp;" specific pointers"</f>
        <v>36 Feed supply Experiment specific pointers</v>
      </c>
      <c r="Q23" s="10" t="str">
        <f ca="1">IF(COUNTIF(P$5:P23,P23)=1,"-","Dup")</f>
        <v>-</v>
      </c>
      <c r="R23" s="10"/>
      <c r="S23" s="16"/>
      <c r="T23" s="16"/>
      <c r="U23" s="16"/>
      <c r="V23" s="16"/>
      <c r="W23" s="16"/>
      <c r="X23" s="242"/>
      <c r="Y23" s="10"/>
      <c r="Z23" s="16"/>
      <c r="AA23" s="242"/>
      <c r="AB23" s="242"/>
      <c r="AC23" s="242"/>
      <c r="AD23" s="16"/>
      <c r="AE23" s="242"/>
      <c r="AF23" s="294"/>
      <c r="AG23" s="294"/>
      <c r="AH23" s="294"/>
      <c r="AI23" s="10"/>
      <c r="AJ23" s="16"/>
      <c r="AK23" s="16"/>
      <c r="AL23" s="16" t="s">
        <v>1140</v>
      </c>
      <c r="AM23" s="16"/>
      <c r="AN23" s="249"/>
      <c r="AO23" s="16"/>
      <c r="AP23" s="16"/>
      <c r="AQ23" s="16"/>
      <c r="AR23" s="16"/>
      <c r="AS23" s="16"/>
      <c r="AT23" s="16"/>
      <c r="AU23" s="16"/>
      <c r="AV23" s="10"/>
      <c r="AW23" s="16"/>
      <c r="AX23" s="16"/>
      <c r="AY23" s="16"/>
      <c r="AZ23" s="16"/>
      <c r="BA23" s="16"/>
      <c r="BB23" s="16"/>
      <c r="BC23" s="16"/>
      <c r="BD23" s="16"/>
      <c r="BE23" s="16"/>
      <c r="BF23" s="16"/>
      <c r="BG23" s="16"/>
      <c r="BH23" s="16"/>
      <c r="BI23" s="16"/>
      <c r="BJ23" s="16"/>
      <c r="BK23" s="16"/>
      <c r="BL23" s="16"/>
      <c r="BM23" s="16"/>
      <c r="BN23" s="16"/>
      <c r="BO23" s="16"/>
      <c r="BP23" s="16"/>
      <c r="BQ23" s="16"/>
      <c r="BR23" s="10"/>
      <c r="BS23" s="16"/>
      <c r="BT23" s="16"/>
      <c r="BU23" s="16"/>
      <c r="BV23" s="16"/>
      <c r="BW23" s="16"/>
      <c r="BX23" s="16"/>
      <c r="BY23" s="16"/>
      <c r="BZ23" s="16"/>
      <c r="CA23" s="242"/>
      <c r="CB23" s="242"/>
      <c r="CC23" s="242"/>
      <c r="CD23" s="242"/>
      <c r="CE23" s="242"/>
      <c r="CF23" s="242"/>
      <c r="CG23" s="242"/>
      <c r="CH23" s="242"/>
      <c r="CI23" s="242"/>
      <c r="CJ23" s="242"/>
      <c r="CK23" s="242"/>
      <c r="CL23" s="242"/>
      <c r="CM23" s="16"/>
      <c r="CN23" s="16"/>
      <c r="CO23" s="16"/>
      <c r="CP23" s="16"/>
      <c r="CQ23" s="16"/>
      <c r="CR23" s="16"/>
      <c r="CS23" s="16"/>
      <c r="CT23" s="16"/>
      <c r="CU23" s="16"/>
      <c r="CV23" s="16"/>
      <c r="CW23" s="16"/>
      <c r="CX23" s="16"/>
      <c r="CY23" s="16"/>
      <c r="CZ23" s="16"/>
      <c r="DA23" s="16"/>
      <c r="DB23" s="16"/>
      <c r="DC23" s="16"/>
      <c r="DD23" s="242"/>
      <c r="DE23" s="242"/>
      <c r="DF23" s="16"/>
      <c r="DG23" s="16"/>
      <c r="DH23" s="16"/>
      <c r="DI23" s="16"/>
      <c r="DJ23" s="16"/>
      <c r="DK23" s="16"/>
      <c r="DL23" s="242"/>
      <c r="DM23" s="242"/>
      <c r="DN23" s="16"/>
      <c r="DO23" s="16"/>
      <c r="DP23" s="16"/>
      <c r="DQ23" s="16"/>
      <c r="DR23" s="16"/>
      <c r="DS23" s="16"/>
      <c r="DT23" s="16"/>
      <c r="DU23" s="10"/>
      <c r="DV23" s="21"/>
      <c r="DW23" s="16"/>
      <c r="DX23" s="16"/>
      <c r="DY23" s="16"/>
      <c r="DZ23" s="16"/>
      <c r="EA23" s="21"/>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242"/>
      <c r="FA23" s="242"/>
      <c r="FB23" s="242"/>
      <c r="FC23" s="242"/>
      <c r="FD23" s="242"/>
      <c r="FE23" s="242"/>
      <c r="FF23" s="10"/>
      <c r="FG23" s="16"/>
      <c r="FH23" s="16"/>
      <c r="FI23" s="242"/>
      <c r="FJ23" s="16"/>
      <c r="FK23" s="16"/>
      <c r="FL23" s="21"/>
      <c r="FM23" s="21"/>
      <c r="FN23" s="21"/>
      <c r="FO23" s="21"/>
      <c r="FP23" s="16"/>
      <c r="FQ23" s="16"/>
      <c r="FR23" s="21"/>
      <c r="FS23" s="21"/>
      <c r="FT23" s="21"/>
      <c r="FU23" s="21"/>
      <c r="FV23" s="21"/>
      <c r="FW23" s="21"/>
      <c r="FX23" s="16"/>
      <c r="FY23" s="16"/>
      <c r="FZ23" s="21"/>
      <c r="GA23" s="243"/>
      <c r="GB23" s="16"/>
      <c r="GC23" s="16"/>
      <c r="GD23" s="299"/>
      <c r="GE23" s="299"/>
      <c r="GF23" s="299"/>
      <c r="GG23" s="299"/>
      <c r="GH23" s="296"/>
      <c r="GI23" s="299"/>
      <c r="GJ23" s="16"/>
      <c r="GK23" s="16"/>
      <c r="GL23" s="16"/>
      <c r="GM23" s="16"/>
      <c r="GN23" s="21"/>
      <c r="GO23" s="21"/>
      <c r="GP23" s="21"/>
      <c r="GQ23" s="21"/>
      <c r="GR23" s="16"/>
      <c r="GS23" s="242"/>
      <c r="GT23" s="242"/>
      <c r="GU23" s="242"/>
      <c r="GV23" s="255"/>
      <c r="GW23" s="16"/>
      <c r="GX23" s="16"/>
      <c r="GY23" s="21"/>
      <c r="GZ23" s="21"/>
      <c r="HA23" s="21"/>
      <c r="HB23" s="21"/>
      <c r="HC23" s="21"/>
      <c r="HD23" s="21"/>
      <c r="HE23" s="16"/>
      <c r="HF23" s="16"/>
      <c r="HG23" s="10"/>
      <c r="HH23" s="16"/>
      <c r="HI23" s="16"/>
      <c r="HJ23" s="16"/>
      <c r="HK23" s="16"/>
      <c r="HL23" s="16"/>
      <c r="HM23" s="16"/>
      <c r="HN23" s="16"/>
      <c r="HO23" s="16"/>
      <c r="HP23" s="16"/>
      <c r="HQ23" s="21"/>
      <c r="HR23" s="21"/>
      <c r="HS23" s="21"/>
      <c r="HT23" s="16"/>
      <c r="HU23" s="10"/>
      <c r="HV23" s="16"/>
      <c r="HW23" s="16"/>
      <c r="HX23" s="16"/>
      <c r="HY23" s="16"/>
      <c r="HZ23" s="16"/>
      <c r="IA23" s="16"/>
      <c r="IB23" s="242"/>
      <c r="IC23" s="16"/>
      <c r="ID23" s="27">
        <v>0</v>
      </c>
    </row>
    <row r="24" spans="1:238" s="209" customFormat="1" outlineLevel="1">
      <c r="A24" s="208">
        <f t="shared" si="12"/>
        <v>19</v>
      </c>
      <c r="B24" s="32">
        <f>$A$7</f>
        <v>2</v>
      </c>
      <c r="C24" s="236">
        <v>200</v>
      </c>
      <c r="D24" s="236" t="s">
        <v>943</v>
      </c>
      <c r="E24" s="209" t="b">
        <f t="shared" ref="E24:E43" si="106">AND(NOT($EA24),$C$22&lt;=2, $K24=1)</f>
        <v>1</v>
      </c>
      <c r="F24" s="209" t="b">
        <v>0</v>
      </c>
      <c r="G24" s="280" t="b">
        <f>$C$22=1</f>
        <v>0</v>
      </c>
      <c r="H24" s="279">
        <v>1</v>
      </c>
      <c r="I24" s="32">
        <v>1</v>
      </c>
      <c r="J24" s="32">
        <v>1</v>
      </c>
      <c r="K24" s="32">
        <v>1</v>
      </c>
      <c r="L24" s="32">
        <v>1</v>
      </c>
      <c r="M24" s="32">
        <v>1</v>
      </c>
      <c r="N24" s="32">
        <v>1</v>
      </c>
      <c r="P24" s="229" t="str">
        <f ca="1">"00000 FeedSupply "
&amp; d.RegionName                           &amp; " Day"&amp;INDEX(i.DOY,$H24,1)                   &amp; IF($DV24=0," FWM","")&amp;IF($DV24=1," MWM","")&amp;IF($DV24=5," Mat","")&amp;IF($EA24=TRUE,"&amp;BBT","    ")
&amp; " GI"&amp;TEXT($K24,"0") &amp; " T_"&amp; IF(AND($AJ24,$AK24)," TRUE ") &amp; " LTW_" &amp; IF(AND($AR24=1,$AS24=1),"TRUE ") &amp; " (F"&amp;3+IFERROR(1*$BS24,0)+IFERROR(1*$BT24,0)&amp;3-IFERROR(1*NOT($BV24),0)&amp;"N"&amp;$CM24&amp;$CN24&amp;")"</f>
        <v>00000 FeedSupply GSM Day135 FWM     GI1 T_FALSE LTW_TRUE  (F33N11)</v>
      </c>
      <c r="Q24" s="10" t="str">
        <f ca="1">IF(COUNTIF(P$5:P24,P24)=1,"-","Dup")</f>
        <v>-</v>
      </c>
      <c r="R24" s="10"/>
      <c r="S24" s="21" t="b">
        <v>1</v>
      </c>
      <c r="T24" s="22" t="str">
        <f t="shared" ref="T24:T43" ca="1" si="107">OFFSET(T$5,$B24,0)</f>
        <v>-</v>
      </c>
      <c r="U24" s="21" t="b">
        <v>1</v>
      </c>
      <c r="V24" s="21" t="b">
        <v>1</v>
      </c>
      <c r="W24" s="22" t="str">
        <f t="shared" ref="W24:X43" ca="1" si="108">OFFSET(W$5,$B24,0)</f>
        <v>-</v>
      </c>
      <c r="X24" s="256" t="str">
        <f t="shared" ca="1" si="108"/>
        <v>-</v>
      </c>
      <c r="Y24" s="10"/>
      <c r="Z24" s="22" t="b">
        <f t="shared" ref="Z24:AW33" ca="1" si="109">OFFSET(Z$5,$B24,0)</f>
        <v>1</v>
      </c>
      <c r="AA24" s="256" t="str">
        <f t="shared" ca="1" si="109"/>
        <v>-</v>
      </c>
      <c r="AB24" s="256" t="str">
        <f t="shared" ca="1" si="109"/>
        <v>-</v>
      </c>
      <c r="AC24" s="256" t="str">
        <f t="shared" ca="1" si="109"/>
        <v>-</v>
      </c>
      <c r="AD24" s="22" t="b">
        <f t="shared" ca="1" si="109"/>
        <v>0</v>
      </c>
      <c r="AE24" s="256" t="str">
        <f t="shared" ref="AE24:AH43" ca="1" si="110">OFFSET(AE$5,$B24,0)</f>
        <v>-</v>
      </c>
      <c r="AF24" s="256" t="str">
        <f t="shared" ca="1" si="110"/>
        <v>-</v>
      </c>
      <c r="AG24" s="256" t="str">
        <f t="shared" ca="1" si="110"/>
        <v>-</v>
      </c>
      <c r="AH24" s="256" t="str">
        <f t="shared" ca="1" si="110"/>
        <v>-</v>
      </c>
      <c r="AI24" s="10"/>
      <c r="AJ24" s="21" t="b">
        <v>0</v>
      </c>
      <c r="AK24" s="255" t="b">
        <v>0</v>
      </c>
      <c r="AL24" s="22" t="str">
        <f ca="1">OFFSET(AL$5,$B24,0)</f>
        <v>-</v>
      </c>
      <c r="AM24" s="21" t="b">
        <v>1</v>
      </c>
      <c r="AN24" s="244" t="str">
        <f t="shared" ca="1" si="45"/>
        <v>-</v>
      </c>
      <c r="AO24" s="21" t="b">
        <v>1</v>
      </c>
      <c r="AP24" s="21">
        <f>VALUE($H24&amp;$K24&amp;"01")</f>
        <v>1101</v>
      </c>
      <c r="AQ24" s="243">
        <v>1</v>
      </c>
      <c r="AR24" s="244">
        <f t="shared" ca="1" si="109"/>
        <v>1</v>
      </c>
      <c r="AS24" s="244">
        <f t="shared" ca="1" si="109"/>
        <v>1</v>
      </c>
      <c r="AT24" s="22" t="str">
        <f t="shared" ca="1" si="45"/>
        <v>-</v>
      </c>
      <c r="AU24" s="22" t="str">
        <f t="shared" ca="1" si="45"/>
        <v>-</v>
      </c>
      <c r="AV24" s="10"/>
      <c r="AW24" s="22" t="str">
        <f t="shared" ca="1" si="45"/>
        <v>-</v>
      </c>
      <c r="AX24" s="22" t="str">
        <f t="shared" ca="1" si="84"/>
        <v>-</v>
      </c>
      <c r="AY24" s="22" t="str">
        <f t="shared" ca="1" si="84"/>
        <v>-</v>
      </c>
      <c r="AZ24" s="22" t="str">
        <f t="shared" ca="1" si="84"/>
        <v>-</v>
      </c>
      <c r="BA24" s="22" t="str">
        <f t="shared" ca="1" si="84"/>
        <v>-</v>
      </c>
      <c r="BB24" s="22" t="str">
        <f t="shared" ca="1" si="84"/>
        <v>-</v>
      </c>
      <c r="BC24" s="22" t="str">
        <f t="shared" ca="1" si="84"/>
        <v>-</v>
      </c>
      <c r="BD24" s="22" t="str">
        <f t="shared" ca="1" si="84"/>
        <v>-</v>
      </c>
      <c r="BE24" s="22" t="str">
        <f t="shared" ca="1" si="84"/>
        <v>-</v>
      </c>
      <c r="BF24" s="22" t="str">
        <f t="shared" ca="1" si="84"/>
        <v>-</v>
      </c>
      <c r="BG24" s="22" t="str">
        <f t="shared" ca="1" si="84"/>
        <v>-</v>
      </c>
      <c r="BH24" s="22" t="str">
        <f t="shared" ca="1" si="84"/>
        <v>-</v>
      </c>
      <c r="BI24" s="22" t="str">
        <f t="shared" ca="1" si="84"/>
        <v>-</v>
      </c>
      <c r="BJ24" s="22" t="str">
        <f t="shared" ca="1" si="84"/>
        <v>-</v>
      </c>
      <c r="BK24" s="22" t="str">
        <f t="shared" ca="1" si="84"/>
        <v>-</v>
      </c>
      <c r="BL24" s="22" t="str">
        <f t="shared" ca="1" si="84"/>
        <v>-</v>
      </c>
      <c r="BM24" s="22" t="str">
        <f t="shared" ca="1" si="84"/>
        <v>-</v>
      </c>
      <c r="BN24" s="22" t="str">
        <f t="shared" ca="1" si="84"/>
        <v>-</v>
      </c>
      <c r="BO24" s="22" t="str">
        <f t="shared" ca="1" si="84"/>
        <v>-</v>
      </c>
      <c r="BP24" s="22" t="str">
        <f t="shared" ca="1" si="84"/>
        <v>-</v>
      </c>
      <c r="BQ24" s="22" t="str">
        <f t="shared" ca="1" si="84"/>
        <v>-</v>
      </c>
      <c r="BR24" s="10"/>
      <c r="BS24" s="22" t="str">
        <f t="shared" ca="1" si="84"/>
        <v>-</v>
      </c>
      <c r="BT24" s="22" t="str">
        <f t="shared" ca="1" si="84"/>
        <v>-</v>
      </c>
      <c r="BU24" s="22" t="str">
        <f t="shared" ca="1" si="84"/>
        <v>-</v>
      </c>
      <c r="BV24" s="22" t="str">
        <f t="shared" ca="1" si="84"/>
        <v>-</v>
      </c>
      <c r="BW24" s="22" t="str">
        <f t="shared" ca="1" si="84"/>
        <v>-</v>
      </c>
      <c r="BX24" s="22" t="str">
        <f t="shared" ca="1" si="84"/>
        <v>-</v>
      </c>
      <c r="BY24" s="22" t="str">
        <f t="shared" ca="1" si="84"/>
        <v>-</v>
      </c>
      <c r="BZ24" s="22" t="str">
        <f t="shared" ca="1" si="84"/>
        <v>-</v>
      </c>
      <c r="CA24" s="134" t="s">
        <v>36</v>
      </c>
      <c r="CB24" s="134" t="s">
        <v>36</v>
      </c>
      <c r="CC24" s="134" t="s">
        <v>36</v>
      </c>
      <c r="CD24" s="134" t="s">
        <v>36</v>
      </c>
      <c r="CE24" s="134" t="s">
        <v>36</v>
      </c>
      <c r="CF24" s="134" t="s">
        <v>36</v>
      </c>
      <c r="CG24" s="134" t="s">
        <v>36</v>
      </c>
      <c r="CH24" s="134" t="s">
        <v>36</v>
      </c>
      <c r="CI24" s="134" t="s">
        <v>36</v>
      </c>
      <c r="CJ24" s="134" t="s">
        <v>36</v>
      </c>
      <c r="CK24" s="134" t="s">
        <v>36</v>
      </c>
      <c r="CL24" s="134" t="s">
        <v>36</v>
      </c>
      <c r="CM24" s="22">
        <f t="shared" ca="1" si="84"/>
        <v>1</v>
      </c>
      <c r="CN24" s="22">
        <f t="shared" ca="1" si="84"/>
        <v>1</v>
      </c>
      <c r="CO24" s="22">
        <f t="shared" ca="1" si="84"/>
        <v>0</v>
      </c>
      <c r="CP24" s="22" t="str">
        <f t="shared" ca="1" si="84"/>
        <v>-</v>
      </c>
      <c r="CQ24" s="22" t="str">
        <f t="shared" ca="1" si="84"/>
        <v>-</v>
      </c>
      <c r="CR24" s="22" t="str">
        <f t="shared" ca="1" si="84"/>
        <v>-</v>
      </c>
      <c r="CS24" s="22" t="str">
        <f t="shared" ca="1" si="84"/>
        <v>-</v>
      </c>
      <c r="CT24" s="22" t="str">
        <f t="shared" ca="1" si="84"/>
        <v>-</v>
      </c>
      <c r="CU24" s="22" t="str">
        <f t="shared" ca="1" si="84"/>
        <v>-</v>
      </c>
      <c r="CV24" s="22" t="str">
        <f t="shared" ca="1" si="84"/>
        <v>-</v>
      </c>
      <c r="CW24" s="22">
        <f t="shared" ca="1" si="84"/>
        <v>0</v>
      </c>
      <c r="CX24" s="22" t="str">
        <f t="shared" ca="1" si="84"/>
        <v>-</v>
      </c>
      <c r="CY24" s="22" t="str">
        <f t="shared" ca="1" si="84"/>
        <v>-</v>
      </c>
      <c r="CZ24" s="22" t="str">
        <f t="shared" ca="1" si="84"/>
        <v>-</v>
      </c>
      <c r="DA24" s="22" t="str">
        <f t="shared" ca="1" si="84"/>
        <v>-</v>
      </c>
      <c r="DB24" s="22" t="str">
        <f t="shared" ca="1" si="84"/>
        <v>-</v>
      </c>
      <c r="DC24" s="22">
        <f t="shared" ca="1" si="84"/>
        <v>0</v>
      </c>
      <c r="DD24" s="256">
        <f t="shared" ca="1" si="84"/>
        <v>0</v>
      </c>
      <c r="DE24" s="256">
        <f t="shared" ref="DD24:DF33" ca="1" si="111">OFFSET(DE$5,$B24,0)</f>
        <v>0</v>
      </c>
      <c r="DF24" s="256">
        <f t="shared" ca="1" si="111"/>
        <v>0</v>
      </c>
      <c r="DG24" s="22">
        <f t="shared" ca="1" si="89"/>
        <v>0</v>
      </c>
      <c r="DH24" s="22">
        <f t="shared" ca="1" si="89"/>
        <v>0</v>
      </c>
      <c r="DI24" s="22">
        <f t="shared" ca="1" si="89"/>
        <v>0</v>
      </c>
      <c r="DJ24" s="22" t="str">
        <f t="shared" ca="1" si="89"/>
        <v>-</v>
      </c>
      <c r="DK24" s="22" t="str">
        <f t="shared" ca="1" si="89"/>
        <v>-</v>
      </c>
      <c r="DL24" s="256" t="str">
        <f t="shared" ref="DL24:DM24" ca="1" si="112">OFFSET(DL$5,$B24,0)</f>
        <v>-</v>
      </c>
      <c r="DM24" s="256" t="str">
        <f t="shared" ca="1" si="112"/>
        <v>-</v>
      </c>
      <c r="DN24" s="22" t="str">
        <f t="shared" ca="1" si="89"/>
        <v>-</v>
      </c>
      <c r="DO24" s="22" t="str">
        <f t="shared" ca="1" si="89"/>
        <v>-</v>
      </c>
      <c r="DP24" s="22" t="str">
        <f t="shared" ca="1" si="89"/>
        <v>-</v>
      </c>
      <c r="DQ24" s="22" t="str">
        <f t="shared" ca="1" si="89"/>
        <v>-</v>
      </c>
      <c r="DR24" s="22" t="str">
        <f t="shared" ca="1" si="89"/>
        <v>-</v>
      </c>
      <c r="DS24" s="22" t="str">
        <f t="shared" ca="1" si="89"/>
        <v>-</v>
      </c>
      <c r="DT24" s="22" t="str">
        <f t="shared" ca="1" si="89"/>
        <v>-</v>
      </c>
      <c r="DU24" s="10"/>
      <c r="DV24" s="5">
        <f t="shared" ref="DV24:DV43" si="113">INDEX(i.FlkStrctr,$I24,DV$15)</f>
        <v>0</v>
      </c>
      <c r="DW24" s="22" t="str">
        <f t="shared" ca="1" si="89"/>
        <v>-</v>
      </c>
      <c r="DX24" s="22" t="str">
        <f t="shared" ca="1" si="89"/>
        <v>-</v>
      </c>
      <c r="DY24" s="22" t="str">
        <f t="shared" ca="1" si="89"/>
        <v>-</v>
      </c>
      <c r="DZ24" s="22" t="str">
        <f t="shared" ca="1" si="89"/>
        <v>-</v>
      </c>
      <c r="EA24" s="5" t="b">
        <f t="shared" ref="EA24:EA43" si="114">INDEX(i.FlkStrctr,$I24,EA$15)</f>
        <v>0</v>
      </c>
      <c r="EB24" s="22" t="str">
        <f t="shared" ca="1" si="89"/>
        <v>-</v>
      </c>
      <c r="EC24" s="22">
        <f t="shared" ca="1" si="89"/>
        <v>0</v>
      </c>
      <c r="ED24" s="22" t="str">
        <f t="shared" ca="1" si="89"/>
        <v>-</v>
      </c>
      <c r="EE24" s="22">
        <f t="shared" ref="EE24:EF43" ca="1" si="115">OFFSET(EE$5,$B24,0)</f>
        <v>1</v>
      </c>
      <c r="EF24" s="22">
        <f t="shared" ca="1" si="115"/>
        <v>0</v>
      </c>
      <c r="EG24" s="22">
        <f t="shared" ca="1" si="89"/>
        <v>1</v>
      </c>
      <c r="EH24" s="22">
        <f t="shared" ca="1" si="89"/>
        <v>0</v>
      </c>
      <c r="EI24" s="22">
        <f t="shared" ca="1" si="89"/>
        <v>1</v>
      </c>
      <c r="EJ24" s="22">
        <f t="shared" ca="1" si="89"/>
        <v>1</v>
      </c>
      <c r="EK24" s="22">
        <f t="shared" ca="1" si="89"/>
        <v>1</v>
      </c>
      <c r="EL24" s="22">
        <f t="shared" ca="1" si="89"/>
        <v>0</v>
      </c>
      <c r="EM24" s="22">
        <f t="shared" ca="1" si="89"/>
        <v>0</v>
      </c>
      <c r="EN24" s="22">
        <f t="shared" ca="1" si="89"/>
        <v>0</v>
      </c>
      <c r="EO24" s="22">
        <f t="shared" ca="1" si="89"/>
        <v>0</v>
      </c>
      <c r="EP24" s="22">
        <f t="shared" ca="1" si="89"/>
        <v>0</v>
      </c>
      <c r="EQ24" s="22">
        <f t="shared" ca="1" si="89"/>
        <v>0</v>
      </c>
      <c r="ER24" s="22">
        <f t="shared" ca="1" si="89"/>
        <v>0</v>
      </c>
      <c r="ES24" s="22">
        <f t="shared" ca="1" si="89"/>
        <v>0</v>
      </c>
      <c r="ET24" s="22">
        <f t="shared" ref="ET24:EU43" ca="1" si="116">OFFSET(ET$5,$B24,0)</f>
        <v>0</v>
      </c>
      <c r="EU24" s="22">
        <f t="shared" ca="1" si="116"/>
        <v>0</v>
      </c>
      <c r="EV24" s="22">
        <f t="shared" ca="1" si="89"/>
        <v>0</v>
      </c>
      <c r="EW24" s="22">
        <f t="shared" ca="1" si="89"/>
        <v>0</v>
      </c>
      <c r="EX24" s="22">
        <f t="shared" ca="1" si="89"/>
        <v>1</v>
      </c>
      <c r="EY24" s="22">
        <f t="shared" ca="1" si="89"/>
        <v>0</v>
      </c>
      <c r="EZ24" s="256">
        <f t="shared" ca="1" si="92"/>
        <v>0</v>
      </c>
      <c r="FA24" s="256">
        <f t="shared" ca="1" si="92"/>
        <v>0</v>
      </c>
      <c r="FB24" s="256">
        <f t="shared" ca="1" si="92"/>
        <v>0</v>
      </c>
      <c r="FC24" s="256">
        <f t="shared" ca="1" si="89"/>
        <v>0</v>
      </c>
      <c r="FD24" s="256">
        <f t="shared" ca="1" si="89"/>
        <v>0</v>
      </c>
      <c r="FE24" s="256">
        <f t="shared" ca="1" si="89"/>
        <v>0</v>
      </c>
      <c r="FF24" s="10"/>
      <c r="FG24" s="22" t="str">
        <f t="shared" ca="1" si="89"/>
        <v>-</v>
      </c>
      <c r="FH24" s="22" t="str">
        <f t="shared" ca="1" si="89"/>
        <v>-</v>
      </c>
      <c r="FI24" s="256" t="str">
        <f t="shared" ca="1" si="89"/>
        <v>-</v>
      </c>
      <c r="FJ24" s="22" t="str">
        <f t="shared" ca="1" si="89"/>
        <v>-</v>
      </c>
      <c r="FK24" s="22" t="str">
        <f t="shared" ca="1" si="89"/>
        <v>-</v>
      </c>
      <c r="FL24" s="5" t="b">
        <f t="shared" ref="FL24:FN43" si="117">INDEX(i.TOL,$H24,FL$15)</f>
        <v>1</v>
      </c>
      <c r="FM24" s="5" t="b">
        <f t="shared" si="117"/>
        <v>0</v>
      </c>
      <c r="FN24" s="5" t="b">
        <f t="shared" si="117"/>
        <v>0</v>
      </c>
      <c r="FO24" s="256">
        <f t="shared" ca="1" si="89"/>
        <v>0</v>
      </c>
      <c r="FP24" s="22">
        <f t="shared" ca="1" si="89"/>
        <v>2</v>
      </c>
      <c r="FQ24" s="22">
        <f t="shared" ca="1" si="89"/>
        <v>2</v>
      </c>
      <c r="FR24" s="256" t="str">
        <f t="shared" ca="1" si="89"/>
        <v>-</v>
      </c>
      <c r="FS24" s="256" t="str">
        <f t="shared" ca="1" si="89"/>
        <v>-</v>
      </c>
      <c r="FT24" s="256" t="str">
        <f t="shared" ca="1" si="89"/>
        <v>-</v>
      </c>
      <c r="FU24" s="256" t="str">
        <f t="shared" ca="1" si="89"/>
        <v>-</v>
      </c>
      <c r="FV24" s="256" t="str">
        <f t="shared" ca="1" si="89"/>
        <v>-</v>
      </c>
      <c r="FW24" s="5" t="str">
        <f>IF(TRUE,"-",INDEX(i_dryman,INDEX(CHOOSE($H24,[0]!i.AdultDrys,[0]!i.AdultDrys,[0]!i.AdultDrys),1,#REF!)+1,FW$15))</f>
        <v>-</v>
      </c>
      <c r="FX24" s="22" t="str">
        <f t="shared" ca="1" si="89"/>
        <v>-</v>
      </c>
      <c r="FY24" s="5" t="b">
        <f t="array" aca="1" ref="FY24" ca="1">IF(OR(FZ24:GA24&lt;&gt;"-"),TRUE,"-")</f>
        <v>1</v>
      </c>
      <c r="FZ24" s="243">
        <v>2</v>
      </c>
      <c r="GA24" s="256" t="str">
        <f t="shared" ref="GA24:GA33" ca="1" si="118">OFFSET(GA$5,$B24,0)</f>
        <v>-</v>
      </c>
      <c r="GB24" s="5" t="str">
        <f t="array" aca="1" ref="GB24" ca="1">IF(OR(GC24:GH24&lt;&gt;"-"),TRUE,"-")</f>
        <v>-</v>
      </c>
      <c r="GC24" s="255" t="s">
        <v>36</v>
      </c>
      <c r="GD24" s="296" t="s">
        <v>36</v>
      </c>
      <c r="GE24" s="296" t="s">
        <v>36</v>
      </c>
      <c r="GF24" s="296" t="s">
        <v>36</v>
      </c>
      <c r="GG24" s="296" t="s">
        <v>36</v>
      </c>
      <c r="GH24" s="298" t="str">
        <f ca="1">OFFSET(GH$5,$B24,0)</f>
        <v>-</v>
      </c>
      <c r="GI24" s="296" t="s">
        <v>36</v>
      </c>
      <c r="GJ24" s="255" t="b">
        <v>1</v>
      </c>
      <c r="GK24" s="255">
        <v>2</v>
      </c>
      <c r="GL24" s="22" t="b">
        <f t="shared" ca="1" si="96"/>
        <v>1</v>
      </c>
      <c r="GM24" s="255" t="s">
        <v>36</v>
      </c>
      <c r="GN24" s="5" t="str">
        <f t="shared" ref="GN24:GQ43" si="119">INDEX(i.FlkStrctr,$I24,GN$15)</f>
        <v>-</v>
      </c>
      <c r="GO24" s="5" t="str">
        <f t="shared" si="119"/>
        <v>-</v>
      </c>
      <c r="GP24" s="5" t="str">
        <f t="shared" si="119"/>
        <v>-</v>
      </c>
      <c r="GQ24" s="5" t="str">
        <f t="shared" si="119"/>
        <v>-</v>
      </c>
      <c r="GR24" s="22" t="str">
        <f t="shared" ca="1" si="98"/>
        <v>-</v>
      </c>
      <c r="GS24" s="256" t="str">
        <f t="shared" ca="1" si="98"/>
        <v>-</v>
      </c>
      <c r="GT24" s="256" t="str">
        <f t="shared" ca="1" si="98"/>
        <v>-</v>
      </c>
      <c r="GU24" s="256" t="str">
        <f t="shared" ca="1" si="98"/>
        <v>-</v>
      </c>
      <c r="GV24" s="255">
        <v>0.5</v>
      </c>
      <c r="GW24" s="252">
        <v>0.9</v>
      </c>
      <c r="GX24" s="252">
        <v>0.5</v>
      </c>
      <c r="GY24" s="252">
        <v>0.5</v>
      </c>
      <c r="GZ24" s="252">
        <v>0</v>
      </c>
      <c r="HA24" s="252">
        <v>0</v>
      </c>
      <c r="HB24" s="252" t="s">
        <v>36</v>
      </c>
      <c r="HC24" s="5" t="str">
        <f t="shared" ref="HC24:HD43" si="120">INDEX(i.FlkStrctr,$I24,HC$15)</f>
        <v>-</v>
      </c>
      <c r="HD24" s="5" t="str">
        <f>INDEX(i.FlkStrctr,$I24,HD$15)</f>
        <v>-</v>
      </c>
      <c r="HE24" s="161" t="b">
        <f t="shared" ref="HE24:HE43" ca="1" si="121">SUM(HF24:HF24)&gt;0</f>
        <v>0</v>
      </c>
      <c r="HF24" s="244" t="str">
        <f t="shared" ref="HF24:HF43" ca="1" si="122">OFFSET(HF$5,$B24,0)</f>
        <v>-</v>
      </c>
      <c r="HG24" s="10"/>
      <c r="HH24" s="22">
        <f t="shared" ca="1" si="98"/>
        <v>1</v>
      </c>
      <c r="HI24" s="22">
        <f t="shared" ca="1" si="98"/>
        <v>0</v>
      </c>
      <c r="HJ24" s="22">
        <f t="shared" ca="1" si="98"/>
        <v>1</v>
      </c>
      <c r="HK24" s="22">
        <f t="shared" ca="1" si="98"/>
        <v>1</v>
      </c>
      <c r="HL24" s="22">
        <f t="shared" ca="1" si="98"/>
        <v>0</v>
      </c>
      <c r="HM24" s="22">
        <f t="shared" ca="1" si="98"/>
        <v>70</v>
      </c>
      <c r="HN24" s="22">
        <f t="shared" ca="1" si="98"/>
        <v>50</v>
      </c>
      <c r="HO24" s="22">
        <f t="shared" ca="1" si="98"/>
        <v>70</v>
      </c>
      <c r="HP24" s="22">
        <f t="shared" ca="1" si="98"/>
        <v>50</v>
      </c>
      <c r="HQ24" s="5">
        <f t="shared" ref="HQ24:HQ43" si="123">INDEX(i.WoolPrices,$L24,HQ$15)</f>
        <v>1</v>
      </c>
      <c r="HR24" s="5">
        <f t="shared" ref="HR24:HR43" si="124">INDEX(i.MeatPrices,$M24,HR$15)</f>
        <v>1</v>
      </c>
      <c r="HS24" s="5">
        <f t="shared" ref="HS24:HS43" si="125">INDEX(i.GrainPrices,$N24,HS$15)</f>
        <v>1</v>
      </c>
      <c r="HT24" s="22">
        <f t="shared" ca="1" si="98"/>
        <v>1</v>
      </c>
      <c r="HU24" s="10"/>
      <c r="HV24" s="22">
        <f t="shared" ca="1" si="98"/>
        <v>1</v>
      </c>
      <c r="HW24" s="22">
        <f t="shared" ca="1" si="98"/>
        <v>1</v>
      </c>
      <c r="HX24" s="22">
        <f t="shared" ca="1" si="98"/>
        <v>1</v>
      </c>
      <c r="HY24" s="22">
        <f t="shared" ca="1" si="98"/>
        <v>1</v>
      </c>
      <c r="HZ24" s="22">
        <f t="shared" ca="1" si="98"/>
        <v>1</v>
      </c>
      <c r="IA24" s="22">
        <f t="shared" ca="1" si="98"/>
        <v>1</v>
      </c>
      <c r="IB24" s="256" t="str">
        <f t="shared" ca="1" si="98"/>
        <v>-</v>
      </c>
      <c r="IC24" s="22">
        <f t="shared" ca="1" si="98"/>
        <v>0</v>
      </c>
      <c r="ID24" s="27">
        <v>0</v>
      </c>
    </row>
    <row r="25" spans="1:238" s="209" customFormat="1" outlineLevel="2">
      <c r="A25" s="208">
        <f t="shared" ref="A25:A33" si="126">ROW(A25)-5</f>
        <v>20</v>
      </c>
      <c r="B25" s="32">
        <f ca="1">OFFSET(B25,-1,-1)</f>
        <v>19</v>
      </c>
      <c r="C25" s="236">
        <v>200</v>
      </c>
      <c r="D25" s="236" t="s">
        <v>943</v>
      </c>
      <c r="E25" s="236" t="b">
        <f t="shared" ca="1" si="106"/>
        <v>1</v>
      </c>
      <c r="F25" s="209" t="b">
        <v>0</v>
      </c>
      <c r="G25" s="209" t="b">
        <f t="shared" ref="G25:G43" ca="1" si="127">E25</f>
        <v>1</v>
      </c>
      <c r="H25" s="232">
        <f ca="1">OFFSET(H25,-1,0)</f>
        <v>1</v>
      </c>
      <c r="I25" s="232">
        <f t="shared" ref="I25:N33" ca="1" si="128">OFFSET(I25,-1,0)</f>
        <v>1</v>
      </c>
      <c r="J25" s="232">
        <f t="shared" ca="1" si="128"/>
        <v>1</v>
      </c>
      <c r="K25" s="232">
        <f t="shared" ca="1" si="128"/>
        <v>1</v>
      </c>
      <c r="L25" s="232">
        <f t="shared" ca="1" si="128"/>
        <v>1</v>
      </c>
      <c r="M25" s="232">
        <f t="shared" ca="1" si="128"/>
        <v>1</v>
      </c>
      <c r="N25" s="232">
        <f t="shared" ca="1" si="128"/>
        <v>1</v>
      </c>
      <c r="P25" s="224" t="str">
        <f t="shared" ref="P25:P43" ca="1" si="129">TEXT(LEFT(OFFSET(P25,-1,0),5)+1,"00000")&amp;MID(OFFSET(P25,-1,0),6,FIND(" ",OFFSET(P25,-1,0),7)-5)
&amp; d.RegionName                           &amp; " Day"&amp;INDEX(i.DOY,$H25,1)                   &amp; IF($DV25=0," FWM","")&amp;IF($DV25=1," MWM","")&amp;IF($DV25=5," Mat","")&amp;IF($EA25=TRUE,"&amp;BBT","    ")
&amp; " GI"&amp;TEXT($K25,"0") &amp; " T_" &amp; IF(AND($AJ25,$AK25),"TRUE ") &amp; " LTW_" &amp; IF(AND($AR25=1,$AS25=1),"TRUE ") &amp; " (F"&amp;3+IFERROR(1*$BS25,0)+IFERROR(1*$BT25,0)&amp;3-IFERROR(1*NOT($BV25),0)&amp;"N"&amp;$CM25&amp;$CN25&amp;")"</f>
        <v>00001 FeedSupply GSM Day135 FWM     GI1 T_TRUE  LTW_TRUE  (F43N33)</v>
      </c>
      <c r="Q25" s="10" t="str">
        <f ca="1">IF(COUNTIF(P$5:P25,P25)=1,"-","Dup")</f>
        <v>-</v>
      </c>
      <c r="R25" s="10"/>
      <c r="S25" s="21" t="s">
        <v>36</v>
      </c>
      <c r="T25" s="22" t="str">
        <f t="shared" ca="1" si="107"/>
        <v>-</v>
      </c>
      <c r="U25" s="21" t="s">
        <v>36</v>
      </c>
      <c r="V25" s="21" t="s">
        <v>36</v>
      </c>
      <c r="W25" s="22" t="str">
        <f t="shared" ca="1" si="108"/>
        <v>-</v>
      </c>
      <c r="X25" s="256" t="str">
        <f t="shared" ca="1" si="108"/>
        <v>-</v>
      </c>
      <c r="Y25" s="10"/>
      <c r="Z25" s="22" t="b">
        <f t="shared" ca="1" si="109"/>
        <v>1</v>
      </c>
      <c r="AA25" s="256" t="str">
        <f t="shared" ca="1" si="109"/>
        <v>-</v>
      </c>
      <c r="AB25" s="256" t="str">
        <f t="shared" ca="1" si="109"/>
        <v>-</v>
      </c>
      <c r="AC25" s="256" t="str">
        <f t="shared" ca="1" si="109"/>
        <v>-</v>
      </c>
      <c r="AD25" s="22" t="b">
        <f t="shared" ca="1" si="109"/>
        <v>0</v>
      </c>
      <c r="AE25" s="256" t="str">
        <f t="shared" ca="1" si="110"/>
        <v>-</v>
      </c>
      <c r="AF25" s="256" t="str">
        <f t="shared" ca="1" si="110"/>
        <v>-</v>
      </c>
      <c r="AG25" s="256" t="str">
        <f t="shared" ca="1" si="110"/>
        <v>-</v>
      </c>
      <c r="AH25" s="256" t="str">
        <f t="shared" ca="1" si="110"/>
        <v>-</v>
      </c>
      <c r="AI25" s="10"/>
      <c r="AJ25" s="255" t="b">
        <v>1</v>
      </c>
      <c r="AK25" s="21" t="b">
        <v>1</v>
      </c>
      <c r="AL25" s="233">
        <f t="shared" ref="AL25:AL33" ca="1" si="130">OFFSET($AP25,-1,0)</f>
        <v>1101</v>
      </c>
      <c r="AM25" s="243" t="b">
        <v>0</v>
      </c>
      <c r="AN25" s="244" t="str">
        <f t="shared" ca="1" si="109"/>
        <v>-</v>
      </c>
      <c r="AO25" s="22" t="b">
        <f t="shared" ca="1" si="109"/>
        <v>1</v>
      </c>
      <c r="AP25" s="232">
        <f ca="1">OFFSET(AP25,-1,0)+1</f>
        <v>1102</v>
      </c>
      <c r="AQ25" s="22">
        <f t="shared" ca="1" si="109"/>
        <v>1</v>
      </c>
      <c r="AR25" s="22">
        <f t="shared" ca="1" si="109"/>
        <v>1</v>
      </c>
      <c r="AS25" s="22">
        <f t="shared" ca="1" si="109"/>
        <v>1</v>
      </c>
      <c r="AT25" s="22" t="str">
        <f t="shared" ca="1" si="109"/>
        <v>-</v>
      </c>
      <c r="AU25" s="22" t="str">
        <f t="shared" ca="1" si="109"/>
        <v>-</v>
      </c>
      <c r="AV25" s="10"/>
      <c r="AW25" s="22" t="str">
        <f t="shared" ca="1" si="109"/>
        <v>-</v>
      </c>
      <c r="AX25" s="22" t="str">
        <f t="shared" ref="AX25:BM33" ca="1" si="131">OFFSET(AX$5,$B25,0)</f>
        <v>-</v>
      </c>
      <c r="AY25" s="22" t="str">
        <f t="shared" ca="1" si="131"/>
        <v>-</v>
      </c>
      <c r="AZ25" s="22" t="str">
        <f t="shared" ca="1" si="131"/>
        <v>-</v>
      </c>
      <c r="BA25" s="22" t="str">
        <f t="shared" ca="1" si="131"/>
        <v>-</v>
      </c>
      <c r="BB25" s="22" t="str">
        <f t="shared" ca="1" si="131"/>
        <v>-</v>
      </c>
      <c r="BC25" s="22" t="str">
        <f t="shared" ca="1" si="131"/>
        <v>-</v>
      </c>
      <c r="BD25" s="22" t="str">
        <f t="shared" ca="1" si="131"/>
        <v>-</v>
      </c>
      <c r="BE25" s="22" t="str">
        <f t="shared" ca="1" si="131"/>
        <v>-</v>
      </c>
      <c r="BF25" s="22" t="str">
        <f t="shared" ca="1" si="131"/>
        <v>-</v>
      </c>
      <c r="BG25" s="22" t="str">
        <f t="shared" ca="1" si="131"/>
        <v>-</v>
      </c>
      <c r="BH25" s="22" t="str">
        <f t="shared" ca="1" si="131"/>
        <v>-</v>
      </c>
      <c r="BI25" s="22" t="str">
        <f t="shared" ca="1" si="131"/>
        <v>-</v>
      </c>
      <c r="BJ25" s="22" t="str">
        <f t="shared" ca="1" si="131"/>
        <v>-</v>
      </c>
      <c r="BK25" s="22" t="str">
        <f t="shared" ca="1" si="131"/>
        <v>-</v>
      </c>
      <c r="BL25" s="22" t="str">
        <f t="shared" ca="1" si="131"/>
        <v>-</v>
      </c>
      <c r="BM25" s="22" t="str">
        <f t="shared" ca="1" si="131"/>
        <v>-</v>
      </c>
      <c r="BN25" s="22" t="str">
        <f t="shared" ref="BN25:CO33" ca="1" si="132">OFFSET(BN$5,$B25,0)</f>
        <v>-</v>
      </c>
      <c r="BO25" s="22" t="str">
        <f t="shared" ca="1" si="132"/>
        <v>-</v>
      </c>
      <c r="BP25" s="22" t="str">
        <f t="shared" ca="1" si="132"/>
        <v>-</v>
      </c>
      <c r="BQ25" s="22" t="str">
        <f t="shared" ca="1" si="132"/>
        <v>-</v>
      </c>
      <c r="BR25" s="10"/>
      <c r="BS25" s="243" t="b">
        <v>1</v>
      </c>
      <c r="BT25" s="243" t="b">
        <v>0</v>
      </c>
      <c r="BU25" s="22" t="str">
        <f t="shared" ca="1" si="132"/>
        <v>-</v>
      </c>
      <c r="BV25" s="244" t="str">
        <f t="shared" ca="1" si="132"/>
        <v>-</v>
      </c>
      <c r="BW25" s="22" t="str">
        <f t="shared" ca="1" si="132"/>
        <v>-</v>
      </c>
      <c r="BX25" s="22" t="str">
        <f t="shared" ca="1" si="132"/>
        <v>-</v>
      </c>
      <c r="BY25" s="22" t="str">
        <f t="shared" ca="1" si="132"/>
        <v>-</v>
      </c>
      <c r="BZ25" s="22" t="str">
        <f t="shared" ca="1" si="132"/>
        <v>-</v>
      </c>
      <c r="CA25" s="256" t="str">
        <f t="shared" ca="1" si="132"/>
        <v>-</v>
      </c>
      <c r="CB25" s="256" t="str">
        <f t="shared" ca="1" si="132"/>
        <v>-</v>
      </c>
      <c r="CC25" s="256" t="str">
        <f t="shared" ca="1" si="132"/>
        <v>-</v>
      </c>
      <c r="CD25" s="256" t="str">
        <f t="shared" ca="1" si="132"/>
        <v>-</v>
      </c>
      <c r="CE25" s="256" t="str">
        <f t="shared" ca="1" si="132"/>
        <v>-</v>
      </c>
      <c r="CF25" s="256" t="str">
        <f t="shared" ca="1" si="132"/>
        <v>-</v>
      </c>
      <c r="CG25" s="256" t="str">
        <f t="shared" ca="1" si="132"/>
        <v>-</v>
      </c>
      <c r="CH25" s="256" t="str">
        <f t="shared" ca="1" si="132"/>
        <v>-</v>
      </c>
      <c r="CI25" s="256" t="str">
        <f t="shared" ca="1" si="132"/>
        <v>-</v>
      </c>
      <c r="CJ25" s="256" t="str">
        <f t="shared" ca="1" si="132"/>
        <v>-</v>
      </c>
      <c r="CK25" s="256" t="str">
        <f t="shared" ca="1" si="132"/>
        <v>-</v>
      </c>
      <c r="CL25" s="256" t="str">
        <f t="shared" ca="1" si="132"/>
        <v>-</v>
      </c>
      <c r="CM25" s="21">
        <v>3</v>
      </c>
      <c r="CN25" s="21">
        <v>3</v>
      </c>
      <c r="CO25" s="22">
        <f t="shared" ca="1" si="132"/>
        <v>0</v>
      </c>
      <c r="CP25" s="22" t="str">
        <f t="shared" ref="CP25:DE33" ca="1" si="133">OFFSET(CP$5,$B25,0)</f>
        <v>-</v>
      </c>
      <c r="CQ25" s="22" t="str">
        <f t="shared" ca="1" si="133"/>
        <v>-</v>
      </c>
      <c r="CR25" s="22" t="str">
        <f t="shared" ca="1" si="133"/>
        <v>-</v>
      </c>
      <c r="CS25" s="22" t="str">
        <f t="shared" ca="1" si="133"/>
        <v>-</v>
      </c>
      <c r="CT25" s="22" t="str">
        <f t="shared" ca="1" si="133"/>
        <v>-</v>
      </c>
      <c r="CU25" s="22" t="str">
        <f t="shared" ca="1" si="133"/>
        <v>-</v>
      </c>
      <c r="CV25" s="22" t="str">
        <f t="shared" ca="1" si="133"/>
        <v>-</v>
      </c>
      <c r="CW25" s="22">
        <f t="shared" ca="1" si="133"/>
        <v>0</v>
      </c>
      <c r="CX25" s="22" t="str">
        <f t="shared" ca="1" si="133"/>
        <v>-</v>
      </c>
      <c r="CY25" s="22" t="str">
        <f t="shared" ca="1" si="133"/>
        <v>-</v>
      </c>
      <c r="CZ25" s="22" t="str">
        <f t="shared" ca="1" si="133"/>
        <v>-</v>
      </c>
      <c r="DA25" s="22" t="str">
        <f t="shared" ca="1" si="133"/>
        <v>-</v>
      </c>
      <c r="DB25" s="22" t="str">
        <f t="shared" ca="1" si="133"/>
        <v>-</v>
      </c>
      <c r="DC25" s="22">
        <f t="shared" ca="1" si="133"/>
        <v>0</v>
      </c>
      <c r="DD25" s="256">
        <f t="shared" ca="1" si="133"/>
        <v>0</v>
      </c>
      <c r="DE25" s="256">
        <f t="shared" ca="1" si="133"/>
        <v>0</v>
      </c>
      <c r="DF25" s="256">
        <f t="shared" ca="1" si="111"/>
        <v>0</v>
      </c>
      <c r="DG25" s="22">
        <f t="shared" ref="DG25:DT35" ca="1" si="134">OFFSET(DG$5,$B25,0)</f>
        <v>0</v>
      </c>
      <c r="DH25" s="22">
        <f t="shared" ca="1" si="134"/>
        <v>0</v>
      </c>
      <c r="DI25" s="22">
        <f t="shared" ca="1" si="134"/>
        <v>0</v>
      </c>
      <c r="DJ25" s="22" t="str">
        <f t="shared" ca="1" si="134"/>
        <v>-</v>
      </c>
      <c r="DK25" s="22" t="str">
        <f t="shared" ca="1" si="134"/>
        <v>-</v>
      </c>
      <c r="DL25" s="256" t="str">
        <f t="shared" ca="1" si="134"/>
        <v>-</v>
      </c>
      <c r="DM25" s="256" t="str">
        <f t="shared" ca="1" si="134"/>
        <v>-</v>
      </c>
      <c r="DN25" s="22" t="str">
        <f t="shared" ca="1" si="134"/>
        <v>-</v>
      </c>
      <c r="DO25" s="22" t="str">
        <f t="shared" ca="1" si="134"/>
        <v>-</v>
      </c>
      <c r="DP25" s="22" t="str">
        <f t="shared" ca="1" si="134"/>
        <v>-</v>
      </c>
      <c r="DQ25" s="22" t="str">
        <f t="shared" ca="1" si="134"/>
        <v>-</v>
      </c>
      <c r="DR25" s="22" t="str">
        <f t="shared" ca="1" si="134"/>
        <v>-</v>
      </c>
      <c r="DS25" s="22" t="str">
        <f t="shared" ca="1" si="134"/>
        <v>-</v>
      </c>
      <c r="DT25" s="22" t="str">
        <f t="shared" ca="1" si="134"/>
        <v>-</v>
      </c>
      <c r="DU25" s="10"/>
      <c r="DV25" s="5">
        <f t="shared" ca="1" si="113"/>
        <v>0</v>
      </c>
      <c r="DW25" s="22" t="str">
        <f t="shared" ref="DW25:EN33" ca="1" si="135">OFFSET(DW$5,$B25,0)</f>
        <v>-</v>
      </c>
      <c r="DX25" s="22" t="str">
        <f t="shared" ca="1" si="135"/>
        <v>-</v>
      </c>
      <c r="DY25" s="22" t="str">
        <f t="shared" ca="1" si="135"/>
        <v>-</v>
      </c>
      <c r="DZ25" s="22" t="str">
        <f t="shared" ca="1" si="135"/>
        <v>-</v>
      </c>
      <c r="EA25" s="5" t="b">
        <f t="shared" ca="1" si="114"/>
        <v>0</v>
      </c>
      <c r="EB25" s="22" t="str">
        <f t="shared" ca="1" si="135"/>
        <v>-</v>
      </c>
      <c r="EC25" s="22">
        <f t="shared" ca="1" si="135"/>
        <v>0</v>
      </c>
      <c r="ED25" s="22" t="str">
        <f t="shared" ca="1" si="135"/>
        <v>-</v>
      </c>
      <c r="EE25" s="22">
        <f t="shared" ca="1" si="115"/>
        <v>1</v>
      </c>
      <c r="EF25" s="22">
        <f t="shared" ca="1" si="115"/>
        <v>0</v>
      </c>
      <c r="EG25" s="22">
        <f t="shared" ca="1" si="135"/>
        <v>1</v>
      </c>
      <c r="EH25" s="22">
        <f t="shared" ca="1" si="135"/>
        <v>0</v>
      </c>
      <c r="EI25" s="22">
        <f t="shared" ca="1" si="135"/>
        <v>1</v>
      </c>
      <c r="EJ25" s="22">
        <f t="shared" ca="1" si="135"/>
        <v>1</v>
      </c>
      <c r="EK25" s="22">
        <f t="shared" ca="1" si="135"/>
        <v>1</v>
      </c>
      <c r="EL25" s="22">
        <f t="shared" ca="1" si="135"/>
        <v>0</v>
      </c>
      <c r="EM25" s="22">
        <f t="shared" ca="1" si="135"/>
        <v>0</v>
      </c>
      <c r="EN25" s="22">
        <f t="shared" ca="1" si="135"/>
        <v>0</v>
      </c>
      <c r="EO25" s="22">
        <f t="shared" ref="EO25:FB33" ca="1" si="136">OFFSET(EO$5,$B25,0)</f>
        <v>0</v>
      </c>
      <c r="EP25" s="22">
        <f t="shared" ca="1" si="136"/>
        <v>0</v>
      </c>
      <c r="EQ25" s="22">
        <f t="shared" ca="1" si="136"/>
        <v>0</v>
      </c>
      <c r="ER25" s="22">
        <f t="shared" ca="1" si="136"/>
        <v>0</v>
      </c>
      <c r="ES25" s="22">
        <f t="shared" ca="1" si="136"/>
        <v>0</v>
      </c>
      <c r="ET25" s="22">
        <f t="shared" ca="1" si="116"/>
        <v>0</v>
      </c>
      <c r="EU25" s="22">
        <f t="shared" ca="1" si="116"/>
        <v>0</v>
      </c>
      <c r="EV25" s="22">
        <f t="shared" ca="1" si="136"/>
        <v>0</v>
      </c>
      <c r="EW25" s="22">
        <f t="shared" ca="1" si="136"/>
        <v>0</v>
      </c>
      <c r="EX25" s="22">
        <f t="shared" ca="1" si="136"/>
        <v>1</v>
      </c>
      <c r="EY25" s="22">
        <f t="shared" ca="1" si="136"/>
        <v>0</v>
      </c>
      <c r="EZ25" s="256">
        <f t="shared" ca="1" si="136"/>
        <v>0</v>
      </c>
      <c r="FA25" s="256">
        <f t="shared" ca="1" si="136"/>
        <v>0</v>
      </c>
      <c r="FB25" s="256">
        <f t="shared" ca="1" si="136"/>
        <v>0</v>
      </c>
      <c r="FC25" s="256">
        <f t="shared" ca="1" si="89"/>
        <v>0</v>
      </c>
      <c r="FD25" s="256">
        <f t="shared" ca="1" si="89"/>
        <v>0</v>
      </c>
      <c r="FE25" s="256">
        <f t="shared" ca="1" si="89"/>
        <v>0</v>
      </c>
      <c r="FF25" s="10"/>
      <c r="FG25" s="22" t="str">
        <f t="shared" ref="FG25:FU33" ca="1" si="137">OFFSET(FG$5,$B25,0)</f>
        <v>-</v>
      </c>
      <c r="FH25" s="22" t="str">
        <f t="shared" ca="1" si="137"/>
        <v>-</v>
      </c>
      <c r="FI25" s="256" t="str">
        <f t="shared" ca="1" si="137"/>
        <v>-</v>
      </c>
      <c r="FJ25" s="22" t="str">
        <f t="shared" ca="1" si="137"/>
        <v>-</v>
      </c>
      <c r="FK25" s="22" t="str">
        <f t="shared" ca="1" si="137"/>
        <v>-</v>
      </c>
      <c r="FL25" s="5" t="b">
        <f t="shared" ca="1" si="117"/>
        <v>1</v>
      </c>
      <c r="FM25" s="5" t="b">
        <f t="shared" ca="1" si="117"/>
        <v>0</v>
      </c>
      <c r="FN25" s="5" t="b">
        <f t="shared" ca="1" si="117"/>
        <v>0</v>
      </c>
      <c r="FO25" s="256">
        <f t="shared" ca="1" si="137"/>
        <v>0</v>
      </c>
      <c r="FP25" s="22">
        <f t="shared" ca="1" si="137"/>
        <v>2</v>
      </c>
      <c r="FQ25" s="22">
        <f t="shared" ca="1" si="137"/>
        <v>2</v>
      </c>
      <c r="FR25" s="256" t="str">
        <f t="shared" ca="1" si="137"/>
        <v>-</v>
      </c>
      <c r="FS25" s="256" t="str">
        <f t="shared" ca="1" si="137"/>
        <v>-</v>
      </c>
      <c r="FT25" s="256" t="str">
        <f t="shared" ca="1" si="137"/>
        <v>-</v>
      </c>
      <c r="FU25" s="256" t="str">
        <f t="shared" ca="1" si="137"/>
        <v>-</v>
      </c>
      <c r="FV25" s="256" t="str">
        <f t="shared" ca="1" si="89"/>
        <v>-</v>
      </c>
      <c r="FW25" s="22" t="str">
        <f t="shared" ref="FW25:FX33" ca="1" si="138">OFFSET(FW$5,$B25,0)</f>
        <v>-</v>
      </c>
      <c r="FX25" s="22" t="str">
        <f t="shared" ca="1" si="138"/>
        <v>-</v>
      </c>
      <c r="FY25" s="5" t="b">
        <f t="array" aca="1" ref="FY25" ca="1">IF(OR(FZ25:GA25&lt;&gt;"-"),TRUE,"-")</f>
        <v>1</v>
      </c>
      <c r="FZ25" s="232">
        <f ca="1">OFFSET(FZ25,-1,0)</f>
        <v>2</v>
      </c>
      <c r="GA25" s="256" t="str">
        <f t="shared" ca="1" si="118"/>
        <v>-</v>
      </c>
      <c r="GB25" s="5" t="str">
        <f t="array" aca="1" ref="GB25" ca="1">IF(OR(GC25:GH25&lt;&gt;"-"),TRUE,"-")</f>
        <v>-</v>
      </c>
      <c r="GC25" s="22" t="str">
        <f t="shared" ref="GC25:GI33" ca="1" si="139">OFFSET(GC$5,$B25,0)</f>
        <v>-</v>
      </c>
      <c r="GD25" s="298" t="str">
        <f t="shared" ca="1" si="139"/>
        <v>-</v>
      </c>
      <c r="GE25" s="298" t="str">
        <f t="shared" ca="1" si="139"/>
        <v>-</v>
      </c>
      <c r="GF25" s="298" t="str">
        <f t="shared" ca="1" si="139"/>
        <v>-</v>
      </c>
      <c r="GG25" s="298" t="str">
        <f t="shared" ca="1" si="139"/>
        <v>-</v>
      </c>
      <c r="GH25" s="298" t="str">
        <f t="shared" ref="GH25:GH33" ca="1" si="140">OFFSET(GH$5,$B25,0)</f>
        <v>-</v>
      </c>
      <c r="GI25" s="298" t="str">
        <f t="shared" ca="1" si="139"/>
        <v>-</v>
      </c>
      <c r="GJ25" s="22" t="b">
        <f t="shared" ca="1" si="95"/>
        <v>1</v>
      </c>
      <c r="GK25" s="22">
        <f t="shared" ca="1" si="95"/>
        <v>2</v>
      </c>
      <c r="GL25" s="22" t="b">
        <f t="shared" ca="1" si="96"/>
        <v>1</v>
      </c>
      <c r="GM25" s="22" t="str">
        <f t="shared" ca="1" si="96"/>
        <v>-</v>
      </c>
      <c r="GN25" s="5" t="str">
        <f t="shared" ca="1" si="119"/>
        <v>-</v>
      </c>
      <c r="GO25" s="5" t="str">
        <f t="shared" ca="1" si="119"/>
        <v>-</v>
      </c>
      <c r="GP25" s="5" t="str">
        <f t="shared" ca="1" si="119"/>
        <v>-</v>
      </c>
      <c r="GQ25" s="5" t="str">
        <f t="shared" ca="1" si="119"/>
        <v>-</v>
      </c>
      <c r="GR25" s="22" t="str">
        <f t="shared" ref="GR25:HM35" ca="1" si="141">OFFSET(GR$5,$B25,0)</f>
        <v>-</v>
      </c>
      <c r="GS25" s="256" t="str">
        <f t="shared" ca="1" si="98"/>
        <v>-</v>
      </c>
      <c r="GT25" s="256" t="str">
        <f t="shared" ca="1" si="141"/>
        <v>-</v>
      </c>
      <c r="GU25" s="256" t="str">
        <f t="shared" ca="1" si="141"/>
        <v>-</v>
      </c>
      <c r="GV25" s="256">
        <f t="shared" ca="1" si="141"/>
        <v>0.5</v>
      </c>
      <c r="GW25" s="253">
        <f t="shared" ca="1" si="141"/>
        <v>0.9</v>
      </c>
      <c r="GX25" s="253">
        <f t="shared" ca="1" si="141"/>
        <v>0.5</v>
      </c>
      <c r="GY25" s="253">
        <f t="shared" ca="1" si="141"/>
        <v>0.5</v>
      </c>
      <c r="GZ25" s="253">
        <f t="shared" ca="1" si="141"/>
        <v>0</v>
      </c>
      <c r="HA25" s="253">
        <f t="shared" ca="1" si="141"/>
        <v>0</v>
      </c>
      <c r="HB25" s="253" t="str">
        <f t="shared" ca="1" si="141"/>
        <v>-</v>
      </c>
      <c r="HC25" s="5" t="str">
        <f t="shared" ca="1" si="120"/>
        <v>-</v>
      </c>
      <c r="HD25" s="5" t="str">
        <f t="shared" ca="1" si="120"/>
        <v>-</v>
      </c>
      <c r="HE25" s="161" t="b">
        <f t="shared" ca="1" si="121"/>
        <v>0</v>
      </c>
      <c r="HF25" s="244" t="str">
        <f t="shared" ca="1" si="122"/>
        <v>-</v>
      </c>
      <c r="HG25" s="10"/>
      <c r="HH25" s="22">
        <f t="shared" ca="1" si="141"/>
        <v>1</v>
      </c>
      <c r="HI25" s="22">
        <f t="shared" ca="1" si="141"/>
        <v>0</v>
      </c>
      <c r="HJ25" s="22">
        <f t="shared" ca="1" si="141"/>
        <v>1</v>
      </c>
      <c r="HK25" s="22">
        <f t="shared" ca="1" si="141"/>
        <v>1</v>
      </c>
      <c r="HL25" s="22">
        <f t="shared" ca="1" si="141"/>
        <v>0</v>
      </c>
      <c r="HM25" s="22">
        <f t="shared" ca="1" si="141"/>
        <v>70</v>
      </c>
      <c r="HN25" s="22">
        <f t="shared" ref="HN25:IA33" ca="1" si="142">OFFSET(HN$5,$B25,0)</f>
        <v>50</v>
      </c>
      <c r="HO25" s="22">
        <f t="shared" ca="1" si="142"/>
        <v>70</v>
      </c>
      <c r="HP25" s="22">
        <f t="shared" ca="1" si="142"/>
        <v>50</v>
      </c>
      <c r="HQ25" s="5">
        <f t="shared" ca="1" si="123"/>
        <v>1</v>
      </c>
      <c r="HR25" s="5">
        <f t="shared" ca="1" si="124"/>
        <v>1</v>
      </c>
      <c r="HS25" s="5">
        <f t="shared" ca="1" si="125"/>
        <v>1</v>
      </c>
      <c r="HT25" s="22">
        <f t="shared" ca="1" si="142"/>
        <v>1</v>
      </c>
      <c r="HU25" s="10"/>
      <c r="HV25" s="22">
        <f t="shared" ca="1" si="142"/>
        <v>1</v>
      </c>
      <c r="HW25" s="22">
        <f t="shared" ca="1" si="142"/>
        <v>1</v>
      </c>
      <c r="HX25" s="22">
        <f t="shared" ca="1" si="142"/>
        <v>1</v>
      </c>
      <c r="HY25" s="22">
        <f t="shared" ca="1" si="142"/>
        <v>1</v>
      </c>
      <c r="HZ25" s="22">
        <f t="shared" ca="1" si="142"/>
        <v>1</v>
      </c>
      <c r="IA25" s="22">
        <f t="shared" ca="1" si="142"/>
        <v>1</v>
      </c>
      <c r="IB25" s="256" t="str">
        <f t="shared" ref="IB25:IC33" ca="1" si="143">OFFSET(IB$5,$B25,0)</f>
        <v>-</v>
      </c>
      <c r="IC25" s="22">
        <f t="shared" ca="1" si="143"/>
        <v>0</v>
      </c>
      <c r="ID25" s="27">
        <v>0</v>
      </c>
    </row>
    <row r="26" spans="1:238" s="209" customFormat="1" outlineLevel="2">
      <c r="A26" s="208">
        <f t="shared" si="126"/>
        <v>21</v>
      </c>
      <c r="B26" s="216">
        <f t="shared" ref="B26:B33" ca="1" si="144">OFFSET(B26,-1,0)</f>
        <v>19</v>
      </c>
      <c r="C26" s="236">
        <v>200</v>
      </c>
      <c r="D26" s="236" t="s">
        <v>943</v>
      </c>
      <c r="E26" s="236" t="b">
        <f t="shared" ca="1" si="106"/>
        <v>1</v>
      </c>
      <c r="F26" s="209" t="b">
        <v>0</v>
      </c>
      <c r="G26" s="209" t="b">
        <f t="shared" ca="1" si="127"/>
        <v>1</v>
      </c>
      <c r="H26" s="232">
        <f t="shared" ref="H26:H33" ca="1" si="145">OFFSET(H26,-1,0)</f>
        <v>1</v>
      </c>
      <c r="I26" s="232">
        <f t="shared" ca="1" si="128"/>
        <v>1</v>
      </c>
      <c r="J26" s="232">
        <f t="shared" ca="1" si="128"/>
        <v>1</v>
      </c>
      <c r="K26" s="232">
        <f t="shared" ca="1" si="128"/>
        <v>1</v>
      </c>
      <c r="L26" s="232">
        <f t="shared" ca="1" si="128"/>
        <v>1</v>
      </c>
      <c r="M26" s="232">
        <f t="shared" ca="1" si="128"/>
        <v>1</v>
      </c>
      <c r="N26" s="232">
        <f t="shared" ca="1" si="128"/>
        <v>1</v>
      </c>
      <c r="P26" s="224" t="str">
        <f t="shared" ca="1" si="129"/>
        <v>00002 FeedSupply GSM Day135 FWM     GI1 T_TRUE  LTW_TRUE  (F43N33)</v>
      </c>
      <c r="Q26" s="10" t="str">
        <f ca="1">IF(COUNTIF(P$5:P26,P26)=1,"-","Dup")</f>
        <v>-</v>
      </c>
      <c r="R26" s="10"/>
      <c r="S26" s="232" t="str">
        <f t="shared" ref="S26:V33" ca="1" si="146">OFFSET(S26,-1,0)</f>
        <v>-</v>
      </c>
      <c r="T26" s="22" t="str">
        <f t="shared" ca="1" si="107"/>
        <v>-</v>
      </c>
      <c r="U26" s="232" t="str">
        <f t="shared" ca="1" si="146"/>
        <v>-</v>
      </c>
      <c r="V26" s="232" t="str">
        <f t="shared" ca="1" si="146"/>
        <v>-</v>
      </c>
      <c r="W26" s="22" t="str">
        <f t="shared" ca="1" si="108"/>
        <v>-</v>
      </c>
      <c r="X26" s="256" t="str">
        <f t="shared" ca="1" si="108"/>
        <v>-</v>
      </c>
      <c r="Y26" s="10"/>
      <c r="Z26" s="22" t="b">
        <f t="shared" ca="1" si="109"/>
        <v>1</v>
      </c>
      <c r="AA26" s="256" t="str">
        <f t="shared" ca="1" si="109"/>
        <v>-</v>
      </c>
      <c r="AB26" s="256" t="str">
        <f t="shared" ca="1" si="109"/>
        <v>-</v>
      </c>
      <c r="AC26" s="256" t="str">
        <f t="shared" ca="1" si="109"/>
        <v>-</v>
      </c>
      <c r="AD26" s="22" t="b">
        <f t="shared" ca="1" si="109"/>
        <v>0</v>
      </c>
      <c r="AE26" s="256" t="str">
        <f t="shared" ca="1" si="110"/>
        <v>-</v>
      </c>
      <c r="AF26" s="256" t="str">
        <f t="shared" ca="1" si="110"/>
        <v>-</v>
      </c>
      <c r="AG26" s="256" t="str">
        <f t="shared" ca="1" si="110"/>
        <v>-</v>
      </c>
      <c r="AH26" s="256" t="str">
        <f t="shared" ca="1" si="110"/>
        <v>-</v>
      </c>
      <c r="AI26" s="10"/>
      <c r="AJ26" s="232" t="b">
        <f ca="1">OFFSET(AJ26,-1,0)</f>
        <v>1</v>
      </c>
      <c r="AK26" s="232" t="b">
        <f t="shared" ref="AK26:AK33" ca="1" si="147">OFFSET(AK26,-1,0)</f>
        <v>1</v>
      </c>
      <c r="AL26" s="251">
        <f t="shared" ca="1" si="130"/>
        <v>1102</v>
      </c>
      <c r="AM26" s="232" t="b">
        <f t="shared" ref="AM26:AM33" ca="1" si="148">OFFSET(AM26,-1,0)</f>
        <v>0</v>
      </c>
      <c r="AN26" s="244" t="str">
        <f t="shared" ca="1" si="109"/>
        <v>-</v>
      </c>
      <c r="AO26" s="22" t="b">
        <f t="shared" ca="1" si="109"/>
        <v>1</v>
      </c>
      <c r="AP26" s="232">
        <f t="shared" ref="AP26:AP33" ca="1" si="149">OFFSET(AP26,-1,0)+1</f>
        <v>1103</v>
      </c>
      <c r="AQ26" s="22">
        <f t="shared" ref="AQ26:AQ33" ca="1" si="150">OFFSET(AQ$5,$B26,0)</f>
        <v>1</v>
      </c>
      <c r="AR26" s="22">
        <f t="shared" ca="1" si="109"/>
        <v>1</v>
      </c>
      <c r="AS26" s="22">
        <f t="shared" ca="1" si="109"/>
        <v>1</v>
      </c>
      <c r="AT26" s="22" t="str">
        <f t="shared" ca="1" si="109"/>
        <v>-</v>
      </c>
      <c r="AU26" s="22" t="str">
        <f t="shared" ca="1" si="109"/>
        <v>-</v>
      </c>
      <c r="AV26" s="10"/>
      <c r="AW26" s="22" t="str">
        <f t="shared" ca="1" si="109"/>
        <v>-</v>
      </c>
      <c r="AX26" s="22" t="str">
        <f t="shared" ca="1" si="131"/>
        <v>-</v>
      </c>
      <c r="AY26" s="22" t="str">
        <f t="shared" ca="1" si="131"/>
        <v>-</v>
      </c>
      <c r="AZ26" s="22" t="str">
        <f t="shared" ca="1" si="131"/>
        <v>-</v>
      </c>
      <c r="BA26" s="22" t="str">
        <f t="shared" ca="1" si="131"/>
        <v>-</v>
      </c>
      <c r="BB26" s="22" t="str">
        <f t="shared" ca="1" si="131"/>
        <v>-</v>
      </c>
      <c r="BC26" s="22" t="str">
        <f t="shared" ca="1" si="131"/>
        <v>-</v>
      </c>
      <c r="BD26" s="22" t="str">
        <f t="shared" ca="1" si="131"/>
        <v>-</v>
      </c>
      <c r="BE26" s="22" t="str">
        <f t="shared" ca="1" si="131"/>
        <v>-</v>
      </c>
      <c r="BF26" s="22" t="str">
        <f t="shared" ca="1" si="131"/>
        <v>-</v>
      </c>
      <c r="BG26" s="22" t="str">
        <f t="shared" ca="1" si="131"/>
        <v>-</v>
      </c>
      <c r="BH26" s="22" t="str">
        <f t="shared" ca="1" si="131"/>
        <v>-</v>
      </c>
      <c r="BI26" s="22" t="str">
        <f t="shared" ca="1" si="131"/>
        <v>-</v>
      </c>
      <c r="BJ26" s="22" t="str">
        <f t="shared" ca="1" si="131"/>
        <v>-</v>
      </c>
      <c r="BK26" s="22" t="str">
        <f t="shared" ca="1" si="131"/>
        <v>-</v>
      </c>
      <c r="BL26" s="22" t="str">
        <f t="shared" ca="1" si="131"/>
        <v>-</v>
      </c>
      <c r="BM26" s="22" t="str">
        <f t="shared" ca="1" si="131"/>
        <v>-</v>
      </c>
      <c r="BN26" s="22" t="str">
        <f t="shared" ca="1" si="132"/>
        <v>-</v>
      </c>
      <c r="BO26" s="22" t="str">
        <f t="shared" ca="1" si="132"/>
        <v>-</v>
      </c>
      <c r="BP26" s="22" t="str">
        <f t="shared" ca="1" si="132"/>
        <v>-</v>
      </c>
      <c r="BQ26" s="22" t="str">
        <f t="shared" ca="1" si="132"/>
        <v>-</v>
      </c>
      <c r="BR26" s="10"/>
      <c r="BS26" s="255" t="b">
        <v>0</v>
      </c>
      <c r="BT26" s="255" t="b">
        <v>1</v>
      </c>
      <c r="BU26" s="244" t="str">
        <f t="shared" ca="1" si="132"/>
        <v>-</v>
      </c>
      <c r="BV26" s="244" t="str">
        <f t="shared" ca="1" si="132"/>
        <v>-</v>
      </c>
      <c r="BW26" s="244" t="str">
        <f t="shared" ca="1" si="132"/>
        <v>-</v>
      </c>
      <c r="BX26" s="244" t="str">
        <f t="shared" ca="1" si="132"/>
        <v>-</v>
      </c>
      <c r="BY26" s="244" t="str">
        <f t="shared" ca="1" si="132"/>
        <v>-</v>
      </c>
      <c r="BZ26" s="244" t="str">
        <f t="shared" ca="1" si="132"/>
        <v>-</v>
      </c>
      <c r="CA26" s="256" t="str">
        <f t="shared" ca="1" si="132"/>
        <v>-</v>
      </c>
      <c r="CB26" s="256" t="str">
        <f t="shared" ca="1" si="132"/>
        <v>-</v>
      </c>
      <c r="CC26" s="256" t="str">
        <f t="shared" ca="1" si="132"/>
        <v>-</v>
      </c>
      <c r="CD26" s="256" t="str">
        <f t="shared" ca="1" si="132"/>
        <v>-</v>
      </c>
      <c r="CE26" s="256" t="str">
        <f t="shared" ca="1" si="132"/>
        <v>-</v>
      </c>
      <c r="CF26" s="256" t="str">
        <f t="shared" ca="1" si="132"/>
        <v>-</v>
      </c>
      <c r="CG26" s="256" t="str">
        <f t="shared" ca="1" si="132"/>
        <v>-</v>
      </c>
      <c r="CH26" s="256" t="str">
        <f t="shared" ca="1" si="132"/>
        <v>-</v>
      </c>
      <c r="CI26" s="256" t="str">
        <f t="shared" ca="1" si="132"/>
        <v>-</v>
      </c>
      <c r="CJ26" s="256" t="str">
        <f t="shared" ca="1" si="132"/>
        <v>-</v>
      </c>
      <c r="CK26" s="256" t="str">
        <f t="shared" ca="1" si="132"/>
        <v>-</v>
      </c>
      <c r="CL26" s="256" t="str">
        <f t="shared" ca="1" si="132"/>
        <v>-</v>
      </c>
      <c r="CM26" s="232">
        <f t="shared" ref="CM26:CN33" ca="1" si="151">OFFSET(CM26,-1,0)</f>
        <v>3</v>
      </c>
      <c r="CN26" s="232">
        <f t="shared" ca="1" si="151"/>
        <v>3</v>
      </c>
      <c r="CO26" s="256">
        <f t="shared" ca="1" si="132"/>
        <v>0</v>
      </c>
      <c r="CP26" s="232" t="str">
        <f t="shared" ref="CP26:CQ33" ca="1" si="152">OFFSET(CP26,-1,0)</f>
        <v>-</v>
      </c>
      <c r="CQ26" s="232" t="str">
        <f t="shared" ca="1" si="152"/>
        <v>-</v>
      </c>
      <c r="CR26" s="22" t="str">
        <f t="shared" ca="1" si="133"/>
        <v>-</v>
      </c>
      <c r="CS26" s="22" t="str">
        <f t="shared" ca="1" si="133"/>
        <v>-</v>
      </c>
      <c r="CT26" s="22" t="str">
        <f t="shared" ca="1" si="133"/>
        <v>-</v>
      </c>
      <c r="CU26" s="22" t="str">
        <f t="shared" ca="1" si="133"/>
        <v>-</v>
      </c>
      <c r="CV26" s="22" t="str">
        <f t="shared" ca="1" si="133"/>
        <v>-</v>
      </c>
      <c r="CW26" s="251">
        <f t="shared" ref="CW26:CW33" ca="1" si="153">CO26</f>
        <v>0</v>
      </c>
      <c r="CX26" s="251" t="str">
        <f t="shared" ref="CX26:CX33" ca="1" si="154">CP26</f>
        <v>-</v>
      </c>
      <c r="CY26" s="251" t="str">
        <f t="shared" ref="CY26:CY33" ca="1" si="155">CQ26</f>
        <v>-</v>
      </c>
      <c r="CZ26" s="22" t="str">
        <f t="shared" ca="1" si="133"/>
        <v>-</v>
      </c>
      <c r="DA26" s="22" t="str">
        <f t="shared" ca="1" si="133"/>
        <v>-</v>
      </c>
      <c r="DB26" s="22" t="str">
        <f t="shared" ca="1" si="133"/>
        <v>-</v>
      </c>
      <c r="DC26" s="22">
        <f t="shared" ca="1" si="133"/>
        <v>0</v>
      </c>
      <c r="DD26" s="256">
        <f t="shared" ca="1" si="111"/>
        <v>0</v>
      </c>
      <c r="DE26" s="256">
        <f t="shared" ca="1" si="111"/>
        <v>0</v>
      </c>
      <c r="DF26" s="256">
        <f t="shared" ca="1" si="111"/>
        <v>0</v>
      </c>
      <c r="DG26" s="22">
        <f t="shared" ca="1" si="134"/>
        <v>0</v>
      </c>
      <c r="DH26" s="22">
        <f t="shared" ca="1" si="134"/>
        <v>0</v>
      </c>
      <c r="DI26" s="22">
        <f t="shared" ca="1" si="134"/>
        <v>0</v>
      </c>
      <c r="DJ26" s="22" t="str">
        <f t="shared" ca="1" si="134"/>
        <v>-</v>
      </c>
      <c r="DK26" s="22" t="str">
        <f t="shared" ca="1" si="134"/>
        <v>-</v>
      </c>
      <c r="DL26" s="256" t="str">
        <f t="shared" ca="1" si="134"/>
        <v>-</v>
      </c>
      <c r="DM26" s="256" t="str">
        <f t="shared" ca="1" si="134"/>
        <v>-</v>
      </c>
      <c r="DN26" s="22" t="str">
        <f t="shared" ca="1" si="134"/>
        <v>-</v>
      </c>
      <c r="DO26" s="22" t="str">
        <f t="shared" ca="1" si="134"/>
        <v>-</v>
      </c>
      <c r="DP26" s="22" t="str">
        <f t="shared" ca="1" si="134"/>
        <v>-</v>
      </c>
      <c r="DQ26" s="22" t="str">
        <f t="shared" ca="1" si="134"/>
        <v>-</v>
      </c>
      <c r="DR26" s="22" t="str">
        <f t="shared" ca="1" si="134"/>
        <v>-</v>
      </c>
      <c r="DS26" s="22" t="str">
        <f t="shared" ca="1" si="134"/>
        <v>-</v>
      </c>
      <c r="DT26" s="22" t="str">
        <f t="shared" ca="1" si="134"/>
        <v>-</v>
      </c>
      <c r="DU26" s="10"/>
      <c r="DV26" s="5">
        <f t="shared" ca="1" si="113"/>
        <v>0</v>
      </c>
      <c r="DW26" s="22" t="str">
        <f t="shared" ca="1" si="135"/>
        <v>-</v>
      </c>
      <c r="DX26" s="22" t="str">
        <f t="shared" ca="1" si="135"/>
        <v>-</v>
      </c>
      <c r="DY26" s="22" t="str">
        <f t="shared" ca="1" si="135"/>
        <v>-</v>
      </c>
      <c r="DZ26" s="22" t="str">
        <f t="shared" ca="1" si="135"/>
        <v>-</v>
      </c>
      <c r="EA26" s="5" t="b">
        <f t="shared" ca="1" si="114"/>
        <v>0</v>
      </c>
      <c r="EB26" s="22" t="str">
        <f t="shared" ca="1" si="135"/>
        <v>-</v>
      </c>
      <c r="EC26" s="22">
        <f t="shared" ca="1" si="135"/>
        <v>0</v>
      </c>
      <c r="ED26" s="22" t="str">
        <f t="shared" ca="1" si="135"/>
        <v>-</v>
      </c>
      <c r="EE26" s="22">
        <f t="shared" ca="1" si="115"/>
        <v>1</v>
      </c>
      <c r="EF26" s="22">
        <f t="shared" ca="1" si="115"/>
        <v>0</v>
      </c>
      <c r="EG26" s="22">
        <f t="shared" ca="1" si="135"/>
        <v>1</v>
      </c>
      <c r="EH26" s="22">
        <f t="shared" ca="1" si="135"/>
        <v>0</v>
      </c>
      <c r="EI26" s="22">
        <f t="shared" ca="1" si="135"/>
        <v>1</v>
      </c>
      <c r="EJ26" s="22">
        <f t="shared" ca="1" si="135"/>
        <v>1</v>
      </c>
      <c r="EK26" s="22">
        <f t="shared" ca="1" si="135"/>
        <v>1</v>
      </c>
      <c r="EL26" s="22">
        <f t="shared" ca="1" si="135"/>
        <v>0</v>
      </c>
      <c r="EM26" s="22">
        <f t="shared" ca="1" si="135"/>
        <v>0</v>
      </c>
      <c r="EN26" s="22">
        <f t="shared" ca="1" si="135"/>
        <v>0</v>
      </c>
      <c r="EO26" s="22">
        <f t="shared" ca="1" si="136"/>
        <v>0</v>
      </c>
      <c r="EP26" s="22">
        <f t="shared" ca="1" si="136"/>
        <v>0</v>
      </c>
      <c r="EQ26" s="22">
        <f t="shared" ca="1" si="136"/>
        <v>0</v>
      </c>
      <c r="ER26" s="22">
        <f t="shared" ca="1" si="136"/>
        <v>0</v>
      </c>
      <c r="ES26" s="22">
        <f t="shared" ca="1" si="136"/>
        <v>0</v>
      </c>
      <c r="ET26" s="22">
        <f t="shared" ca="1" si="116"/>
        <v>0</v>
      </c>
      <c r="EU26" s="22">
        <f t="shared" ca="1" si="116"/>
        <v>0</v>
      </c>
      <c r="EV26" s="22">
        <f t="shared" ca="1" si="136"/>
        <v>0</v>
      </c>
      <c r="EW26" s="22">
        <f t="shared" ca="1" si="136"/>
        <v>0</v>
      </c>
      <c r="EX26" s="22">
        <f t="shared" ca="1" si="136"/>
        <v>1</v>
      </c>
      <c r="EY26" s="22">
        <f t="shared" ca="1" si="136"/>
        <v>0</v>
      </c>
      <c r="EZ26" s="256">
        <f t="shared" ca="1" si="136"/>
        <v>0</v>
      </c>
      <c r="FA26" s="256">
        <f t="shared" ca="1" si="136"/>
        <v>0</v>
      </c>
      <c r="FB26" s="256">
        <f t="shared" ca="1" si="136"/>
        <v>0</v>
      </c>
      <c r="FC26" s="256">
        <f t="shared" ca="1" si="89"/>
        <v>0</v>
      </c>
      <c r="FD26" s="256">
        <f t="shared" ca="1" si="89"/>
        <v>0</v>
      </c>
      <c r="FE26" s="256">
        <f t="shared" ca="1" si="89"/>
        <v>0</v>
      </c>
      <c r="FF26" s="10"/>
      <c r="FG26" s="22" t="str">
        <f t="shared" ca="1" si="137"/>
        <v>-</v>
      </c>
      <c r="FH26" s="22" t="str">
        <f t="shared" ca="1" si="137"/>
        <v>-</v>
      </c>
      <c r="FI26" s="256" t="str">
        <f t="shared" ca="1" si="137"/>
        <v>-</v>
      </c>
      <c r="FJ26" s="22" t="str">
        <f t="shared" ca="1" si="137"/>
        <v>-</v>
      </c>
      <c r="FK26" s="22" t="str">
        <f t="shared" ca="1" si="137"/>
        <v>-</v>
      </c>
      <c r="FL26" s="5" t="b">
        <f t="shared" ca="1" si="117"/>
        <v>1</v>
      </c>
      <c r="FM26" s="5" t="b">
        <f t="shared" ca="1" si="117"/>
        <v>0</v>
      </c>
      <c r="FN26" s="5" t="b">
        <f t="shared" ca="1" si="117"/>
        <v>0</v>
      </c>
      <c r="FO26" s="256">
        <f t="shared" ca="1" si="137"/>
        <v>0</v>
      </c>
      <c r="FP26" s="22">
        <f t="shared" ca="1" si="137"/>
        <v>2</v>
      </c>
      <c r="FQ26" s="22">
        <f t="shared" ca="1" si="137"/>
        <v>2</v>
      </c>
      <c r="FR26" s="256" t="str">
        <f t="shared" ca="1" si="89"/>
        <v>-</v>
      </c>
      <c r="FS26" s="256" t="str">
        <f t="shared" ca="1" si="89"/>
        <v>-</v>
      </c>
      <c r="FT26" s="256" t="str">
        <f t="shared" ca="1" si="89"/>
        <v>-</v>
      </c>
      <c r="FU26" s="256" t="str">
        <f t="shared" ca="1" si="89"/>
        <v>-</v>
      </c>
      <c r="FV26" s="256" t="str">
        <f t="shared" ca="1" si="89"/>
        <v>-</v>
      </c>
      <c r="FW26" s="22" t="str">
        <f t="shared" ca="1" si="138"/>
        <v>-</v>
      </c>
      <c r="FX26" s="22" t="str">
        <f t="shared" ca="1" si="138"/>
        <v>-</v>
      </c>
      <c r="FY26" s="5" t="b">
        <f t="array" aca="1" ref="FY26" ca="1">IF(OR(FZ26:GA26&lt;&gt;"-"),TRUE,"-")</f>
        <v>1</v>
      </c>
      <c r="FZ26" s="232">
        <f t="shared" ref="FZ26:FZ43" ca="1" si="156">OFFSET(FZ26,-1,0)</f>
        <v>2</v>
      </c>
      <c r="GA26" s="256" t="str">
        <f t="shared" ca="1" si="118"/>
        <v>-</v>
      </c>
      <c r="GB26" s="5" t="str">
        <f t="array" aca="1" ref="GB26" ca="1">IF(OR(GC26:GH26&lt;&gt;"-"),TRUE,"-")</f>
        <v>-</v>
      </c>
      <c r="GC26" s="22" t="str">
        <f t="shared" ca="1" si="139"/>
        <v>-</v>
      </c>
      <c r="GD26" s="298" t="str">
        <f t="shared" ref="GD26:GI39" ca="1" si="157">OFFSET(GD$5,$B26,0)</f>
        <v>-</v>
      </c>
      <c r="GE26" s="298" t="str">
        <f t="shared" ca="1" si="157"/>
        <v>-</v>
      </c>
      <c r="GF26" s="298" t="str">
        <f t="shared" ca="1" si="157"/>
        <v>-</v>
      </c>
      <c r="GG26" s="298" t="str">
        <f t="shared" ca="1" si="157"/>
        <v>-</v>
      </c>
      <c r="GH26" s="298" t="str">
        <f t="shared" ca="1" si="140"/>
        <v>-</v>
      </c>
      <c r="GI26" s="298" t="str">
        <f t="shared" ca="1" si="157"/>
        <v>-</v>
      </c>
      <c r="GJ26" s="22" t="b">
        <f t="shared" ca="1" si="95"/>
        <v>1</v>
      </c>
      <c r="GK26" s="22">
        <f t="shared" ca="1" si="95"/>
        <v>2</v>
      </c>
      <c r="GL26" s="22" t="b">
        <f t="shared" ca="1" si="96"/>
        <v>1</v>
      </c>
      <c r="GM26" s="22" t="str">
        <f t="shared" ca="1" si="96"/>
        <v>-</v>
      </c>
      <c r="GN26" s="5" t="str">
        <f t="shared" ca="1" si="119"/>
        <v>-</v>
      </c>
      <c r="GO26" s="5" t="str">
        <f t="shared" ca="1" si="119"/>
        <v>-</v>
      </c>
      <c r="GP26" s="5" t="str">
        <f t="shared" ca="1" si="119"/>
        <v>-</v>
      </c>
      <c r="GQ26" s="5" t="str">
        <f t="shared" ca="1" si="119"/>
        <v>-</v>
      </c>
      <c r="GR26" s="22" t="str">
        <f t="shared" ca="1" si="141"/>
        <v>-</v>
      </c>
      <c r="GS26" s="256" t="str">
        <f t="shared" ca="1" si="98"/>
        <v>-</v>
      </c>
      <c r="GT26" s="256" t="str">
        <f t="shared" ca="1" si="141"/>
        <v>-</v>
      </c>
      <c r="GU26" s="256" t="str">
        <f t="shared" ca="1" si="141"/>
        <v>-</v>
      </c>
      <c r="GV26" s="256">
        <f t="shared" ca="1" si="141"/>
        <v>0.5</v>
      </c>
      <c r="GW26" s="253">
        <f t="shared" ca="1" si="141"/>
        <v>0.9</v>
      </c>
      <c r="GX26" s="253">
        <f t="shared" ca="1" si="141"/>
        <v>0.5</v>
      </c>
      <c r="GY26" s="253">
        <f t="shared" ca="1" si="141"/>
        <v>0.5</v>
      </c>
      <c r="GZ26" s="253">
        <f t="shared" ca="1" si="141"/>
        <v>0</v>
      </c>
      <c r="HA26" s="253">
        <f t="shared" ca="1" si="141"/>
        <v>0</v>
      </c>
      <c r="HB26" s="253" t="str">
        <f t="shared" ca="1" si="141"/>
        <v>-</v>
      </c>
      <c r="HC26" s="5" t="str">
        <f t="shared" ca="1" si="120"/>
        <v>-</v>
      </c>
      <c r="HD26" s="5" t="str">
        <f t="shared" ca="1" si="120"/>
        <v>-</v>
      </c>
      <c r="HE26" s="161" t="b">
        <f t="shared" ca="1" si="121"/>
        <v>0</v>
      </c>
      <c r="HF26" s="244" t="str">
        <f t="shared" ca="1" si="122"/>
        <v>-</v>
      </c>
      <c r="HG26" s="10"/>
      <c r="HH26" s="22">
        <f t="shared" ca="1" si="141"/>
        <v>1</v>
      </c>
      <c r="HI26" s="22">
        <f t="shared" ca="1" si="141"/>
        <v>0</v>
      </c>
      <c r="HJ26" s="22">
        <f t="shared" ca="1" si="141"/>
        <v>1</v>
      </c>
      <c r="HK26" s="22">
        <f t="shared" ca="1" si="141"/>
        <v>1</v>
      </c>
      <c r="HL26" s="22">
        <f t="shared" ca="1" si="141"/>
        <v>0</v>
      </c>
      <c r="HM26" s="22">
        <f t="shared" ca="1" si="141"/>
        <v>70</v>
      </c>
      <c r="HN26" s="22">
        <f t="shared" ca="1" si="142"/>
        <v>50</v>
      </c>
      <c r="HO26" s="22">
        <f t="shared" ca="1" si="142"/>
        <v>70</v>
      </c>
      <c r="HP26" s="22">
        <f t="shared" ca="1" si="142"/>
        <v>50</v>
      </c>
      <c r="HQ26" s="5">
        <f t="shared" ca="1" si="123"/>
        <v>1</v>
      </c>
      <c r="HR26" s="5">
        <f t="shared" ca="1" si="124"/>
        <v>1</v>
      </c>
      <c r="HS26" s="5">
        <f t="shared" ca="1" si="125"/>
        <v>1</v>
      </c>
      <c r="HT26" s="22">
        <f t="shared" ca="1" si="142"/>
        <v>1</v>
      </c>
      <c r="HU26" s="10"/>
      <c r="HV26" s="22">
        <f t="shared" ca="1" si="142"/>
        <v>1</v>
      </c>
      <c r="HW26" s="22">
        <f t="shared" ca="1" si="142"/>
        <v>1</v>
      </c>
      <c r="HX26" s="22">
        <f t="shared" ca="1" si="142"/>
        <v>1</v>
      </c>
      <c r="HY26" s="22">
        <f t="shared" ca="1" si="142"/>
        <v>1</v>
      </c>
      <c r="HZ26" s="22">
        <f t="shared" ca="1" si="142"/>
        <v>1</v>
      </c>
      <c r="IA26" s="22">
        <f t="shared" ca="1" si="142"/>
        <v>1</v>
      </c>
      <c r="IB26" s="256" t="str">
        <f t="shared" ca="1" si="143"/>
        <v>-</v>
      </c>
      <c r="IC26" s="22">
        <f t="shared" ca="1" si="143"/>
        <v>0</v>
      </c>
      <c r="ID26" s="27">
        <v>0</v>
      </c>
    </row>
    <row r="27" spans="1:238" s="209" customFormat="1" outlineLevel="2">
      <c r="A27" s="208">
        <f t="shared" si="126"/>
        <v>22</v>
      </c>
      <c r="B27" s="216">
        <f t="shared" ca="1" si="144"/>
        <v>19</v>
      </c>
      <c r="C27" s="236">
        <v>200</v>
      </c>
      <c r="D27" s="236" t="s">
        <v>943</v>
      </c>
      <c r="E27" s="236" t="b">
        <f t="shared" ca="1" si="106"/>
        <v>1</v>
      </c>
      <c r="F27" s="209" t="b">
        <v>0</v>
      </c>
      <c r="G27" s="209" t="b">
        <f t="shared" ca="1" si="127"/>
        <v>1</v>
      </c>
      <c r="H27" s="232">
        <f t="shared" ca="1" si="145"/>
        <v>1</v>
      </c>
      <c r="I27" s="232">
        <f t="shared" ca="1" si="128"/>
        <v>1</v>
      </c>
      <c r="J27" s="232">
        <f t="shared" ca="1" si="128"/>
        <v>1</v>
      </c>
      <c r="K27" s="232">
        <f t="shared" ca="1" si="128"/>
        <v>1</v>
      </c>
      <c r="L27" s="232">
        <f t="shared" ca="1" si="128"/>
        <v>1</v>
      </c>
      <c r="M27" s="232">
        <f t="shared" ca="1" si="128"/>
        <v>1</v>
      </c>
      <c r="N27" s="232">
        <f t="shared" ca="1" si="128"/>
        <v>1</v>
      </c>
      <c r="P27" s="224" t="str">
        <f t="shared" ca="1" si="129"/>
        <v>00003 FeedSupply GSM Day135 FWM     GI1 T_TRUE  LTW_TRUE  (F43N33)</v>
      </c>
      <c r="Q27" s="10" t="str">
        <f ca="1">IF(COUNTIF(P$5:P27,P27)=1,"-","Dup")</f>
        <v>-</v>
      </c>
      <c r="R27" s="10"/>
      <c r="S27" s="232" t="str">
        <f t="shared" ca="1" si="146"/>
        <v>-</v>
      </c>
      <c r="T27" s="22" t="str">
        <f t="shared" ca="1" si="107"/>
        <v>-</v>
      </c>
      <c r="U27" s="232" t="str">
        <f t="shared" ca="1" si="146"/>
        <v>-</v>
      </c>
      <c r="V27" s="232" t="str">
        <f t="shared" ca="1" si="146"/>
        <v>-</v>
      </c>
      <c r="W27" s="22" t="str">
        <f t="shared" ca="1" si="108"/>
        <v>-</v>
      </c>
      <c r="X27" s="256" t="str">
        <f t="shared" ca="1" si="108"/>
        <v>-</v>
      </c>
      <c r="Y27" s="10"/>
      <c r="Z27" s="22" t="b">
        <f t="shared" ca="1" si="109"/>
        <v>1</v>
      </c>
      <c r="AA27" s="256" t="str">
        <f t="shared" ca="1" si="109"/>
        <v>-</v>
      </c>
      <c r="AB27" s="256" t="str">
        <f t="shared" ca="1" si="109"/>
        <v>-</v>
      </c>
      <c r="AC27" s="256" t="str">
        <f t="shared" ca="1" si="109"/>
        <v>-</v>
      </c>
      <c r="AD27" s="22" t="b">
        <f t="shared" ca="1" si="109"/>
        <v>0</v>
      </c>
      <c r="AE27" s="256" t="str">
        <f t="shared" ca="1" si="110"/>
        <v>-</v>
      </c>
      <c r="AF27" s="256" t="str">
        <f t="shared" ca="1" si="110"/>
        <v>-</v>
      </c>
      <c r="AG27" s="256" t="str">
        <f t="shared" ca="1" si="110"/>
        <v>-</v>
      </c>
      <c r="AH27" s="256" t="str">
        <f t="shared" ca="1" si="110"/>
        <v>-</v>
      </c>
      <c r="AI27" s="10"/>
      <c r="AJ27" s="232" t="b">
        <f ca="1">OFFSET(AJ27,-1,0)</f>
        <v>1</v>
      </c>
      <c r="AK27" s="232" t="b">
        <f t="shared" ca="1" si="147"/>
        <v>1</v>
      </c>
      <c r="AL27" s="251">
        <f t="shared" ca="1" si="130"/>
        <v>1103</v>
      </c>
      <c r="AM27" s="232" t="b">
        <f t="shared" ca="1" si="148"/>
        <v>0</v>
      </c>
      <c r="AN27" s="244" t="str">
        <f t="shared" ca="1" si="109"/>
        <v>-</v>
      </c>
      <c r="AO27" s="22" t="b">
        <f t="shared" ca="1" si="109"/>
        <v>1</v>
      </c>
      <c r="AP27" s="232">
        <f t="shared" ca="1" si="149"/>
        <v>1104</v>
      </c>
      <c r="AQ27" s="22">
        <f t="shared" ca="1" si="150"/>
        <v>1</v>
      </c>
      <c r="AR27" s="22">
        <f t="shared" ca="1" si="109"/>
        <v>1</v>
      </c>
      <c r="AS27" s="22">
        <f t="shared" ca="1" si="109"/>
        <v>1</v>
      </c>
      <c r="AT27" s="22" t="str">
        <f t="shared" ca="1" si="109"/>
        <v>-</v>
      </c>
      <c r="AU27" s="22" t="str">
        <f t="shared" ca="1" si="109"/>
        <v>-</v>
      </c>
      <c r="AV27" s="10"/>
      <c r="AW27" s="22" t="str">
        <f t="shared" ca="1" si="109"/>
        <v>-</v>
      </c>
      <c r="AX27" s="22" t="str">
        <f t="shared" ca="1" si="131"/>
        <v>-</v>
      </c>
      <c r="AY27" s="22" t="str">
        <f t="shared" ca="1" si="131"/>
        <v>-</v>
      </c>
      <c r="AZ27" s="22" t="str">
        <f t="shared" ca="1" si="131"/>
        <v>-</v>
      </c>
      <c r="BA27" s="22" t="str">
        <f t="shared" ca="1" si="131"/>
        <v>-</v>
      </c>
      <c r="BB27" s="22" t="str">
        <f t="shared" ca="1" si="131"/>
        <v>-</v>
      </c>
      <c r="BC27" s="22" t="str">
        <f t="shared" ca="1" si="131"/>
        <v>-</v>
      </c>
      <c r="BD27" s="22" t="str">
        <f t="shared" ca="1" si="131"/>
        <v>-</v>
      </c>
      <c r="BE27" s="22" t="str">
        <f t="shared" ca="1" si="131"/>
        <v>-</v>
      </c>
      <c r="BF27" s="22" t="str">
        <f t="shared" ca="1" si="131"/>
        <v>-</v>
      </c>
      <c r="BG27" s="22" t="str">
        <f t="shared" ca="1" si="131"/>
        <v>-</v>
      </c>
      <c r="BH27" s="22" t="str">
        <f t="shared" ca="1" si="131"/>
        <v>-</v>
      </c>
      <c r="BI27" s="22" t="str">
        <f t="shared" ca="1" si="131"/>
        <v>-</v>
      </c>
      <c r="BJ27" s="22" t="str">
        <f t="shared" ca="1" si="131"/>
        <v>-</v>
      </c>
      <c r="BK27" s="22" t="str">
        <f t="shared" ca="1" si="131"/>
        <v>-</v>
      </c>
      <c r="BL27" s="22" t="str">
        <f t="shared" ca="1" si="131"/>
        <v>-</v>
      </c>
      <c r="BM27" s="22" t="str">
        <f t="shared" ca="1" si="131"/>
        <v>-</v>
      </c>
      <c r="BN27" s="22" t="str">
        <f t="shared" ca="1" si="132"/>
        <v>-</v>
      </c>
      <c r="BO27" s="22" t="str">
        <f t="shared" ca="1" si="132"/>
        <v>-</v>
      </c>
      <c r="BP27" s="22" t="str">
        <f t="shared" ca="1" si="132"/>
        <v>-</v>
      </c>
      <c r="BQ27" s="22" t="str">
        <f t="shared" ca="1" si="132"/>
        <v>-</v>
      </c>
      <c r="BR27" s="10"/>
      <c r="BS27" s="255" t="b">
        <v>1</v>
      </c>
      <c r="BT27" s="255" t="b">
        <v>0</v>
      </c>
      <c r="BU27" s="244" t="str">
        <f t="shared" ca="1" si="132"/>
        <v>-</v>
      </c>
      <c r="BV27" s="244" t="str">
        <f t="shared" ca="1" si="132"/>
        <v>-</v>
      </c>
      <c r="BW27" s="244" t="str">
        <f t="shared" ca="1" si="132"/>
        <v>-</v>
      </c>
      <c r="BX27" s="244" t="str">
        <f t="shared" ca="1" si="132"/>
        <v>-</v>
      </c>
      <c r="BY27" s="244" t="str">
        <f t="shared" ca="1" si="132"/>
        <v>-</v>
      </c>
      <c r="BZ27" s="244" t="str">
        <f t="shared" ca="1" si="132"/>
        <v>-</v>
      </c>
      <c r="CA27" s="256" t="str">
        <f t="shared" ca="1" si="132"/>
        <v>-</v>
      </c>
      <c r="CB27" s="256" t="str">
        <f t="shared" ca="1" si="132"/>
        <v>-</v>
      </c>
      <c r="CC27" s="256" t="str">
        <f t="shared" ca="1" si="132"/>
        <v>-</v>
      </c>
      <c r="CD27" s="256" t="str">
        <f t="shared" ca="1" si="132"/>
        <v>-</v>
      </c>
      <c r="CE27" s="256" t="str">
        <f t="shared" ca="1" si="132"/>
        <v>-</v>
      </c>
      <c r="CF27" s="256" t="str">
        <f t="shared" ca="1" si="132"/>
        <v>-</v>
      </c>
      <c r="CG27" s="256" t="str">
        <f t="shared" ca="1" si="132"/>
        <v>-</v>
      </c>
      <c r="CH27" s="256" t="str">
        <f t="shared" ca="1" si="132"/>
        <v>-</v>
      </c>
      <c r="CI27" s="256" t="str">
        <f t="shared" ca="1" si="132"/>
        <v>-</v>
      </c>
      <c r="CJ27" s="256" t="str">
        <f t="shared" ca="1" si="132"/>
        <v>-</v>
      </c>
      <c r="CK27" s="256" t="str">
        <f t="shared" ca="1" si="132"/>
        <v>-</v>
      </c>
      <c r="CL27" s="256" t="str">
        <f t="shared" ca="1" si="132"/>
        <v>-</v>
      </c>
      <c r="CM27" s="232">
        <f t="shared" ca="1" si="151"/>
        <v>3</v>
      </c>
      <c r="CN27" s="232">
        <f t="shared" ca="1" si="151"/>
        <v>3</v>
      </c>
      <c r="CO27" s="256">
        <f t="shared" ca="1" si="132"/>
        <v>0</v>
      </c>
      <c r="CP27" s="232" t="str">
        <f t="shared" ca="1" si="152"/>
        <v>-</v>
      </c>
      <c r="CQ27" s="232" t="str">
        <f t="shared" ca="1" si="152"/>
        <v>-</v>
      </c>
      <c r="CR27" s="22" t="str">
        <f t="shared" ca="1" si="133"/>
        <v>-</v>
      </c>
      <c r="CS27" s="22" t="str">
        <f t="shared" ca="1" si="133"/>
        <v>-</v>
      </c>
      <c r="CT27" s="22" t="str">
        <f t="shared" ca="1" si="133"/>
        <v>-</v>
      </c>
      <c r="CU27" s="22" t="str">
        <f t="shared" ca="1" si="133"/>
        <v>-</v>
      </c>
      <c r="CV27" s="22" t="str">
        <f t="shared" ca="1" si="133"/>
        <v>-</v>
      </c>
      <c r="CW27" s="251">
        <f t="shared" ca="1" si="153"/>
        <v>0</v>
      </c>
      <c r="CX27" s="251" t="str">
        <f t="shared" ca="1" si="154"/>
        <v>-</v>
      </c>
      <c r="CY27" s="251" t="str">
        <f t="shared" ca="1" si="155"/>
        <v>-</v>
      </c>
      <c r="CZ27" s="22" t="str">
        <f t="shared" ca="1" si="133"/>
        <v>-</v>
      </c>
      <c r="DA27" s="22" t="str">
        <f t="shared" ca="1" si="133"/>
        <v>-</v>
      </c>
      <c r="DB27" s="22" t="str">
        <f t="shared" ca="1" si="133"/>
        <v>-</v>
      </c>
      <c r="DC27" s="22">
        <f t="shared" ca="1" si="133"/>
        <v>0</v>
      </c>
      <c r="DD27" s="256">
        <f t="shared" ca="1" si="111"/>
        <v>0</v>
      </c>
      <c r="DE27" s="256">
        <f t="shared" ca="1" si="111"/>
        <v>0</v>
      </c>
      <c r="DF27" s="256">
        <f t="shared" ca="1" si="111"/>
        <v>0</v>
      </c>
      <c r="DG27" s="22">
        <f t="shared" ca="1" si="134"/>
        <v>0</v>
      </c>
      <c r="DH27" s="22">
        <f t="shared" ca="1" si="134"/>
        <v>0</v>
      </c>
      <c r="DI27" s="22">
        <f t="shared" ca="1" si="134"/>
        <v>0</v>
      </c>
      <c r="DJ27" s="22" t="str">
        <f t="shared" ca="1" si="134"/>
        <v>-</v>
      </c>
      <c r="DK27" s="22" t="str">
        <f t="shared" ca="1" si="134"/>
        <v>-</v>
      </c>
      <c r="DL27" s="256" t="str">
        <f t="shared" ca="1" si="134"/>
        <v>-</v>
      </c>
      <c r="DM27" s="256" t="str">
        <f t="shared" ca="1" si="134"/>
        <v>-</v>
      </c>
      <c r="DN27" s="22" t="str">
        <f t="shared" ca="1" si="134"/>
        <v>-</v>
      </c>
      <c r="DO27" s="22" t="str">
        <f t="shared" ca="1" si="134"/>
        <v>-</v>
      </c>
      <c r="DP27" s="22" t="str">
        <f t="shared" ca="1" si="134"/>
        <v>-</v>
      </c>
      <c r="DQ27" s="22" t="str">
        <f t="shared" ca="1" si="134"/>
        <v>-</v>
      </c>
      <c r="DR27" s="22" t="str">
        <f t="shared" ca="1" si="134"/>
        <v>-</v>
      </c>
      <c r="DS27" s="22" t="str">
        <f t="shared" ca="1" si="134"/>
        <v>-</v>
      </c>
      <c r="DT27" s="22" t="str">
        <f t="shared" ca="1" si="134"/>
        <v>-</v>
      </c>
      <c r="DU27" s="10"/>
      <c r="DV27" s="5">
        <f t="shared" ca="1" si="113"/>
        <v>0</v>
      </c>
      <c r="DW27" s="22" t="str">
        <f t="shared" ca="1" si="135"/>
        <v>-</v>
      </c>
      <c r="DX27" s="22" t="str">
        <f t="shared" ca="1" si="135"/>
        <v>-</v>
      </c>
      <c r="DY27" s="22" t="str">
        <f t="shared" ca="1" si="135"/>
        <v>-</v>
      </c>
      <c r="DZ27" s="22" t="str">
        <f t="shared" ca="1" si="135"/>
        <v>-</v>
      </c>
      <c r="EA27" s="5" t="b">
        <f t="shared" ca="1" si="114"/>
        <v>0</v>
      </c>
      <c r="EB27" s="22" t="str">
        <f t="shared" ca="1" si="135"/>
        <v>-</v>
      </c>
      <c r="EC27" s="22">
        <f t="shared" ca="1" si="135"/>
        <v>0</v>
      </c>
      <c r="ED27" s="22" t="str">
        <f t="shared" ca="1" si="135"/>
        <v>-</v>
      </c>
      <c r="EE27" s="22">
        <f t="shared" ca="1" si="115"/>
        <v>1</v>
      </c>
      <c r="EF27" s="22">
        <f t="shared" ca="1" si="115"/>
        <v>0</v>
      </c>
      <c r="EG27" s="22">
        <f t="shared" ca="1" si="135"/>
        <v>1</v>
      </c>
      <c r="EH27" s="22">
        <f t="shared" ca="1" si="135"/>
        <v>0</v>
      </c>
      <c r="EI27" s="22">
        <f t="shared" ca="1" si="135"/>
        <v>1</v>
      </c>
      <c r="EJ27" s="22">
        <f t="shared" ca="1" si="135"/>
        <v>1</v>
      </c>
      <c r="EK27" s="22">
        <f t="shared" ca="1" si="135"/>
        <v>1</v>
      </c>
      <c r="EL27" s="22">
        <f t="shared" ca="1" si="135"/>
        <v>0</v>
      </c>
      <c r="EM27" s="22">
        <f t="shared" ca="1" si="135"/>
        <v>0</v>
      </c>
      <c r="EN27" s="22">
        <f t="shared" ca="1" si="135"/>
        <v>0</v>
      </c>
      <c r="EO27" s="22">
        <f t="shared" ca="1" si="136"/>
        <v>0</v>
      </c>
      <c r="EP27" s="22">
        <f t="shared" ca="1" si="136"/>
        <v>0</v>
      </c>
      <c r="EQ27" s="22">
        <f t="shared" ca="1" si="136"/>
        <v>0</v>
      </c>
      <c r="ER27" s="22">
        <f t="shared" ca="1" si="136"/>
        <v>0</v>
      </c>
      <c r="ES27" s="22">
        <f t="shared" ca="1" si="136"/>
        <v>0</v>
      </c>
      <c r="ET27" s="22">
        <f t="shared" ca="1" si="116"/>
        <v>0</v>
      </c>
      <c r="EU27" s="22">
        <f t="shared" ca="1" si="116"/>
        <v>0</v>
      </c>
      <c r="EV27" s="22">
        <f t="shared" ca="1" si="136"/>
        <v>0</v>
      </c>
      <c r="EW27" s="22">
        <f t="shared" ca="1" si="136"/>
        <v>0</v>
      </c>
      <c r="EX27" s="22">
        <f t="shared" ca="1" si="136"/>
        <v>1</v>
      </c>
      <c r="EY27" s="22">
        <f t="shared" ca="1" si="136"/>
        <v>0</v>
      </c>
      <c r="EZ27" s="256">
        <f t="shared" ca="1" si="136"/>
        <v>0</v>
      </c>
      <c r="FA27" s="256">
        <f t="shared" ca="1" si="136"/>
        <v>0</v>
      </c>
      <c r="FB27" s="256">
        <f t="shared" ca="1" si="136"/>
        <v>0</v>
      </c>
      <c r="FC27" s="256">
        <f t="shared" ca="1" si="89"/>
        <v>0</v>
      </c>
      <c r="FD27" s="256">
        <f t="shared" ca="1" si="89"/>
        <v>0</v>
      </c>
      <c r="FE27" s="256">
        <f t="shared" ca="1" si="89"/>
        <v>0</v>
      </c>
      <c r="FF27" s="10"/>
      <c r="FG27" s="22" t="str">
        <f t="shared" ca="1" si="137"/>
        <v>-</v>
      </c>
      <c r="FH27" s="22" t="str">
        <f t="shared" ca="1" si="137"/>
        <v>-</v>
      </c>
      <c r="FI27" s="256" t="str">
        <f t="shared" ca="1" si="137"/>
        <v>-</v>
      </c>
      <c r="FJ27" s="22" t="str">
        <f t="shared" ca="1" si="137"/>
        <v>-</v>
      </c>
      <c r="FK27" s="22" t="str">
        <f t="shared" ca="1" si="137"/>
        <v>-</v>
      </c>
      <c r="FL27" s="5" t="b">
        <f t="shared" ca="1" si="117"/>
        <v>1</v>
      </c>
      <c r="FM27" s="5" t="b">
        <f t="shared" ca="1" si="117"/>
        <v>0</v>
      </c>
      <c r="FN27" s="5" t="b">
        <f t="shared" ca="1" si="117"/>
        <v>0</v>
      </c>
      <c r="FO27" s="256">
        <f t="shared" ca="1" si="137"/>
        <v>0</v>
      </c>
      <c r="FP27" s="22">
        <f t="shared" ca="1" si="137"/>
        <v>2</v>
      </c>
      <c r="FQ27" s="22">
        <f t="shared" ca="1" si="137"/>
        <v>2</v>
      </c>
      <c r="FR27" s="256" t="str">
        <f t="shared" ca="1" si="89"/>
        <v>-</v>
      </c>
      <c r="FS27" s="256" t="str">
        <f t="shared" ca="1" si="89"/>
        <v>-</v>
      </c>
      <c r="FT27" s="256" t="str">
        <f t="shared" ca="1" si="89"/>
        <v>-</v>
      </c>
      <c r="FU27" s="256" t="str">
        <f t="shared" ca="1" si="89"/>
        <v>-</v>
      </c>
      <c r="FV27" s="256" t="str">
        <f t="shared" ca="1" si="89"/>
        <v>-</v>
      </c>
      <c r="FW27" s="22" t="str">
        <f t="shared" ca="1" si="138"/>
        <v>-</v>
      </c>
      <c r="FX27" s="22" t="str">
        <f t="shared" ca="1" si="138"/>
        <v>-</v>
      </c>
      <c r="FY27" s="5" t="b">
        <f t="array" aca="1" ref="FY27" ca="1">IF(OR(FZ27:GA27&lt;&gt;"-"),TRUE,"-")</f>
        <v>1</v>
      </c>
      <c r="FZ27" s="232">
        <f t="shared" ca="1" si="156"/>
        <v>2</v>
      </c>
      <c r="GA27" s="256" t="str">
        <f t="shared" ca="1" si="118"/>
        <v>-</v>
      </c>
      <c r="GB27" s="5" t="str">
        <f t="array" aca="1" ref="GB27" ca="1">IF(OR(GC27:GH27&lt;&gt;"-"),TRUE,"-")</f>
        <v>-</v>
      </c>
      <c r="GC27" s="22" t="str">
        <f t="shared" ca="1" si="139"/>
        <v>-</v>
      </c>
      <c r="GD27" s="298" t="str">
        <f t="shared" ca="1" si="157"/>
        <v>-</v>
      </c>
      <c r="GE27" s="298" t="str">
        <f t="shared" ca="1" si="157"/>
        <v>-</v>
      </c>
      <c r="GF27" s="298" t="str">
        <f t="shared" ca="1" si="157"/>
        <v>-</v>
      </c>
      <c r="GG27" s="298" t="str">
        <f t="shared" ca="1" si="157"/>
        <v>-</v>
      </c>
      <c r="GH27" s="298" t="str">
        <f t="shared" ca="1" si="140"/>
        <v>-</v>
      </c>
      <c r="GI27" s="298" t="str">
        <f t="shared" ca="1" si="157"/>
        <v>-</v>
      </c>
      <c r="GJ27" s="22" t="b">
        <f t="shared" ca="1" si="95"/>
        <v>1</v>
      </c>
      <c r="GK27" s="22">
        <f t="shared" ca="1" si="95"/>
        <v>2</v>
      </c>
      <c r="GL27" s="22" t="b">
        <f t="shared" ca="1" si="96"/>
        <v>1</v>
      </c>
      <c r="GM27" s="22" t="str">
        <f t="shared" ca="1" si="96"/>
        <v>-</v>
      </c>
      <c r="GN27" s="5" t="str">
        <f t="shared" ca="1" si="119"/>
        <v>-</v>
      </c>
      <c r="GO27" s="5" t="str">
        <f t="shared" ca="1" si="119"/>
        <v>-</v>
      </c>
      <c r="GP27" s="5" t="str">
        <f t="shared" ca="1" si="119"/>
        <v>-</v>
      </c>
      <c r="GQ27" s="5" t="str">
        <f t="shared" ca="1" si="119"/>
        <v>-</v>
      </c>
      <c r="GR27" s="22" t="str">
        <f t="shared" ca="1" si="141"/>
        <v>-</v>
      </c>
      <c r="GS27" s="256" t="str">
        <f t="shared" ca="1" si="98"/>
        <v>-</v>
      </c>
      <c r="GT27" s="256" t="str">
        <f t="shared" ca="1" si="141"/>
        <v>-</v>
      </c>
      <c r="GU27" s="256" t="str">
        <f t="shared" ca="1" si="141"/>
        <v>-</v>
      </c>
      <c r="GV27" s="256">
        <f t="shared" ca="1" si="141"/>
        <v>0.5</v>
      </c>
      <c r="GW27" s="253">
        <f t="shared" ca="1" si="141"/>
        <v>0.9</v>
      </c>
      <c r="GX27" s="253">
        <f t="shared" ca="1" si="141"/>
        <v>0.5</v>
      </c>
      <c r="GY27" s="253">
        <f t="shared" ca="1" si="141"/>
        <v>0.5</v>
      </c>
      <c r="GZ27" s="253">
        <f t="shared" ca="1" si="141"/>
        <v>0</v>
      </c>
      <c r="HA27" s="253">
        <f t="shared" ca="1" si="141"/>
        <v>0</v>
      </c>
      <c r="HB27" s="253" t="str">
        <f t="shared" ca="1" si="141"/>
        <v>-</v>
      </c>
      <c r="HC27" s="5" t="str">
        <f t="shared" ca="1" si="120"/>
        <v>-</v>
      </c>
      <c r="HD27" s="5" t="str">
        <f t="shared" ca="1" si="120"/>
        <v>-</v>
      </c>
      <c r="HE27" s="161" t="b">
        <f t="shared" ca="1" si="121"/>
        <v>0</v>
      </c>
      <c r="HF27" s="244" t="str">
        <f t="shared" ca="1" si="122"/>
        <v>-</v>
      </c>
      <c r="HG27" s="10"/>
      <c r="HH27" s="22">
        <f t="shared" ca="1" si="141"/>
        <v>1</v>
      </c>
      <c r="HI27" s="22">
        <f t="shared" ca="1" si="141"/>
        <v>0</v>
      </c>
      <c r="HJ27" s="22">
        <f t="shared" ca="1" si="141"/>
        <v>1</v>
      </c>
      <c r="HK27" s="22">
        <f t="shared" ca="1" si="141"/>
        <v>1</v>
      </c>
      <c r="HL27" s="22">
        <f t="shared" ca="1" si="141"/>
        <v>0</v>
      </c>
      <c r="HM27" s="22">
        <f t="shared" ca="1" si="141"/>
        <v>70</v>
      </c>
      <c r="HN27" s="22">
        <f t="shared" ca="1" si="142"/>
        <v>50</v>
      </c>
      <c r="HO27" s="22">
        <f t="shared" ca="1" si="142"/>
        <v>70</v>
      </c>
      <c r="HP27" s="22">
        <f t="shared" ca="1" si="142"/>
        <v>50</v>
      </c>
      <c r="HQ27" s="5">
        <f t="shared" ca="1" si="123"/>
        <v>1</v>
      </c>
      <c r="HR27" s="5">
        <f t="shared" ca="1" si="124"/>
        <v>1</v>
      </c>
      <c r="HS27" s="5">
        <f t="shared" ca="1" si="125"/>
        <v>1</v>
      </c>
      <c r="HT27" s="22">
        <f t="shared" ca="1" si="142"/>
        <v>1</v>
      </c>
      <c r="HU27" s="10"/>
      <c r="HV27" s="22">
        <f t="shared" ca="1" si="142"/>
        <v>1</v>
      </c>
      <c r="HW27" s="22">
        <f t="shared" ca="1" si="142"/>
        <v>1</v>
      </c>
      <c r="HX27" s="22">
        <f t="shared" ca="1" si="142"/>
        <v>1</v>
      </c>
      <c r="HY27" s="22">
        <f t="shared" ca="1" si="142"/>
        <v>1</v>
      </c>
      <c r="HZ27" s="22">
        <f t="shared" ca="1" si="142"/>
        <v>1</v>
      </c>
      <c r="IA27" s="22">
        <f t="shared" ca="1" si="142"/>
        <v>1</v>
      </c>
      <c r="IB27" s="256" t="str">
        <f t="shared" ca="1" si="143"/>
        <v>-</v>
      </c>
      <c r="IC27" s="22">
        <f t="shared" ca="1" si="143"/>
        <v>0</v>
      </c>
      <c r="ID27" s="27">
        <v>0</v>
      </c>
    </row>
    <row r="28" spans="1:238" s="209" customFormat="1" outlineLevel="2">
      <c r="A28" s="208">
        <f t="shared" si="126"/>
        <v>23</v>
      </c>
      <c r="B28" s="216">
        <f t="shared" ca="1" si="144"/>
        <v>19</v>
      </c>
      <c r="C28" s="236">
        <v>200</v>
      </c>
      <c r="D28" s="236" t="s">
        <v>943</v>
      </c>
      <c r="E28" s="236" t="b">
        <f t="shared" ca="1" si="106"/>
        <v>1</v>
      </c>
      <c r="F28" s="209" t="b">
        <v>0</v>
      </c>
      <c r="G28" s="209" t="b">
        <f t="shared" ca="1" si="127"/>
        <v>1</v>
      </c>
      <c r="H28" s="232">
        <f t="shared" ca="1" si="145"/>
        <v>1</v>
      </c>
      <c r="I28" s="232">
        <f t="shared" ca="1" si="128"/>
        <v>1</v>
      </c>
      <c r="J28" s="232">
        <f t="shared" ca="1" si="128"/>
        <v>1</v>
      </c>
      <c r="K28" s="232">
        <f t="shared" ca="1" si="128"/>
        <v>1</v>
      </c>
      <c r="L28" s="232">
        <f t="shared" ca="1" si="128"/>
        <v>1</v>
      </c>
      <c r="M28" s="232">
        <f t="shared" ca="1" si="128"/>
        <v>1</v>
      </c>
      <c r="N28" s="232">
        <f t="shared" ca="1" si="128"/>
        <v>1</v>
      </c>
      <c r="P28" s="224" t="str">
        <f t="shared" ca="1" si="129"/>
        <v>00004 FeedSupply GSM Day135 FWM     GI1 T_TRUE  LTW_TRUE  (F43N33)</v>
      </c>
      <c r="Q28" s="10" t="str">
        <f ca="1">IF(COUNTIF(P$5:P28,P28)=1,"-","Dup")</f>
        <v>-</v>
      </c>
      <c r="R28" s="10"/>
      <c r="S28" s="232" t="str">
        <f t="shared" ca="1" si="146"/>
        <v>-</v>
      </c>
      <c r="T28" s="22" t="str">
        <f t="shared" ca="1" si="107"/>
        <v>-</v>
      </c>
      <c r="U28" s="232" t="str">
        <f t="shared" ca="1" si="146"/>
        <v>-</v>
      </c>
      <c r="V28" s="232" t="str">
        <f t="shared" ca="1" si="146"/>
        <v>-</v>
      </c>
      <c r="W28" s="22" t="str">
        <f t="shared" ca="1" si="108"/>
        <v>-</v>
      </c>
      <c r="X28" s="256" t="str">
        <f t="shared" ca="1" si="108"/>
        <v>-</v>
      </c>
      <c r="Y28" s="10"/>
      <c r="Z28" s="22" t="b">
        <f t="shared" ca="1" si="109"/>
        <v>1</v>
      </c>
      <c r="AA28" s="256" t="str">
        <f t="shared" ca="1" si="109"/>
        <v>-</v>
      </c>
      <c r="AB28" s="256" t="str">
        <f t="shared" ca="1" si="109"/>
        <v>-</v>
      </c>
      <c r="AC28" s="256" t="str">
        <f t="shared" ca="1" si="109"/>
        <v>-</v>
      </c>
      <c r="AD28" s="22" t="b">
        <f t="shared" ca="1" si="109"/>
        <v>0</v>
      </c>
      <c r="AE28" s="256" t="str">
        <f t="shared" ca="1" si="110"/>
        <v>-</v>
      </c>
      <c r="AF28" s="256" t="str">
        <f t="shared" ca="1" si="110"/>
        <v>-</v>
      </c>
      <c r="AG28" s="256" t="str">
        <f t="shared" ca="1" si="110"/>
        <v>-</v>
      </c>
      <c r="AH28" s="256" t="str">
        <f t="shared" ca="1" si="110"/>
        <v>-</v>
      </c>
      <c r="AI28" s="10"/>
      <c r="AJ28" s="232" t="b">
        <f t="shared" ref="AJ28:AJ33" ca="1" si="158">OFFSET(AJ28,-1,0)</f>
        <v>1</v>
      </c>
      <c r="AK28" s="232" t="b">
        <f t="shared" ca="1" si="147"/>
        <v>1</v>
      </c>
      <c r="AL28" s="251">
        <f t="shared" ca="1" si="130"/>
        <v>1104</v>
      </c>
      <c r="AM28" s="232" t="b">
        <f t="shared" ca="1" si="148"/>
        <v>0</v>
      </c>
      <c r="AN28" s="244" t="str">
        <f t="shared" ca="1" si="109"/>
        <v>-</v>
      </c>
      <c r="AO28" s="22" t="b">
        <f t="shared" ca="1" si="109"/>
        <v>1</v>
      </c>
      <c r="AP28" s="232">
        <f t="shared" ca="1" si="149"/>
        <v>1105</v>
      </c>
      <c r="AQ28" s="22">
        <f t="shared" ca="1" si="150"/>
        <v>1</v>
      </c>
      <c r="AR28" s="22">
        <f t="shared" ca="1" si="109"/>
        <v>1</v>
      </c>
      <c r="AS28" s="22">
        <f t="shared" ca="1" si="109"/>
        <v>1</v>
      </c>
      <c r="AT28" s="22" t="str">
        <f t="shared" ca="1" si="109"/>
        <v>-</v>
      </c>
      <c r="AU28" s="22" t="str">
        <f t="shared" ca="1" si="109"/>
        <v>-</v>
      </c>
      <c r="AV28" s="10"/>
      <c r="AW28" s="22" t="str">
        <f t="shared" ca="1" si="109"/>
        <v>-</v>
      </c>
      <c r="AX28" s="22" t="str">
        <f t="shared" ca="1" si="131"/>
        <v>-</v>
      </c>
      <c r="AY28" s="22" t="str">
        <f t="shared" ca="1" si="131"/>
        <v>-</v>
      </c>
      <c r="AZ28" s="22" t="str">
        <f t="shared" ca="1" si="131"/>
        <v>-</v>
      </c>
      <c r="BA28" s="22" t="str">
        <f t="shared" ca="1" si="131"/>
        <v>-</v>
      </c>
      <c r="BB28" s="22" t="str">
        <f t="shared" ca="1" si="131"/>
        <v>-</v>
      </c>
      <c r="BC28" s="22" t="str">
        <f t="shared" ca="1" si="131"/>
        <v>-</v>
      </c>
      <c r="BD28" s="22" t="str">
        <f t="shared" ca="1" si="131"/>
        <v>-</v>
      </c>
      <c r="BE28" s="22" t="str">
        <f t="shared" ca="1" si="131"/>
        <v>-</v>
      </c>
      <c r="BF28" s="22" t="str">
        <f t="shared" ca="1" si="131"/>
        <v>-</v>
      </c>
      <c r="BG28" s="22" t="str">
        <f t="shared" ca="1" si="131"/>
        <v>-</v>
      </c>
      <c r="BH28" s="22" t="str">
        <f t="shared" ca="1" si="131"/>
        <v>-</v>
      </c>
      <c r="BI28" s="22" t="str">
        <f t="shared" ca="1" si="131"/>
        <v>-</v>
      </c>
      <c r="BJ28" s="22" t="str">
        <f t="shared" ca="1" si="131"/>
        <v>-</v>
      </c>
      <c r="BK28" s="22" t="str">
        <f t="shared" ca="1" si="131"/>
        <v>-</v>
      </c>
      <c r="BL28" s="22" t="str">
        <f t="shared" ca="1" si="131"/>
        <v>-</v>
      </c>
      <c r="BM28" s="22" t="str">
        <f t="shared" ca="1" si="131"/>
        <v>-</v>
      </c>
      <c r="BN28" s="22" t="str">
        <f t="shared" ca="1" si="132"/>
        <v>-</v>
      </c>
      <c r="BO28" s="22" t="str">
        <f t="shared" ca="1" si="132"/>
        <v>-</v>
      </c>
      <c r="BP28" s="22" t="str">
        <f t="shared" ca="1" si="132"/>
        <v>-</v>
      </c>
      <c r="BQ28" s="22" t="str">
        <f t="shared" ca="1" si="132"/>
        <v>-</v>
      </c>
      <c r="BR28" s="10"/>
      <c r="BS28" s="232" t="b">
        <f t="shared" ref="BS28:BS33" ca="1" si="159">OFFSET(BS28,-1,0)</f>
        <v>1</v>
      </c>
      <c r="BT28" s="232" t="b">
        <f t="shared" ref="BT28:BT33" ca="1" si="160">OFFSET(BT28,-1,0)</f>
        <v>0</v>
      </c>
      <c r="BU28" s="244" t="str">
        <f t="shared" ca="1" si="132"/>
        <v>-</v>
      </c>
      <c r="BV28" s="244" t="str">
        <f t="shared" ca="1" si="132"/>
        <v>-</v>
      </c>
      <c r="BW28" s="244" t="str">
        <f t="shared" ca="1" si="132"/>
        <v>-</v>
      </c>
      <c r="BX28" s="244" t="str">
        <f t="shared" ca="1" si="132"/>
        <v>-</v>
      </c>
      <c r="BY28" s="244" t="str">
        <f t="shared" ca="1" si="132"/>
        <v>-</v>
      </c>
      <c r="BZ28" s="244" t="str">
        <f t="shared" ca="1" si="132"/>
        <v>-</v>
      </c>
      <c r="CA28" s="256" t="str">
        <f t="shared" ca="1" si="132"/>
        <v>-</v>
      </c>
      <c r="CB28" s="256" t="str">
        <f t="shared" ca="1" si="132"/>
        <v>-</v>
      </c>
      <c r="CC28" s="256" t="str">
        <f t="shared" ca="1" si="132"/>
        <v>-</v>
      </c>
      <c r="CD28" s="256" t="str">
        <f t="shared" ca="1" si="132"/>
        <v>-</v>
      </c>
      <c r="CE28" s="256" t="str">
        <f t="shared" ca="1" si="132"/>
        <v>-</v>
      </c>
      <c r="CF28" s="256" t="str">
        <f t="shared" ca="1" si="132"/>
        <v>-</v>
      </c>
      <c r="CG28" s="256" t="str">
        <f t="shared" ca="1" si="132"/>
        <v>-</v>
      </c>
      <c r="CH28" s="256" t="str">
        <f t="shared" ca="1" si="132"/>
        <v>-</v>
      </c>
      <c r="CI28" s="256" t="str">
        <f t="shared" ca="1" si="132"/>
        <v>-</v>
      </c>
      <c r="CJ28" s="256" t="str">
        <f t="shared" ca="1" si="132"/>
        <v>-</v>
      </c>
      <c r="CK28" s="256" t="str">
        <f t="shared" ca="1" si="132"/>
        <v>-</v>
      </c>
      <c r="CL28" s="256" t="str">
        <f t="shared" ca="1" si="132"/>
        <v>-</v>
      </c>
      <c r="CM28" s="232">
        <f t="shared" ca="1" si="151"/>
        <v>3</v>
      </c>
      <c r="CN28" s="232">
        <f t="shared" ca="1" si="151"/>
        <v>3</v>
      </c>
      <c r="CO28" s="256">
        <f t="shared" ca="1" si="132"/>
        <v>0</v>
      </c>
      <c r="CP28" s="232" t="str">
        <f t="shared" ca="1" si="152"/>
        <v>-</v>
      </c>
      <c r="CQ28" s="232" t="str">
        <f t="shared" ca="1" si="152"/>
        <v>-</v>
      </c>
      <c r="CR28" s="22" t="str">
        <f t="shared" ca="1" si="133"/>
        <v>-</v>
      </c>
      <c r="CS28" s="22" t="str">
        <f t="shared" ca="1" si="133"/>
        <v>-</v>
      </c>
      <c r="CT28" s="22" t="str">
        <f t="shared" ca="1" si="133"/>
        <v>-</v>
      </c>
      <c r="CU28" s="22" t="str">
        <f t="shared" ca="1" si="133"/>
        <v>-</v>
      </c>
      <c r="CV28" s="22" t="str">
        <f t="shared" ca="1" si="133"/>
        <v>-</v>
      </c>
      <c r="CW28" s="251">
        <f t="shared" ca="1" si="153"/>
        <v>0</v>
      </c>
      <c r="CX28" s="251" t="str">
        <f t="shared" ca="1" si="154"/>
        <v>-</v>
      </c>
      <c r="CY28" s="251" t="str">
        <f t="shared" ca="1" si="155"/>
        <v>-</v>
      </c>
      <c r="CZ28" s="22" t="str">
        <f t="shared" ca="1" si="133"/>
        <v>-</v>
      </c>
      <c r="DA28" s="22" t="str">
        <f t="shared" ca="1" si="133"/>
        <v>-</v>
      </c>
      <c r="DB28" s="22" t="str">
        <f t="shared" ca="1" si="133"/>
        <v>-</v>
      </c>
      <c r="DC28" s="22">
        <f t="shared" ca="1" si="133"/>
        <v>0</v>
      </c>
      <c r="DD28" s="256">
        <f t="shared" ca="1" si="111"/>
        <v>0</v>
      </c>
      <c r="DE28" s="256">
        <f t="shared" ca="1" si="111"/>
        <v>0</v>
      </c>
      <c r="DF28" s="256">
        <f t="shared" ca="1" si="111"/>
        <v>0</v>
      </c>
      <c r="DG28" s="22">
        <f t="shared" ca="1" si="134"/>
        <v>0</v>
      </c>
      <c r="DH28" s="22">
        <f t="shared" ca="1" si="134"/>
        <v>0</v>
      </c>
      <c r="DI28" s="22">
        <f t="shared" ca="1" si="134"/>
        <v>0</v>
      </c>
      <c r="DJ28" s="22" t="str">
        <f t="shared" ca="1" si="134"/>
        <v>-</v>
      </c>
      <c r="DK28" s="22" t="str">
        <f t="shared" ca="1" si="134"/>
        <v>-</v>
      </c>
      <c r="DL28" s="256" t="str">
        <f t="shared" ca="1" si="134"/>
        <v>-</v>
      </c>
      <c r="DM28" s="256" t="str">
        <f t="shared" ca="1" si="134"/>
        <v>-</v>
      </c>
      <c r="DN28" s="22" t="str">
        <f t="shared" ca="1" si="134"/>
        <v>-</v>
      </c>
      <c r="DO28" s="22" t="str">
        <f t="shared" ca="1" si="134"/>
        <v>-</v>
      </c>
      <c r="DP28" s="22" t="str">
        <f t="shared" ca="1" si="134"/>
        <v>-</v>
      </c>
      <c r="DQ28" s="22" t="str">
        <f t="shared" ca="1" si="134"/>
        <v>-</v>
      </c>
      <c r="DR28" s="22" t="str">
        <f t="shared" ca="1" si="134"/>
        <v>-</v>
      </c>
      <c r="DS28" s="22" t="str">
        <f t="shared" ca="1" si="134"/>
        <v>-</v>
      </c>
      <c r="DT28" s="22" t="str">
        <f t="shared" ca="1" si="134"/>
        <v>-</v>
      </c>
      <c r="DU28" s="10"/>
      <c r="DV28" s="5">
        <f t="shared" ca="1" si="113"/>
        <v>0</v>
      </c>
      <c r="DW28" s="22" t="str">
        <f t="shared" ca="1" si="135"/>
        <v>-</v>
      </c>
      <c r="DX28" s="22" t="str">
        <f t="shared" ca="1" si="135"/>
        <v>-</v>
      </c>
      <c r="DY28" s="22" t="str">
        <f t="shared" ca="1" si="135"/>
        <v>-</v>
      </c>
      <c r="DZ28" s="22" t="str">
        <f t="shared" ca="1" si="135"/>
        <v>-</v>
      </c>
      <c r="EA28" s="5" t="b">
        <f t="shared" ca="1" si="114"/>
        <v>0</v>
      </c>
      <c r="EB28" s="22" t="str">
        <f t="shared" ca="1" si="135"/>
        <v>-</v>
      </c>
      <c r="EC28" s="22">
        <f t="shared" ca="1" si="135"/>
        <v>0</v>
      </c>
      <c r="ED28" s="22" t="str">
        <f t="shared" ca="1" si="135"/>
        <v>-</v>
      </c>
      <c r="EE28" s="22">
        <f t="shared" ca="1" si="115"/>
        <v>1</v>
      </c>
      <c r="EF28" s="22">
        <f t="shared" ca="1" si="115"/>
        <v>0</v>
      </c>
      <c r="EG28" s="22">
        <f t="shared" ca="1" si="135"/>
        <v>1</v>
      </c>
      <c r="EH28" s="22">
        <f t="shared" ca="1" si="135"/>
        <v>0</v>
      </c>
      <c r="EI28" s="22">
        <f t="shared" ca="1" si="135"/>
        <v>1</v>
      </c>
      <c r="EJ28" s="22">
        <f t="shared" ca="1" si="135"/>
        <v>1</v>
      </c>
      <c r="EK28" s="22">
        <f t="shared" ca="1" si="135"/>
        <v>1</v>
      </c>
      <c r="EL28" s="22">
        <f t="shared" ca="1" si="135"/>
        <v>0</v>
      </c>
      <c r="EM28" s="22">
        <f t="shared" ca="1" si="135"/>
        <v>0</v>
      </c>
      <c r="EN28" s="22">
        <f t="shared" ca="1" si="135"/>
        <v>0</v>
      </c>
      <c r="EO28" s="22">
        <f t="shared" ca="1" si="136"/>
        <v>0</v>
      </c>
      <c r="EP28" s="22">
        <f t="shared" ca="1" si="136"/>
        <v>0</v>
      </c>
      <c r="EQ28" s="22">
        <f t="shared" ca="1" si="136"/>
        <v>0</v>
      </c>
      <c r="ER28" s="22">
        <f t="shared" ca="1" si="136"/>
        <v>0</v>
      </c>
      <c r="ES28" s="22">
        <f t="shared" ca="1" si="136"/>
        <v>0</v>
      </c>
      <c r="ET28" s="22">
        <f t="shared" ca="1" si="116"/>
        <v>0</v>
      </c>
      <c r="EU28" s="22">
        <f t="shared" ca="1" si="116"/>
        <v>0</v>
      </c>
      <c r="EV28" s="22">
        <f t="shared" ca="1" si="136"/>
        <v>0</v>
      </c>
      <c r="EW28" s="22">
        <f t="shared" ca="1" si="136"/>
        <v>0</v>
      </c>
      <c r="EX28" s="22">
        <f t="shared" ca="1" si="136"/>
        <v>1</v>
      </c>
      <c r="EY28" s="22">
        <f t="shared" ca="1" si="136"/>
        <v>0</v>
      </c>
      <c r="EZ28" s="256">
        <f t="shared" ca="1" si="136"/>
        <v>0</v>
      </c>
      <c r="FA28" s="256">
        <f t="shared" ca="1" si="136"/>
        <v>0</v>
      </c>
      <c r="FB28" s="256">
        <f t="shared" ca="1" si="136"/>
        <v>0</v>
      </c>
      <c r="FC28" s="256">
        <f t="shared" ca="1" si="89"/>
        <v>0</v>
      </c>
      <c r="FD28" s="256">
        <f t="shared" ca="1" si="89"/>
        <v>0</v>
      </c>
      <c r="FE28" s="256">
        <f t="shared" ca="1" si="89"/>
        <v>0</v>
      </c>
      <c r="FF28" s="10"/>
      <c r="FG28" s="22" t="str">
        <f t="shared" ca="1" si="137"/>
        <v>-</v>
      </c>
      <c r="FH28" s="22" t="str">
        <f t="shared" ca="1" si="137"/>
        <v>-</v>
      </c>
      <c r="FI28" s="256" t="str">
        <f t="shared" ca="1" si="137"/>
        <v>-</v>
      </c>
      <c r="FJ28" s="22" t="str">
        <f t="shared" ca="1" si="137"/>
        <v>-</v>
      </c>
      <c r="FK28" s="22" t="str">
        <f t="shared" ca="1" si="137"/>
        <v>-</v>
      </c>
      <c r="FL28" s="5" t="b">
        <f t="shared" ca="1" si="117"/>
        <v>1</v>
      </c>
      <c r="FM28" s="5" t="b">
        <f t="shared" ca="1" si="117"/>
        <v>0</v>
      </c>
      <c r="FN28" s="5" t="b">
        <f t="shared" ca="1" si="117"/>
        <v>0</v>
      </c>
      <c r="FO28" s="256">
        <f t="shared" ca="1" si="137"/>
        <v>0</v>
      </c>
      <c r="FP28" s="22">
        <f t="shared" ca="1" si="137"/>
        <v>2</v>
      </c>
      <c r="FQ28" s="22">
        <f t="shared" ca="1" si="137"/>
        <v>2</v>
      </c>
      <c r="FR28" s="256" t="str">
        <f t="shared" ca="1" si="89"/>
        <v>-</v>
      </c>
      <c r="FS28" s="256" t="str">
        <f t="shared" ca="1" si="89"/>
        <v>-</v>
      </c>
      <c r="FT28" s="256" t="str">
        <f t="shared" ca="1" si="89"/>
        <v>-</v>
      </c>
      <c r="FU28" s="256" t="str">
        <f t="shared" ca="1" si="89"/>
        <v>-</v>
      </c>
      <c r="FV28" s="256" t="str">
        <f t="shared" ca="1" si="89"/>
        <v>-</v>
      </c>
      <c r="FW28" s="22" t="str">
        <f t="shared" ca="1" si="138"/>
        <v>-</v>
      </c>
      <c r="FX28" s="22" t="str">
        <f t="shared" ca="1" si="138"/>
        <v>-</v>
      </c>
      <c r="FY28" s="5" t="b">
        <f t="array" aca="1" ref="FY28" ca="1">IF(OR(FZ28:GA28&lt;&gt;"-"),TRUE,"-")</f>
        <v>1</v>
      </c>
      <c r="FZ28" s="232">
        <f t="shared" ca="1" si="156"/>
        <v>2</v>
      </c>
      <c r="GA28" s="256" t="str">
        <f t="shared" ca="1" si="118"/>
        <v>-</v>
      </c>
      <c r="GB28" s="5" t="str">
        <f t="array" aca="1" ref="GB28" ca="1">IF(OR(GC28:GH28&lt;&gt;"-"),TRUE,"-")</f>
        <v>-</v>
      </c>
      <c r="GC28" s="22" t="str">
        <f t="shared" ca="1" si="139"/>
        <v>-</v>
      </c>
      <c r="GD28" s="298" t="str">
        <f t="shared" ca="1" si="157"/>
        <v>-</v>
      </c>
      <c r="GE28" s="298" t="str">
        <f t="shared" ca="1" si="157"/>
        <v>-</v>
      </c>
      <c r="GF28" s="298" t="str">
        <f t="shared" ca="1" si="157"/>
        <v>-</v>
      </c>
      <c r="GG28" s="298" t="str">
        <f t="shared" ca="1" si="157"/>
        <v>-</v>
      </c>
      <c r="GH28" s="298" t="str">
        <f t="shared" ca="1" si="140"/>
        <v>-</v>
      </c>
      <c r="GI28" s="298" t="str">
        <f t="shared" ca="1" si="157"/>
        <v>-</v>
      </c>
      <c r="GJ28" s="22" t="b">
        <f t="shared" ca="1" si="95"/>
        <v>1</v>
      </c>
      <c r="GK28" s="22">
        <f t="shared" ca="1" si="95"/>
        <v>2</v>
      </c>
      <c r="GL28" s="22" t="b">
        <f t="shared" ca="1" si="96"/>
        <v>1</v>
      </c>
      <c r="GM28" s="22" t="str">
        <f t="shared" ca="1" si="96"/>
        <v>-</v>
      </c>
      <c r="GN28" s="5" t="str">
        <f t="shared" ca="1" si="119"/>
        <v>-</v>
      </c>
      <c r="GO28" s="5" t="str">
        <f t="shared" ca="1" si="119"/>
        <v>-</v>
      </c>
      <c r="GP28" s="5" t="str">
        <f t="shared" ca="1" si="119"/>
        <v>-</v>
      </c>
      <c r="GQ28" s="5" t="str">
        <f t="shared" ca="1" si="119"/>
        <v>-</v>
      </c>
      <c r="GR28" s="22" t="str">
        <f t="shared" ca="1" si="141"/>
        <v>-</v>
      </c>
      <c r="GS28" s="256" t="str">
        <f t="shared" ca="1" si="98"/>
        <v>-</v>
      </c>
      <c r="GT28" s="256" t="str">
        <f t="shared" ca="1" si="141"/>
        <v>-</v>
      </c>
      <c r="GU28" s="256" t="str">
        <f t="shared" ca="1" si="141"/>
        <v>-</v>
      </c>
      <c r="GV28" s="256">
        <f t="shared" ca="1" si="141"/>
        <v>0.5</v>
      </c>
      <c r="GW28" s="253">
        <f t="shared" ca="1" si="141"/>
        <v>0.9</v>
      </c>
      <c r="GX28" s="253">
        <f t="shared" ca="1" si="141"/>
        <v>0.5</v>
      </c>
      <c r="GY28" s="253">
        <f t="shared" ca="1" si="141"/>
        <v>0.5</v>
      </c>
      <c r="GZ28" s="253">
        <f t="shared" ca="1" si="141"/>
        <v>0</v>
      </c>
      <c r="HA28" s="253">
        <f t="shared" ca="1" si="141"/>
        <v>0</v>
      </c>
      <c r="HB28" s="253" t="str">
        <f t="shared" ca="1" si="141"/>
        <v>-</v>
      </c>
      <c r="HC28" s="5" t="str">
        <f t="shared" ca="1" si="120"/>
        <v>-</v>
      </c>
      <c r="HD28" s="5" t="str">
        <f t="shared" ca="1" si="120"/>
        <v>-</v>
      </c>
      <c r="HE28" s="161" t="b">
        <f t="shared" ca="1" si="121"/>
        <v>0</v>
      </c>
      <c r="HF28" s="244" t="str">
        <f t="shared" ca="1" si="122"/>
        <v>-</v>
      </c>
      <c r="HG28" s="10"/>
      <c r="HH28" s="22">
        <f t="shared" ca="1" si="141"/>
        <v>1</v>
      </c>
      <c r="HI28" s="22">
        <f t="shared" ca="1" si="141"/>
        <v>0</v>
      </c>
      <c r="HJ28" s="22">
        <f t="shared" ca="1" si="141"/>
        <v>1</v>
      </c>
      <c r="HK28" s="22">
        <f t="shared" ca="1" si="141"/>
        <v>1</v>
      </c>
      <c r="HL28" s="22">
        <f t="shared" ca="1" si="141"/>
        <v>0</v>
      </c>
      <c r="HM28" s="22">
        <f t="shared" ca="1" si="141"/>
        <v>70</v>
      </c>
      <c r="HN28" s="22">
        <f t="shared" ca="1" si="142"/>
        <v>50</v>
      </c>
      <c r="HO28" s="22">
        <f t="shared" ca="1" si="142"/>
        <v>70</v>
      </c>
      <c r="HP28" s="22">
        <f t="shared" ca="1" si="142"/>
        <v>50</v>
      </c>
      <c r="HQ28" s="5">
        <f t="shared" ca="1" si="123"/>
        <v>1</v>
      </c>
      <c r="HR28" s="5">
        <f t="shared" ca="1" si="124"/>
        <v>1</v>
      </c>
      <c r="HS28" s="5">
        <f t="shared" ca="1" si="125"/>
        <v>1</v>
      </c>
      <c r="HT28" s="22">
        <f t="shared" ca="1" si="142"/>
        <v>1</v>
      </c>
      <c r="HU28" s="10"/>
      <c r="HV28" s="22">
        <f t="shared" ca="1" si="142"/>
        <v>1</v>
      </c>
      <c r="HW28" s="22">
        <f t="shared" ca="1" si="142"/>
        <v>1</v>
      </c>
      <c r="HX28" s="22">
        <f t="shared" ca="1" si="142"/>
        <v>1</v>
      </c>
      <c r="HY28" s="22">
        <f t="shared" ca="1" si="142"/>
        <v>1</v>
      </c>
      <c r="HZ28" s="22">
        <f t="shared" ca="1" si="142"/>
        <v>1</v>
      </c>
      <c r="IA28" s="22">
        <f t="shared" ca="1" si="142"/>
        <v>1</v>
      </c>
      <c r="IB28" s="256" t="str">
        <f t="shared" ca="1" si="143"/>
        <v>-</v>
      </c>
      <c r="IC28" s="22">
        <f t="shared" ca="1" si="143"/>
        <v>0</v>
      </c>
      <c r="ID28" s="27">
        <v>0</v>
      </c>
    </row>
    <row r="29" spans="1:238" s="209" customFormat="1" outlineLevel="2">
      <c r="A29" s="208">
        <f t="shared" si="126"/>
        <v>24</v>
      </c>
      <c r="B29" s="216">
        <f t="shared" ca="1" si="144"/>
        <v>19</v>
      </c>
      <c r="C29" s="236">
        <v>200</v>
      </c>
      <c r="D29" s="236" t="s">
        <v>943</v>
      </c>
      <c r="E29" s="236" t="b">
        <f t="shared" ca="1" si="106"/>
        <v>1</v>
      </c>
      <c r="F29" s="209" t="b">
        <v>0</v>
      </c>
      <c r="G29" s="209" t="b">
        <f t="shared" ca="1" si="127"/>
        <v>1</v>
      </c>
      <c r="H29" s="232">
        <f t="shared" ca="1" si="145"/>
        <v>1</v>
      </c>
      <c r="I29" s="232">
        <f t="shared" ca="1" si="128"/>
        <v>1</v>
      </c>
      <c r="J29" s="232">
        <f t="shared" ca="1" si="128"/>
        <v>1</v>
      </c>
      <c r="K29" s="232">
        <f t="shared" ca="1" si="128"/>
        <v>1</v>
      </c>
      <c r="L29" s="232">
        <f t="shared" ca="1" si="128"/>
        <v>1</v>
      </c>
      <c r="M29" s="232">
        <f t="shared" ca="1" si="128"/>
        <v>1</v>
      </c>
      <c r="N29" s="232">
        <f t="shared" ca="1" si="128"/>
        <v>1</v>
      </c>
      <c r="P29" s="224" t="str">
        <f t="shared" ca="1" si="129"/>
        <v>00005 FeedSupply GSM Day135 FWM     GI1 T_TRUE  LTW_TRUE  (F43N33)</v>
      </c>
      <c r="Q29" s="10" t="str">
        <f ca="1">IF(COUNTIF(P$5:P29,P29)=1,"-","Dup")</f>
        <v>-</v>
      </c>
      <c r="R29" s="10"/>
      <c r="S29" s="232" t="str">
        <f t="shared" ca="1" si="146"/>
        <v>-</v>
      </c>
      <c r="T29" s="22" t="str">
        <f t="shared" ca="1" si="107"/>
        <v>-</v>
      </c>
      <c r="U29" s="232" t="str">
        <f t="shared" ca="1" si="146"/>
        <v>-</v>
      </c>
      <c r="V29" s="232" t="str">
        <f t="shared" ca="1" si="146"/>
        <v>-</v>
      </c>
      <c r="W29" s="22" t="str">
        <f t="shared" ca="1" si="108"/>
        <v>-</v>
      </c>
      <c r="X29" s="256" t="str">
        <f t="shared" ca="1" si="108"/>
        <v>-</v>
      </c>
      <c r="Y29" s="10"/>
      <c r="Z29" s="22" t="b">
        <f t="shared" ca="1" si="109"/>
        <v>1</v>
      </c>
      <c r="AA29" s="256" t="str">
        <f t="shared" ca="1" si="109"/>
        <v>-</v>
      </c>
      <c r="AB29" s="256" t="str">
        <f t="shared" ca="1" si="109"/>
        <v>-</v>
      </c>
      <c r="AC29" s="256" t="str">
        <f t="shared" ca="1" si="109"/>
        <v>-</v>
      </c>
      <c r="AD29" s="22" t="b">
        <f t="shared" ca="1" si="109"/>
        <v>0</v>
      </c>
      <c r="AE29" s="256" t="str">
        <f t="shared" ca="1" si="110"/>
        <v>-</v>
      </c>
      <c r="AF29" s="256" t="str">
        <f t="shared" ca="1" si="110"/>
        <v>-</v>
      </c>
      <c r="AG29" s="256" t="str">
        <f t="shared" ca="1" si="110"/>
        <v>-</v>
      </c>
      <c r="AH29" s="256" t="str">
        <f t="shared" ca="1" si="110"/>
        <v>-</v>
      </c>
      <c r="AI29" s="10"/>
      <c r="AJ29" s="232" t="b">
        <f t="shared" ca="1" si="158"/>
        <v>1</v>
      </c>
      <c r="AK29" s="232" t="b">
        <f t="shared" ca="1" si="147"/>
        <v>1</v>
      </c>
      <c r="AL29" s="251">
        <f t="shared" ca="1" si="130"/>
        <v>1105</v>
      </c>
      <c r="AM29" s="232" t="b">
        <f t="shared" ca="1" si="148"/>
        <v>0</v>
      </c>
      <c r="AN29" s="244" t="str">
        <f t="shared" ca="1" si="109"/>
        <v>-</v>
      </c>
      <c r="AO29" s="22" t="b">
        <f t="shared" ca="1" si="109"/>
        <v>1</v>
      </c>
      <c r="AP29" s="232">
        <f t="shared" ca="1" si="149"/>
        <v>1106</v>
      </c>
      <c r="AQ29" s="22">
        <f t="shared" ca="1" si="150"/>
        <v>1</v>
      </c>
      <c r="AR29" s="22">
        <f t="shared" ca="1" si="109"/>
        <v>1</v>
      </c>
      <c r="AS29" s="22">
        <f t="shared" ca="1" si="109"/>
        <v>1</v>
      </c>
      <c r="AT29" s="22" t="str">
        <f t="shared" ca="1" si="109"/>
        <v>-</v>
      </c>
      <c r="AU29" s="22" t="str">
        <f t="shared" ca="1" si="109"/>
        <v>-</v>
      </c>
      <c r="AV29" s="10"/>
      <c r="AW29" s="22" t="str">
        <f t="shared" ca="1" si="109"/>
        <v>-</v>
      </c>
      <c r="AX29" s="22" t="str">
        <f t="shared" ca="1" si="131"/>
        <v>-</v>
      </c>
      <c r="AY29" s="22" t="str">
        <f t="shared" ca="1" si="131"/>
        <v>-</v>
      </c>
      <c r="AZ29" s="22" t="str">
        <f t="shared" ca="1" si="131"/>
        <v>-</v>
      </c>
      <c r="BA29" s="22" t="str">
        <f t="shared" ca="1" si="131"/>
        <v>-</v>
      </c>
      <c r="BB29" s="22" t="str">
        <f t="shared" ca="1" si="131"/>
        <v>-</v>
      </c>
      <c r="BC29" s="22" t="str">
        <f t="shared" ca="1" si="131"/>
        <v>-</v>
      </c>
      <c r="BD29" s="22" t="str">
        <f t="shared" ca="1" si="131"/>
        <v>-</v>
      </c>
      <c r="BE29" s="22" t="str">
        <f t="shared" ca="1" si="131"/>
        <v>-</v>
      </c>
      <c r="BF29" s="22" t="str">
        <f t="shared" ca="1" si="131"/>
        <v>-</v>
      </c>
      <c r="BG29" s="22" t="str">
        <f t="shared" ca="1" si="131"/>
        <v>-</v>
      </c>
      <c r="BH29" s="22" t="str">
        <f t="shared" ca="1" si="131"/>
        <v>-</v>
      </c>
      <c r="BI29" s="22" t="str">
        <f t="shared" ca="1" si="131"/>
        <v>-</v>
      </c>
      <c r="BJ29" s="22" t="str">
        <f t="shared" ca="1" si="131"/>
        <v>-</v>
      </c>
      <c r="BK29" s="22" t="str">
        <f t="shared" ca="1" si="131"/>
        <v>-</v>
      </c>
      <c r="BL29" s="22" t="str">
        <f t="shared" ca="1" si="131"/>
        <v>-</v>
      </c>
      <c r="BM29" s="22" t="str">
        <f t="shared" ca="1" si="131"/>
        <v>-</v>
      </c>
      <c r="BN29" s="22" t="str">
        <f t="shared" ca="1" si="132"/>
        <v>-</v>
      </c>
      <c r="BO29" s="22" t="str">
        <f t="shared" ca="1" si="132"/>
        <v>-</v>
      </c>
      <c r="BP29" s="22" t="str">
        <f t="shared" ca="1" si="132"/>
        <v>-</v>
      </c>
      <c r="BQ29" s="22" t="str">
        <f t="shared" ca="1" si="132"/>
        <v>-</v>
      </c>
      <c r="BR29" s="10"/>
      <c r="BS29" s="255" t="b">
        <v>0</v>
      </c>
      <c r="BT29" s="255" t="b">
        <v>1</v>
      </c>
      <c r="BU29" s="244" t="str">
        <f t="shared" ca="1" si="132"/>
        <v>-</v>
      </c>
      <c r="BV29" s="244" t="str">
        <f t="shared" ca="1" si="132"/>
        <v>-</v>
      </c>
      <c r="BW29" s="244" t="str">
        <f t="shared" ca="1" si="132"/>
        <v>-</v>
      </c>
      <c r="BX29" s="244" t="str">
        <f t="shared" ca="1" si="132"/>
        <v>-</v>
      </c>
      <c r="BY29" s="244" t="str">
        <f t="shared" ca="1" si="132"/>
        <v>-</v>
      </c>
      <c r="BZ29" s="244" t="str">
        <f t="shared" ca="1" si="132"/>
        <v>-</v>
      </c>
      <c r="CA29" s="256" t="str">
        <f t="shared" ca="1" si="132"/>
        <v>-</v>
      </c>
      <c r="CB29" s="256" t="str">
        <f t="shared" ca="1" si="132"/>
        <v>-</v>
      </c>
      <c r="CC29" s="256" t="str">
        <f t="shared" ca="1" si="132"/>
        <v>-</v>
      </c>
      <c r="CD29" s="256" t="str">
        <f t="shared" ca="1" si="132"/>
        <v>-</v>
      </c>
      <c r="CE29" s="256" t="str">
        <f t="shared" ca="1" si="132"/>
        <v>-</v>
      </c>
      <c r="CF29" s="256" t="str">
        <f t="shared" ca="1" si="132"/>
        <v>-</v>
      </c>
      <c r="CG29" s="256" t="str">
        <f t="shared" ca="1" si="132"/>
        <v>-</v>
      </c>
      <c r="CH29" s="256" t="str">
        <f t="shared" ca="1" si="132"/>
        <v>-</v>
      </c>
      <c r="CI29" s="256" t="str">
        <f t="shared" ca="1" si="132"/>
        <v>-</v>
      </c>
      <c r="CJ29" s="256" t="str">
        <f t="shared" ca="1" si="132"/>
        <v>-</v>
      </c>
      <c r="CK29" s="256" t="str">
        <f t="shared" ca="1" si="132"/>
        <v>-</v>
      </c>
      <c r="CL29" s="256" t="str">
        <f t="shared" ca="1" si="132"/>
        <v>-</v>
      </c>
      <c r="CM29" s="232">
        <f t="shared" ca="1" si="151"/>
        <v>3</v>
      </c>
      <c r="CN29" s="232">
        <f t="shared" ca="1" si="151"/>
        <v>3</v>
      </c>
      <c r="CO29" s="256">
        <f t="shared" ca="1" si="132"/>
        <v>0</v>
      </c>
      <c r="CP29" s="232" t="str">
        <f t="shared" ca="1" si="152"/>
        <v>-</v>
      </c>
      <c r="CQ29" s="232" t="str">
        <f t="shared" ca="1" si="152"/>
        <v>-</v>
      </c>
      <c r="CR29" s="22" t="str">
        <f t="shared" ca="1" si="133"/>
        <v>-</v>
      </c>
      <c r="CS29" s="22" t="str">
        <f t="shared" ca="1" si="133"/>
        <v>-</v>
      </c>
      <c r="CT29" s="22" t="str">
        <f t="shared" ca="1" si="133"/>
        <v>-</v>
      </c>
      <c r="CU29" s="22" t="str">
        <f t="shared" ca="1" si="133"/>
        <v>-</v>
      </c>
      <c r="CV29" s="22" t="str">
        <f t="shared" ca="1" si="133"/>
        <v>-</v>
      </c>
      <c r="CW29" s="251">
        <f t="shared" ca="1" si="153"/>
        <v>0</v>
      </c>
      <c r="CX29" s="251" t="str">
        <f t="shared" ca="1" si="154"/>
        <v>-</v>
      </c>
      <c r="CY29" s="251" t="str">
        <f t="shared" ca="1" si="155"/>
        <v>-</v>
      </c>
      <c r="CZ29" s="22" t="str">
        <f t="shared" ca="1" si="133"/>
        <v>-</v>
      </c>
      <c r="DA29" s="22" t="str">
        <f t="shared" ca="1" si="133"/>
        <v>-</v>
      </c>
      <c r="DB29" s="22" t="str">
        <f t="shared" ca="1" si="133"/>
        <v>-</v>
      </c>
      <c r="DC29" s="22">
        <f t="shared" ca="1" si="133"/>
        <v>0</v>
      </c>
      <c r="DD29" s="256">
        <f t="shared" ca="1" si="111"/>
        <v>0</v>
      </c>
      <c r="DE29" s="256">
        <f t="shared" ca="1" si="111"/>
        <v>0</v>
      </c>
      <c r="DF29" s="256">
        <f t="shared" ca="1" si="111"/>
        <v>0</v>
      </c>
      <c r="DG29" s="22">
        <f t="shared" ca="1" si="134"/>
        <v>0</v>
      </c>
      <c r="DH29" s="22">
        <f t="shared" ca="1" si="134"/>
        <v>0</v>
      </c>
      <c r="DI29" s="22">
        <f t="shared" ca="1" si="134"/>
        <v>0</v>
      </c>
      <c r="DJ29" s="22" t="str">
        <f t="shared" ca="1" si="134"/>
        <v>-</v>
      </c>
      <c r="DK29" s="22" t="str">
        <f t="shared" ca="1" si="134"/>
        <v>-</v>
      </c>
      <c r="DL29" s="256" t="str">
        <f t="shared" ca="1" si="134"/>
        <v>-</v>
      </c>
      <c r="DM29" s="256" t="str">
        <f t="shared" ca="1" si="134"/>
        <v>-</v>
      </c>
      <c r="DN29" s="22" t="str">
        <f t="shared" ca="1" si="134"/>
        <v>-</v>
      </c>
      <c r="DO29" s="22" t="str">
        <f t="shared" ca="1" si="134"/>
        <v>-</v>
      </c>
      <c r="DP29" s="22" t="str">
        <f t="shared" ca="1" si="134"/>
        <v>-</v>
      </c>
      <c r="DQ29" s="22" t="str">
        <f t="shared" ca="1" si="134"/>
        <v>-</v>
      </c>
      <c r="DR29" s="22" t="str">
        <f t="shared" ca="1" si="134"/>
        <v>-</v>
      </c>
      <c r="DS29" s="22" t="str">
        <f t="shared" ca="1" si="134"/>
        <v>-</v>
      </c>
      <c r="DT29" s="22" t="str">
        <f t="shared" ca="1" si="134"/>
        <v>-</v>
      </c>
      <c r="DU29" s="10"/>
      <c r="DV29" s="5">
        <f t="shared" ca="1" si="113"/>
        <v>0</v>
      </c>
      <c r="DW29" s="22" t="str">
        <f t="shared" ca="1" si="135"/>
        <v>-</v>
      </c>
      <c r="DX29" s="22" t="str">
        <f t="shared" ca="1" si="135"/>
        <v>-</v>
      </c>
      <c r="DY29" s="22" t="str">
        <f t="shared" ca="1" si="135"/>
        <v>-</v>
      </c>
      <c r="DZ29" s="22" t="str">
        <f t="shared" ca="1" si="135"/>
        <v>-</v>
      </c>
      <c r="EA29" s="5" t="b">
        <f t="shared" ca="1" si="114"/>
        <v>0</v>
      </c>
      <c r="EB29" s="22" t="str">
        <f t="shared" ca="1" si="135"/>
        <v>-</v>
      </c>
      <c r="EC29" s="22">
        <f t="shared" ca="1" si="135"/>
        <v>0</v>
      </c>
      <c r="ED29" s="22" t="str">
        <f t="shared" ca="1" si="135"/>
        <v>-</v>
      </c>
      <c r="EE29" s="22">
        <f t="shared" ca="1" si="115"/>
        <v>1</v>
      </c>
      <c r="EF29" s="22">
        <f t="shared" ca="1" si="115"/>
        <v>0</v>
      </c>
      <c r="EG29" s="22">
        <f t="shared" ca="1" si="135"/>
        <v>1</v>
      </c>
      <c r="EH29" s="22">
        <f t="shared" ca="1" si="135"/>
        <v>0</v>
      </c>
      <c r="EI29" s="22">
        <f t="shared" ca="1" si="135"/>
        <v>1</v>
      </c>
      <c r="EJ29" s="22">
        <f t="shared" ca="1" si="135"/>
        <v>1</v>
      </c>
      <c r="EK29" s="22">
        <f t="shared" ca="1" si="135"/>
        <v>1</v>
      </c>
      <c r="EL29" s="22">
        <f t="shared" ca="1" si="135"/>
        <v>0</v>
      </c>
      <c r="EM29" s="22">
        <f t="shared" ca="1" si="135"/>
        <v>0</v>
      </c>
      <c r="EN29" s="22">
        <f t="shared" ca="1" si="135"/>
        <v>0</v>
      </c>
      <c r="EO29" s="22">
        <f t="shared" ca="1" si="136"/>
        <v>0</v>
      </c>
      <c r="EP29" s="22">
        <f t="shared" ca="1" si="136"/>
        <v>0</v>
      </c>
      <c r="EQ29" s="22">
        <f t="shared" ca="1" si="136"/>
        <v>0</v>
      </c>
      <c r="ER29" s="22">
        <f t="shared" ca="1" si="136"/>
        <v>0</v>
      </c>
      <c r="ES29" s="22">
        <f t="shared" ca="1" si="136"/>
        <v>0</v>
      </c>
      <c r="ET29" s="22">
        <f t="shared" ca="1" si="116"/>
        <v>0</v>
      </c>
      <c r="EU29" s="22">
        <f t="shared" ca="1" si="116"/>
        <v>0</v>
      </c>
      <c r="EV29" s="22">
        <f t="shared" ca="1" si="136"/>
        <v>0</v>
      </c>
      <c r="EW29" s="22">
        <f t="shared" ca="1" si="136"/>
        <v>0</v>
      </c>
      <c r="EX29" s="22">
        <f t="shared" ca="1" si="136"/>
        <v>1</v>
      </c>
      <c r="EY29" s="22">
        <f t="shared" ca="1" si="136"/>
        <v>0</v>
      </c>
      <c r="EZ29" s="256">
        <f t="shared" ca="1" si="136"/>
        <v>0</v>
      </c>
      <c r="FA29" s="256">
        <f t="shared" ca="1" si="136"/>
        <v>0</v>
      </c>
      <c r="FB29" s="256">
        <f t="shared" ca="1" si="136"/>
        <v>0</v>
      </c>
      <c r="FC29" s="256">
        <f t="shared" ca="1" si="89"/>
        <v>0</v>
      </c>
      <c r="FD29" s="256">
        <f t="shared" ca="1" si="89"/>
        <v>0</v>
      </c>
      <c r="FE29" s="256">
        <f t="shared" ca="1" si="89"/>
        <v>0</v>
      </c>
      <c r="FF29" s="10"/>
      <c r="FG29" s="22" t="str">
        <f t="shared" ca="1" si="137"/>
        <v>-</v>
      </c>
      <c r="FH29" s="22" t="str">
        <f t="shared" ca="1" si="137"/>
        <v>-</v>
      </c>
      <c r="FI29" s="256" t="str">
        <f t="shared" ca="1" si="137"/>
        <v>-</v>
      </c>
      <c r="FJ29" s="22" t="str">
        <f t="shared" ca="1" si="137"/>
        <v>-</v>
      </c>
      <c r="FK29" s="22" t="str">
        <f t="shared" ca="1" si="137"/>
        <v>-</v>
      </c>
      <c r="FL29" s="5" t="b">
        <f t="shared" ca="1" si="117"/>
        <v>1</v>
      </c>
      <c r="FM29" s="5" t="b">
        <f t="shared" ca="1" si="117"/>
        <v>0</v>
      </c>
      <c r="FN29" s="5" t="b">
        <f t="shared" ca="1" si="117"/>
        <v>0</v>
      </c>
      <c r="FO29" s="256">
        <f t="shared" ca="1" si="137"/>
        <v>0</v>
      </c>
      <c r="FP29" s="22">
        <f t="shared" ca="1" si="137"/>
        <v>2</v>
      </c>
      <c r="FQ29" s="22">
        <f t="shared" ca="1" si="137"/>
        <v>2</v>
      </c>
      <c r="FR29" s="256" t="str">
        <f t="shared" ca="1" si="89"/>
        <v>-</v>
      </c>
      <c r="FS29" s="256" t="str">
        <f t="shared" ca="1" si="89"/>
        <v>-</v>
      </c>
      <c r="FT29" s="256" t="str">
        <f t="shared" ca="1" si="89"/>
        <v>-</v>
      </c>
      <c r="FU29" s="256" t="str">
        <f t="shared" ca="1" si="89"/>
        <v>-</v>
      </c>
      <c r="FV29" s="256" t="str">
        <f t="shared" ca="1" si="89"/>
        <v>-</v>
      </c>
      <c r="FW29" s="22" t="str">
        <f t="shared" ca="1" si="138"/>
        <v>-</v>
      </c>
      <c r="FX29" s="22" t="str">
        <f t="shared" ca="1" si="138"/>
        <v>-</v>
      </c>
      <c r="FY29" s="5" t="b">
        <f t="array" aca="1" ref="FY29" ca="1">IF(OR(FZ29:GA29&lt;&gt;"-"),TRUE,"-")</f>
        <v>1</v>
      </c>
      <c r="FZ29" s="232">
        <f t="shared" ca="1" si="156"/>
        <v>2</v>
      </c>
      <c r="GA29" s="256" t="str">
        <f t="shared" ca="1" si="118"/>
        <v>-</v>
      </c>
      <c r="GB29" s="5" t="str">
        <f t="array" aca="1" ref="GB29" ca="1">IF(OR(GC29:GH29&lt;&gt;"-"),TRUE,"-")</f>
        <v>-</v>
      </c>
      <c r="GC29" s="22" t="str">
        <f t="shared" ca="1" si="139"/>
        <v>-</v>
      </c>
      <c r="GD29" s="298" t="str">
        <f t="shared" ca="1" si="157"/>
        <v>-</v>
      </c>
      <c r="GE29" s="298" t="str">
        <f t="shared" ca="1" si="157"/>
        <v>-</v>
      </c>
      <c r="GF29" s="298" t="str">
        <f t="shared" ca="1" si="157"/>
        <v>-</v>
      </c>
      <c r="GG29" s="298" t="str">
        <f t="shared" ca="1" si="157"/>
        <v>-</v>
      </c>
      <c r="GH29" s="298" t="str">
        <f t="shared" ca="1" si="140"/>
        <v>-</v>
      </c>
      <c r="GI29" s="298" t="str">
        <f t="shared" ca="1" si="157"/>
        <v>-</v>
      </c>
      <c r="GJ29" s="22" t="b">
        <f t="shared" ca="1" si="95"/>
        <v>1</v>
      </c>
      <c r="GK29" s="22">
        <f t="shared" ca="1" si="95"/>
        <v>2</v>
      </c>
      <c r="GL29" s="22" t="b">
        <f t="shared" ca="1" si="96"/>
        <v>1</v>
      </c>
      <c r="GM29" s="22" t="str">
        <f t="shared" ca="1" si="96"/>
        <v>-</v>
      </c>
      <c r="GN29" s="5" t="str">
        <f t="shared" ca="1" si="119"/>
        <v>-</v>
      </c>
      <c r="GO29" s="5" t="str">
        <f t="shared" ca="1" si="119"/>
        <v>-</v>
      </c>
      <c r="GP29" s="5" t="str">
        <f t="shared" ca="1" si="119"/>
        <v>-</v>
      </c>
      <c r="GQ29" s="5" t="str">
        <f t="shared" ca="1" si="119"/>
        <v>-</v>
      </c>
      <c r="GR29" s="22" t="str">
        <f t="shared" ca="1" si="141"/>
        <v>-</v>
      </c>
      <c r="GS29" s="256" t="str">
        <f t="shared" ca="1" si="98"/>
        <v>-</v>
      </c>
      <c r="GT29" s="256" t="str">
        <f t="shared" ca="1" si="141"/>
        <v>-</v>
      </c>
      <c r="GU29" s="256" t="str">
        <f t="shared" ca="1" si="141"/>
        <v>-</v>
      </c>
      <c r="GV29" s="256">
        <f t="shared" ca="1" si="141"/>
        <v>0.5</v>
      </c>
      <c r="GW29" s="253">
        <f t="shared" ca="1" si="141"/>
        <v>0.9</v>
      </c>
      <c r="GX29" s="253">
        <f t="shared" ca="1" si="141"/>
        <v>0.5</v>
      </c>
      <c r="GY29" s="253">
        <f t="shared" ca="1" si="141"/>
        <v>0.5</v>
      </c>
      <c r="GZ29" s="253">
        <f t="shared" ca="1" si="141"/>
        <v>0</v>
      </c>
      <c r="HA29" s="253">
        <f t="shared" ca="1" si="141"/>
        <v>0</v>
      </c>
      <c r="HB29" s="253" t="str">
        <f t="shared" ca="1" si="141"/>
        <v>-</v>
      </c>
      <c r="HC29" s="5" t="str">
        <f t="shared" ca="1" si="120"/>
        <v>-</v>
      </c>
      <c r="HD29" s="5" t="str">
        <f t="shared" ca="1" si="120"/>
        <v>-</v>
      </c>
      <c r="HE29" s="161" t="b">
        <f t="shared" ca="1" si="121"/>
        <v>0</v>
      </c>
      <c r="HF29" s="244" t="str">
        <f t="shared" ca="1" si="122"/>
        <v>-</v>
      </c>
      <c r="HG29" s="10"/>
      <c r="HH29" s="22">
        <f t="shared" ca="1" si="141"/>
        <v>1</v>
      </c>
      <c r="HI29" s="22">
        <f t="shared" ca="1" si="141"/>
        <v>0</v>
      </c>
      <c r="HJ29" s="22">
        <f t="shared" ca="1" si="141"/>
        <v>1</v>
      </c>
      <c r="HK29" s="22">
        <f t="shared" ca="1" si="141"/>
        <v>1</v>
      </c>
      <c r="HL29" s="22">
        <f t="shared" ca="1" si="141"/>
        <v>0</v>
      </c>
      <c r="HM29" s="22">
        <f t="shared" ca="1" si="141"/>
        <v>70</v>
      </c>
      <c r="HN29" s="22">
        <f t="shared" ca="1" si="142"/>
        <v>50</v>
      </c>
      <c r="HO29" s="22">
        <f t="shared" ca="1" si="142"/>
        <v>70</v>
      </c>
      <c r="HP29" s="22">
        <f t="shared" ca="1" si="142"/>
        <v>50</v>
      </c>
      <c r="HQ29" s="5">
        <f t="shared" ca="1" si="123"/>
        <v>1</v>
      </c>
      <c r="HR29" s="5">
        <f t="shared" ca="1" si="124"/>
        <v>1</v>
      </c>
      <c r="HS29" s="5">
        <f t="shared" ca="1" si="125"/>
        <v>1</v>
      </c>
      <c r="HT29" s="22">
        <f t="shared" ca="1" si="142"/>
        <v>1</v>
      </c>
      <c r="HU29" s="10"/>
      <c r="HV29" s="22">
        <f t="shared" ca="1" si="142"/>
        <v>1</v>
      </c>
      <c r="HW29" s="22">
        <f t="shared" ca="1" si="142"/>
        <v>1</v>
      </c>
      <c r="HX29" s="22">
        <f t="shared" ca="1" si="142"/>
        <v>1</v>
      </c>
      <c r="HY29" s="22">
        <f t="shared" ca="1" si="142"/>
        <v>1</v>
      </c>
      <c r="HZ29" s="22">
        <f t="shared" ca="1" si="142"/>
        <v>1</v>
      </c>
      <c r="IA29" s="22">
        <f t="shared" ca="1" si="142"/>
        <v>1</v>
      </c>
      <c r="IB29" s="256" t="str">
        <f t="shared" ca="1" si="143"/>
        <v>-</v>
      </c>
      <c r="IC29" s="22">
        <f t="shared" ca="1" si="143"/>
        <v>0</v>
      </c>
      <c r="ID29" s="27">
        <v>0</v>
      </c>
    </row>
    <row r="30" spans="1:238" s="209" customFormat="1" outlineLevel="2">
      <c r="A30" s="208">
        <f t="shared" si="126"/>
        <v>25</v>
      </c>
      <c r="B30" s="216">
        <f t="shared" ca="1" si="144"/>
        <v>19</v>
      </c>
      <c r="C30" s="236">
        <v>200</v>
      </c>
      <c r="D30" s="236" t="s">
        <v>943</v>
      </c>
      <c r="E30" s="236" t="b">
        <f t="shared" ca="1" si="106"/>
        <v>1</v>
      </c>
      <c r="F30" s="209" t="b">
        <v>0</v>
      </c>
      <c r="G30" s="209" t="b">
        <f t="shared" ca="1" si="127"/>
        <v>1</v>
      </c>
      <c r="H30" s="232">
        <f t="shared" ca="1" si="145"/>
        <v>1</v>
      </c>
      <c r="I30" s="232">
        <f t="shared" ca="1" si="128"/>
        <v>1</v>
      </c>
      <c r="J30" s="232">
        <f t="shared" ca="1" si="128"/>
        <v>1</v>
      </c>
      <c r="K30" s="232">
        <f t="shared" ca="1" si="128"/>
        <v>1</v>
      </c>
      <c r="L30" s="232">
        <f t="shared" ca="1" si="128"/>
        <v>1</v>
      </c>
      <c r="M30" s="232">
        <f t="shared" ca="1" si="128"/>
        <v>1</v>
      </c>
      <c r="N30" s="232">
        <f t="shared" ca="1" si="128"/>
        <v>1</v>
      </c>
      <c r="P30" s="224" t="str">
        <f t="shared" ca="1" si="129"/>
        <v>00006 FeedSupply GSM Day135 FWM     GI1 T_TRUE  LTW_TRUE  (F43N33)</v>
      </c>
      <c r="Q30" s="10" t="str">
        <f ca="1">IF(COUNTIF(P$5:P30,P30)=1,"-","Dup")</f>
        <v>-</v>
      </c>
      <c r="R30" s="10"/>
      <c r="S30" s="232" t="str">
        <f t="shared" ca="1" si="146"/>
        <v>-</v>
      </c>
      <c r="T30" s="22" t="str">
        <f t="shared" ca="1" si="107"/>
        <v>-</v>
      </c>
      <c r="U30" s="232" t="str">
        <f t="shared" ca="1" si="146"/>
        <v>-</v>
      </c>
      <c r="V30" s="232" t="str">
        <f t="shared" ca="1" si="146"/>
        <v>-</v>
      </c>
      <c r="W30" s="22" t="str">
        <f t="shared" ca="1" si="108"/>
        <v>-</v>
      </c>
      <c r="X30" s="256" t="str">
        <f t="shared" ca="1" si="108"/>
        <v>-</v>
      </c>
      <c r="Y30" s="10"/>
      <c r="Z30" s="22" t="b">
        <f t="shared" ca="1" si="109"/>
        <v>1</v>
      </c>
      <c r="AA30" s="256" t="str">
        <f t="shared" ca="1" si="109"/>
        <v>-</v>
      </c>
      <c r="AB30" s="256" t="str">
        <f t="shared" ca="1" si="109"/>
        <v>-</v>
      </c>
      <c r="AC30" s="256" t="str">
        <f t="shared" ca="1" si="109"/>
        <v>-</v>
      </c>
      <c r="AD30" s="22" t="b">
        <f t="shared" ca="1" si="109"/>
        <v>0</v>
      </c>
      <c r="AE30" s="256" t="str">
        <f t="shared" ca="1" si="110"/>
        <v>-</v>
      </c>
      <c r="AF30" s="256" t="str">
        <f t="shared" ca="1" si="110"/>
        <v>-</v>
      </c>
      <c r="AG30" s="256" t="str">
        <f t="shared" ca="1" si="110"/>
        <v>-</v>
      </c>
      <c r="AH30" s="256" t="str">
        <f t="shared" ca="1" si="110"/>
        <v>-</v>
      </c>
      <c r="AI30" s="10"/>
      <c r="AJ30" s="232" t="b">
        <f t="shared" ca="1" si="158"/>
        <v>1</v>
      </c>
      <c r="AK30" s="232" t="b">
        <f t="shared" ca="1" si="147"/>
        <v>1</v>
      </c>
      <c r="AL30" s="251">
        <f t="shared" ca="1" si="130"/>
        <v>1106</v>
      </c>
      <c r="AM30" s="232" t="b">
        <f t="shared" ca="1" si="148"/>
        <v>0</v>
      </c>
      <c r="AN30" s="244" t="str">
        <f t="shared" ca="1" si="109"/>
        <v>-</v>
      </c>
      <c r="AO30" s="22" t="b">
        <f t="shared" ca="1" si="109"/>
        <v>1</v>
      </c>
      <c r="AP30" s="232">
        <f t="shared" ca="1" si="149"/>
        <v>1107</v>
      </c>
      <c r="AQ30" s="22">
        <f t="shared" ca="1" si="150"/>
        <v>1</v>
      </c>
      <c r="AR30" s="22">
        <f t="shared" ca="1" si="109"/>
        <v>1</v>
      </c>
      <c r="AS30" s="22">
        <f t="shared" ca="1" si="109"/>
        <v>1</v>
      </c>
      <c r="AT30" s="22" t="str">
        <f t="shared" ca="1" si="109"/>
        <v>-</v>
      </c>
      <c r="AU30" s="22" t="str">
        <f t="shared" ca="1" si="109"/>
        <v>-</v>
      </c>
      <c r="AV30" s="10"/>
      <c r="AW30" s="22" t="str">
        <f t="shared" ca="1" si="109"/>
        <v>-</v>
      </c>
      <c r="AX30" s="22" t="str">
        <f t="shared" ca="1" si="131"/>
        <v>-</v>
      </c>
      <c r="AY30" s="22" t="str">
        <f t="shared" ca="1" si="131"/>
        <v>-</v>
      </c>
      <c r="AZ30" s="22" t="str">
        <f t="shared" ca="1" si="131"/>
        <v>-</v>
      </c>
      <c r="BA30" s="22" t="str">
        <f t="shared" ca="1" si="131"/>
        <v>-</v>
      </c>
      <c r="BB30" s="22" t="str">
        <f t="shared" ca="1" si="131"/>
        <v>-</v>
      </c>
      <c r="BC30" s="22" t="str">
        <f t="shared" ca="1" si="131"/>
        <v>-</v>
      </c>
      <c r="BD30" s="22" t="str">
        <f t="shared" ca="1" si="131"/>
        <v>-</v>
      </c>
      <c r="BE30" s="22" t="str">
        <f t="shared" ca="1" si="131"/>
        <v>-</v>
      </c>
      <c r="BF30" s="22" t="str">
        <f t="shared" ca="1" si="131"/>
        <v>-</v>
      </c>
      <c r="BG30" s="22" t="str">
        <f t="shared" ca="1" si="131"/>
        <v>-</v>
      </c>
      <c r="BH30" s="22" t="str">
        <f t="shared" ca="1" si="131"/>
        <v>-</v>
      </c>
      <c r="BI30" s="22" t="str">
        <f t="shared" ca="1" si="131"/>
        <v>-</v>
      </c>
      <c r="BJ30" s="22" t="str">
        <f t="shared" ca="1" si="131"/>
        <v>-</v>
      </c>
      <c r="BK30" s="22" t="str">
        <f t="shared" ca="1" si="131"/>
        <v>-</v>
      </c>
      <c r="BL30" s="22" t="str">
        <f t="shared" ca="1" si="131"/>
        <v>-</v>
      </c>
      <c r="BM30" s="22" t="str">
        <f t="shared" ca="1" si="131"/>
        <v>-</v>
      </c>
      <c r="BN30" s="22" t="str">
        <f t="shared" ca="1" si="132"/>
        <v>-</v>
      </c>
      <c r="BO30" s="22" t="str">
        <f t="shared" ca="1" si="132"/>
        <v>-</v>
      </c>
      <c r="BP30" s="22" t="str">
        <f t="shared" ca="1" si="132"/>
        <v>-</v>
      </c>
      <c r="BQ30" s="22" t="str">
        <f t="shared" ca="1" si="132"/>
        <v>-</v>
      </c>
      <c r="BR30" s="10"/>
      <c r="BS30" s="243" t="b">
        <v>1</v>
      </c>
      <c r="BT30" s="243" t="b">
        <v>0</v>
      </c>
      <c r="BU30" s="244" t="str">
        <f t="shared" ca="1" si="132"/>
        <v>-</v>
      </c>
      <c r="BV30" s="244" t="str">
        <f t="shared" ca="1" si="132"/>
        <v>-</v>
      </c>
      <c r="BW30" s="244" t="str">
        <f t="shared" ca="1" si="132"/>
        <v>-</v>
      </c>
      <c r="BX30" s="244" t="str">
        <f t="shared" ca="1" si="132"/>
        <v>-</v>
      </c>
      <c r="BY30" s="244" t="str">
        <f t="shared" ca="1" si="132"/>
        <v>-</v>
      </c>
      <c r="BZ30" s="244" t="str">
        <f t="shared" ca="1" si="132"/>
        <v>-</v>
      </c>
      <c r="CA30" s="134">
        <v>0.125</v>
      </c>
      <c r="CB30" s="134">
        <v>0.3</v>
      </c>
      <c r="CC30" s="134">
        <v>-0.05</v>
      </c>
      <c r="CD30" s="134">
        <v>0.1</v>
      </c>
      <c r="CE30" s="134">
        <v>0.25</v>
      </c>
      <c r="CF30" s="134">
        <v>-0.05</v>
      </c>
      <c r="CG30" s="134">
        <v>0.05</v>
      </c>
      <c r="CH30" s="134">
        <v>0.1</v>
      </c>
      <c r="CI30" s="134">
        <v>-0.02</v>
      </c>
      <c r="CJ30" s="134">
        <v>0.1</v>
      </c>
      <c r="CK30" s="134">
        <v>0.25</v>
      </c>
      <c r="CL30" s="134">
        <v>-0.05</v>
      </c>
      <c r="CM30" s="232">
        <f t="shared" ca="1" si="151"/>
        <v>3</v>
      </c>
      <c r="CN30" s="232">
        <f t="shared" ca="1" si="151"/>
        <v>3</v>
      </c>
      <c r="CO30" s="256">
        <f t="shared" ca="1" si="132"/>
        <v>0</v>
      </c>
      <c r="CP30" s="255">
        <v>0.25</v>
      </c>
      <c r="CQ30" s="255">
        <v>-0.25</v>
      </c>
      <c r="CR30" s="22" t="str">
        <f t="shared" ca="1" si="133"/>
        <v>-</v>
      </c>
      <c r="CS30" s="22" t="str">
        <f t="shared" ca="1" si="133"/>
        <v>-</v>
      </c>
      <c r="CT30" s="22" t="str">
        <f t="shared" ca="1" si="133"/>
        <v>-</v>
      </c>
      <c r="CU30" s="22" t="str">
        <f t="shared" ca="1" si="133"/>
        <v>-</v>
      </c>
      <c r="CV30" s="22" t="str">
        <f t="shared" ca="1" si="133"/>
        <v>-</v>
      </c>
      <c r="CW30" s="251">
        <f t="shared" ca="1" si="153"/>
        <v>0</v>
      </c>
      <c r="CX30" s="251">
        <f t="shared" si="154"/>
        <v>0.25</v>
      </c>
      <c r="CY30" s="251">
        <f t="shared" si="155"/>
        <v>-0.25</v>
      </c>
      <c r="CZ30" s="22" t="str">
        <f t="shared" ca="1" si="133"/>
        <v>-</v>
      </c>
      <c r="DA30" s="22" t="str">
        <f t="shared" ca="1" si="133"/>
        <v>-</v>
      </c>
      <c r="DB30" s="22" t="str">
        <f t="shared" ca="1" si="133"/>
        <v>-</v>
      </c>
      <c r="DC30" s="22">
        <f t="shared" ca="1" si="133"/>
        <v>0</v>
      </c>
      <c r="DD30" s="256">
        <f t="shared" ca="1" si="111"/>
        <v>0</v>
      </c>
      <c r="DE30" s="256">
        <f t="shared" ca="1" si="111"/>
        <v>0</v>
      </c>
      <c r="DF30" s="256">
        <f t="shared" ca="1" si="111"/>
        <v>0</v>
      </c>
      <c r="DG30" s="22">
        <f t="shared" ca="1" si="134"/>
        <v>0</v>
      </c>
      <c r="DH30" s="22">
        <f t="shared" ca="1" si="134"/>
        <v>0</v>
      </c>
      <c r="DI30" s="22">
        <f t="shared" ca="1" si="134"/>
        <v>0</v>
      </c>
      <c r="DJ30" s="22" t="str">
        <f t="shared" ca="1" si="134"/>
        <v>-</v>
      </c>
      <c r="DK30" s="22" t="str">
        <f t="shared" ca="1" si="134"/>
        <v>-</v>
      </c>
      <c r="DL30" s="256" t="str">
        <f t="shared" ca="1" si="134"/>
        <v>-</v>
      </c>
      <c r="DM30" s="256" t="str">
        <f t="shared" ca="1" si="134"/>
        <v>-</v>
      </c>
      <c r="DN30" s="22" t="str">
        <f t="shared" ca="1" si="134"/>
        <v>-</v>
      </c>
      <c r="DO30" s="22" t="str">
        <f t="shared" ca="1" si="134"/>
        <v>-</v>
      </c>
      <c r="DP30" s="22" t="str">
        <f t="shared" ca="1" si="134"/>
        <v>-</v>
      </c>
      <c r="DQ30" s="22" t="str">
        <f t="shared" ca="1" si="134"/>
        <v>-</v>
      </c>
      <c r="DR30" s="22" t="str">
        <f t="shared" ca="1" si="134"/>
        <v>-</v>
      </c>
      <c r="DS30" s="22" t="str">
        <f t="shared" ca="1" si="134"/>
        <v>-</v>
      </c>
      <c r="DT30" s="22" t="str">
        <f t="shared" ca="1" si="134"/>
        <v>-</v>
      </c>
      <c r="DU30" s="10"/>
      <c r="DV30" s="5">
        <f t="shared" ca="1" si="113"/>
        <v>0</v>
      </c>
      <c r="DW30" s="22" t="str">
        <f t="shared" ca="1" si="135"/>
        <v>-</v>
      </c>
      <c r="DX30" s="22" t="str">
        <f t="shared" ca="1" si="135"/>
        <v>-</v>
      </c>
      <c r="DY30" s="22" t="str">
        <f t="shared" ca="1" si="135"/>
        <v>-</v>
      </c>
      <c r="DZ30" s="22" t="str">
        <f t="shared" ca="1" si="135"/>
        <v>-</v>
      </c>
      <c r="EA30" s="5" t="b">
        <f t="shared" ca="1" si="114"/>
        <v>0</v>
      </c>
      <c r="EB30" s="22" t="str">
        <f t="shared" ca="1" si="135"/>
        <v>-</v>
      </c>
      <c r="EC30" s="22">
        <f t="shared" ca="1" si="135"/>
        <v>0</v>
      </c>
      <c r="ED30" s="22" t="str">
        <f t="shared" ca="1" si="135"/>
        <v>-</v>
      </c>
      <c r="EE30" s="22">
        <f t="shared" ca="1" si="115"/>
        <v>1</v>
      </c>
      <c r="EF30" s="22">
        <f t="shared" ca="1" si="115"/>
        <v>0</v>
      </c>
      <c r="EG30" s="22">
        <f t="shared" ca="1" si="135"/>
        <v>1</v>
      </c>
      <c r="EH30" s="22">
        <f t="shared" ca="1" si="135"/>
        <v>0</v>
      </c>
      <c r="EI30" s="22">
        <f t="shared" ca="1" si="135"/>
        <v>1</v>
      </c>
      <c r="EJ30" s="22">
        <f t="shared" ca="1" si="135"/>
        <v>1</v>
      </c>
      <c r="EK30" s="22">
        <f t="shared" ca="1" si="135"/>
        <v>1</v>
      </c>
      <c r="EL30" s="22">
        <f t="shared" ca="1" si="135"/>
        <v>0</v>
      </c>
      <c r="EM30" s="22">
        <f t="shared" ca="1" si="135"/>
        <v>0</v>
      </c>
      <c r="EN30" s="22">
        <f t="shared" ca="1" si="135"/>
        <v>0</v>
      </c>
      <c r="EO30" s="22">
        <f t="shared" ca="1" si="136"/>
        <v>0</v>
      </c>
      <c r="EP30" s="22">
        <f t="shared" ca="1" si="136"/>
        <v>0</v>
      </c>
      <c r="EQ30" s="22">
        <f t="shared" ca="1" si="136"/>
        <v>0</v>
      </c>
      <c r="ER30" s="22">
        <f t="shared" ca="1" si="136"/>
        <v>0</v>
      </c>
      <c r="ES30" s="22">
        <f t="shared" ca="1" si="136"/>
        <v>0</v>
      </c>
      <c r="ET30" s="22">
        <f t="shared" ca="1" si="116"/>
        <v>0</v>
      </c>
      <c r="EU30" s="22">
        <f t="shared" ca="1" si="116"/>
        <v>0</v>
      </c>
      <c r="EV30" s="22">
        <f t="shared" ca="1" si="136"/>
        <v>0</v>
      </c>
      <c r="EW30" s="22">
        <f t="shared" ca="1" si="136"/>
        <v>0</v>
      </c>
      <c r="EX30" s="22">
        <f t="shared" ca="1" si="136"/>
        <v>1</v>
      </c>
      <c r="EY30" s="22">
        <f t="shared" ca="1" si="136"/>
        <v>0</v>
      </c>
      <c r="EZ30" s="256">
        <f t="shared" ca="1" si="136"/>
        <v>0</v>
      </c>
      <c r="FA30" s="256">
        <f t="shared" ca="1" si="136"/>
        <v>0</v>
      </c>
      <c r="FB30" s="256">
        <f t="shared" ca="1" si="136"/>
        <v>0</v>
      </c>
      <c r="FC30" s="256">
        <f t="shared" ca="1" si="89"/>
        <v>0</v>
      </c>
      <c r="FD30" s="256">
        <f t="shared" ca="1" si="89"/>
        <v>0</v>
      </c>
      <c r="FE30" s="256">
        <f t="shared" ca="1" si="89"/>
        <v>0</v>
      </c>
      <c r="FF30" s="10"/>
      <c r="FG30" s="22" t="str">
        <f t="shared" ca="1" si="137"/>
        <v>-</v>
      </c>
      <c r="FH30" s="22" t="str">
        <f t="shared" ca="1" si="137"/>
        <v>-</v>
      </c>
      <c r="FI30" s="256" t="str">
        <f t="shared" ca="1" si="137"/>
        <v>-</v>
      </c>
      <c r="FJ30" s="22" t="str">
        <f t="shared" ca="1" si="137"/>
        <v>-</v>
      </c>
      <c r="FK30" s="22" t="str">
        <f t="shared" ca="1" si="137"/>
        <v>-</v>
      </c>
      <c r="FL30" s="5" t="b">
        <f t="shared" ca="1" si="117"/>
        <v>1</v>
      </c>
      <c r="FM30" s="5" t="b">
        <f t="shared" ca="1" si="117"/>
        <v>0</v>
      </c>
      <c r="FN30" s="5" t="b">
        <f t="shared" ca="1" si="117"/>
        <v>0</v>
      </c>
      <c r="FO30" s="256">
        <f t="shared" ca="1" si="137"/>
        <v>0</v>
      </c>
      <c r="FP30" s="22">
        <f t="shared" ca="1" si="137"/>
        <v>2</v>
      </c>
      <c r="FQ30" s="22">
        <f t="shared" ca="1" si="137"/>
        <v>2</v>
      </c>
      <c r="FR30" s="256" t="str">
        <f t="shared" ca="1" si="89"/>
        <v>-</v>
      </c>
      <c r="FS30" s="256" t="str">
        <f t="shared" ca="1" si="89"/>
        <v>-</v>
      </c>
      <c r="FT30" s="256" t="str">
        <f t="shared" ca="1" si="89"/>
        <v>-</v>
      </c>
      <c r="FU30" s="256" t="str">
        <f t="shared" ca="1" si="89"/>
        <v>-</v>
      </c>
      <c r="FV30" s="256" t="str">
        <f t="shared" ca="1" si="89"/>
        <v>-</v>
      </c>
      <c r="FW30" s="22" t="str">
        <f t="shared" ca="1" si="138"/>
        <v>-</v>
      </c>
      <c r="FX30" s="22" t="str">
        <f t="shared" ca="1" si="138"/>
        <v>-</v>
      </c>
      <c r="FY30" s="5" t="b">
        <f t="array" aca="1" ref="FY30" ca="1">IF(OR(FZ30:GA30&lt;&gt;"-"),TRUE,"-")</f>
        <v>1</v>
      </c>
      <c r="FZ30" s="232">
        <f t="shared" ca="1" si="156"/>
        <v>2</v>
      </c>
      <c r="GA30" s="256" t="str">
        <f t="shared" ca="1" si="118"/>
        <v>-</v>
      </c>
      <c r="GB30" s="5" t="str">
        <f t="array" aca="1" ref="GB30" ca="1">IF(OR(GC30:GH30&lt;&gt;"-"),TRUE,"-")</f>
        <v>-</v>
      </c>
      <c r="GC30" s="22" t="str">
        <f t="shared" ca="1" si="139"/>
        <v>-</v>
      </c>
      <c r="GD30" s="298" t="str">
        <f t="shared" ca="1" si="157"/>
        <v>-</v>
      </c>
      <c r="GE30" s="298" t="str">
        <f t="shared" ca="1" si="157"/>
        <v>-</v>
      </c>
      <c r="GF30" s="298" t="str">
        <f t="shared" ca="1" si="157"/>
        <v>-</v>
      </c>
      <c r="GG30" s="298" t="str">
        <f t="shared" ca="1" si="157"/>
        <v>-</v>
      </c>
      <c r="GH30" s="298" t="str">
        <f t="shared" ca="1" si="140"/>
        <v>-</v>
      </c>
      <c r="GI30" s="298" t="str">
        <f t="shared" ca="1" si="157"/>
        <v>-</v>
      </c>
      <c r="GJ30" s="22" t="b">
        <f t="shared" ca="1" si="95"/>
        <v>1</v>
      </c>
      <c r="GK30" s="22">
        <f t="shared" ca="1" si="95"/>
        <v>2</v>
      </c>
      <c r="GL30" s="22" t="b">
        <f t="shared" ca="1" si="96"/>
        <v>1</v>
      </c>
      <c r="GM30" s="22" t="str">
        <f t="shared" ca="1" si="96"/>
        <v>-</v>
      </c>
      <c r="GN30" s="5" t="str">
        <f t="shared" ca="1" si="119"/>
        <v>-</v>
      </c>
      <c r="GO30" s="5" t="str">
        <f t="shared" ca="1" si="119"/>
        <v>-</v>
      </c>
      <c r="GP30" s="5" t="str">
        <f t="shared" ca="1" si="119"/>
        <v>-</v>
      </c>
      <c r="GQ30" s="5" t="str">
        <f t="shared" ca="1" si="119"/>
        <v>-</v>
      </c>
      <c r="GR30" s="22" t="str">
        <f t="shared" ca="1" si="141"/>
        <v>-</v>
      </c>
      <c r="GS30" s="256" t="str">
        <f t="shared" ca="1" si="98"/>
        <v>-</v>
      </c>
      <c r="GT30" s="256" t="str">
        <f t="shared" ca="1" si="141"/>
        <v>-</v>
      </c>
      <c r="GU30" s="256" t="str">
        <f t="shared" ca="1" si="141"/>
        <v>-</v>
      </c>
      <c r="GV30" s="256">
        <f t="shared" ca="1" si="141"/>
        <v>0.5</v>
      </c>
      <c r="GW30" s="253">
        <f t="shared" ca="1" si="141"/>
        <v>0.9</v>
      </c>
      <c r="GX30" s="253">
        <f t="shared" ca="1" si="141"/>
        <v>0.5</v>
      </c>
      <c r="GY30" s="253">
        <f t="shared" ca="1" si="141"/>
        <v>0.5</v>
      </c>
      <c r="GZ30" s="253">
        <f t="shared" ca="1" si="141"/>
        <v>0</v>
      </c>
      <c r="HA30" s="253">
        <f t="shared" ca="1" si="141"/>
        <v>0</v>
      </c>
      <c r="HB30" s="253" t="str">
        <f t="shared" ca="1" si="141"/>
        <v>-</v>
      </c>
      <c r="HC30" s="5" t="str">
        <f t="shared" ca="1" si="120"/>
        <v>-</v>
      </c>
      <c r="HD30" s="5" t="str">
        <f t="shared" ca="1" si="120"/>
        <v>-</v>
      </c>
      <c r="HE30" s="161" t="b">
        <f t="shared" ca="1" si="121"/>
        <v>0</v>
      </c>
      <c r="HF30" s="244" t="str">
        <f t="shared" ca="1" si="122"/>
        <v>-</v>
      </c>
      <c r="HG30" s="10"/>
      <c r="HH30" s="22">
        <f t="shared" ca="1" si="141"/>
        <v>1</v>
      </c>
      <c r="HI30" s="22">
        <f t="shared" ca="1" si="141"/>
        <v>0</v>
      </c>
      <c r="HJ30" s="22">
        <f t="shared" ca="1" si="141"/>
        <v>1</v>
      </c>
      <c r="HK30" s="22">
        <f t="shared" ca="1" si="141"/>
        <v>1</v>
      </c>
      <c r="HL30" s="22">
        <f t="shared" ca="1" si="141"/>
        <v>0</v>
      </c>
      <c r="HM30" s="22">
        <f t="shared" ca="1" si="141"/>
        <v>70</v>
      </c>
      <c r="HN30" s="22">
        <f t="shared" ca="1" si="142"/>
        <v>50</v>
      </c>
      <c r="HO30" s="22">
        <f t="shared" ca="1" si="142"/>
        <v>70</v>
      </c>
      <c r="HP30" s="22">
        <f t="shared" ca="1" si="142"/>
        <v>50</v>
      </c>
      <c r="HQ30" s="5">
        <f t="shared" ca="1" si="123"/>
        <v>1</v>
      </c>
      <c r="HR30" s="5">
        <f t="shared" ca="1" si="124"/>
        <v>1</v>
      </c>
      <c r="HS30" s="5">
        <f t="shared" ca="1" si="125"/>
        <v>1</v>
      </c>
      <c r="HT30" s="22">
        <f t="shared" ca="1" si="142"/>
        <v>1</v>
      </c>
      <c r="HU30" s="10"/>
      <c r="HV30" s="22">
        <f t="shared" ca="1" si="142"/>
        <v>1</v>
      </c>
      <c r="HW30" s="22">
        <f t="shared" ca="1" si="142"/>
        <v>1</v>
      </c>
      <c r="HX30" s="22">
        <f t="shared" ca="1" si="142"/>
        <v>1</v>
      </c>
      <c r="HY30" s="22">
        <f t="shared" ca="1" si="142"/>
        <v>1</v>
      </c>
      <c r="HZ30" s="22">
        <f t="shared" ca="1" si="142"/>
        <v>1</v>
      </c>
      <c r="IA30" s="22">
        <f t="shared" ca="1" si="142"/>
        <v>1</v>
      </c>
      <c r="IB30" s="256" t="str">
        <f t="shared" ca="1" si="143"/>
        <v>-</v>
      </c>
      <c r="IC30" s="22">
        <f t="shared" ca="1" si="143"/>
        <v>0</v>
      </c>
      <c r="ID30" s="27">
        <v>0</v>
      </c>
    </row>
    <row r="31" spans="1:238" s="209" customFormat="1" outlineLevel="2">
      <c r="A31" s="208">
        <f t="shared" si="126"/>
        <v>26</v>
      </c>
      <c r="B31" s="216">
        <f t="shared" ca="1" si="144"/>
        <v>19</v>
      </c>
      <c r="C31" s="236">
        <v>200</v>
      </c>
      <c r="D31" s="236" t="s">
        <v>943</v>
      </c>
      <c r="E31" s="236" t="b">
        <f t="shared" ca="1" si="106"/>
        <v>1</v>
      </c>
      <c r="F31" s="209" t="b">
        <v>0</v>
      </c>
      <c r="G31" s="209" t="b">
        <f t="shared" ca="1" si="127"/>
        <v>1</v>
      </c>
      <c r="H31" s="232">
        <f t="shared" ca="1" si="145"/>
        <v>1</v>
      </c>
      <c r="I31" s="232">
        <f t="shared" ca="1" si="128"/>
        <v>1</v>
      </c>
      <c r="J31" s="232">
        <f t="shared" ca="1" si="128"/>
        <v>1</v>
      </c>
      <c r="K31" s="232">
        <f t="shared" ca="1" si="128"/>
        <v>1</v>
      </c>
      <c r="L31" s="232">
        <f t="shared" ca="1" si="128"/>
        <v>1</v>
      </c>
      <c r="M31" s="232">
        <f t="shared" ca="1" si="128"/>
        <v>1</v>
      </c>
      <c r="N31" s="232">
        <f t="shared" ca="1" si="128"/>
        <v>1</v>
      </c>
      <c r="P31" s="224" t="str">
        <f t="shared" ca="1" si="129"/>
        <v>00007 FeedSupply GSM Day135 FWM     GI1 T_TRUE  LTW_TRUE  (F43N33)</v>
      </c>
      <c r="Q31" s="10" t="str">
        <f ca="1">IF(COUNTIF(P$5:P31,P31)=1,"-","Dup")</f>
        <v>-</v>
      </c>
      <c r="R31" s="10"/>
      <c r="S31" s="232" t="str">
        <f t="shared" ca="1" si="146"/>
        <v>-</v>
      </c>
      <c r="T31" s="22" t="str">
        <f t="shared" ca="1" si="107"/>
        <v>-</v>
      </c>
      <c r="U31" s="232" t="str">
        <f t="shared" ca="1" si="146"/>
        <v>-</v>
      </c>
      <c r="V31" s="232" t="str">
        <f t="shared" ca="1" si="146"/>
        <v>-</v>
      </c>
      <c r="W31" s="22" t="str">
        <f t="shared" ca="1" si="108"/>
        <v>-</v>
      </c>
      <c r="X31" s="256" t="str">
        <f t="shared" ca="1" si="108"/>
        <v>-</v>
      </c>
      <c r="Y31" s="10"/>
      <c r="Z31" s="22" t="b">
        <f t="shared" ca="1" si="109"/>
        <v>1</v>
      </c>
      <c r="AA31" s="256" t="str">
        <f t="shared" ca="1" si="109"/>
        <v>-</v>
      </c>
      <c r="AB31" s="256" t="str">
        <f t="shared" ca="1" si="109"/>
        <v>-</v>
      </c>
      <c r="AC31" s="256" t="str">
        <f t="shared" ca="1" si="109"/>
        <v>-</v>
      </c>
      <c r="AD31" s="22" t="b">
        <f t="shared" ca="1" si="109"/>
        <v>0</v>
      </c>
      <c r="AE31" s="256" t="str">
        <f t="shared" ca="1" si="110"/>
        <v>-</v>
      </c>
      <c r="AF31" s="256" t="str">
        <f t="shared" ca="1" si="110"/>
        <v>-</v>
      </c>
      <c r="AG31" s="256" t="str">
        <f t="shared" ca="1" si="110"/>
        <v>-</v>
      </c>
      <c r="AH31" s="256" t="str">
        <f t="shared" ca="1" si="110"/>
        <v>-</v>
      </c>
      <c r="AI31" s="10"/>
      <c r="AJ31" s="232" t="b">
        <f t="shared" ca="1" si="158"/>
        <v>1</v>
      </c>
      <c r="AK31" s="232" t="b">
        <f t="shared" ca="1" si="147"/>
        <v>1</v>
      </c>
      <c r="AL31" s="251">
        <f t="shared" ca="1" si="130"/>
        <v>1107</v>
      </c>
      <c r="AM31" s="232" t="b">
        <f t="shared" ca="1" si="148"/>
        <v>0</v>
      </c>
      <c r="AN31" s="244" t="str">
        <f t="shared" ca="1" si="109"/>
        <v>-</v>
      </c>
      <c r="AO31" s="22" t="b">
        <f t="shared" ca="1" si="109"/>
        <v>1</v>
      </c>
      <c r="AP31" s="232">
        <f t="shared" ca="1" si="149"/>
        <v>1108</v>
      </c>
      <c r="AQ31" s="22">
        <f t="shared" ca="1" si="150"/>
        <v>1</v>
      </c>
      <c r="AR31" s="22">
        <f t="shared" ca="1" si="109"/>
        <v>1</v>
      </c>
      <c r="AS31" s="22">
        <f t="shared" ca="1" si="109"/>
        <v>1</v>
      </c>
      <c r="AT31" s="22" t="str">
        <f t="shared" ca="1" si="109"/>
        <v>-</v>
      </c>
      <c r="AU31" s="22" t="str">
        <f t="shared" ca="1" si="109"/>
        <v>-</v>
      </c>
      <c r="AV31" s="10"/>
      <c r="AW31" s="22" t="str">
        <f t="shared" ca="1" si="109"/>
        <v>-</v>
      </c>
      <c r="AX31" s="22" t="str">
        <f t="shared" ca="1" si="131"/>
        <v>-</v>
      </c>
      <c r="AY31" s="22" t="str">
        <f t="shared" ca="1" si="131"/>
        <v>-</v>
      </c>
      <c r="AZ31" s="22" t="str">
        <f t="shared" ca="1" si="131"/>
        <v>-</v>
      </c>
      <c r="BA31" s="22" t="str">
        <f t="shared" ca="1" si="131"/>
        <v>-</v>
      </c>
      <c r="BB31" s="22" t="str">
        <f t="shared" ca="1" si="131"/>
        <v>-</v>
      </c>
      <c r="BC31" s="22" t="str">
        <f t="shared" ca="1" si="131"/>
        <v>-</v>
      </c>
      <c r="BD31" s="22" t="str">
        <f t="shared" ca="1" si="131"/>
        <v>-</v>
      </c>
      <c r="BE31" s="22" t="str">
        <f t="shared" ca="1" si="131"/>
        <v>-</v>
      </c>
      <c r="BF31" s="22" t="str">
        <f t="shared" ca="1" si="131"/>
        <v>-</v>
      </c>
      <c r="BG31" s="22" t="str">
        <f t="shared" ca="1" si="131"/>
        <v>-</v>
      </c>
      <c r="BH31" s="22" t="str">
        <f t="shared" ca="1" si="131"/>
        <v>-</v>
      </c>
      <c r="BI31" s="22" t="str">
        <f t="shared" ca="1" si="131"/>
        <v>-</v>
      </c>
      <c r="BJ31" s="22" t="str">
        <f t="shared" ca="1" si="131"/>
        <v>-</v>
      </c>
      <c r="BK31" s="22" t="str">
        <f t="shared" ca="1" si="131"/>
        <v>-</v>
      </c>
      <c r="BL31" s="22" t="str">
        <f t="shared" ca="1" si="131"/>
        <v>-</v>
      </c>
      <c r="BM31" s="22" t="str">
        <f t="shared" ca="1" si="131"/>
        <v>-</v>
      </c>
      <c r="BN31" s="22" t="str">
        <f t="shared" ca="1" si="132"/>
        <v>-</v>
      </c>
      <c r="BO31" s="22" t="str">
        <f t="shared" ca="1" si="132"/>
        <v>-</v>
      </c>
      <c r="BP31" s="22" t="str">
        <f t="shared" ca="1" si="132"/>
        <v>-</v>
      </c>
      <c r="BQ31" s="22" t="str">
        <f t="shared" ca="1" si="132"/>
        <v>-</v>
      </c>
      <c r="BR31" s="10"/>
      <c r="BS31" s="232" t="b">
        <f t="shared" ca="1" si="159"/>
        <v>1</v>
      </c>
      <c r="BT31" s="232" t="b">
        <f t="shared" ca="1" si="160"/>
        <v>0</v>
      </c>
      <c r="BU31" s="244" t="str">
        <f t="shared" ca="1" si="132"/>
        <v>-</v>
      </c>
      <c r="BV31" s="244" t="str">
        <f t="shared" ca="1" si="132"/>
        <v>-</v>
      </c>
      <c r="BW31" s="244" t="str">
        <f t="shared" ca="1" si="132"/>
        <v>-</v>
      </c>
      <c r="BX31" s="244" t="str">
        <f t="shared" ca="1" si="132"/>
        <v>-</v>
      </c>
      <c r="BY31" s="244" t="str">
        <f t="shared" ca="1" si="132"/>
        <v>-</v>
      </c>
      <c r="BZ31" s="244" t="str">
        <f t="shared" ca="1" si="132"/>
        <v>-</v>
      </c>
      <c r="CA31" s="134">
        <v>0.125</v>
      </c>
      <c r="CB31" s="134">
        <v>0.3</v>
      </c>
      <c r="CC31" s="134">
        <v>-0.05</v>
      </c>
      <c r="CD31" s="134">
        <v>0.1</v>
      </c>
      <c r="CE31" s="134">
        <v>0.25</v>
      </c>
      <c r="CF31" s="134">
        <v>-0.05</v>
      </c>
      <c r="CG31" s="134">
        <v>0.05</v>
      </c>
      <c r="CH31" s="134">
        <v>0.1</v>
      </c>
      <c r="CI31" s="134">
        <v>-0.02</v>
      </c>
      <c r="CJ31" s="134">
        <v>0.1</v>
      </c>
      <c r="CK31" s="134">
        <v>0.25</v>
      </c>
      <c r="CL31" s="134">
        <v>-0.05</v>
      </c>
      <c r="CM31" s="232">
        <f t="shared" ca="1" si="151"/>
        <v>3</v>
      </c>
      <c r="CN31" s="232">
        <f t="shared" ca="1" si="151"/>
        <v>3</v>
      </c>
      <c r="CO31" s="256">
        <f t="shared" ca="1" si="132"/>
        <v>0</v>
      </c>
      <c r="CP31" s="232">
        <f t="shared" ca="1" si="152"/>
        <v>0.25</v>
      </c>
      <c r="CQ31" s="232">
        <f t="shared" ca="1" si="152"/>
        <v>-0.25</v>
      </c>
      <c r="CR31" s="22" t="str">
        <f t="shared" ca="1" si="133"/>
        <v>-</v>
      </c>
      <c r="CS31" s="22" t="str">
        <f t="shared" ca="1" si="133"/>
        <v>-</v>
      </c>
      <c r="CT31" s="22" t="str">
        <f t="shared" ca="1" si="133"/>
        <v>-</v>
      </c>
      <c r="CU31" s="22" t="str">
        <f t="shared" ca="1" si="133"/>
        <v>-</v>
      </c>
      <c r="CV31" s="22" t="str">
        <f t="shared" ca="1" si="133"/>
        <v>-</v>
      </c>
      <c r="CW31" s="251">
        <f t="shared" ca="1" si="153"/>
        <v>0</v>
      </c>
      <c r="CX31" s="251">
        <f t="shared" ca="1" si="154"/>
        <v>0.25</v>
      </c>
      <c r="CY31" s="251">
        <f t="shared" ca="1" si="155"/>
        <v>-0.25</v>
      </c>
      <c r="CZ31" s="22" t="str">
        <f t="shared" ca="1" si="133"/>
        <v>-</v>
      </c>
      <c r="DA31" s="22" t="str">
        <f t="shared" ca="1" si="133"/>
        <v>-</v>
      </c>
      <c r="DB31" s="22" t="str">
        <f t="shared" ca="1" si="133"/>
        <v>-</v>
      </c>
      <c r="DC31" s="22">
        <f t="shared" ca="1" si="133"/>
        <v>0</v>
      </c>
      <c r="DD31" s="256">
        <f t="shared" ca="1" si="111"/>
        <v>0</v>
      </c>
      <c r="DE31" s="256">
        <f t="shared" ca="1" si="111"/>
        <v>0</v>
      </c>
      <c r="DF31" s="256">
        <f t="shared" ca="1" si="111"/>
        <v>0</v>
      </c>
      <c r="DG31" s="22">
        <f t="shared" ca="1" si="134"/>
        <v>0</v>
      </c>
      <c r="DH31" s="22">
        <f t="shared" ca="1" si="134"/>
        <v>0</v>
      </c>
      <c r="DI31" s="22">
        <f t="shared" ca="1" si="134"/>
        <v>0</v>
      </c>
      <c r="DJ31" s="22" t="str">
        <f t="shared" ca="1" si="134"/>
        <v>-</v>
      </c>
      <c r="DK31" s="22" t="str">
        <f t="shared" ca="1" si="134"/>
        <v>-</v>
      </c>
      <c r="DL31" s="256" t="str">
        <f t="shared" ca="1" si="134"/>
        <v>-</v>
      </c>
      <c r="DM31" s="256" t="str">
        <f t="shared" ca="1" si="134"/>
        <v>-</v>
      </c>
      <c r="DN31" s="22" t="str">
        <f t="shared" ca="1" si="134"/>
        <v>-</v>
      </c>
      <c r="DO31" s="22" t="str">
        <f t="shared" ca="1" si="134"/>
        <v>-</v>
      </c>
      <c r="DP31" s="22" t="str">
        <f t="shared" ca="1" si="134"/>
        <v>-</v>
      </c>
      <c r="DQ31" s="22" t="str">
        <f t="shared" ca="1" si="134"/>
        <v>-</v>
      </c>
      <c r="DR31" s="22" t="str">
        <f t="shared" ca="1" si="134"/>
        <v>-</v>
      </c>
      <c r="DS31" s="22" t="str">
        <f t="shared" ca="1" si="134"/>
        <v>-</v>
      </c>
      <c r="DT31" s="22" t="str">
        <f t="shared" ca="1" si="134"/>
        <v>-</v>
      </c>
      <c r="DU31" s="10"/>
      <c r="DV31" s="5">
        <f t="shared" ca="1" si="113"/>
        <v>0</v>
      </c>
      <c r="DW31" s="22" t="str">
        <f t="shared" ca="1" si="135"/>
        <v>-</v>
      </c>
      <c r="DX31" s="22" t="str">
        <f t="shared" ca="1" si="135"/>
        <v>-</v>
      </c>
      <c r="DY31" s="22" t="str">
        <f t="shared" ca="1" si="135"/>
        <v>-</v>
      </c>
      <c r="DZ31" s="22" t="str">
        <f t="shared" ca="1" si="135"/>
        <v>-</v>
      </c>
      <c r="EA31" s="5" t="b">
        <f t="shared" ca="1" si="114"/>
        <v>0</v>
      </c>
      <c r="EB31" s="22" t="str">
        <f t="shared" ca="1" si="135"/>
        <v>-</v>
      </c>
      <c r="EC31" s="22">
        <f t="shared" ca="1" si="135"/>
        <v>0</v>
      </c>
      <c r="ED31" s="22" t="str">
        <f t="shared" ca="1" si="135"/>
        <v>-</v>
      </c>
      <c r="EE31" s="22">
        <f t="shared" ca="1" si="115"/>
        <v>1</v>
      </c>
      <c r="EF31" s="22">
        <f t="shared" ca="1" si="115"/>
        <v>0</v>
      </c>
      <c r="EG31" s="22">
        <f t="shared" ca="1" si="135"/>
        <v>1</v>
      </c>
      <c r="EH31" s="22">
        <f t="shared" ca="1" si="135"/>
        <v>0</v>
      </c>
      <c r="EI31" s="22">
        <f t="shared" ca="1" si="135"/>
        <v>1</v>
      </c>
      <c r="EJ31" s="22">
        <f t="shared" ca="1" si="135"/>
        <v>1</v>
      </c>
      <c r="EK31" s="22">
        <f t="shared" ca="1" si="135"/>
        <v>1</v>
      </c>
      <c r="EL31" s="22">
        <f t="shared" ca="1" si="135"/>
        <v>0</v>
      </c>
      <c r="EM31" s="22">
        <f t="shared" ca="1" si="135"/>
        <v>0</v>
      </c>
      <c r="EN31" s="22">
        <f t="shared" ca="1" si="135"/>
        <v>0</v>
      </c>
      <c r="EO31" s="22">
        <f t="shared" ca="1" si="136"/>
        <v>0</v>
      </c>
      <c r="EP31" s="22">
        <f t="shared" ca="1" si="136"/>
        <v>0</v>
      </c>
      <c r="EQ31" s="22">
        <f t="shared" ca="1" si="136"/>
        <v>0</v>
      </c>
      <c r="ER31" s="22">
        <f t="shared" ca="1" si="136"/>
        <v>0</v>
      </c>
      <c r="ES31" s="22">
        <f t="shared" ca="1" si="136"/>
        <v>0</v>
      </c>
      <c r="ET31" s="22">
        <f t="shared" ca="1" si="116"/>
        <v>0</v>
      </c>
      <c r="EU31" s="22">
        <f t="shared" ca="1" si="116"/>
        <v>0</v>
      </c>
      <c r="EV31" s="22">
        <f t="shared" ca="1" si="136"/>
        <v>0</v>
      </c>
      <c r="EW31" s="22">
        <f t="shared" ca="1" si="136"/>
        <v>0</v>
      </c>
      <c r="EX31" s="22">
        <f t="shared" ca="1" si="136"/>
        <v>1</v>
      </c>
      <c r="EY31" s="22">
        <f t="shared" ca="1" si="136"/>
        <v>0</v>
      </c>
      <c r="EZ31" s="256">
        <f t="shared" ca="1" si="136"/>
        <v>0</v>
      </c>
      <c r="FA31" s="256">
        <f t="shared" ca="1" si="136"/>
        <v>0</v>
      </c>
      <c r="FB31" s="256">
        <f t="shared" ca="1" si="136"/>
        <v>0</v>
      </c>
      <c r="FC31" s="256">
        <f t="shared" ca="1" si="89"/>
        <v>0</v>
      </c>
      <c r="FD31" s="256">
        <f t="shared" ca="1" si="89"/>
        <v>0</v>
      </c>
      <c r="FE31" s="256">
        <f t="shared" ca="1" si="89"/>
        <v>0</v>
      </c>
      <c r="FF31" s="10"/>
      <c r="FG31" s="22" t="str">
        <f t="shared" ca="1" si="137"/>
        <v>-</v>
      </c>
      <c r="FH31" s="22" t="str">
        <f t="shared" ca="1" si="137"/>
        <v>-</v>
      </c>
      <c r="FI31" s="256" t="str">
        <f t="shared" ca="1" si="137"/>
        <v>-</v>
      </c>
      <c r="FJ31" s="22" t="str">
        <f t="shared" ca="1" si="137"/>
        <v>-</v>
      </c>
      <c r="FK31" s="22" t="str">
        <f t="shared" ca="1" si="137"/>
        <v>-</v>
      </c>
      <c r="FL31" s="5" t="b">
        <f t="shared" ca="1" si="117"/>
        <v>1</v>
      </c>
      <c r="FM31" s="5" t="b">
        <f t="shared" ca="1" si="117"/>
        <v>0</v>
      </c>
      <c r="FN31" s="5" t="b">
        <f t="shared" ca="1" si="117"/>
        <v>0</v>
      </c>
      <c r="FO31" s="256">
        <f t="shared" ca="1" si="137"/>
        <v>0</v>
      </c>
      <c r="FP31" s="22">
        <f t="shared" ca="1" si="137"/>
        <v>2</v>
      </c>
      <c r="FQ31" s="22">
        <f t="shared" ca="1" si="137"/>
        <v>2</v>
      </c>
      <c r="FR31" s="256" t="str">
        <f t="shared" ca="1" si="89"/>
        <v>-</v>
      </c>
      <c r="FS31" s="256" t="str">
        <f t="shared" ca="1" si="89"/>
        <v>-</v>
      </c>
      <c r="FT31" s="256" t="str">
        <f t="shared" ca="1" si="89"/>
        <v>-</v>
      </c>
      <c r="FU31" s="256" t="str">
        <f t="shared" ca="1" si="89"/>
        <v>-</v>
      </c>
      <c r="FV31" s="256" t="str">
        <f t="shared" ca="1" si="89"/>
        <v>-</v>
      </c>
      <c r="FW31" s="22" t="str">
        <f t="shared" ca="1" si="138"/>
        <v>-</v>
      </c>
      <c r="FX31" s="22" t="str">
        <f t="shared" ca="1" si="138"/>
        <v>-</v>
      </c>
      <c r="FY31" s="5" t="b">
        <f t="array" aca="1" ref="FY31" ca="1">IF(OR(FZ31:GA31&lt;&gt;"-"),TRUE,"-")</f>
        <v>1</v>
      </c>
      <c r="FZ31" s="232">
        <f t="shared" ca="1" si="156"/>
        <v>2</v>
      </c>
      <c r="GA31" s="256" t="str">
        <f t="shared" ca="1" si="118"/>
        <v>-</v>
      </c>
      <c r="GB31" s="5" t="str">
        <f t="array" aca="1" ref="GB31" ca="1">IF(OR(GC31:GH31&lt;&gt;"-"),TRUE,"-")</f>
        <v>-</v>
      </c>
      <c r="GC31" s="22" t="str">
        <f t="shared" ca="1" si="139"/>
        <v>-</v>
      </c>
      <c r="GD31" s="298" t="str">
        <f t="shared" ca="1" si="157"/>
        <v>-</v>
      </c>
      <c r="GE31" s="298" t="str">
        <f t="shared" ca="1" si="157"/>
        <v>-</v>
      </c>
      <c r="GF31" s="298" t="str">
        <f t="shared" ca="1" si="157"/>
        <v>-</v>
      </c>
      <c r="GG31" s="298" t="str">
        <f t="shared" ca="1" si="157"/>
        <v>-</v>
      </c>
      <c r="GH31" s="298" t="str">
        <f t="shared" ca="1" si="140"/>
        <v>-</v>
      </c>
      <c r="GI31" s="298" t="str">
        <f t="shared" ca="1" si="157"/>
        <v>-</v>
      </c>
      <c r="GJ31" s="22" t="b">
        <f t="shared" ca="1" si="95"/>
        <v>1</v>
      </c>
      <c r="GK31" s="22">
        <f t="shared" ca="1" si="95"/>
        <v>2</v>
      </c>
      <c r="GL31" s="22" t="b">
        <f t="shared" ca="1" si="96"/>
        <v>1</v>
      </c>
      <c r="GM31" s="22" t="str">
        <f t="shared" ca="1" si="96"/>
        <v>-</v>
      </c>
      <c r="GN31" s="5" t="str">
        <f t="shared" ca="1" si="119"/>
        <v>-</v>
      </c>
      <c r="GO31" s="5" t="str">
        <f t="shared" ca="1" si="119"/>
        <v>-</v>
      </c>
      <c r="GP31" s="5" t="str">
        <f t="shared" ca="1" si="119"/>
        <v>-</v>
      </c>
      <c r="GQ31" s="5" t="str">
        <f t="shared" ca="1" si="119"/>
        <v>-</v>
      </c>
      <c r="GR31" s="22" t="str">
        <f t="shared" ca="1" si="141"/>
        <v>-</v>
      </c>
      <c r="GS31" s="256" t="str">
        <f t="shared" ca="1" si="98"/>
        <v>-</v>
      </c>
      <c r="GT31" s="256" t="str">
        <f t="shared" ca="1" si="141"/>
        <v>-</v>
      </c>
      <c r="GU31" s="256" t="str">
        <f t="shared" ca="1" si="141"/>
        <v>-</v>
      </c>
      <c r="GV31" s="256">
        <f t="shared" ca="1" si="141"/>
        <v>0.5</v>
      </c>
      <c r="GW31" s="253">
        <f t="shared" ca="1" si="141"/>
        <v>0.9</v>
      </c>
      <c r="GX31" s="253">
        <f t="shared" ca="1" si="141"/>
        <v>0.5</v>
      </c>
      <c r="GY31" s="253">
        <f t="shared" ca="1" si="141"/>
        <v>0.5</v>
      </c>
      <c r="GZ31" s="253">
        <f t="shared" ca="1" si="141"/>
        <v>0</v>
      </c>
      <c r="HA31" s="253">
        <f t="shared" ca="1" si="141"/>
        <v>0</v>
      </c>
      <c r="HB31" s="253" t="str">
        <f t="shared" ca="1" si="141"/>
        <v>-</v>
      </c>
      <c r="HC31" s="5" t="str">
        <f t="shared" ca="1" si="120"/>
        <v>-</v>
      </c>
      <c r="HD31" s="5" t="str">
        <f t="shared" ca="1" si="120"/>
        <v>-</v>
      </c>
      <c r="HE31" s="161" t="b">
        <f t="shared" ca="1" si="121"/>
        <v>0</v>
      </c>
      <c r="HF31" s="244" t="str">
        <f t="shared" ca="1" si="122"/>
        <v>-</v>
      </c>
      <c r="HG31" s="10"/>
      <c r="HH31" s="22">
        <f t="shared" ca="1" si="141"/>
        <v>1</v>
      </c>
      <c r="HI31" s="22">
        <f t="shared" ca="1" si="141"/>
        <v>0</v>
      </c>
      <c r="HJ31" s="22">
        <f t="shared" ca="1" si="141"/>
        <v>1</v>
      </c>
      <c r="HK31" s="22">
        <f t="shared" ca="1" si="141"/>
        <v>1</v>
      </c>
      <c r="HL31" s="22">
        <f t="shared" ca="1" si="141"/>
        <v>0</v>
      </c>
      <c r="HM31" s="22">
        <f t="shared" ca="1" si="141"/>
        <v>70</v>
      </c>
      <c r="HN31" s="22">
        <f t="shared" ca="1" si="142"/>
        <v>50</v>
      </c>
      <c r="HO31" s="22">
        <f t="shared" ca="1" si="142"/>
        <v>70</v>
      </c>
      <c r="HP31" s="22">
        <f t="shared" ca="1" si="142"/>
        <v>50</v>
      </c>
      <c r="HQ31" s="5">
        <f t="shared" ca="1" si="123"/>
        <v>1</v>
      </c>
      <c r="HR31" s="5">
        <f t="shared" ca="1" si="124"/>
        <v>1</v>
      </c>
      <c r="HS31" s="5">
        <f t="shared" ca="1" si="125"/>
        <v>1</v>
      </c>
      <c r="HT31" s="22">
        <f t="shared" ca="1" si="142"/>
        <v>1</v>
      </c>
      <c r="HU31" s="10"/>
      <c r="HV31" s="22">
        <f t="shared" ca="1" si="142"/>
        <v>1</v>
      </c>
      <c r="HW31" s="22">
        <f t="shared" ca="1" si="142"/>
        <v>1</v>
      </c>
      <c r="HX31" s="22">
        <f t="shared" ca="1" si="142"/>
        <v>1</v>
      </c>
      <c r="HY31" s="22">
        <f t="shared" ca="1" si="142"/>
        <v>1</v>
      </c>
      <c r="HZ31" s="22">
        <f t="shared" ca="1" si="142"/>
        <v>1</v>
      </c>
      <c r="IA31" s="22">
        <f t="shared" ca="1" si="142"/>
        <v>1</v>
      </c>
      <c r="IB31" s="256" t="str">
        <f t="shared" ca="1" si="143"/>
        <v>-</v>
      </c>
      <c r="IC31" s="22">
        <f t="shared" ca="1" si="143"/>
        <v>0</v>
      </c>
      <c r="ID31" s="27">
        <v>0</v>
      </c>
    </row>
    <row r="32" spans="1:238" s="209" customFormat="1" outlineLevel="2">
      <c r="A32" s="208">
        <f t="shared" si="126"/>
        <v>27</v>
      </c>
      <c r="B32" s="216">
        <f t="shared" ca="1" si="144"/>
        <v>19</v>
      </c>
      <c r="C32" s="236">
        <v>200</v>
      </c>
      <c r="D32" s="236" t="s">
        <v>943</v>
      </c>
      <c r="E32" s="236" t="b">
        <f t="shared" ca="1" si="106"/>
        <v>1</v>
      </c>
      <c r="F32" s="209" t="b">
        <v>0</v>
      </c>
      <c r="G32" s="209" t="b">
        <f t="shared" ca="1" si="127"/>
        <v>1</v>
      </c>
      <c r="H32" s="232">
        <f t="shared" ca="1" si="145"/>
        <v>1</v>
      </c>
      <c r="I32" s="232">
        <f t="shared" ca="1" si="128"/>
        <v>1</v>
      </c>
      <c r="J32" s="232">
        <f t="shared" ca="1" si="128"/>
        <v>1</v>
      </c>
      <c r="K32" s="232">
        <f t="shared" ca="1" si="128"/>
        <v>1</v>
      </c>
      <c r="L32" s="232">
        <f t="shared" ca="1" si="128"/>
        <v>1</v>
      </c>
      <c r="M32" s="232">
        <f t="shared" ca="1" si="128"/>
        <v>1</v>
      </c>
      <c r="N32" s="232">
        <f t="shared" ca="1" si="128"/>
        <v>1</v>
      </c>
      <c r="P32" s="224" t="str">
        <f t="shared" ca="1" si="129"/>
        <v>00008 FeedSupply GSM Day135 FWM     GI1 T_TRUE  LTW_TRUE  (F43N33)</v>
      </c>
      <c r="Q32" s="10" t="str">
        <f ca="1">IF(COUNTIF(P$5:P32,P32)=1,"-","Dup")</f>
        <v>-</v>
      </c>
      <c r="R32" s="10"/>
      <c r="S32" s="232" t="str">
        <f t="shared" ca="1" si="146"/>
        <v>-</v>
      </c>
      <c r="T32" s="22" t="str">
        <f t="shared" ca="1" si="107"/>
        <v>-</v>
      </c>
      <c r="U32" s="232" t="str">
        <f t="shared" ca="1" si="146"/>
        <v>-</v>
      </c>
      <c r="V32" s="232" t="str">
        <f t="shared" ca="1" si="146"/>
        <v>-</v>
      </c>
      <c r="W32" s="22" t="str">
        <f t="shared" ca="1" si="108"/>
        <v>-</v>
      </c>
      <c r="X32" s="256" t="str">
        <f t="shared" ca="1" si="108"/>
        <v>-</v>
      </c>
      <c r="Y32" s="10"/>
      <c r="Z32" s="22" t="b">
        <f t="shared" ca="1" si="109"/>
        <v>1</v>
      </c>
      <c r="AA32" s="256" t="str">
        <f t="shared" ca="1" si="109"/>
        <v>-</v>
      </c>
      <c r="AB32" s="256" t="str">
        <f t="shared" ca="1" si="109"/>
        <v>-</v>
      </c>
      <c r="AC32" s="256" t="str">
        <f t="shared" ca="1" si="109"/>
        <v>-</v>
      </c>
      <c r="AD32" s="22" t="b">
        <f t="shared" ca="1" si="109"/>
        <v>0</v>
      </c>
      <c r="AE32" s="256" t="str">
        <f t="shared" ca="1" si="110"/>
        <v>-</v>
      </c>
      <c r="AF32" s="256" t="str">
        <f t="shared" ca="1" si="110"/>
        <v>-</v>
      </c>
      <c r="AG32" s="256" t="str">
        <f t="shared" ca="1" si="110"/>
        <v>-</v>
      </c>
      <c r="AH32" s="256" t="str">
        <f t="shared" ca="1" si="110"/>
        <v>-</v>
      </c>
      <c r="AI32" s="10"/>
      <c r="AJ32" s="232" t="b">
        <f t="shared" ca="1" si="158"/>
        <v>1</v>
      </c>
      <c r="AK32" s="232" t="b">
        <f t="shared" ca="1" si="147"/>
        <v>1</v>
      </c>
      <c r="AL32" s="251">
        <f t="shared" ca="1" si="130"/>
        <v>1108</v>
      </c>
      <c r="AM32" s="232" t="b">
        <f t="shared" ca="1" si="148"/>
        <v>0</v>
      </c>
      <c r="AN32" s="244" t="str">
        <f t="shared" ca="1" si="109"/>
        <v>-</v>
      </c>
      <c r="AO32" s="22" t="b">
        <f t="shared" ca="1" si="109"/>
        <v>1</v>
      </c>
      <c r="AP32" s="232">
        <f t="shared" ca="1" si="149"/>
        <v>1109</v>
      </c>
      <c r="AQ32" s="22">
        <f t="shared" ca="1" si="150"/>
        <v>1</v>
      </c>
      <c r="AR32" s="22">
        <f t="shared" ca="1" si="109"/>
        <v>1</v>
      </c>
      <c r="AS32" s="22">
        <f t="shared" ca="1" si="109"/>
        <v>1</v>
      </c>
      <c r="AT32" s="22" t="str">
        <f t="shared" ca="1" si="109"/>
        <v>-</v>
      </c>
      <c r="AU32" s="22" t="str">
        <f t="shared" ca="1" si="109"/>
        <v>-</v>
      </c>
      <c r="AV32" s="10"/>
      <c r="AW32" s="22" t="str">
        <f t="shared" ca="1" si="109"/>
        <v>-</v>
      </c>
      <c r="AX32" s="22" t="str">
        <f t="shared" ca="1" si="131"/>
        <v>-</v>
      </c>
      <c r="AY32" s="22" t="str">
        <f t="shared" ca="1" si="131"/>
        <v>-</v>
      </c>
      <c r="AZ32" s="22" t="str">
        <f t="shared" ca="1" si="131"/>
        <v>-</v>
      </c>
      <c r="BA32" s="22" t="str">
        <f t="shared" ca="1" si="131"/>
        <v>-</v>
      </c>
      <c r="BB32" s="22" t="str">
        <f t="shared" ca="1" si="131"/>
        <v>-</v>
      </c>
      <c r="BC32" s="22" t="str">
        <f t="shared" ca="1" si="131"/>
        <v>-</v>
      </c>
      <c r="BD32" s="22" t="str">
        <f t="shared" ca="1" si="131"/>
        <v>-</v>
      </c>
      <c r="BE32" s="22" t="str">
        <f t="shared" ca="1" si="131"/>
        <v>-</v>
      </c>
      <c r="BF32" s="22" t="str">
        <f t="shared" ca="1" si="131"/>
        <v>-</v>
      </c>
      <c r="BG32" s="22" t="str">
        <f t="shared" ca="1" si="131"/>
        <v>-</v>
      </c>
      <c r="BH32" s="22" t="str">
        <f t="shared" ca="1" si="131"/>
        <v>-</v>
      </c>
      <c r="BI32" s="22" t="str">
        <f t="shared" ca="1" si="131"/>
        <v>-</v>
      </c>
      <c r="BJ32" s="22" t="str">
        <f t="shared" ca="1" si="131"/>
        <v>-</v>
      </c>
      <c r="BK32" s="22" t="str">
        <f t="shared" ca="1" si="131"/>
        <v>-</v>
      </c>
      <c r="BL32" s="22" t="str">
        <f t="shared" ca="1" si="131"/>
        <v>-</v>
      </c>
      <c r="BM32" s="22" t="str">
        <f t="shared" ca="1" si="131"/>
        <v>-</v>
      </c>
      <c r="BN32" s="22" t="str">
        <f t="shared" ca="1" si="132"/>
        <v>-</v>
      </c>
      <c r="BO32" s="22" t="str">
        <f t="shared" ca="1" si="132"/>
        <v>-</v>
      </c>
      <c r="BP32" s="22" t="str">
        <f t="shared" ca="1" si="132"/>
        <v>-</v>
      </c>
      <c r="BQ32" s="22" t="str">
        <f t="shared" ca="1" si="132"/>
        <v>-</v>
      </c>
      <c r="BR32" s="10"/>
      <c r="BS32" s="243" t="b">
        <v>0</v>
      </c>
      <c r="BT32" s="243" t="b">
        <v>1</v>
      </c>
      <c r="BU32" s="244" t="str">
        <f t="shared" ca="1" si="132"/>
        <v>-</v>
      </c>
      <c r="BV32" s="244" t="str">
        <f t="shared" ca="1" si="132"/>
        <v>-</v>
      </c>
      <c r="BW32" s="244" t="str">
        <f t="shared" ca="1" si="132"/>
        <v>-</v>
      </c>
      <c r="BX32" s="244" t="str">
        <f t="shared" ca="1" si="132"/>
        <v>-</v>
      </c>
      <c r="BY32" s="244" t="str">
        <f t="shared" ca="1" si="132"/>
        <v>-</v>
      </c>
      <c r="BZ32" s="244" t="str">
        <f t="shared" ca="1" si="132"/>
        <v>-</v>
      </c>
      <c r="CA32" s="134">
        <v>0.125</v>
      </c>
      <c r="CB32" s="134">
        <v>0.3</v>
      </c>
      <c r="CC32" s="134">
        <v>-0.05</v>
      </c>
      <c r="CD32" s="134">
        <v>0.1</v>
      </c>
      <c r="CE32" s="134">
        <v>0.25</v>
      </c>
      <c r="CF32" s="134">
        <v>-0.05</v>
      </c>
      <c r="CG32" s="134">
        <v>0.05</v>
      </c>
      <c r="CH32" s="134">
        <v>0.1</v>
      </c>
      <c r="CI32" s="134">
        <v>-0.02</v>
      </c>
      <c r="CJ32" s="134">
        <v>0.1</v>
      </c>
      <c r="CK32" s="134">
        <v>0.25</v>
      </c>
      <c r="CL32" s="134">
        <v>-0.05</v>
      </c>
      <c r="CM32" s="232">
        <f t="shared" ca="1" si="151"/>
        <v>3</v>
      </c>
      <c r="CN32" s="232">
        <f t="shared" ca="1" si="151"/>
        <v>3</v>
      </c>
      <c r="CO32" s="256">
        <f t="shared" ca="1" si="132"/>
        <v>0</v>
      </c>
      <c r="CP32" s="232">
        <f t="shared" ca="1" si="152"/>
        <v>0.25</v>
      </c>
      <c r="CQ32" s="232">
        <f t="shared" ca="1" si="152"/>
        <v>-0.25</v>
      </c>
      <c r="CR32" s="22" t="str">
        <f t="shared" ca="1" si="133"/>
        <v>-</v>
      </c>
      <c r="CS32" s="22" t="str">
        <f t="shared" ca="1" si="133"/>
        <v>-</v>
      </c>
      <c r="CT32" s="22" t="str">
        <f t="shared" ca="1" si="133"/>
        <v>-</v>
      </c>
      <c r="CU32" s="22" t="str">
        <f t="shared" ca="1" si="133"/>
        <v>-</v>
      </c>
      <c r="CV32" s="22" t="str">
        <f t="shared" ca="1" si="133"/>
        <v>-</v>
      </c>
      <c r="CW32" s="251">
        <f t="shared" ca="1" si="153"/>
        <v>0</v>
      </c>
      <c r="CX32" s="251">
        <f t="shared" ca="1" si="154"/>
        <v>0.25</v>
      </c>
      <c r="CY32" s="251">
        <f t="shared" ca="1" si="155"/>
        <v>-0.25</v>
      </c>
      <c r="CZ32" s="22" t="str">
        <f t="shared" ca="1" si="133"/>
        <v>-</v>
      </c>
      <c r="DA32" s="22" t="str">
        <f t="shared" ca="1" si="133"/>
        <v>-</v>
      </c>
      <c r="DB32" s="22" t="str">
        <f t="shared" ca="1" si="133"/>
        <v>-</v>
      </c>
      <c r="DC32" s="22">
        <f t="shared" ca="1" si="133"/>
        <v>0</v>
      </c>
      <c r="DD32" s="256">
        <f t="shared" ca="1" si="111"/>
        <v>0</v>
      </c>
      <c r="DE32" s="256">
        <f t="shared" ca="1" si="111"/>
        <v>0</v>
      </c>
      <c r="DF32" s="256">
        <f t="shared" ca="1" si="111"/>
        <v>0</v>
      </c>
      <c r="DG32" s="22">
        <f t="shared" ca="1" si="134"/>
        <v>0</v>
      </c>
      <c r="DH32" s="22">
        <f t="shared" ca="1" si="134"/>
        <v>0</v>
      </c>
      <c r="DI32" s="22">
        <f t="shared" ca="1" si="134"/>
        <v>0</v>
      </c>
      <c r="DJ32" s="22" t="str">
        <f t="shared" ca="1" si="134"/>
        <v>-</v>
      </c>
      <c r="DK32" s="22" t="str">
        <f t="shared" ca="1" si="134"/>
        <v>-</v>
      </c>
      <c r="DL32" s="256" t="str">
        <f t="shared" ca="1" si="134"/>
        <v>-</v>
      </c>
      <c r="DM32" s="256" t="str">
        <f t="shared" ca="1" si="134"/>
        <v>-</v>
      </c>
      <c r="DN32" s="22" t="str">
        <f t="shared" ca="1" si="134"/>
        <v>-</v>
      </c>
      <c r="DO32" s="22" t="str">
        <f t="shared" ca="1" si="134"/>
        <v>-</v>
      </c>
      <c r="DP32" s="22" t="str">
        <f t="shared" ca="1" si="134"/>
        <v>-</v>
      </c>
      <c r="DQ32" s="22" t="str">
        <f t="shared" ca="1" si="134"/>
        <v>-</v>
      </c>
      <c r="DR32" s="22" t="str">
        <f t="shared" ca="1" si="134"/>
        <v>-</v>
      </c>
      <c r="DS32" s="22" t="str">
        <f t="shared" ca="1" si="134"/>
        <v>-</v>
      </c>
      <c r="DT32" s="22" t="str">
        <f t="shared" ca="1" si="134"/>
        <v>-</v>
      </c>
      <c r="DU32" s="10"/>
      <c r="DV32" s="5">
        <f t="shared" ca="1" si="113"/>
        <v>0</v>
      </c>
      <c r="DW32" s="22" t="str">
        <f t="shared" ca="1" si="135"/>
        <v>-</v>
      </c>
      <c r="DX32" s="22" t="str">
        <f t="shared" ca="1" si="135"/>
        <v>-</v>
      </c>
      <c r="DY32" s="22" t="str">
        <f t="shared" ca="1" si="135"/>
        <v>-</v>
      </c>
      <c r="DZ32" s="22" t="str">
        <f t="shared" ca="1" si="135"/>
        <v>-</v>
      </c>
      <c r="EA32" s="5" t="b">
        <f t="shared" ca="1" si="114"/>
        <v>0</v>
      </c>
      <c r="EB32" s="22" t="str">
        <f t="shared" ca="1" si="135"/>
        <v>-</v>
      </c>
      <c r="EC32" s="22">
        <f t="shared" ca="1" si="135"/>
        <v>0</v>
      </c>
      <c r="ED32" s="22" t="str">
        <f t="shared" ca="1" si="135"/>
        <v>-</v>
      </c>
      <c r="EE32" s="22">
        <f t="shared" ca="1" si="115"/>
        <v>1</v>
      </c>
      <c r="EF32" s="22">
        <f t="shared" ca="1" si="115"/>
        <v>0</v>
      </c>
      <c r="EG32" s="22">
        <f t="shared" ca="1" si="135"/>
        <v>1</v>
      </c>
      <c r="EH32" s="22">
        <f t="shared" ca="1" si="135"/>
        <v>0</v>
      </c>
      <c r="EI32" s="22">
        <f t="shared" ca="1" si="135"/>
        <v>1</v>
      </c>
      <c r="EJ32" s="22">
        <f t="shared" ca="1" si="135"/>
        <v>1</v>
      </c>
      <c r="EK32" s="22">
        <f t="shared" ca="1" si="135"/>
        <v>1</v>
      </c>
      <c r="EL32" s="22">
        <f t="shared" ca="1" si="135"/>
        <v>0</v>
      </c>
      <c r="EM32" s="22">
        <f t="shared" ca="1" si="135"/>
        <v>0</v>
      </c>
      <c r="EN32" s="22">
        <f t="shared" ca="1" si="135"/>
        <v>0</v>
      </c>
      <c r="EO32" s="22">
        <f t="shared" ca="1" si="136"/>
        <v>0</v>
      </c>
      <c r="EP32" s="22">
        <f t="shared" ca="1" si="136"/>
        <v>0</v>
      </c>
      <c r="EQ32" s="22">
        <f t="shared" ca="1" si="136"/>
        <v>0</v>
      </c>
      <c r="ER32" s="22">
        <f t="shared" ca="1" si="136"/>
        <v>0</v>
      </c>
      <c r="ES32" s="22">
        <f t="shared" ca="1" si="136"/>
        <v>0</v>
      </c>
      <c r="ET32" s="22">
        <f t="shared" ca="1" si="116"/>
        <v>0</v>
      </c>
      <c r="EU32" s="22">
        <f t="shared" ca="1" si="116"/>
        <v>0</v>
      </c>
      <c r="EV32" s="22">
        <f t="shared" ca="1" si="136"/>
        <v>0</v>
      </c>
      <c r="EW32" s="22">
        <f t="shared" ca="1" si="136"/>
        <v>0</v>
      </c>
      <c r="EX32" s="22">
        <f t="shared" ca="1" si="136"/>
        <v>1</v>
      </c>
      <c r="EY32" s="22">
        <f t="shared" ca="1" si="136"/>
        <v>0</v>
      </c>
      <c r="EZ32" s="256">
        <f t="shared" ca="1" si="136"/>
        <v>0</v>
      </c>
      <c r="FA32" s="256">
        <f t="shared" ca="1" si="136"/>
        <v>0</v>
      </c>
      <c r="FB32" s="256">
        <f t="shared" ca="1" si="136"/>
        <v>0</v>
      </c>
      <c r="FC32" s="256">
        <f t="shared" ca="1" si="89"/>
        <v>0</v>
      </c>
      <c r="FD32" s="256">
        <f t="shared" ca="1" si="89"/>
        <v>0</v>
      </c>
      <c r="FE32" s="256">
        <f t="shared" ca="1" si="89"/>
        <v>0</v>
      </c>
      <c r="FF32" s="10"/>
      <c r="FG32" s="22" t="str">
        <f t="shared" ca="1" si="137"/>
        <v>-</v>
      </c>
      <c r="FH32" s="22" t="str">
        <f t="shared" ca="1" si="137"/>
        <v>-</v>
      </c>
      <c r="FI32" s="256" t="str">
        <f t="shared" ca="1" si="137"/>
        <v>-</v>
      </c>
      <c r="FJ32" s="22" t="str">
        <f t="shared" ca="1" si="137"/>
        <v>-</v>
      </c>
      <c r="FK32" s="22" t="str">
        <f t="shared" ca="1" si="137"/>
        <v>-</v>
      </c>
      <c r="FL32" s="5" t="b">
        <f t="shared" ca="1" si="117"/>
        <v>1</v>
      </c>
      <c r="FM32" s="5" t="b">
        <f t="shared" ca="1" si="117"/>
        <v>0</v>
      </c>
      <c r="FN32" s="5" t="b">
        <f t="shared" ca="1" si="117"/>
        <v>0</v>
      </c>
      <c r="FO32" s="256">
        <f t="shared" ca="1" si="137"/>
        <v>0</v>
      </c>
      <c r="FP32" s="22">
        <f t="shared" ca="1" si="137"/>
        <v>2</v>
      </c>
      <c r="FQ32" s="22">
        <f t="shared" ca="1" si="137"/>
        <v>2</v>
      </c>
      <c r="FR32" s="256" t="str">
        <f t="shared" ca="1" si="89"/>
        <v>-</v>
      </c>
      <c r="FS32" s="256" t="str">
        <f t="shared" ca="1" si="89"/>
        <v>-</v>
      </c>
      <c r="FT32" s="256" t="str">
        <f t="shared" ca="1" si="89"/>
        <v>-</v>
      </c>
      <c r="FU32" s="256" t="str">
        <f t="shared" ca="1" si="89"/>
        <v>-</v>
      </c>
      <c r="FV32" s="256" t="str">
        <f t="shared" ca="1" si="89"/>
        <v>-</v>
      </c>
      <c r="FW32" s="22" t="str">
        <f t="shared" ca="1" si="138"/>
        <v>-</v>
      </c>
      <c r="FX32" s="22" t="str">
        <f t="shared" ca="1" si="138"/>
        <v>-</v>
      </c>
      <c r="FY32" s="5" t="b">
        <f t="array" aca="1" ref="FY32" ca="1">IF(OR(FZ32:GA32&lt;&gt;"-"),TRUE,"-")</f>
        <v>1</v>
      </c>
      <c r="FZ32" s="232">
        <f t="shared" ca="1" si="156"/>
        <v>2</v>
      </c>
      <c r="GA32" s="256" t="str">
        <f t="shared" ca="1" si="118"/>
        <v>-</v>
      </c>
      <c r="GB32" s="5" t="str">
        <f t="array" aca="1" ref="GB32" ca="1">IF(OR(GC32:GH32&lt;&gt;"-"),TRUE,"-")</f>
        <v>-</v>
      </c>
      <c r="GC32" s="22" t="str">
        <f t="shared" ca="1" si="139"/>
        <v>-</v>
      </c>
      <c r="GD32" s="298" t="str">
        <f t="shared" ca="1" si="157"/>
        <v>-</v>
      </c>
      <c r="GE32" s="298" t="str">
        <f t="shared" ca="1" si="157"/>
        <v>-</v>
      </c>
      <c r="GF32" s="298" t="str">
        <f t="shared" ca="1" si="157"/>
        <v>-</v>
      </c>
      <c r="GG32" s="298" t="str">
        <f t="shared" ca="1" si="157"/>
        <v>-</v>
      </c>
      <c r="GH32" s="298" t="str">
        <f t="shared" ca="1" si="140"/>
        <v>-</v>
      </c>
      <c r="GI32" s="298" t="str">
        <f t="shared" ca="1" si="157"/>
        <v>-</v>
      </c>
      <c r="GJ32" s="22" t="b">
        <f t="shared" ca="1" si="95"/>
        <v>1</v>
      </c>
      <c r="GK32" s="22">
        <f t="shared" ca="1" si="95"/>
        <v>2</v>
      </c>
      <c r="GL32" s="22" t="b">
        <f t="shared" ca="1" si="96"/>
        <v>1</v>
      </c>
      <c r="GM32" s="22" t="str">
        <f t="shared" ca="1" si="96"/>
        <v>-</v>
      </c>
      <c r="GN32" s="5" t="str">
        <f t="shared" ca="1" si="119"/>
        <v>-</v>
      </c>
      <c r="GO32" s="5" t="str">
        <f t="shared" ca="1" si="119"/>
        <v>-</v>
      </c>
      <c r="GP32" s="5" t="str">
        <f t="shared" ca="1" si="119"/>
        <v>-</v>
      </c>
      <c r="GQ32" s="5" t="str">
        <f t="shared" ca="1" si="119"/>
        <v>-</v>
      </c>
      <c r="GR32" s="22" t="str">
        <f t="shared" ca="1" si="141"/>
        <v>-</v>
      </c>
      <c r="GS32" s="256" t="str">
        <f t="shared" ca="1" si="98"/>
        <v>-</v>
      </c>
      <c r="GT32" s="256" t="str">
        <f t="shared" ca="1" si="141"/>
        <v>-</v>
      </c>
      <c r="GU32" s="256" t="str">
        <f t="shared" ca="1" si="141"/>
        <v>-</v>
      </c>
      <c r="GV32" s="256">
        <f t="shared" ca="1" si="141"/>
        <v>0.5</v>
      </c>
      <c r="GW32" s="253">
        <f t="shared" ca="1" si="141"/>
        <v>0.9</v>
      </c>
      <c r="GX32" s="253">
        <f t="shared" ca="1" si="141"/>
        <v>0.5</v>
      </c>
      <c r="GY32" s="253">
        <f t="shared" ca="1" si="141"/>
        <v>0.5</v>
      </c>
      <c r="GZ32" s="253">
        <f t="shared" ca="1" si="141"/>
        <v>0</v>
      </c>
      <c r="HA32" s="253">
        <f t="shared" ca="1" si="141"/>
        <v>0</v>
      </c>
      <c r="HB32" s="253" t="str">
        <f t="shared" ca="1" si="141"/>
        <v>-</v>
      </c>
      <c r="HC32" s="5" t="str">
        <f t="shared" ca="1" si="120"/>
        <v>-</v>
      </c>
      <c r="HD32" s="5" t="str">
        <f t="shared" ca="1" si="120"/>
        <v>-</v>
      </c>
      <c r="HE32" s="161" t="b">
        <f t="shared" ca="1" si="121"/>
        <v>0</v>
      </c>
      <c r="HF32" s="244" t="str">
        <f t="shared" ca="1" si="122"/>
        <v>-</v>
      </c>
      <c r="HG32" s="10"/>
      <c r="HH32" s="22">
        <f t="shared" ca="1" si="141"/>
        <v>1</v>
      </c>
      <c r="HI32" s="22">
        <f t="shared" ca="1" si="141"/>
        <v>0</v>
      </c>
      <c r="HJ32" s="22">
        <f t="shared" ca="1" si="141"/>
        <v>1</v>
      </c>
      <c r="HK32" s="22">
        <f t="shared" ca="1" si="141"/>
        <v>1</v>
      </c>
      <c r="HL32" s="22">
        <f t="shared" ca="1" si="141"/>
        <v>0</v>
      </c>
      <c r="HM32" s="22">
        <f t="shared" ca="1" si="141"/>
        <v>70</v>
      </c>
      <c r="HN32" s="22">
        <f t="shared" ca="1" si="142"/>
        <v>50</v>
      </c>
      <c r="HO32" s="22">
        <f t="shared" ca="1" si="142"/>
        <v>70</v>
      </c>
      <c r="HP32" s="22">
        <f t="shared" ca="1" si="142"/>
        <v>50</v>
      </c>
      <c r="HQ32" s="5">
        <f t="shared" ca="1" si="123"/>
        <v>1</v>
      </c>
      <c r="HR32" s="5">
        <f t="shared" ca="1" si="124"/>
        <v>1</v>
      </c>
      <c r="HS32" s="5">
        <f t="shared" ca="1" si="125"/>
        <v>1</v>
      </c>
      <c r="HT32" s="22">
        <f t="shared" ca="1" si="142"/>
        <v>1</v>
      </c>
      <c r="HU32" s="10"/>
      <c r="HV32" s="22">
        <f t="shared" ca="1" si="142"/>
        <v>1</v>
      </c>
      <c r="HW32" s="22">
        <f t="shared" ca="1" si="142"/>
        <v>1</v>
      </c>
      <c r="HX32" s="22">
        <f t="shared" ca="1" si="142"/>
        <v>1</v>
      </c>
      <c r="HY32" s="22">
        <f t="shared" ca="1" si="142"/>
        <v>1</v>
      </c>
      <c r="HZ32" s="22">
        <f t="shared" ca="1" si="142"/>
        <v>1</v>
      </c>
      <c r="IA32" s="22">
        <f t="shared" ca="1" si="142"/>
        <v>1</v>
      </c>
      <c r="IB32" s="256" t="str">
        <f t="shared" ca="1" si="143"/>
        <v>-</v>
      </c>
      <c r="IC32" s="22">
        <f t="shared" ca="1" si="143"/>
        <v>0</v>
      </c>
      <c r="ID32" s="27">
        <v>0</v>
      </c>
    </row>
    <row r="33" spans="1:238" s="209" customFormat="1" outlineLevel="2">
      <c r="A33" s="208">
        <f t="shared" si="126"/>
        <v>28</v>
      </c>
      <c r="B33" s="216">
        <f t="shared" ca="1" si="144"/>
        <v>19</v>
      </c>
      <c r="C33" s="236">
        <v>200</v>
      </c>
      <c r="D33" s="236" t="s">
        <v>943</v>
      </c>
      <c r="E33" s="236" t="b">
        <f t="shared" ca="1" si="106"/>
        <v>1</v>
      </c>
      <c r="F33" s="209" t="b">
        <v>0</v>
      </c>
      <c r="G33" s="209" t="b">
        <f t="shared" ca="1" si="127"/>
        <v>1</v>
      </c>
      <c r="H33" s="232">
        <f t="shared" ca="1" si="145"/>
        <v>1</v>
      </c>
      <c r="I33" s="232">
        <f t="shared" ca="1" si="128"/>
        <v>1</v>
      </c>
      <c r="J33" s="232">
        <f t="shared" ca="1" si="128"/>
        <v>1</v>
      </c>
      <c r="K33" s="232">
        <f t="shared" ca="1" si="128"/>
        <v>1</v>
      </c>
      <c r="L33" s="232">
        <f t="shared" ca="1" si="128"/>
        <v>1</v>
      </c>
      <c r="M33" s="232">
        <f t="shared" ca="1" si="128"/>
        <v>1</v>
      </c>
      <c r="N33" s="232">
        <f t="shared" ca="1" si="128"/>
        <v>1</v>
      </c>
      <c r="P33" s="224" t="str">
        <f t="shared" ca="1" si="129"/>
        <v>00009 FeedSupply GSM Day135 FWM     GI1 T_TRUE  LTW_TRUE  (F43N33)</v>
      </c>
      <c r="Q33" s="10" t="str">
        <f ca="1">IF(COUNTIF(P$5:P33,P33)=1,"-","Dup")</f>
        <v>-</v>
      </c>
      <c r="R33" s="10"/>
      <c r="S33" s="232" t="str">
        <f t="shared" ca="1" si="146"/>
        <v>-</v>
      </c>
      <c r="T33" s="22" t="str">
        <f t="shared" ca="1" si="107"/>
        <v>-</v>
      </c>
      <c r="U33" s="232" t="str">
        <f t="shared" ca="1" si="146"/>
        <v>-</v>
      </c>
      <c r="V33" s="232" t="str">
        <f t="shared" ca="1" si="146"/>
        <v>-</v>
      </c>
      <c r="W33" s="22" t="str">
        <f t="shared" ca="1" si="108"/>
        <v>-</v>
      </c>
      <c r="X33" s="256" t="str">
        <f t="shared" ca="1" si="108"/>
        <v>-</v>
      </c>
      <c r="Y33" s="10"/>
      <c r="Z33" s="22" t="b">
        <f t="shared" ca="1" si="109"/>
        <v>1</v>
      </c>
      <c r="AA33" s="256" t="str">
        <f t="shared" ca="1" si="109"/>
        <v>-</v>
      </c>
      <c r="AB33" s="256" t="str">
        <f t="shared" ca="1" si="109"/>
        <v>-</v>
      </c>
      <c r="AC33" s="256" t="str">
        <f t="shared" ca="1" si="109"/>
        <v>-</v>
      </c>
      <c r="AD33" s="22" t="b">
        <f t="shared" ca="1" si="109"/>
        <v>0</v>
      </c>
      <c r="AE33" s="256" t="str">
        <f t="shared" ca="1" si="110"/>
        <v>-</v>
      </c>
      <c r="AF33" s="256" t="str">
        <f t="shared" ca="1" si="110"/>
        <v>-</v>
      </c>
      <c r="AG33" s="256" t="str">
        <f t="shared" ca="1" si="110"/>
        <v>-</v>
      </c>
      <c r="AH33" s="256" t="str">
        <f t="shared" ca="1" si="110"/>
        <v>-</v>
      </c>
      <c r="AI33" s="10"/>
      <c r="AJ33" s="232" t="b">
        <f t="shared" ca="1" si="158"/>
        <v>1</v>
      </c>
      <c r="AK33" s="232" t="b">
        <f t="shared" ca="1" si="147"/>
        <v>1</v>
      </c>
      <c r="AL33" s="251">
        <f t="shared" ca="1" si="130"/>
        <v>1109</v>
      </c>
      <c r="AM33" s="232" t="b">
        <f t="shared" ca="1" si="148"/>
        <v>0</v>
      </c>
      <c r="AN33" s="244" t="str">
        <f t="shared" ca="1" si="109"/>
        <v>-</v>
      </c>
      <c r="AO33" s="22" t="b">
        <f t="shared" ca="1" si="109"/>
        <v>1</v>
      </c>
      <c r="AP33" s="232">
        <f t="shared" ca="1" si="149"/>
        <v>1110</v>
      </c>
      <c r="AQ33" s="22">
        <f t="shared" ca="1" si="150"/>
        <v>1</v>
      </c>
      <c r="AR33" s="22">
        <f t="shared" ca="1" si="109"/>
        <v>1</v>
      </c>
      <c r="AS33" s="22">
        <f t="shared" ca="1" si="109"/>
        <v>1</v>
      </c>
      <c r="AT33" s="22" t="str">
        <f t="shared" ca="1" si="109"/>
        <v>-</v>
      </c>
      <c r="AU33" s="22" t="str">
        <f t="shared" ca="1" si="109"/>
        <v>-</v>
      </c>
      <c r="AV33" s="10"/>
      <c r="AW33" s="22" t="str">
        <f t="shared" ca="1" si="109"/>
        <v>-</v>
      </c>
      <c r="AX33" s="22" t="str">
        <f t="shared" ca="1" si="131"/>
        <v>-</v>
      </c>
      <c r="AY33" s="22" t="str">
        <f t="shared" ca="1" si="131"/>
        <v>-</v>
      </c>
      <c r="AZ33" s="22" t="str">
        <f t="shared" ca="1" si="131"/>
        <v>-</v>
      </c>
      <c r="BA33" s="22" t="str">
        <f t="shared" ca="1" si="131"/>
        <v>-</v>
      </c>
      <c r="BB33" s="22" t="str">
        <f t="shared" ca="1" si="131"/>
        <v>-</v>
      </c>
      <c r="BC33" s="22" t="str">
        <f t="shared" ca="1" si="131"/>
        <v>-</v>
      </c>
      <c r="BD33" s="22" t="str">
        <f t="shared" ca="1" si="131"/>
        <v>-</v>
      </c>
      <c r="BE33" s="22" t="str">
        <f t="shared" ca="1" si="131"/>
        <v>-</v>
      </c>
      <c r="BF33" s="22" t="str">
        <f t="shared" ca="1" si="131"/>
        <v>-</v>
      </c>
      <c r="BG33" s="22" t="str">
        <f t="shared" ca="1" si="131"/>
        <v>-</v>
      </c>
      <c r="BH33" s="22" t="str">
        <f t="shared" ca="1" si="131"/>
        <v>-</v>
      </c>
      <c r="BI33" s="22" t="str">
        <f t="shared" ca="1" si="131"/>
        <v>-</v>
      </c>
      <c r="BJ33" s="22" t="str">
        <f t="shared" ca="1" si="131"/>
        <v>-</v>
      </c>
      <c r="BK33" s="22" t="str">
        <f t="shared" ca="1" si="131"/>
        <v>-</v>
      </c>
      <c r="BL33" s="22" t="str">
        <f t="shared" ca="1" si="131"/>
        <v>-</v>
      </c>
      <c r="BM33" s="22" t="str">
        <f t="shared" ca="1" si="131"/>
        <v>-</v>
      </c>
      <c r="BN33" s="22" t="str">
        <f t="shared" ca="1" si="132"/>
        <v>-</v>
      </c>
      <c r="BO33" s="22" t="str">
        <f t="shared" ca="1" si="132"/>
        <v>-</v>
      </c>
      <c r="BP33" s="22" t="str">
        <f t="shared" ca="1" si="132"/>
        <v>-</v>
      </c>
      <c r="BQ33" s="22" t="str">
        <f t="shared" ca="1" si="132"/>
        <v>-</v>
      </c>
      <c r="BR33" s="10"/>
      <c r="BS33" s="232" t="b">
        <f t="shared" ca="1" si="159"/>
        <v>0</v>
      </c>
      <c r="BT33" s="232" t="b">
        <f t="shared" ca="1" si="160"/>
        <v>1</v>
      </c>
      <c r="BU33" s="244" t="str">
        <f t="shared" ca="1" si="132"/>
        <v>-</v>
      </c>
      <c r="BV33" s="244" t="str">
        <f t="shared" ca="1" si="132"/>
        <v>-</v>
      </c>
      <c r="BW33" s="244" t="str">
        <f t="shared" ca="1" si="132"/>
        <v>-</v>
      </c>
      <c r="BX33" s="244" t="str">
        <f t="shared" ca="1" si="132"/>
        <v>-</v>
      </c>
      <c r="BY33" s="244" t="str">
        <f t="shared" ca="1" si="132"/>
        <v>-</v>
      </c>
      <c r="BZ33" s="244" t="str">
        <f t="shared" ca="1" si="132"/>
        <v>-</v>
      </c>
      <c r="CA33" s="134">
        <v>0.125</v>
      </c>
      <c r="CB33" s="134">
        <v>0.3</v>
      </c>
      <c r="CC33" s="134">
        <v>-0.05</v>
      </c>
      <c r="CD33" s="134">
        <v>0.1</v>
      </c>
      <c r="CE33" s="134">
        <v>0.25</v>
      </c>
      <c r="CF33" s="134">
        <v>-0.05</v>
      </c>
      <c r="CG33" s="134">
        <v>0.05</v>
      </c>
      <c r="CH33" s="134">
        <v>0.1</v>
      </c>
      <c r="CI33" s="134">
        <v>-0.02</v>
      </c>
      <c r="CJ33" s="134">
        <v>0.1</v>
      </c>
      <c r="CK33" s="134">
        <v>0.25</v>
      </c>
      <c r="CL33" s="134">
        <v>-0.05</v>
      </c>
      <c r="CM33" s="232">
        <f t="shared" ca="1" si="151"/>
        <v>3</v>
      </c>
      <c r="CN33" s="232">
        <f t="shared" ca="1" si="151"/>
        <v>3</v>
      </c>
      <c r="CO33" s="256">
        <f t="shared" ca="1" si="132"/>
        <v>0</v>
      </c>
      <c r="CP33" s="232">
        <f t="shared" ca="1" si="152"/>
        <v>0.25</v>
      </c>
      <c r="CQ33" s="232">
        <f t="shared" ca="1" si="152"/>
        <v>-0.25</v>
      </c>
      <c r="CR33" s="22" t="str">
        <f t="shared" ca="1" si="133"/>
        <v>-</v>
      </c>
      <c r="CS33" s="22" t="str">
        <f t="shared" ca="1" si="133"/>
        <v>-</v>
      </c>
      <c r="CT33" s="22" t="str">
        <f t="shared" ca="1" si="133"/>
        <v>-</v>
      </c>
      <c r="CU33" s="22" t="str">
        <f t="shared" ca="1" si="133"/>
        <v>-</v>
      </c>
      <c r="CV33" s="22" t="str">
        <f t="shared" ca="1" si="133"/>
        <v>-</v>
      </c>
      <c r="CW33" s="251">
        <f t="shared" ca="1" si="153"/>
        <v>0</v>
      </c>
      <c r="CX33" s="251">
        <f t="shared" ca="1" si="154"/>
        <v>0.25</v>
      </c>
      <c r="CY33" s="251">
        <f t="shared" ca="1" si="155"/>
        <v>-0.25</v>
      </c>
      <c r="CZ33" s="22" t="str">
        <f t="shared" ca="1" si="133"/>
        <v>-</v>
      </c>
      <c r="DA33" s="22" t="str">
        <f t="shared" ca="1" si="133"/>
        <v>-</v>
      </c>
      <c r="DB33" s="22" t="str">
        <f t="shared" ca="1" si="133"/>
        <v>-</v>
      </c>
      <c r="DC33" s="22">
        <f t="shared" ca="1" si="133"/>
        <v>0</v>
      </c>
      <c r="DD33" s="256">
        <f t="shared" ca="1" si="111"/>
        <v>0</v>
      </c>
      <c r="DE33" s="256">
        <f t="shared" ca="1" si="111"/>
        <v>0</v>
      </c>
      <c r="DF33" s="256">
        <f t="shared" ca="1" si="111"/>
        <v>0</v>
      </c>
      <c r="DG33" s="22">
        <f t="shared" ca="1" si="134"/>
        <v>0</v>
      </c>
      <c r="DH33" s="22">
        <f t="shared" ca="1" si="134"/>
        <v>0</v>
      </c>
      <c r="DI33" s="22">
        <f t="shared" ca="1" si="134"/>
        <v>0</v>
      </c>
      <c r="DJ33" s="22" t="str">
        <f t="shared" ca="1" si="134"/>
        <v>-</v>
      </c>
      <c r="DK33" s="22" t="str">
        <f t="shared" ca="1" si="134"/>
        <v>-</v>
      </c>
      <c r="DL33" s="256" t="str">
        <f t="shared" ca="1" si="134"/>
        <v>-</v>
      </c>
      <c r="DM33" s="256" t="str">
        <f t="shared" ca="1" si="134"/>
        <v>-</v>
      </c>
      <c r="DN33" s="22" t="str">
        <f t="shared" ca="1" si="134"/>
        <v>-</v>
      </c>
      <c r="DO33" s="22" t="str">
        <f t="shared" ca="1" si="134"/>
        <v>-</v>
      </c>
      <c r="DP33" s="22" t="str">
        <f t="shared" ca="1" si="134"/>
        <v>-</v>
      </c>
      <c r="DQ33" s="22" t="str">
        <f t="shared" ca="1" si="134"/>
        <v>-</v>
      </c>
      <c r="DR33" s="22" t="str">
        <f t="shared" ca="1" si="134"/>
        <v>-</v>
      </c>
      <c r="DS33" s="22" t="str">
        <f t="shared" ca="1" si="134"/>
        <v>-</v>
      </c>
      <c r="DT33" s="22" t="str">
        <f t="shared" ca="1" si="134"/>
        <v>-</v>
      </c>
      <c r="DU33" s="10"/>
      <c r="DV33" s="5">
        <f t="shared" ca="1" si="113"/>
        <v>0</v>
      </c>
      <c r="DW33" s="22" t="str">
        <f t="shared" ca="1" si="135"/>
        <v>-</v>
      </c>
      <c r="DX33" s="22" t="str">
        <f t="shared" ca="1" si="135"/>
        <v>-</v>
      </c>
      <c r="DY33" s="22" t="str">
        <f t="shared" ca="1" si="135"/>
        <v>-</v>
      </c>
      <c r="DZ33" s="22" t="str">
        <f t="shared" ca="1" si="135"/>
        <v>-</v>
      </c>
      <c r="EA33" s="5" t="b">
        <f t="shared" ca="1" si="114"/>
        <v>0</v>
      </c>
      <c r="EB33" s="22" t="str">
        <f t="shared" ca="1" si="135"/>
        <v>-</v>
      </c>
      <c r="EC33" s="22">
        <f t="shared" ca="1" si="135"/>
        <v>0</v>
      </c>
      <c r="ED33" s="22" t="str">
        <f t="shared" ca="1" si="135"/>
        <v>-</v>
      </c>
      <c r="EE33" s="22">
        <f t="shared" ca="1" si="115"/>
        <v>1</v>
      </c>
      <c r="EF33" s="22">
        <f t="shared" ca="1" si="115"/>
        <v>0</v>
      </c>
      <c r="EG33" s="22">
        <f t="shared" ca="1" si="135"/>
        <v>1</v>
      </c>
      <c r="EH33" s="22">
        <f t="shared" ca="1" si="135"/>
        <v>0</v>
      </c>
      <c r="EI33" s="22">
        <f t="shared" ca="1" si="135"/>
        <v>1</v>
      </c>
      <c r="EJ33" s="22">
        <f t="shared" ca="1" si="135"/>
        <v>1</v>
      </c>
      <c r="EK33" s="22">
        <f t="shared" ca="1" si="135"/>
        <v>1</v>
      </c>
      <c r="EL33" s="22">
        <f t="shared" ca="1" si="135"/>
        <v>0</v>
      </c>
      <c r="EM33" s="22">
        <f t="shared" ca="1" si="135"/>
        <v>0</v>
      </c>
      <c r="EN33" s="22">
        <f t="shared" ca="1" si="135"/>
        <v>0</v>
      </c>
      <c r="EO33" s="22">
        <f t="shared" ca="1" si="136"/>
        <v>0</v>
      </c>
      <c r="EP33" s="22">
        <f t="shared" ca="1" si="136"/>
        <v>0</v>
      </c>
      <c r="EQ33" s="22">
        <f t="shared" ca="1" si="136"/>
        <v>0</v>
      </c>
      <c r="ER33" s="22">
        <f t="shared" ca="1" si="136"/>
        <v>0</v>
      </c>
      <c r="ES33" s="22">
        <f t="shared" ca="1" si="136"/>
        <v>0</v>
      </c>
      <c r="ET33" s="22">
        <f t="shared" ca="1" si="116"/>
        <v>0</v>
      </c>
      <c r="EU33" s="22">
        <f t="shared" ca="1" si="116"/>
        <v>0</v>
      </c>
      <c r="EV33" s="22">
        <f t="shared" ca="1" si="136"/>
        <v>0</v>
      </c>
      <c r="EW33" s="22">
        <f t="shared" ca="1" si="136"/>
        <v>0</v>
      </c>
      <c r="EX33" s="22">
        <f t="shared" ca="1" si="136"/>
        <v>1</v>
      </c>
      <c r="EY33" s="22">
        <f t="shared" ca="1" si="136"/>
        <v>0</v>
      </c>
      <c r="EZ33" s="256">
        <f t="shared" ca="1" si="136"/>
        <v>0</v>
      </c>
      <c r="FA33" s="256">
        <f t="shared" ca="1" si="136"/>
        <v>0</v>
      </c>
      <c r="FB33" s="256">
        <f t="shared" ca="1" si="136"/>
        <v>0</v>
      </c>
      <c r="FC33" s="256">
        <f t="shared" ca="1" si="89"/>
        <v>0</v>
      </c>
      <c r="FD33" s="256">
        <f t="shared" ca="1" si="89"/>
        <v>0</v>
      </c>
      <c r="FE33" s="256">
        <f t="shared" ca="1" si="89"/>
        <v>0</v>
      </c>
      <c r="FF33" s="10"/>
      <c r="FG33" s="22" t="str">
        <f t="shared" ca="1" si="137"/>
        <v>-</v>
      </c>
      <c r="FH33" s="22" t="str">
        <f t="shared" ca="1" si="137"/>
        <v>-</v>
      </c>
      <c r="FI33" s="256" t="str">
        <f t="shared" ca="1" si="137"/>
        <v>-</v>
      </c>
      <c r="FJ33" s="22" t="str">
        <f t="shared" ca="1" si="137"/>
        <v>-</v>
      </c>
      <c r="FK33" s="22" t="str">
        <f t="shared" ca="1" si="137"/>
        <v>-</v>
      </c>
      <c r="FL33" s="5" t="b">
        <f t="shared" ca="1" si="117"/>
        <v>1</v>
      </c>
      <c r="FM33" s="5" t="b">
        <f t="shared" ca="1" si="117"/>
        <v>0</v>
      </c>
      <c r="FN33" s="5" t="b">
        <f t="shared" ca="1" si="117"/>
        <v>0</v>
      </c>
      <c r="FO33" s="256">
        <f t="shared" ca="1" si="137"/>
        <v>0</v>
      </c>
      <c r="FP33" s="22">
        <f t="shared" ca="1" si="137"/>
        <v>2</v>
      </c>
      <c r="FQ33" s="22">
        <f t="shared" ca="1" si="137"/>
        <v>2</v>
      </c>
      <c r="FR33" s="256" t="str">
        <f t="shared" ca="1" si="89"/>
        <v>-</v>
      </c>
      <c r="FS33" s="256" t="str">
        <f t="shared" ca="1" si="89"/>
        <v>-</v>
      </c>
      <c r="FT33" s="256" t="str">
        <f t="shared" ca="1" si="89"/>
        <v>-</v>
      </c>
      <c r="FU33" s="256" t="str">
        <f t="shared" ca="1" si="89"/>
        <v>-</v>
      </c>
      <c r="FV33" s="256" t="str">
        <f t="shared" ca="1" si="89"/>
        <v>-</v>
      </c>
      <c r="FW33" s="22" t="str">
        <f t="shared" ca="1" si="138"/>
        <v>-</v>
      </c>
      <c r="FX33" s="22" t="str">
        <f t="shared" ca="1" si="138"/>
        <v>-</v>
      </c>
      <c r="FY33" s="5" t="b">
        <f t="array" aca="1" ref="FY33" ca="1">IF(OR(FZ33:GA33&lt;&gt;"-"),TRUE,"-")</f>
        <v>1</v>
      </c>
      <c r="FZ33" s="232">
        <f t="shared" ca="1" si="156"/>
        <v>2</v>
      </c>
      <c r="GA33" s="256" t="str">
        <f t="shared" ca="1" si="118"/>
        <v>-</v>
      </c>
      <c r="GB33" s="5" t="str">
        <f t="array" aca="1" ref="GB33" ca="1">IF(OR(GC33:GH33&lt;&gt;"-"),TRUE,"-")</f>
        <v>-</v>
      </c>
      <c r="GC33" s="22" t="str">
        <f t="shared" ca="1" si="139"/>
        <v>-</v>
      </c>
      <c r="GD33" s="298" t="str">
        <f t="shared" ca="1" si="157"/>
        <v>-</v>
      </c>
      <c r="GE33" s="298" t="str">
        <f t="shared" ca="1" si="157"/>
        <v>-</v>
      </c>
      <c r="GF33" s="298" t="str">
        <f t="shared" ca="1" si="157"/>
        <v>-</v>
      </c>
      <c r="GG33" s="298" t="str">
        <f t="shared" ca="1" si="157"/>
        <v>-</v>
      </c>
      <c r="GH33" s="298" t="str">
        <f t="shared" ca="1" si="140"/>
        <v>-</v>
      </c>
      <c r="GI33" s="298" t="str">
        <f t="shared" ca="1" si="157"/>
        <v>-</v>
      </c>
      <c r="GJ33" s="22" t="b">
        <f t="shared" ca="1" si="95"/>
        <v>1</v>
      </c>
      <c r="GK33" s="22">
        <f t="shared" ca="1" si="95"/>
        <v>2</v>
      </c>
      <c r="GL33" s="22" t="b">
        <f t="shared" ca="1" si="96"/>
        <v>1</v>
      </c>
      <c r="GM33" s="22" t="str">
        <f t="shared" ca="1" si="96"/>
        <v>-</v>
      </c>
      <c r="GN33" s="5" t="str">
        <f t="shared" ca="1" si="119"/>
        <v>-</v>
      </c>
      <c r="GO33" s="5" t="str">
        <f t="shared" ca="1" si="119"/>
        <v>-</v>
      </c>
      <c r="GP33" s="5" t="str">
        <f t="shared" ca="1" si="119"/>
        <v>-</v>
      </c>
      <c r="GQ33" s="5" t="str">
        <f t="shared" ca="1" si="119"/>
        <v>-</v>
      </c>
      <c r="GR33" s="22" t="str">
        <f t="shared" ca="1" si="141"/>
        <v>-</v>
      </c>
      <c r="GS33" s="256" t="str">
        <f t="shared" ca="1" si="98"/>
        <v>-</v>
      </c>
      <c r="GT33" s="256" t="str">
        <f t="shared" ca="1" si="141"/>
        <v>-</v>
      </c>
      <c r="GU33" s="256" t="str">
        <f t="shared" ca="1" si="141"/>
        <v>-</v>
      </c>
      <c r="GV33" s="256">
        <f t="shared" ca="1" si="141"/>
        <v>0.5</v>
      </c>
      <c r="GW33" s="253">
        <f t="shared" ca="1" si="141"/>
        <v>0.9</v>
      </c>
      <c r="GX33" s="253">
        <f t="shared" ca="1" si="141"/>
        <v>0.5</v>
      </c>
      <c r="GY33" s="253">
        <f t="shared" ca="1" si="141"/>
        <v>0.5</v>
      </c>
      <c r="GZ33" s="253">
        <f t="shared" ca="1" si="141"/>
        <v>0</v>
      </c>
      <c r="HA33" s="253">
        <f t="shared" ca="1" si="141"/>
        <v>0</v>
      </c>
      <c r="HB33" s="253" t="str">
        <f t="shared" ca="1" si="141"/>
        <v>-</v>
      </c>
      <c r="HC33" s="5" t="str">
        <f t="shared" ca="1" si="120"/>
        <v>-</v>
      </c>
      <c r="HD33" s="5" t="str">
        <f t="shared" ca="1" si="120"/>
        <v>-</v>
      </c>
      <c r="HE33" s="161" t="b">
        <f t="shared" ca="1" si="121"/>
        <v>0</v>
      </c>
      <c r="HF33" s="244" t="str">
        <f t="shared" ca="1" si="122"/>
        <v>-</v>
      </c>
      <c r="HG33" s="10"/>
      <c r="HH33" s="22">
        <f t="shared" ca="1" si="141"/>
        <v>1</v>
      </c>
      <c r="HI33" s="22">
        <f t="shared" ca="1" si="141"/>
        <v>0</v>
      </c>
      <c r="HJ33" s="22">
        <f t="shared" ca="1" si="141"/>
        <v>1</v>
      </c>
      <c r="HK33" s="22">
        <f t="shared" ca="1" si="141"/>
        <v>1</v>
      </c>
      <c r="HL33" s="22">
        <f t="shared" ca="1" si="141"/>
        <v>0</v>
      </c>
      <c r="HM33" s="22">
        <f t="shared" ca="1" si="141"/>
        <v>70</v>
      </c>
      <c r="HN33" s="22">
        <f t="shared" ca="1" si="142"/>
        <v>50</v>
      </c>
      <c r="HO33" s="22">
        <f t="shared" ca="1" si="142"/>
        <v>70</v>
      </c>
      <c r="HP33" s="22">
        <f t="shared" ca="1" si="142"/>
        <v>50</v>
      </c>
      <c r="HQ33" s="5">
        <f t="shared" ca="1" si="123"/>
        <v>1</v>
      </c>
      <c r="HR33" s="5">
        <f t="shared" ca="1" si="124"/>
        <v>1</v>
      </c>
      <c r="HS33" s="5">
        <f t="shared" ca="1" si="125"/>
        <v>1</v>
      </c>
      <c r="HT33" s="22">
        <f t="shared" ca="1" si="142"/>
        <v>1</v>
      </c>
      <c r="HU33" s="10"/>
      <c r="HV33" s="22">
        <f t="shared" ca="1" si="142"/>
        <v>1</v>
      </c>
      <c r="HW33" s="22">
        <f t="shared" ca="1" si="142"/>
        <v>1</v>
      </c>
      <c r="HX33" s="22">
        <f t="shared" ca="1" si="142"/>
        <v>1</v>
      </c>
      <c r="HY33" s="22">
        <f t="shared" ca="1" si="142"/>
        <v>1</v>
      </c>
      <c r="HZ33" s="22">
        <f t="shared" ca="1" si="142"/>
        <v>1</v>
      </c>
      <c r="IA33" s="22">
        <f t="shared" ca="1" si="142"/>
        <v>1</v>
      </c>
      <c r="IB33" s="256" t="str">
        <f t="shared" ca="1" si="143"/>
        <v>-</v>
      </c>
      <c r="IC33" s="22">
        <f t="shared" ca="1" si="143"/>
        <v>0</v>
      </c>
      <c r="ID33" s="27">
        <v>0</v>
      </c>
    </row>
    <row r="34" spans="1:238" s="209" customFormat="1" outlineLevel="1">
      <c r="A34" s="208">
        <f t="shared" ref="A34:A44" si="161">ROW(A34)-5</f>
        <v>29</v>
      </c>
      <c r="B34" s="258">
        <f>$A24</f>
        <v>19</v>
      </c>
      <c r="C34" s="236">
        <v>200</v>
      </c>
      <c r="D34" s="236" t="s">
        <v>943</v>
      </c>
      <c r="E34" s="236" t="b">
        <f t="shared" ca="1" si="106"/>
        <v>0</v>
      </c>
      <c r="F34" s="209" t="b">
        <v>0</v>
      </c>
      <c r="G34" s="209" t="b">
        <f t="shared" ca="1" si="127"/>
        <v>0</v>
      </c>
      <c r="H34" s="193">
        <f ca="1">MAX(H$22,MOD(OFFSET(H34,-1,0)+1*AND($K34=$K$22),H$23+1))</f>
        <v>1</v>
      </c>
      <c r="I34" s="193">
        <f ca="1">MAX(I$22,MOD(OFFSET(I34,-1,0)+1*AND($H34=$H$22,$K34=$K$22),I$23+1))</f>
        <v>1</v>
      </c>
      <c r="J34" s="216">
        <f ca="1">OFFSET(J34,-1,0)</f>
        <v>1</v>
      </c>
      <c r="K34" s="193">
        <f ca="1">MAX(K$22,MOD(OFFSET(K34,-1,0)+1,K$23+1))</f>
        <v>2</v>
      </c>
      <c r="L34" s="216">
        <f t="shared" ref="L34:N34" ca="1" si="162">OFFSET(L34,-1,0)</f>
        <v>1</v>
      </c>
      <c r="M34" s="216">
        <f t="shared" ca="1" si="162"/>
        <v>1</v>
      </c>
      <c r="N34" s="216">
        <f t="shared" ca="1" si="162"/>
        <v>1</v>
      </c>
      <c r="P34" s="231" t="str">
        <f t="shared" ca="1" si="129"/>
        <v>00010 FeedSupply GSM Day135 FWM     GI2 T_FALSE LTW_TRUE  (F33N11)</v>
      </c>
      <c r="Q34" s="10" t="str">
        <f ca="1">IF(COUNTIF(P$5:P34,P34)=1,"-","Dup")</f>
        <v>-</v>
      </c>
      <c r="R34" s="10"/>
      <c r="S34" s="255" t="s">
        <v>36</v>
      </c>
      <c r="T34" s="244" t="str">
        <f t="shared" ca="1" si="107"/>
        <v>-</v>
      </c>
      <c r="U34" s="255" t="s">
        <v>36</v>
      </c>
      <c r="V34" s="255" t="s">
        <v>36</v>
      </c>
      <c r="W34" s="244" t="str">
        <f t="shared" ca="1" si="108"/>
        <v>-</v>
      </c>
      <c r="X34" s="256" t="str">
        <f t="shared" ca="1" si="108"/>
        <v>-</v>
      </c>
      <c r="Y34" s="10"/>
      <c r="Z34" s="22" t="b">
        <f t="shared" ca="1" si="45"/>
        <v>1</v>
      </c>
      <c r="AA34" s="256" t="str">
        <f t="shared" ca="1" si="45"/>
        <v>-</v>
      </c>
      <c r="AB34" s="256" t="str">
        <f t="shared" ref="Z34:DC37" ca="1" si="163">OFFSET(AB$5,$B34,0)</f>
        <v>-</v>
      </c>
      <c r="AC34" s="256" t="str">
        <f t="shared" ca="1" si="163"/>
        <v>-</v>
      </c>
      <c r="AD34" s="22" t="b">
        <f t="shared" ca="1" si="45"/>
        <v>0</v>
      </c>
      <c r="AE34" s="256" t="str">
        <f t="shared" ca="1" si="110"/>
        <v>-</v>
      </c>
      <c r="AF34" s="256" t="str">
        <f t="shared" ca="1" si="110"/>
        <v>-</v>
      </c>
      <c r="AG34" s="256" t="str">
        <f t="shared" ca="1" si="110"/>
        <v>-</v>
      </c>
      <c r="AH34" s="256" t="str">
        <f t="shared" ca="1" si="110"/>
        <v>-</v>
      </c>
      <c r="AI34" s="10"/>
      <c r="AJ34" s="244" t="b">
        <f t="shared" ref="AJ34:AK43" ca="1" si="164">OFFSET(AJ$5,$B34,0)</f>
        <v>0</v>
      </c>
      <c r="AK34" s="255" t="b">
        <v>1</v>
      </c>
      <c r="AL34" s="251">
        <f t="shared" ref="AL34:AL39" ca="1" si="165">OFFSET($AP34,-1,0)</f>
        <v>1110</v>
      </c>
      <c r="AM34" s="255" t="b">
        <v>0</v>
      </c>
      <c r="AN34" s="244" t="str">
        <f t="shared" ref="AM34:AO43" ca="1" si="166">OFFSET(AN$5,$B34,0)</f>
        <v>-</v>
      </c>
      <c r="AO34" s="244" t="b">
        <f t="shared" ca="1" si="166"/>
        <v>1</v>
      </c>
      <c r="AP34" s="243">
        <f ca="1">VALUE($H34&amp;$K34&amp;"01")</f>
        <v>1201</v>
      </c>
      <c r="AQ34" s="22">
        <f t="shared" ref="AQ34:BT40" ca="1" si="167">OFFSET(AQ$5,$B34,0)</f>
        <v>1</v>
      </c>
      <c r="AR34" s="244">
        <f t="shared" ca="1" si="167"/>
        <v>1</v>
      </c>
      <c r="AS34" s="244">
        <f t="shared" ca="1" si="167"/>
        <v>1</v>
      </c>
      <c r="AT34" s="244" t="str">
        <f t="shared" ca="1" si="167"/>
        <v>-</v>
      </c>
      <c r="AU34" s="244" t="str">
        <f t="shared" ca="1" si="167"/>
        <v>-</v>
      </c>
      <c r="AV34" s="10"/>
      <c r="AW34" s="244" t="str">
        <f t="shared" ca="1" si="167"/>
        <v>-</v>
      </c>
      <c r="AX34" s="244" t="str">
        <f t="shared" ca="1" si="167"/>
        <v>-</v>
      </c>
      <c r="AY34" s="244" t="str">
        <f t="shared" ca="1" si="167"/>
        <v>-</v>
      </c>
      <c r="AZ34" s="244" t="str">
        <f t="shared" ca="1" si="167"/>
        <v>-</v>
      </c>
      <c r="BA34" s="244" t="str">
        <f t="shared" ca="1" si="167"/>
        <v>-</v>
      </c>
      <c r="BB34" s="244" t="str">
        <f t="shared" ca="1" si="167"/>
        <v>-</v>
      </c>
      <c r="BC34" s="244" t="str">
        <f t="shared" ca="1" si="167"/>
        <v>-</v>
      </c>
      <c r="BD34" s="244" t="str">
        <f t="shared" ca="1" si="167"/>
        <v>-</v>
      </c>
      <c r="BE34" s="244" t="str">
        <f t="shared" ca="1" si="167"/>
        <v>-</v>
      </c>
      <c r="BF34" s="244" t="str">
        <f t="shared" ca="1" si="167"/>
        <v>-</v>
      </c>
      <c r="BG34" s="244" t="str">
        <f t="shared" ca="1" si="167"/>
        <v>-</v>
      </c>
      <c r="BH34" s="244" t="str">
        <f t="shared" ca="1" si="167"/>
        <v>-</v>
      </c>
      <c r="BI34" s="244" t="str">
        <f t="shared" ca="1" si="167"/>
        <v>-</v>
      </c>
      <c r="BJ34" s="244" t="str">
        <f t="shared" ca="1" si="167"/>
        <v>-</v>
      </c>
      <c r="BK34" s="244" t="str">
        <f t="shared" ca="1" si="167"/>
        <v>-</v>
      </c>
      <c r="BL34" s="244" t="str">
        <f t="shared" ca="1" si="167"/>
        <v>-</v>
      </c>
      <c r="BM34" s="244" t="str">
        <f t="shared" ca="1" si="167"/>
        <v>-</v>
      </c>
      <c r="BN34" s="244" t="str">
        <f t="shared" ca="1" si="167"/>
        <v>-</v>
      </c>
      <c r="BO34" s="244" t="str">
        <f t="shared" ca="1" si="167"/>
        <v>-</v>
      </c>
      <c r="BP34" s="244" t="str">
        <f t="shared" ca="1" si="167"/>
        <v>-</v>
      </c>
      <c r="BQ34" s="244" t="str">
        <f t="shared" ca="1" si="167"/>
        <v>-</v>
      </c>
      <c r="BR34" s="10"/>
      <c r="BS34" s="244" t="str">
        <f t="shared" ca="1" si="167"/>
        <v>-</v>
      </c>
      <c r="BT34" s="244" t="str">
        <f t="shared" ca="1" si="167"/>
        <v>-</v>
      </c>
      <c r="BU34" s="22" t="str">
        <f t="shared" ref="BU34:DD43" ca="1" si="168">OFFSET(BU$5,$B34,0)</f>
        <v>-</v>
      </c>
      <c r="BV34" s="22" t="str">
        <f t="shared" ca="1" si="168"/>
        <v>-</v>
      </c>
      <c r="BW34" s="22" t="str">
        <f t="shared" ca="1" si="168"/>
        <v>-</v>
      </c>
      <c r="BX34" s="22" t="str">
        <f t="shared" ca="1" si="168"/>
        <v>-</v>
      </c>
      <c r="BY34" s="22" t="str">
        <f t="shared" ca="1" si="168"/>
        <v>-</v>
      </c>
      <c r="BZ34" s="22" t="str">
        <f t="shared" ca="1" si="168"/>
        <v>-</v>
      </c>
      <c r="CA34" s="256" t="str">
        <f t="shared" ca="1" si="168"/>
        <v>-</v>
      </c>
      <c r="CB34" s="256" t="str">
        <f t="shared" ca="1" si="168"/>
        <v>-</v>
      </c>
      <c r="CC34" s="256" t="str">
        <f t="shared" ca="1" si="168"/>
        <v>-</v>
      </c>
      <c r="CD34" s="256" t="str">
        <f t="shared" ca="1" si="168"/>
        <v>-</v>
      </c>
      <c r="CE34" s="256" t="str">
        <f t="shared" ca="1" si="168"/>
        <v>-</v>
      </c>
      <c r="CF34" s="256" t="str">
        <f t="shared" ca="1" si="168"/>
        <v>-</v>
      </c>
      <c r="CG34" s="256" t="str">
        <f t="shared" ca="1" si="168"/>
        <v>-</v>
      </c>
      <c r="CH34" s="256" t="str">
        <f t="shared" ca="1" si="168"/>
        <v>-</v>
      </c>
      <c r="CI34" s="256" t="str">
        <f t="shared" ca="1" si="168"/>
        <v>-</v>
      </c>
      <c r="CJ34" s="256" t="str">
        <f t="shared" ca="1" si="168"/>
        <v>-</v>
      </c>
      <c r="CK34" s="256" t="str">
        <f t="shared" ca="1" si="168"/>
        <v>-</v>
      </c>
      <c r="CL34" s="256" t="str">
        <f t="shared" ca="1" si="168"/>
        <v>-</v>
      </c>
      <c r="CM34" s="244">
        <f t="shared" ca="1" si="168"/>
        <v>1</v>
      </c>
      <c r="CN34" s="244">
        <f t="shared" ca="1" si="168"/>
        <v>1</v>
      </c>
      <c r="CO34" s="244">
        <f t="shared" ca="1" si="168"/>
        <v>0</v>
      </c>
      <c r="CP34" s="244" t="str">
        <f t="shared" ca="1" si="168"/>
        <v>-</v>
      </c>
      <c r="CQ34" s="22" t="str">
        <f t="shared" ca="1" si="168"/>
        <v>-</v>
      </c>
      <c r="CR34" s="22" t="str">
        <f t="shared" ca="1" si="168"/>
        <v>-</v>
      </c>
      <c r="CS34" s="22" t="str">
        <f t="shared" ca="1" si="168"/>
        <v>-</v>
      </c>
      <c r="CT34" s="22" t="str">
        <f t="shared" ca="1" si="168"/>
        <v>-</v>
      </c>
      <c r="CU34" s="22" t="str">
        <f t="shared" ca="1" si="168"/>
        <v>-</v>
      </c>
      <c r="CV34" s="22" t="str">
        <f t="shared" ca="1" si="168"/>
        <v>-</v>
      </c>
      <c r="CW34" s="22">
        <f t="shared" ca="1" si="168"/>
        <v>0</v>
      </c>
      <c r="CX34" s="22" t="str">
        <f t="shared" ca="1" si="168"/>
        <v>-</v>
      </c>
      <c r="CY34" s="22" t="str">
        <f t="shared" ca="1" si="168"/>
        <v>-</v>
      </c>
      <c r="CZ34" s="22" t="str">
        <f t="shared" ca="1" si="168"/>
        <v>-</v>
      </c>
      <c r="DA34" s="22" t="str">
        <f t="shared" ca="1" si="168"/>
        <v>-</v>
      </c>
      <c r="DB34" s="22" t="str">
        <f t="shared" ca="1" si="168"/>
        <v>-</v>
      </c>
      <c r="DC34" s="22">
        <f t="shared" ca="1" si="168"/>
        <v>0</v>
      </c>
      <c r="DD34" s="256">
        <f t="shared" ca="1" si="168"/>
        <v>0</v>
      </c>
      <c r="DE34" s="256">
        <f t="shared" ref="DD34:DF36" ca="1" si="169">OFFSET(DE$5,$B34,0)</f>
        <v>0</v>
      </c>
      <c r="DF34" s="256">
        <f t="shared" ca="1" si="169"/>
        <v>0</v>
      </c>
      <c r="DG34" s="22">
        <f t="shared" ca="1" si="134"/>
        <v>0</v>
      </c>
      <c r="DH34" s="22">
        <f t="shared" ca="1" si="134"/>
        <v>0</v>
      </c>
      <c r="DI34" s="22">
        <f t="shared" ca="1" si="134"/>
        <v>0</v>
      </c>
      <c r="DJ34" s="22" t="str">
        <f t="shared" ca="1" si="134"/>
        <v>-</v>
      </c>
      <c r="DK34" s="22" t="str">
        <f t="shared" ca="1" si="134"/>
        <v>-</v>
      </c>
      <c r="DL34" s="256" t="str">
        <f t="shared" ca="1" si="134"/>
        <v>-</v>
      </c>
      <c r="DM34" s="256" t="str">
        <f t="shared" ca="1" si="134"/>
        <v>-</v>
      </c>
      <c r="DN34" s="22" t="str">
        <f t="shared" ca="1" si="134"/>
        <v>-</v>
      </c>
      <c r="DO34" s="22" t="str">
        <f t="shared" ca="1" si="134"/>
        <v>-</v>
      </c>
      <c r="DP34" s="22" t="str">
        <f t="shared" ca="1" si="134"/>
        <v>-</v>
      </c>
      <c r="DQ34" s="22" t="str">
        <f t="shared" ca="1" si="134"/>
        <v>-</v>
      </c>
      <c r="DR34" s="22" t="str">
        <f t="shared" ca="1" si="134"/>
        <v>-</v>
      </c>
      <c r="DS34" s="22" t="str">
        <f t="shared" ca="1" si="134"/>
        <v>-</v>
      </c>
      <c r="DT34" s="22" t="str">
        <f t="shared" ca="1" si="134"/>
        <v>-</v>
      </c>
      <c r="DU34" s="10"/>
      <c r="DV34" s="5">
        <f t="shared" ca="1" si="113"/>
        <v>0</v>
      </c>
      <c r="DW34" s="22" t="str">
        <f t="shared" ca="1" si="89"/>
        <v>-</v>
      </c>
      <c r="DX34" s="22" t="str">
        <f t="shared" ref="DX34:FX43" ca="1" si="170">OFFSET(DX$5,$B34,0)</f>
        <v>-</v>
      </c>
      <c r="DY34" s="22" t="str">
        <f t="shared" ca="1" si="170"/>
        <v>-</v>
      </c>
      <c r="DZ34" s="22" t="str">
        <f t="shared" ca="1" si="170"/>
        <v>-</v>
      </c>
      <c r="EA34" s="5" t="b">
        <f t="shared" ca="1" si="114"/>
        <v>0</v>
      </c>
      <c r="EB34" s="22" t="str">
        <f t="shared" ca="1" si="170"/>
        <v>-</v>
      </c>
      <c r="EC34" s="22">
        <f t="shared" ca="1" si="170"/>
        <v>0</v>
      </c>
      <c r="ED34" s="22" t="str">
        <f t="shared" ca="1" si="170"/>
        <v>-</v>
      </c>
      <c r="EE34" s="22">
        <f t="shared" ca="1" si="115"/>
        <v>1</v>
      </c>
      <c r="EF34" s="22">
        <f t="shared" ca="1" si="115"/>
        <v>0</v>
      </c>
      <c r="EG34" s="22">
        <f t="shared" ca="1" si="170"/>
        <v>1</v>
      </c>
      <c r="EH34" s="22">
        <f t="shared" ca="1" si="170"/>
        <v>0</v>
      </c>
      <c r="EI34" s="22">
        <f t="shared" ca="1" si="170"/>
        <v>1</v>
      </c>
      <c r="EJ34" s="22">
        <f t="shared" ca="1" si="170"/>
        <v>1</v>
      </c>
      <c r="EK34" s="22">
        <f t="shared" ca="1" si="170"/>
        <v>1</v>
      </c>
      <c r="EL34" s="22">
        <f t="shared" ca="1" si="170"/>
        <v>0</v>
      </c>
      <c r="EM34" s="22">
        <f t="shared" ca="1" si="170"/>
        <v>0</v>
      </c>
      <c r="EN34" s="22">
        <f t="shared" ca="1" si="170"/>
        <v>0</v>
      </c>
      <c r="EO34" s="22">
        <f t="shared" ca="1" si="170"/>
        <v>0</v>
      </c>
      <c r="EP34" s="22">
        <f t="shared" ca="1" si="170"/>
        <v>0</v>
      </c>
      <c r="EQ34" s="22">
        <f t="shared" ca="1" si="170"/>
        <v>0</v>
      </c>
      <c r="ER34" s="22">
        <f t="shared" ca="1" si="170"/>
        <v>0</v>
      </c>
      <c r="ES34" s="22">
        <f t="shared" ca="1" si="170"/>
        <v>0</v>
      </c>
      <c r="ET34" s="22">
        <f t="shared" ca="1" si="116"/>
        <v>0</v>
      </c>
      <c r="EU34" s="22">
        <f t="shared" ca="1" si="116"/>
        <v>0</v>
      </c>
      <c r="EV34" s="22">
        <f t="shared" ca="1" si="170"/>
        <v>0</v>
      </c>
      <c r="EW34" s="22">
        <f t="shared" ca="1" si="170"/>
        <v>0</v>
      </c>
      <c r="EX34" s="22">
        <f t="shared" ca="1" si="170"/>
        <v>1</v>
      </c>
      <c r="EY34" s="22">
        <f t="shared" ca="1" si="170"/>
        <v>0</v>
      </c>
      <c r="EZ34" s="256">
        <f t="shared" ca="1" si="170"/>
        <v>0</v>
      </c>
      <c r="FA34" s="256">
        <f t="shared" ca="1" si="170"/>
        <v>0</v>
      </c>
      <c r="FB34" s="256">
        <f t="shared" ca="1" si="170"/>
        <v>0</v>
      </c>
      <c r="FC34" s="256">
        <f t="shared" ca="1" si="170"/>
        <v>0</v>
      </c>
      <c r="FD34" s="256">
        <f t="shared" ca="1" si="170"/>
        <v>0</v>
      </c>
      <c r="FE34" s="256">
        <f t="shared" ca="1" si="170"/>
        <v>0</v>
      </c>
      <c r="FF34" s="10"/>
      <c r="FG34" s="22" t="str">
        <f t="shared" ca="1" si="170"/>
        <v>-</v>
      </c>
      <c r="FH34" s="22" t="str">
        <f t="shared" ca="1" si="170"/>
        <v>-</v>
      </c>
      <c r="FI34" s="256" t="str">
        <f t="shared" ca="1" si="170"/>
        <v>-</v>
      </c>
      <c r="FJ34" s="22" t="str">
        <f t="shared" ca="1" si="170"/>
        <v>-</v>
      </c>
      <c r="FK34" s="22" t="str">
        <f t="shared" ca="1" si="170"/>
        <v>-</v>
      </c>
      <c r="FL34" s="5" t="b">
        <f t="shared" ca="1" si="117"/>
        <v>1</v>
      </c>
      <c r="FM34" s="5" t="b">
        <f t="shared" ca="1" si="117"/>
        <v>0</v>
      </c>
      <c r="FN34" s="5" t="b">
        <f t="shared" ca="1" si="117"/>
        <v>0</v>
      </c>
      <c r="FO34" s="256">
        <f t="shared" ca="1" si="170"/>
        <v>0</v>
      </c>
      <c r="FP34" s="22">
        <f t="shared" ca="1" si="170"/>
        <v>2</v>
      </c>
      <c r="FQ34" s="22">
        <f t="shared" ca="1" si="170"/>
        <v>2</v>
      </c>
      <c r="FR34" s="256" t="str">
        <f t="shared" ca="1" si="170"/>
        <v>-</v>
      </c>
      <c r="FS34" s="256" t="str">
        <f t="shared" ca="1" si="170"/>
        <v>-</v>
      </c>
      <c r="FT34" s="256" t="str">
        <f t="shared" ca="1" si="170"/>
        <v>-</v>
      </c>
      <c r="FU34" s="256" t="str">
        <f t="shared" ca="1" si="170"/>
        <v>-</v>
      </c>
      <c r="FV34" s="256" t="str">
        <f t="shared" ca="1" si="170"/>
        <v>-</v>
      </c>
      <c r="FW34" s="22" t="str">
        <f t="shared" ca="1" si="170"/>
        <v>-</v>
      </c>
      <c r="FX34" s="22" t="str">
        <f t="shared" ca="1" si="170"/>
        <v>-</v>
      </c>
      <c r="FY34" s="5" t="b">
        <f t="array" aca="1" ref="FY34" ca="1">IF(OR(FZ34:GA34&lt;&gt;"-"),TRUE,"-")</f>
        <v>1</v>
      </c>
      <c r="FZ34" s="232">
        <f t="shared" ca="1" si="156"/>
        <v>2</v>
      </c>
      <c r="GA34" s="256" t="str">
        <f t="shared" ref="GA34:GA43" ca="1" si="171">OFFSET(GA$5,$B34,0)</f>
        <v>-</v>
      </c>
      <c r="GB34" s="5" t="str">
        <f t="array" aca="1" ref="GB34" ca="1">IF(OR(GC34:GH34&lt;&gt;"-"),TRUE,"-")</f>
        <v>-</v>
      </c>
      <c r="GC34" s="22" t="str">
        <f t="shared" ref="GC34:GI43" ca="1" si="172">OFFSET(GC$5,$B34,0)</f>
        <v>-</v>
      </c>
      <c r="GD34" s="298" t="str">
        <f t="shared" ca="1" si="157"/>
        <v>-</v>
      </c>
      <c r="GE34" s="298" t="str">
        <f t="shared" ca="1" si="157"/>
        <v>-</v>
      </c>
      <c r="GF34" s="298" t="str">
        <f t="shared" ca="1" si="157"/>
        <v>-</v>
      </c>
      <c r="GG34" s="298" t="str">
        <f t="shared" ca="1" si="157"/>
        <v>-</v>
      </c>
      <c r="GH34" s="298" t="str">
        <f t="shared" ref="GH34:GH43" ca="1" si="173">OFFSET(GH$5,$B34,0)</f>
        <v>-</v>
      </c>
      <c r="GI34" s="298" t="str">
        <f t="shared" ca="1" si="157"/>
        <v>-</v>
      </c>
      <c r="GJ34" s="22" t="b">
        <f t="shared" ca="1" si="95"/>
        <v>1</v>
      </c>
      <c r="GK34" s="22">
        <f ca="1">OFFSET(GK$5,$B34,0)</f>
        <v>2</v>
      </c>
      <c r="GL34" s="22" t="b">
        <f t="shared" ca="1" si="96"/>
        <v>1</v>
      </c>
      <c r="GM34" s="22" t="str">
        <f ca="1">OFFSET(GM$5,$B34,0)</f>
        <v>-</v>
      </c>
      <c r="GN34" s="5" t="str">
        <f t="shared" ca="1" si="119"/>
        <v>-</v>
      </c>
      <c r="GO34" s="5" t="str">
        <f t="shared" ca="1" si="119"/>
        <v>-</v>
      </c>
      <c r="GP34" s="5" t="str">
        <f t="shared" ca="1" si="119"/>
        <v>-</v>
      </c>
      <c r="GQ34" s="5" t="str">
        <f t="shared" ca="1" si="119"/>
        <v>-</v>
      </c>
      <c r="GR34" s="22" t="str">
        <f t="shared" ref="GR34:IC43" ca="1" si="174">OFFSET(GR$5,$B34,0)</f>
        <v>-</v>
      </c>
      <c r="GS34" s="256" t="str">
        <f t="shared" ca="1" si="174"/>
        <v>-</v>
      </c>
      <c r="GT34" s="256" t="str">
        <f t="shared" ca="1" si="174"/>
        <v>-</v>
      </c>
      <c r="GU34" s="256" t="str">
        <f t="shared" ca="1" si="174"/>
        <v>-</v>
      </c>
      <c r="GV34" s="256">
        <f t="shared" ca="1" si="141"/>
        <v>0.5</v>
      </c>
      <c r="GW34" s="253">
        <f t="shared" ca="1" si="141"/>
        <v>0.9</v>
      </c>
      <c r="GX34" s="253">
        <f t="shared" ca="1" si="141"/>
        <v>0.5</v>
      </c>
      <c r="GY34" s="253">
        <f t="shared" ca="1" si="141"/>
        <v>0.5</v>
      </c>
      <c r="GZ34" s="253">
        <f t="shared" ca="1" si="141"/>
        <v>0</v>
      </c>
      <c r="HA34" s="253">
        <f t="shared" ca="1" si="141"/>
        <v>0</v>
      </c>
      <c r="HB34" s="253" t="str">
        <f t="shared" ca="1" si="141"/>
        <v>-</v>
      </c>
      <c r="HC34" s="5" t="str">
        <f t="shared" ca="1" si="120"/>
        <v>-</v>
      </c>
      <c r="HD34" s="5" t="str">
        <f ca="1">INDEX(i.FlkStrctr,$I34,HD$15)</f>
        <v>-</v>
      </c>
      <c r="HE34" s="161" t="b">
        <f t="shared" ca="1" si="121"/>
        <v>0</v>
      </c>
      <c r="HF34" s="244" t="str">
        <f t="shared" ca="1" si="122"/>
        <v>-</v>
      </c>
      <c r="HG34" s="10"/>
      <c r="HH34" s="22">
        <f t="shared" ca="1" si="174"/>
        <v>1</v>
      </c>
      <c r="HI34" s="22">
        <f t="shared" ca="1" si="174"/>
        <v>0</v>
      </c>
      <c r="HJ34" s="22">
        <f t="shared" ca="1" si="174"/>
        <v>1</v>
      </c>
      <c r="HK34" s="22">
        <f t="shared" ca="1" si="174"/>
        <v>1</v>
      </c>
      <c r="HL34" s="22">
        <f t="shared" ca="1" si="174"/>
        <v>0</v>
      </c>
      <c r="HM34" s="22">
        <f t="shared" ca="1" si="174"/>
        <v>70</v>
      </c>
      <c r="HN34" s="22">
        <f t="shared" ca="1" si="174"/>
        <v>50</v>
      </c>
      <c r="HO34" s="22">
        <f t="shared" ca="1" si="174"/>
        <v>70</v>
      </c>
      <c r="HP34" s="22">
        <f t="shared" ca="1" si="174"/>
        <v>50</v>
      </c>
      <c r="HQ34" s="5">
        <f t="shared" ca="1" si="123"/>
        <v>1</v>
      </c>
      <c r="HR34" s="5">
        <f t="shared" ca="1" si="124"/>
        <v>1</v>
      </c>
      <c r="HS34" s="5">
        <f t="shared" ca="1" si="125"/>
        <v>1</v>
      </c>
      <c r="HT34" s="22">
        <f t="shared" ca="1" si="174"/>
        <v>1</v>
      </c>
      <c r="HU34" s="10"/>
      <c r="HV34" s="22">
        <f t="shared" ca="1" si="174"/>
        <v>1</v>
      </c>
      <c r="HW34" s="22">
        <f t="shared" ca="1" si="174"/>
        <v>1</v>
      </c>
      <c r="HX34" s="22">
        <f t="shared" ca="1" si="174"/>
        <v>1</v>
      </c>
      <c r="HY34" s="22">
        <f t="shared" ca="1" si="174"/>
        <v>1</v>
      </c>
      <c r="HZ34" s="22">
        <f t="shared" ca="1" si="174"/>
        <v>1</v>
      </c>
      <c r="IA34" s="22">
        <f t="shared" ca="1" si="174"/>
        <v>1</v>
      </c>
      <c r="IB34" s="256" t="str">
        <f t="shared" ca="1" si="174"/>
        <v>-</v>
      </c>
      <c r="IC34" s="22">
        <f t="shared" ca="1" si="174"/>
        <v>0</v>
      </c>
      <c r="ID34" s="27">
        <v>0</v>
      </c>
    </row>
    <row r="35" spans="1:238" s="209" customFormat="1" outlineLevel="2">
      <c r="A35" s="208">
        <f t="shared" si="161"/>
        <v>30</v>
      </c>
      <c r="B35" s="216">
        <f ca="1">OFFSET(B35,-1,0)+1</f>
        <v>20</v>
      </c>
      <c r="C35" s="236">
        <v>200</v>
      </c>
      <c r="D35" s="236" t="s">
        <v>943</v>
      </c>
      <c r="E35" s="236" t="b">
        <f t="shared" ca="1" si="106"/>
        <v>0</v>
      </c>
      <c r="F35" s="209" t="b">
        <v>0</v>
      </c>
      <c r="G35" s="209" t="b">
        <f t="shared" ca="1" si="127"/>
        <v>0</v>
      </c>
      <c r="H35" s="232">
        <f t="shared" ref="H35:N43" ca="1" si="175">OFFSET(H35,-1,0)</f>
        <v>1</v>
      </c>
      <c r="I35" s="232">
        <f t="shared" ca="1" si="175"/>
        <v>1</v>
      </c>
      <c r="J35" s="232">
        <f t="shared" ca="1" si="175"/>
        <v>1</v>
      </c>
      <c r="K35" s="232">
        <f t="shared" ca="1" si="175"/>
        <v>2</v>
      </c>
      <c r="L35" s="232">
        <f t="shared" ca="1" si="175"/>
        <v>1</v>
      </c>
      <c r="M35" s="232">
        <f t="shared" ca="1" si="175"/>
        <v>1</v>
      </c>
      <c r="N35" s="232">
        <f t="shared" ca="1" si="175"/>
        <v>1</v>
      </c>
      <c r="P35" s="224" t="str">
        <f t="shared" ca="1" si="129"/>
        <v>00011 FeedSupply GSM Day135 FWM     GI2 T_TRUE  LTW_TRUE  (F43N33)</v>
      </c>
      <c r="Q35" s="10" t="str">
        <f ca="1">IF(COUNTIF(P$5:P35,P35)=1,"-","Dup")</f>
        <v>-</v>
      </c>
      <c r="R35" s="10"/>
      <c r="S35" s="244" t="str">
        <f t="shared" ref="S35:S43" ca="1" si="176">OFFSET(S$5,$B35,0)</f>
        <v>-</v>
      </c>
      <c r="T35" s="244" t="str">
        <f t="shared" ca="1" si="107"/>
        <v>-</v>
      </c>
      <c r="U35" s="244" t="str">
        <f t="shared" ref="U35:V43" ca="1" si="177">OFFSET(U$5,$B35,0)</f>
        <v>-</v>
      </c>
      <c r="V35" s="244" t="str">
        <f t="shared" ca="1" si="177"/>
        <v>-</v>
      </c>
      <c r="W35" s="244" t="str">
        <f t="shared" ca="1" si="108"/>
        <v>-</v>
      </c>
      <c r="X35" s="256" t="str">
        <f t="shared" ca="1" si="108"/>
        <v>-</v>
      </c>
      <c r="Y35" s="10"/>
      <c r="Z35" s="22" t="b">
        <f t="shared" ca="1" si="163"/>
        <v>1</v>
      </c>
      <c r="AA35" s="256" t="str">
        <f t="shared" ca="1" si="163"/>
        <v>-</v>
      </c>
      <c r="AB35" s="256" t="str">
        <f t="shared" ca="1" si="163"/>
        <v>-</v>
      </c>
      <c r="AC35" s="256" t="str">
        <f t="shared" ca="1" si="163"/>
        <v>-</v>
      </c>
      <c r="AD35" s="22" t="b">
        <f t="shared" ca="1" si="163"/>
        <v>0</v>
      </c>
      <c r="AE35" s="256" t="str">
        <f t="shared" ca="1" si="110"/>
        <v>-</v>
      </c>
      <c r="AF35" s="256" t="str">
        <f t="shared" ca="1" si="110"/>
        <v>-</v>
      </c>
      <c r="AG35" s="256" t="str">
        <f t="shared" ca="1" si="110"/>
        <v>-</v>
      </c>
      <c r="AH35" s="256" t="str">
        <f t="shared" ca="1" si="110"/>
        <v>-</v>
      </c>
      <c r="AI35" s="10"/>
      <c r="AJ35" s="244" t="b">
        <f t="shared" ca="1" si="164"/>
        <v>1</v>
      </c>
      <c r="AK35" s="244" t="b">
        <f t="shared" ca="1" si="164"/>
        <v>1</v>
      </c>
      <c r="AL35" s="251">
        <f t="shared" ca="1" si="165"/>
        <v>1201</v>
      </c>
      <c r="AM35" s="244" t="b">
        <f t="shared" ca="1" si="166"/>
        <v>0</v>
      </c>
      <c r="AN35" s="244" t="str">
        <f t="shared" ca="1" si="166"/>
        <v>-</v>
      </c>
      <c r="AO35" s="244" t="b">
        <f t="shared" ca="1" si="166"/>
        <v>1</v>
      </c>
      <c r="AP35" s="232">
        <f ca="1">OFFSET(AP35,-1,0)+1</f>
        <v>1202</v>
      </c>
      <c r="AQ35" s="22">
        <f t="shared" ca="1" si="163"/>
        <v>1</v>
      </c>
      <c r="AR35" s="244">
        <f t="shared" ca="1" si="167"/>
        <v>1</v>
      </c>
      <c r="AS35" s="244">
        <f t="shared" ca="1" si="167"/>
        <v>1</v>
      </c>
      <c r="AT35" s="244" t="str">
        <f t="shared" ca="1" si="167"/>
        <v>-</v>
      </c>
      <c r="AU35" s="244" t="str">
        <f t="shared" ca="1" si="167"/>
        <v>-</v>
      </c>
      <c r="AV35" s="10"/>
      <c r="AW35" s="244" t="str">
        <f t="shared" ca="1" si="167"/>
        <v>-</v>
      </c>
      <c r="AX35" s="244" t="str">
        <f t="shared" ca="1" si="167"/>
        <v>-</v>
      </c>
      <c r="AY35" s="244" t="str">
        <f t="shared" ca="1" si="167"/>
        <v>-</v>
      </c>
      <c r="AZ35" s="244" t="str">
        <f t="shared" ca="1" si="167"/>
        <v>-</v>
      </c>
      <c r="BA35" s="244" t="str">
        <f t="shared" ca="1" si="167"/>
        <v>-</v>
      </c>
      <c r="BB35" s="244" t="str">
        <f t="shared" ca="1" si="167"/>
        <v>-</v>
      </c>
      <c r="BC35" s="244" t="str">
        <f t="shared" ca="1" si="167"/>
        <v>-</v>
      </c>
      <c r="BD35" s="244" t="str">
        <f t="shared" ca="1" si="167"/>
        <v>-</v>
      </c>
      <c r="BE35" s="244" t="str">
        <f t="shared" ca="1" si="167"/>
        <v>-</v>
      </c>
      <c r="BF35" s="244" t="str">
        <f t="shared" ca="1" si="167"/>
        <v>-</v>
      </c>
      <c r="BG35" s="244" t="str">
        <f t="shared" ca="1" si="167"/>
        <v>-</v>
      </c>
      <c r="BH35" s="244" t="str">
        <f t="shared" ca="1" si="167"/>
        <v>-</v>
      </c>
      <c r="BI35" s="244" t="str">
        <f t="shared" ca="1" si="167"/>
        <v>-</v>
      </c>
      <c r="BJ35" s="244" t="str">
        <f t="shared" ca="1" si="167"/>
        <v>-</v>
      </c>
      <c r="BK35" s="244" t="str">
        <f t="shared" ca="1" si="167"/>
        <v>-</v>
      </c>
      <c r="BL35" s="244" t="str">
        <f t="shared" ca="1" si="167"/>
        <v>-</v>
      </c>
      <c r="BM35" s="244" t="str">
        <f t="shared" ca="1" si="167"/>
        <v>-</v>
      </c>
      <c r="BN35" s="244" t="str">
        <f t="shared" ca="1" si="167"/>
        <v>-</v>
      </c>
      <c r="BO35" s="244" t="str">
        <f t="shared" ca="1" si="167"/>
        <v>-</v>
      </c>
      <c r="BP35" s="244" t="str">
        <f t="shared" ca="1" si="167"/>
        <v>-</v>
      </c>
      <c r="BQ35" s="244" t="str">
        <f t="shared" ca="1" si="167"/>
        <v>-</v>
      </c>
      <c r="BR35" s="10"/>
      <c r="BS35" s="244" t="b">
        <f t="shared" ca="1" si="167"/>
        <v>1</v>
      </c>
      <c r="BT35" s="244" t="b">
        <f t="shared" ca="1" si="167"/>
        <v>0</v>
      </c>
      <c r="BU35" s="22" t="str">
        <f t="shared" ca="1" si="163"/>
        <v>-</v>
      </c>
      <c r="BV35" s="22" t="str">
        <f t="shared" ca="1" si="163"/>
        <v>-</v>
      </c>
      <c r="BW35" s="22" t="str">
        <f t="shared" ca="1" si="163"/>
        <v>-</v>
      </c>
      <c r="BX35" s="22" t="str">
        <f t="shared" ca="1" si="163"/>
        <v>-</v>
      </c>
      <c r="BY35" s="22" t="str">
        <f t="shared" ca="1" si="163"/>
        <v>-</v>
      </c>
      <c r="BZ35" s="22" t="str">
        <f t="shared" ca="1" si="163"/>
        <v>-</v>
      </c>
      <c r="CA35" s="256" t="str">
        <f t="shared" ca="1" si="163"/>
        <v>-</v>
      </c>
      <c r="CB35" s="256" t="str">
        <f t="shared" ca="1" si="163"/>
        <v>-</v>
      </c>
      <c r="CC35" s="256" t="str">
        <f t="shared" ca="1" si="163"/>
        <v>-</v>
      </c>
      <c r="CD35" s="256" t="str">
        <f t="shared" ca="1" si="163"/>
        <v>-</v>
      </c>
      <c r="CE35" s="256" t="str">
        <f t="shared" ca="1" si="163"/>
        <v>-</v>
      </c>
      <c r="CF35" s="256" t="str">
        <f t="shared" ca="1" si="163"/>
        <v>-</v>
      </c>
      <c r="CG35" s="256" t="str">
        <f t="shared" ca="1" si="163"/>
        <v>-</v>
      </c>
      <c r="CH35" s="256" t="str">
        <f t="shared" ca="1" si="163"/>
        <v>-</v>
      </c>
      <c r="CI35" s="256" t="str">
        <f t="shared" ca="1" si="163"/>
        <v>-</v>
      </c>
      <c r="CJ35" s="256" t="str">
        <f t="shared" ca="1" si="163"/>
        <v>-</v>
      </c>
      <c r="CK35" s="256" t="str">
        <f t="shared" ca="1" si="163"/>
        <v>-</v>
      </c>
      <c r="CL35" s="256" t="str">
        <f t="shared" ca="1" si="163"/>
        <v>-</v>
      </c>
      <c r="CM35" s="244">
        <f t="shared" ca="1" si="168"/>
        <v>3</v>
      </c>
      <c r="CN35" s="244">
        <f t="shared" ca="1" si="168"/>
        <v>3</v>
      </c>
      <c r="CO35" s="244">
        <f t="shared" ca="1" si="168"/>
        <v>0</v>
      </c>
      <c r="CP35" s="244" t="str">
        <f t="shared" ca="1" si="168"/>
        <v>-</v>
      </c>
      <c r="CQ35" s="22" t="str">
        <f t="shared" ca="1" si="163"/>
        <v>-</v>
      </c>
      <c r="CR35" s="22" t="str">
        <f t="shared" ca="1" si="163"/>
        <v>-</v>
      </c>
      <c r="CS35" s="22" t="str">
        <f t="shared" ca="1" si="163"/>
        <v>-</v>
      </c>
      <c r="CT35" s="22" t="str">
        <f t="shared" ca="1" si="163"/>
        <v>-</v>
      </c>
      <c r="CU35" s="22" t="str">
        <f t="shared" ca="1" si="163"/>
        <v>-</v>
      </c>
      <c r="CV35" s="22" t="str">
        <f t="shared" ca="1" si="163"/>
        <v>-</v>
      </c>
      <c r="CW35" s="22">
        <f t="shared" ca="1" si="163"/>
        <v>0</v>
      </c>
      <c r="CX35" s="22" t="str">
        <f t="shared" ca="1" si="163"/>
        <v>-</v>
      </c>
      <c r="CY35" s="22" t="str">
        <f t="shared" ca="1" si="163"/>
        <v>-</v>
      </c>
      <c r="CZ35" s="22" t="str">
        <f t="shared" ca="1" si="163"/>
        <v>-</v>
      </c>
      <c r="DA35" s="22" t="str">
        <f t="shared" ca="1" si="163"/>
        <v>-</v>
      </c>
      <c r="DB35" s="22" t="str">
        <f t="shared" ca="1" si="163"/>
        <v>-</v>
      </c>
      <c r="DC35" s="22">
        <f t="shared" ca="1" si="163"/>
        <v>0</v>
      </c>
      <c r="DD35" s="256">
        <f t="shared" ca="1" si="168"/>
        <v>0</v>
      </c>
      <c r="DE35" s="256">
        <f t="shared" ca="1" si="169"/>
        <v>0</v>
      </c>
      <c r="DF35" s="256">
        <f t="shared" ca="1" si="169"/>
        <v>0</v>
      </c>
      <c r="DG35" s="22">
        <f t="shared" ca="1" si="134"/>
        <v>0</v>
      </c>
      <c r="DH35" s="22">
        <f t="shared" ca="1" si="134"/>
        <v>0</v>
      </c>
      <c r="DI35" s="22">
        <f t="shared" ca="1" si="134"/>
        <v>0</v>
      </c>
      <c r="DJ35" s="22" t="str">
        <f t="shared" ca="1" si="134"/>
        <v>-</v>
      </c>
      <c r="DK35" s="22" t="str">
        <f t="shared" ca="1" si="134"/>
        <v>-</v>
      </c>
      <c r="DL35" s="256" t="str">
        <f t="shared" ca="1" si="134"/>
        <v>-</v>
      </c>
      <c r="DM35" s="256" t="str">
        <f t="shared" ca="1" si="134"/>
        <v>-</v>
      </c>
      <c r="DN35" s="22" t="str">
        <f t="shared" ca="1" si="134"/>
        <v>-</v>
      </c>
      <c r="DO35" s="22" t="str">
        <f t="shared" ca="1" si="134"/>
        <v>-</v>
      </c>
      <c r="DP35" s="22" t="str">
        <f t="shared" ca="1" si="134"/>
        <v>-</v>
      </c>
      <c r="DQ35" s="22" t="str">
        <f t="shared" ca="1" si="134"/>
        <v>-</v>
      </c>
      <c r="DR35" s="22" t="str">
        <f t="shared" ca="1" si="134"/>
        <v>-</v>
      </c>
      <c r="DS35" s="22" t="str">
        <f t="shared" ca="1" si="134"/>
        <v>-</v>
      </c>
      <c r="DT35" s="22" t="str">
        <f t="shared" ca="1" si="134"/>
        <v>-</v>
      </c>
      <c r="DU35" s="10"/>
      <c r="DV35" s="5">
        <f t="shared" ca="1" si="113"/>
        <v>0</v>
      </c>
      <c r="DW35" s="22" t="str">
        <f t="shared" ref="DW35:FX39" ca="1" si="178">OFFSET(DW$5,$B35,0)</f>
        <v>-</v>
      </c>
      <c r="DX35" s="22" t="str">
        <f t="shared" ca="1" si="178"/>
        <v>-</v>
      </c>
      <c r="DY35" s="22" t="str">
        <f t="shared" ca="1" si="178"/>
        <v>-</v>
      </c>
      <c r="DZ35" s="22" t="str">
        <f t="shared" ca="1" si="178"/>
        <v>-</v>
      </c>
      <c r="EA35" s="5" t="b">
        <f t="shared" ca="1" si="114"/>
        <v>0</v>
      </c>
      <c r="EB35" s="22" t="str">
        <f t="shared" ca="1" si="178"/>
        <v>-</v>
      </c>
      <c r="EC35" s="22">
        <f t="shared" ca="1" si="178"/>
        <v>0</v>
      </c>
      <c r="ED35" s="22" t="str">
        <f t="shared" ca="1" si="178"/>
        <v>-</v>
      </c>
      <c r="EE35" s="22">
        <f t="shared" ca="1" si="115"/>
        <v>1</v>
      </c>
      <c r="EF35" s="22">
        <f t="shared" ca="1" si="115"/>
        <v>0</v>
      </c>
      <c r="EG35" s="22">
        <f t="shared" ca="1" si="178"/>
        <v>1</v>
      </c>
      <c r="EH35" s="22">
        <f t="shared" ca="1" si="178"/>
        <v>0</v>
      </c>
      <c r="EI35" s="22">
        <f t="shared" ca="1" si="178"/>
        <v>1</v>
      </c>
      <c r="EJ35" s="22">
        <f t="shared" ca="1" si="178"/>
        <v>1</v>
      </c>
      <c r="EK35" s="22">
        <f t="shared" ca="1" si="178"/>
        <v>1</v>
      </c>
      <c r="EL35" s="22">
        <f t="shared" ca="1" si="178"/>
        <v>0</v>
      </c>
      <c r="EM35" s="22">
        <f t="shared" ca="1" si="178"/>
        <v>0</v>
      </c>
      <c r="EN35" s="22">
        <f t="shared" ca="1" si="178"/>
        <v>0</v>
      </c>
      <c r="EO35" s="22">
        <f t="shared" ca="1" si="178"/>
        <v>0</v>
      </c>
      <c r="EP35" s="22">
        <f t="shared" ca="1" si="178"/>
        <v>0</v>
      </c>
      <c r="EQ35" s="22">
        <f t="shared" ca="1" si="178"/>
        <v>0</v>
      </c>
      <c r="ER35" s="22">
        <f t="shared" ca="1" si="178"/>
        <v>0</v>
      </c>
      <c r="ES35" s="22">
        <f t="shared" ca="1" si="178"/>
        <v>0</v>
      </c>
      <c r="ET35" s="22">
        <f t="shared" ca="1" si="116"/>
        <v>0</v>
      </c>
      <c r="EU35" s="22">
        <f t="shared" ca="1" si="116"/>
        <v>0</v>
      </c>
      <c r="EV35" s="22">
        <f t="shared" ca="1" si="178"/>
        <v>0</v>
      </c>
      <c r="EW35" s="22">
        <f t="shared" ca="1" si="178"/>
        <v>0</v>
      </c>
      <c r="EX35" s="22">
        <f t="shared" ca="1" si="178"/>
        <v>1</v>
      </c>
      <c r="EY35" s="22">
        <f t="shared" ca="1" si="178"/>
        <v>0</v>
      </c>
      <c r="EZ35" s="256">
        <f t="shared" ca="1" si="170"/>
        <v>0</v>
      </c>
      <c r="FA35" s="256">
        <f t="shared" ca="1" si="170"/>
        <v>0</v>
      </c>
      <c r="FB35" s="256">
        <f t="shared" ca="1" si="170"/>
        <v>0</v>
      </c>
      <c r="FC35" s="256">
        <f t="shared" ca="1" si="170"/>
        <v>0</v>
      </c>
      <c r="FD35" s="256">
        <f t="shared" ca="1" si="170"/>
        <v>0</v>
      </c>
      <c r="FE35" s="256">
        <f t="shared" ca="1" si="170"/>
        <v>0</v>
      </c>
      <c r="FF35" s="10"/>
      <c r="FG35" s="22" t="str">
        <f t="shared" ca="1" si="178"/>
        <v>-</v>
      </c>
      <c r="FH35" s="22" t="str">
        <f t="shared" ca="1" si="178"/>
        <v>-</v>
      </c>
      <c r="FI35" s="256" t="str">
        <f t="shared" ca="1" si="178"/>
        <v>-</v>
      </c>
      <c r="FJ35" s="22" t="str">
        <f t="shared" ca="1" si="178"/>
        <v>-</v>
      </c>
      <c r="FK35" s="22" t="str">
        <f t="shared" ca="1" si="178"/>
        <v>-</v>
      </c>
      <c r="FL35" s="5" t="b">
        <f t="shared" ca="1" si="117"/>
        <v>1</v>
      </c>
      <c r="FM35" s="5" t="b">
        <f t="shared" ca="1" si="117"/>
        <v>0</v>
      </c>
      <c r="FN35" s="5" t="b">
        <f t="shared" ca="1" si="117"/>
        <v>0</v>
      </c>
      <c r="FO35" s="256">
        <f t="shared" ca="1" si="170"/>
        <v>0</v>
      </c>
      <c r="FP35" s="22">
        <f t="shared" ca="1" si="178"/>
        <v>2</v>
      </c>
      <c r="FQ35" s="22">
        <f t="shared" ca="1" si="178"/>
        <v>2</v>
      </c>
      <c r="FR35" s="256" t="str">
        <f t="shared" ca="1" si="170"/>
        <v>-</v>
      </c>
      <c r="FS35" s="256" t="str">
        <f t="shared" ca="1" si="170"/>
        <v>-</v>
      </c>
      <c r="FT35" s="256" t="str">
        <f t="shared" ca="1" si="170"/>
        <v>-</v>
      </c>
      <c r="FU35" s="256" t="str">
        <f t="shared" ca="1" si="170"/>
        <v>-</v>
      </c>
      <c r="FV35" s="256" t="str">
        <f t="shared" ca="1" si="170"/>
        <v>-</v>
      </c>
      <c r="FW35" s="22" t="str">
        <f t="shared" ca="1" si="178"/>
        <v>-</v>
      </c>
      <c r="FX35" s="22" t="str">
        <f t="shared" ca="1" si="178"/>
        <v>-</v>
      </c>
      <c r="FY35" s="5" t="b">
        <f t="array" aca="1" ref="FY35" ca="1">IF(OR(FZ35:GA35&lt;&gt;"-"),TRUE,"-")</f>
        <v>1</v>
      </c>
      <c r="FZ35" s="232">
        <f t="shared" ca="1" si="156"/>
        <v>2</v>
      </c>
      <c r="GA35" s="256" t="str">
        <f t="shared" ca="1" si="171"/>
        <v>-</v>
      </c>
      <c r="GB35" s="5" t="str">
        <f t="array" aca="1" ref="GB35" ca="1">IF(OR(GC35:GH35&lt;&gt;"-"),TRUE,"-")</f>
        <v>-</v>
      </c>
      <c r="GC35" s="22" t="str">
        <f t="shared" ca="1" si="172"/>
        <v>-</v>
      </c>
      <c r="GD35" s="298" t="str">
        <f t="shared" ca="1" si="157"/>
        <v>-</v>
      </c>
      <c r="GE35" s="298" t="str">
        <f t="shared" ca="1" si="157"/>
        <v>-</v>
      </c>
      <c r="GF35" s="298" t="str">
        <f t="shared" ca="1" si="157"/>
        <v>-</v>
      </c>
      <c r="GG35" s="298" t="str">
        <f t="shared" ca="1" si="157"/>
        <v>-</v>
      </c>
      <c r="GH35" s="298" t="str">
        <f t="shared" ca="1" si="173"/>
        <v>-</v>
      </c>
      <c r="GI35" s="298" t="str">
        <f t="shared" ca="1" si="157"/>
        <v>-</v>
      </c>
      <c r="GJ35" s="22" t="b">
        <f t="shared" ca="1" si="95"/>
        <v>1</v>
      </c>
      <c r="GK35" s="22">
        <f t="shared" ca="1" si="95"/>
        <v>2</v>
      </c>
      <c r="GL35" s="22" t="b">
        <f t="shared" ca="1" si="96"/>
        <v>1</v>
      </c>
      <c r="GM35" s="22" t="str">
        <f t="shared" ca="1" si="96"/>
        <v>-</v>
      </c>
      <c r="GN35" s="5" t="str">
        <f t="shared" ca="1" si="119"/>
        <v>-</v>
      </c>
      <c r="GO35" s="5" t="str">
        <f t="shared" ca="1" si="119"/>
        <v>-</v>
      </c>
      <c r="GP35" s="5" t="str">
        <f t="shared" ca="1" si="119"/>
        <v>-</v>
      </c>
      <c r="GQ35" s="5" t="str">
        <f t="shared" ca="1" si="119"/>
        <v>-</v>
      </c>
      <c r="GR35" s="22" t="str">
        <f t="shared" ca="1" si="174"/>
        <v>-</v>
      </c>
      <c r="GS35" s="256" t="str">
        <f t="shared" ca="1" si="174"/>
        <v>-</v>
      </c>
      <c r="GT35" s="256" t="str">
        <f t="shared" ca="1" si="174"/>
        <v>-</v>
      </c>
      <c r="GU35" s="256" t="str">
        <f t="shared" ca="1" si="174"/>
        <v>-</v>
      </c>
      <c r="GV35" s="256">
        <f t="shared" ca="1" si="141"/>
        <v>0.5</v>
      </c>
      <c r="GW35" s="253">
        <f t="shared" ca="1" si="141"/>
        <v>0.9</v>
      </c>
      <c r="GX35" s="253">
        <f t="shared" ca="1" si="141"/>
        <v>0.5</v>
      </c>
      <c r="GY35" s="253">
        <f t="shared" ca="1" si="141"/>
        <v>0.5</v>
      </c>
      <c r="GZ35" s="253">
        <f t="shared" ca="1" si="141"/>
        <v>0</v>
      </c>
      <c r="HA35" s="253">
        <f t="shared" ca="1" si="141"/>
        <v>0</v>
      </c>
      <c r="HB35" s="253" t="str">
        <f t="shared" ca="1" si="141"/>
        <v>-</v>
      </c>
      <c r="HC35" s="5" t="str">
        <f t="shared" ca="1" si="120"/>
        <v>-</v>
      </c>
      <c r="HD35" s="5" t="str">
        <f ca="1">INDEX(i.FlkStrctr,$I35,HD$15)</f>
        <v>-</v>
      </c>
      <c r="HE35" s="161" t="b">
        <f t="shared" ca="1" si="121"/>
        <v>0</v>
      </c>
      <c r="HF35" s="244" t="str">
        <f t="shared" ca="1" si="122"/>
        <v>-</v>
      </c>
      <c r="HG35" s="10"/>
      <c r="HH35" s="22">
        <f t="shared" ca="1" si="174"/>
        <v>1</v>
      </c>
      <c r="HI35" s="22">
        <f t="shared" ca="1" si="174"/>
        <v>0</v>
      </c>
      <c r="HJ35" s="22">
        <f t="shared" ca="1" si="174"/>
        <v>1</v>
      </c>
      <c r="HK35" s="22">
        <f t="shared" ca="1" si="174"/>
        <v>1</v>
      </c>
      <c r="HL35" s="22">
        <f t="shared" ca="1" si="174"/>
        <v>0</v>
      </c>
      <c r="HM35" s="22">
        <f t="shared" ca="1" si="174"/>
        <v>70</v>
      </c>
      <c r="HN35" s="22">
        <f t="shared" ca="1" si="174"/>
        <v>50</v>
      </c>
      <c r="HO35" s="22">
        <f t="shared" ca="1" si="174"/>
        <v>70</v>
      </c>
      <c r="HP35" s="22">
        <f t="shared" ca="1" si="174"/>
        <v>50</v>
      </c>
      <c r="HQ35" s="5">
        <f t="shared" ca="1" si="123"/>
        <v>1</v>
      </c>
      <c r="HR35" s="5">
        <f t="shared" ca="1" si="124"/>
        <v>1</v>
      </c>
      <c r="HS35" s="5">
        <f t="shared" ca="1" si="125"/>
        <v>1</v>
      </c>
      <c r="HT35" s="22">
        <f t="shared" ca="1" si="174"/>
        <v>1</v>
      </c>
      <c r="HU35" s="10"/>
      <c r="HV35" s="22">
        <f t="shared" ca="1" si="174"/>
        <v>1</v>
      </c>
      <c r="HW35" s="22">
        <f t="shared" ca="1" si="174"/>
        <v>1</v>
      </c>
      <c r="HX35" s="22">
        <f t="shared" ca="1" si="174"/>
        <v>1</v>
      </c>
      <c r="HY35" s="22">
        <f t="shared" ca="1" si="174"/>
        <v>1</v>
      </c>
      <c r="HZ35" s="22">
        <f t="shared" ca="1" si="174"/>
        <v>1</v>
      </c>
      <c r="IA35" s="22">
        <f t="shared" ca="1" si="174"/>
        <v>1</v>
      </c>
      <c r="IB35" s="256" t="str">
        <f t="shared" ca="1" si="174"/>
        <v>-</v>
      </c>
      <c r="IC35" s="22">
        <f t="shared" ca="1" si="174"/>
        <v>0</v>
      </c>
      <c r="ID35" s="27">
        <v>0</v>
      </c>
    </row>
    <row r="36" spans="1:238" s="236" customFormat="1" outlineLevel="2">
      <c r="A36" s="208">
        <f t="shared" si="161"/>
        <v>31</v>
      </c>
      <c r="B36" s="216">
        <f t="shared" ref="B36:B43" ca="1" si="179">OFFSET(B36,-1,0)+1</f>
        <v>21</v>
      </c>
      <c r="C36" s="236">
        <v>200</v>
      </c>
      <c r="D36" s="236" t="s">
        <v>943</v>
      </c>
      <c r="E36" s="236" t="b">
        <f t="shared" ca="1" si="106"/>
        <v>0</v>
      </c>
      <c r="F36" s="236" t="b">
        <v>0</v>
      </c>
      <c r="G36" s="236" t="b">
        <f t="shared" ca="1" si="127"/>
        <v>0</v>
      </c>
      <c r="H36" s="232">
        <f t="shared" ca="1" si="175"/>
        <v>1</v>
      </c>
      <c r="I36" s="232">
        <f t="shared" ca="1" si="175"/>
        <v>1</v>
      </c>
      <c r="J36" s="232">
        <f t="shared" ca="1" si="175"/>
        <v>1</v>
      </c>
      <c r="K36" s="232">
        <f t="shared" ca="1" si="175"/>
        <v>2</v>
      </c>
      <c r="L36" s="232">
        <f t="shared" ca="1" si="175"/>
        <v>1</v>
      </c>
      <c r="M36" s="232">
        <f t="shared" ca="1" si="175"/>
        <v>1</v>
      </c>
      <c r="N36" s="232">
        <f t="shared" ca="1" si="175"/>
        <v>1</v>
      </c>
      <c r="P36" s="250" t="str">
        <f t="shared" ca="1" si="129"/>
        <v>00012 FeedSupply GSM Day135 FWM     GI2 T_TRUE  LTW_TRUE  (F43N33)</v>
      </c>
      <c r="Q36" s="10" t="str">
        <f ca="1">IF(COUNTIF(P$5:P36,P36)=1,"-","Dup")</f>
        <v>-</v>
      </c>
      <c r="R36" s="10"/>
      <c r="S36" s="244" t="str">
        <f t="shared" ca="1" si="176"/>
        <v>-</v>
      </c>
      <c r="T36" s="244" t="str">
        <f t="shared" ca="1" si="107"/>
        <v>-</v>
      </c>
      <c r="U36" s="244" t="str">
        <f t="shared" ca="1" si="177"/>
        <v>-</v>
      </c>
      <c r="V36" s="244" t="str">
        <f t="shared" ca="1" si="177"/>
        <v>-</v>
      </c>
      <c r="W36" s="244" t="str">
        <f t="shared" ca="1" si="108"/>
        <v>-</v>
      </c>
      <c r="X36" s="256" t="str">
        <f t="shared" ca="1" si="108"/>
        <v>-</v>
      </c>
      <c r="Y36" s="10"/>
      <c r="Z36" s="244" t="b">
        <f t="shared" ca="1" si="163"/>
        <v>1</v>
      </c>
      <c r="AA36" s="256" t="str">
        <f t="shared" ca="1" si="163"/>
        <v>-</v>
      </c>
      <c r="AB36" s="256" t="str">
        <f t="shared" ca="1" si="163"/>
        <v>-</v>
      </c>
      <c r="AC36" s="256" t="str">
        <f t="shared" ca="1" si="163"/>
        <v>-</v>
      </c>
      <c r="AD36" s="244" t="b">
        <f t="shared" ca="1" si="163"/>
        <v>0</v>
      </c>
      <c r="AE36" s="256" t="str">
        <f t="shared" ca="1" si="110"/>
        <v>-</v>
      </c>
      <c r="AF36" s="256" t="str">
        <f t="shared" ca="1" si="110"/>
        <v>-</v>
      </c>
      <c r="AG36" s="256" t="str">
        <f t="shared" ca="1" si="110"/>
        <v>-</v>
      </c>
      <c r="AH36" s="256" t="str">
        <f t="shared" ca="1" si="110"/>
        <v>-</v>
      </c>
      <c r="AI36" s="10"/>
      <c r="AJ36" s="244" t="b">
        <f t="shared" ca="1" si="164"/>
        <v>1</v>
      </c>
      <c r="AK36" s="244" t="b">
        <f t="shared" ca="1" si="164"/>
        <v>1</v>
      </c>
      <c r="AL36" s="251">
        <f t="shared" ca="1" si="165"/>
        <v>1202</v>
      </c>
      <c r="AM36" s="244" t="b">
        <f t="shared" ca="1" si="166"/>
        <v>0</v>
      </c>
      <c r="AN36" s="244" t="str">
        <f t="shared" ca="1" si="166"/>
        <v>-</v>
      </c>
      <c r="AO36" s="244" t="b">
        <f t="shared" ca="1" si="166"/>
        <v>1</v>
      </c>
      <c r="AP36" s="232">
        <f t="shared" ref="AP36:AP43" ca="1" si="180">OFFSET(AP36,-1,0)+1</f>
        <v>1203</v>
      </c>
      <c r="AQ36" s="244">
        <f t="shared" ca="1" si="163"/>
        <v>1</v>
      </c>
      <c r="AR36" s="244">
        <f t="shared" ca="1" si="167"/>
        <v>1</v>
      </c>
      <c r="AS36" s="244">
        <f t="shared" ca="1" si="167"/>
        <v>1</v>
      </c>
      <c r="AT36" s="244" t="str">
        <f t="shared" ca="1" si="167"/>
        <v>-</v>
      </c>
      <c r="AU36" s="244" t="str">
        <f t="shared" ca="1" si="167"/>
        <v>-</v>
      </c>
      <c r="AV36" s="10"/>
      <c r="AW36" s="244" t="str">
        <f t="shared" ca="1" si="167"/>
        <v>-</v>
      </c>
      <c r="AX36" s="244" t="str">
        <f t="shared" ca="1" si="167"/>
        <v>-</v>
      </c>
      <c r="AY36" s="244" t="str">
        <f t="shared" ca="1" si="167"/>
        <v>-</v>
      </c>
      <c r="AZ36" s="244" t="str">
        <f t="shared" ca="1" si="167"/>
        <v>-</v>
      </c>
      <c r="BA36" s="244" t="str">
        <f t="shared" ca="1" si="167"/>
        <v>-</v>
      </c>
      <c r="BB36" s="244" t="str">
        <f t="shared" ca="1" si="167"/>
        <v>-</v>
      </c>
      <c r="BC36" s="244" t="str">
        <f t="shared" ca="1" si="167"/>
        <v>-</v>
      </c>
      <c r="BD36" s="244" t="str">
        <f t="shared" ca="1" si="167"/>
        <v>-</v>
      </c>
      <c r="BE36" s="244" t="str">
        <f t="shared" ca="1" si="167"/>
        <v>-</v>
      </c>
      <c r="BF36" s="244" t="str">
        <f t="shared" ca="1" si="167"/>
        <v>-</v>
      </c>
      <c r="BG36" s="244" t="str">
        <f t="shared" ca="1" si="167"/>
        <v>-</v>
      </c>
      <c r="BH36" s="244" t="str">
        <f t="shared" ca="1" si="167"/>
        <v>-</v>
      </c>
      <c r="BI36" s="244" t="str">
        <f t="shared" ca="1" si="167"/>
        <v>-</v>
      </c>
      <c r="BJ36" s="244" t="str">
        <f t="shared" ca="1" si="167"/>
        <v>-</v>
      </c>
      <c r="BK36" s="244" t="str">
        <f t="shared" ca="1" si="167"/>
        <v>-</v>
      </c>
      <c r="BL36" s="244" t="str">
        <f t="shared" ca="1" si="167"/>
        <v>-</v>
      </c>
      <c r="BM36" s="244" t="str">
        <f t="shared" ca="1" si="167"/>
        <v>-</v>
      </c>
      <c r="BN36" s="244" t="str">
        <f t="shared" ca="1" si="167"/>
        <v>-</v>
      </c>
      <c r="BO36" s="244" t="str">
        <f t="shared" ca="1" si="167"/>
        <v>-</v>
      </c>
      <c r="BP36" s="244" t="str">
        <f t="shared" ca="1" si="167"/>
        <v>-</v>
      </c>
      <c r="BQ36" s="244" t="str">
        <f t="shared" ca="1" si="167"/>
        <v>-</v>
      </c>
      <c r="BR36" s="10"/>
      <c r="BS36" s="244" t="b">
        <f t="shared" ca="1" si="167"/>
        <v>0</v>
      </c>
      <c r="BT36" s="244" t="b">
        <f t="shared" ca="1" si="167"/>
        <v>1</v>
      </c>
      <c r="BU36" s="244" t="str">
        <f t="shared" ca="1" si="163"/>
        <v>-</v>
      </c>
      <c r="BV36" s="244" t="str">
        <f t="shared" ca="1" si="163"/>
        <v>-</v>
      </c>
      <c r="BW36" s="244" t="str">
        <f t="shared" ca="1" si="163"/>
        <v>-</v>
      </c>
      <c r="BX36" s="244" t="str">
        <f t="shared" ca="1" si="163"/>
        <v>-</v>
      </c>
      <c r="BY36" s="244" t="str">
        <f t="shared" ca="1" si="163"/>
        <v>-</v>
      </c>
      <c r="BZ36" s="244" t="str">
        <f t="shared" ca="1" si="163"/>
        <v>-</v>
      </c>
      <c r="CA36" s="256" t="str">
        <f t="shared" ca="1" si="163"/>
        <v>-</v>
      </c>
      <c r="CB36" s="256" t="str">
        <f t="shared" ca="1" si="163"/>
        <v>-</v>
      </c>
      <c r="CC36" s="256" t="str">
        <f t="shared" ca="1" si="163"/>
        <v>-</v>
      </c>
      <c r="CD36" s="256" t="str">
        <f t="shared" ca="1" si="163"/>
        <v>-</v>
      </c>
      <c r="CE36" s="256" t="str">
        <f t="shared" ca="1" si="163"/>
        <v>-</v>
      </c>
      <c r="CF36" s="256" t="str">
        <f t="shared" ca="1" si="163"/>
        <v>-</v>
      </c>
      <c r="CG36" s="256" t="str">
        <f t="shared" ca="1" si="163"/>
        <v>-</v>
      </c>
      <c r="CH36" s="256" t="str">
        <f t="shared" ca="1" si="163"/>
        <v>-</v>
      </c>
      <c r="CI36" s="256" t="str">
        <f t="shared" ca="1" si="163"/>
        <v>-</v>
      </c>
      <c r="CJ36" s="256" t="str">
        <f t="shared" ca="1" si="163"/>
        <v>-</v>
      </c>
      <c r="CK36" s="256" t="str">
        <f t="shared" ca="1" si="163"/>
        <v>-</v>
      </c>
      <c r="CL36" s="256" t="str">
        <f t="shared" ca="1" si="163"/>
        <v>-</v>
      </c>
      <c r="CM36" s="244">
        <f t="shared" ca="1" si="168"/>
        <v>3</v>
      </c>
      <c r="CN36" s="244">
        <f t="shared" ca="1" si="168"/>
        <v>3</v>
      </c>
      <c r="CO36" s="244">
        <f t="shared" ca="1" si="168"/>
        <v>0</v>
      </c>
      <c r="CP36" s="244" t="str">
        <f t="shared" ca="1" si="168"/>
        <v>-</v>
      </c>
      <c r="CQ36" s="244" t="str">
        <f t="shared" ca="1" si="163"/>
        <v>-</v>
      </c>
      <c r="CR36" s="244" t="str">
        <f t="shared" ca="1" si="163"/>
        <v>-</v>
      </c>
      <c r="CS36" s="244" t="str">
        <f t="shared" ca="1" si="163"/>
        <v>-</v>
      </c>
      <c r="CT36" s="244" t="str">
        <f t="shared" ca="1" si="163"/>
        <v>-</v>
      </c>
      <c r="CU36" s="244" t="str">
        <f t="shared" ca="1" si="163"/>
        <v>-</v>
      </c>
      <c r="CV36" s="244" t="str">
        <f t="shared" ca="1" si="163"/>
        <v>-</v>
      </c>
      <c r="CW36" s="244">
        <f t="shared" ca="1" si="163"/>
        <v>0</v>
      </c>
      <c r="CX36" s="244" t="str">
        <f t="shared" ca="1" si="163"/>
        <v>-</v>
      </c>
      <c r="CY36" s="244" t="str">
        <f t="shared" ca="1" si="163"/>
        <v>-</v>
      </c>
      <c r="CZ36" s="244" t="str">
        <f t="shared" ca="1" si="163"/>
        <v>-</v>
      </c>
      <c r="DA36" s="244" t="str">
        <f t="shared" ca="1" si="163"/>
        <v>-</v>
      </c>
      <c r="DB36" s="244" t="str">
        <f t="shared" ca="1" si="163"/>
        <v>-</v>
      </c>
      <c r="DC36" s="244">
        <f t="shared" ca="1" si="163"/>
        <v>0</v>
      </c>
      <c r="DD36" s="256">
        <f t="shared" ca="1" si="169"/>
        <v>0</v>
      </c>
      <c r="DE36" s="256">
        <f t="shared" ca="1" si="169"/>
        <v>0</v>
      </c>
      <c r="DF36" s="256">
        <f t="shared" ca="1" si="169"/>
        <v>0</v>
      </c>
      <c r="DG36" s="244">
        <f t="shared" ref="DG36:DT43" ca="1" si="181">OFFSET(DG$5,$B36,0)</f>
        <v>0</v>
      </c>
      <c r="DH36" s="244">
        <f t="shared" ca="1" si="181"/>
        <v>0</v>
      </c>
      <c r="DI36" s="244">
        <f t="shared" ca="1" si="181"/>
        <v>0</v>
      </c>
      <c r="DJ36" s="244" t="str">
        <f t="shared" ca="1" si="181"/>
        <v>-</v>
      </c>
      <c r="DK36" s="244" t="str">
        <f t="shared" ca="1" si="181"/>
        <v>-</v>
      </c>
      <c r="DL36" s="256" t="str">
        <f t="shared" ca="1" si="181"/>
        <v>-</v>
      </c>
      <c r="DM36" s="256" t="str">
        <f t="shared" ca="1" si="181"/>
        <v>-</v>
      </c>
      <c r="DN36" s="244" t="str">
        <f t="shared" ca="1" si="181"/>
        <v>-</v>
      </c>
      <c r="DO36" s="244" t="str">
        <f t="shared" ca="1" si="181"/>
        <v>-</v>
      </c>
      <c r="DP36" s="244" t="str">
        <f t="shared" ca="1" si="181"/>
        <v>-</v>
      </c>
      <c r="DQ36" s="244" t="str">
        <f t="shared" ca="1" si="181"/>
        <v>-</v>
      </c>
      <c r="DR36" s="244" t="str">
        <f t="shared" ca="1" si="181"/>
        <v>-</v>
      </c>
      <c r="DS36" s="244" t="str">
        <f t="shared" ca="1" si="181"/>
        <v>-</v>
      </c>
      <c r="DT36" s="244" t="str">
        <f t="shared" ca="1" si="181"/>
        <v>-</v>
      </c>
      <c r="DU36" s="10"/>
      <c r="DV36" s="238">
        <f t="shared" ca="1" si="113"/>
        <v>0</v>
      </c>
      <c r="DW36" s="244" t="str">
        <f t="shared" ca="1" si="178"/>
        <v>-</v>
      </c>
      <c r="DX36" s="244" t="str">
        <f t="shared" ca="1" si="178"/>
        <v>-</v>
      </c>
      <c r="DY36" s="244" t="str">
        <f t="shared" ca="1" si="178"/>
        <v>-</v>
      </c>
      <c r="DZ36" s="244" t="str">
        <f t="shared" ca="1" si="178"/>
        <v>-</v>
      </c>
      <c r="EA36" s="238" t="b">
        <f t="shared" ca="1" si="114"/>
        <v>0</v>
      </c>
      <c r="EB36" s="244" t="str">
        <f t="shared" ca="1" si="178"/>
        <v>-</v>
      </c>
      <c r="EC36" s="244">
        <f t="shared" ca="1" si="178"/>
        <v>0</v>
      </c>
      <c r="ED36" s="244" t="str">
        <f t="shared" ca="1" si="178"/>
        <v>-</v>
      </c>
      <c r="EE36" s="244">
        <f t="shared" ca="1" si="115"/>
        <v>1</v>
      </c>
      <c r="EF36" s="244">
        <f t="shared" ca="1" si="115"/>
        <v>0</v>
      </c>
      <c r="EG36" s="244">
        <f t="shared" ca="1" si="178"/>
        <v>1</v>
      </c>
      <c r="EH36" s="244">
        <f t="shared" ca="1" si="178"/>
        <v>0</v>
      </c>
      <c r="EI36" s="244">
        <f t="shared" ca="1" si="178"/>
        <v>1</v>
      </c>
      <c r="EJ36" s="244">
        <f t="shared" ca="1" si="178"/>
        <v>1</v>
      </c>
      <c r="EK36" s="244">
        <f t="shared" ca="1" si="178"/>
        <v>1</v>
      </c>
      <c r="EL36" s="244">
        <f t="shared" ca="1" si="178"/>
        <v>0</v>
      </c>
      <c r="EM36" s="244">
        <f t="shared" ca="1" si="178"/>
        <v>0</v>
      </c>
      <c r="EN36" s="244">
        <f t="shared" ca="1" si="178"/>
        <v>0</v>
      </c>
      <c r="EO36" s="244">
        <f t="shared" ca="1" si="178"/>
        <v>0</v>
      </c>
      <c r="EP36" s="244">
        <f t="shared" ca="1" si="178"/>
        <v>0</v>
      </c>
      <c r="EQ36" s="244">
        <f t="shared" ca="1" si="178"/>
        <v>0</v>
      </c>
      <c r="ER36" s="244">
        <f t="shared" ca="1" si="178"/>
        <v>0</v>
      </c>
      <c r="ES36" s="244">
        <f t="shared" ca="1" si="178"/>
        <v>0</v>
      </c>
      <c r="ET36" s="244">
        <f t="shared" ca="1" si="116"/>
        <v>0</v>
      </c>
      <c r="EU36" s="244">
        <f t="shared" ca="1" si="116"/>
        <v>0</v>
      </c>
      <c r="EV36" s="244">
        <f t="shared" ca="1" si="178"/>
        <v>0</v>
      </c>
      <c r="EW36" s="244">
        <f t="shared" ca="1" si="178"/>
        <v>0</v>
      </c>
      <c r="EX36" s="244">
        <f t="shared" ca="1" si="178"/>
        <v>1</v>
      </c>
      <c r="EY36" s="244">
        <f t="shared" ca="1" si="178"/>
        <v>0</v>
      </c>
      <c r="EZ36" s="256">
        <f t="shared" ca="1" si="170"/>
        <v>0</v>
      </c>
      <c r="FA36" s="256">
        <f t="shared" ca="1" si="170"/>
        <v>0</v>
      </c>
      <c r="FB36" s="256">
        <f t="shared" ca="1" si="170"/>
        <v>0</v>
      </c>
      <c r="FC36" s="256">
        <f t="shared" ca="1" si="170"/>
        <v>0</v>
      </c>
      <c r="FD36" s="256">
        <f t="shared" ca="1" si="170"/>
        <v>0</v>
      </c>
      <c r="FE36" s="256">
        <f t="shared" ca="1" si="170"/>
        <v>0</v>
      </c>
      <c r="FF36" s="10"/>
      <c r="FG36" s="244" t="str">
        <f t="shared" ca="1" si="178"/>
        <v>-</v>
      </c>
      <c r="FH36" s="244" t="str">
        <f t="shared" ca="1" si="178"/>
        <v>-</v>
      </c>
      <c r="FI36" s="256" t="str">
        <f t="shared" ca="1" si="178"/>
        <v>-</v>
      </c>
      <c r="FJ36" s="244" t="str">
        <f t="shared" ca="1" si="178"/>
        <v>-</v>
      </c>
      <c r="FK36" s="244" t="str">
        <f t="shared" ca="1" si="178"/>
        <v>-</v>
      </c>
      <c r="FL36" s="238" t="b">
        <f t="shared" ca="1" si="117"/>
        <v>1</v>
      </c>
      <c r="FM36" s="238" t="b">
        <f t="shared" ca="1" si="117"/>
        <v>0</v>
      </c>
      <c r="FN36" s="238" t="b">
        <f t="shared" ca="1" si="117"/>
        <v>0</v>
      </c>
      <c r="FO36" s="256">
        <f t="shared" ca="1" si="170"/>
        <v>0</v>
      </c>
      <c r="FP36" s="244">
        <f t="shared" ca="1" si="178"/>
        <v>2</v>
      </c>
      <c r="FQ36" s="244">
        <f t="shared" ca="1" si="178"/>
        <v>2</v>
      </c>
      <c r="FR36" s="256" t="str">
        <f t="shared" ca="1" si="170"/>
        <v>-</v>
      </c>
      <c r="FS36" s="256" t="str">
        <f t="shared" ca="1" si="170"/>
        <v>-</v>
      </c>
      <c r="FT36" s="256" t="str">
        <f t="shared" ca="1" si="170"/>
        <v>-</v>
      </c>
      <c r="FU36" s="256" t="str">
        <f t="shared" ca="1" si="170"/>
        <v>-</v>
      </c>
      <c r="FV36" s="256" t="str">
        <f t="shared" ca="1" si="170"/>
        <v>-</v>
      </c>
      <c r="FW36" s="244" t="str">
        <f t="shared" ca="1" si="178"/>
        <v>-</v>
      </c>
      <c r="FX36" s="244" t="str">
        <f t="shared" ca="1" si="178"/>
        <v>-</v>
      </c>
      <c r="FY36" s="238" t="b">
        <f t="array" aca="1" ref="FY36" ca="1">IF(OR(FZ36:GA36&lt;&gt;"-"),TRUE,"-")</f>
        <v>1</v>
      </c>
      <c r="FZ36" s="232">
        <f t="shared" ca="1" si="156"/>
        <v>2</v>
      </c>
      <c r="GA36" s="256" t="str">
        <f t="shared" ca="1" si="171"/>
        <v>-</v>
      </c>
      <c r="GB36" s="238" t="str">
        <f t="array" aca="1" ref="GB36" ca="1">IF(OR(GC36:GH36&lt;&gt;"-"),TRUE,"-")</f>
        <v>-</v>
      </c>
      <c r="GC36" s="244" t="str">
        <f t="shared" ca="1" si="172"/>
        <v>-</v>
      </c>
      <c r="GD36" s="298" t="str">
        <f t="shared" ca="1" si="157"/>
        <v>-</v>
      </c>
      <c r="GE36" s="298" t="str">
        <f t="shared" ca="1" si="157"/>
        <v>-</v>
      </c>
      <c r="GF36" s="298" t="str">
        <f t="shared" ca="1" si="157"/>
        <v>-</v>
      </c>
      <c r="GG36" s="298" t="str">
        <f t="shared" ca="1" si="157"/>
        <v>-</v>
      </c>
      <c r="GH36" s="298" t="str">
        <f t="shared" ca="1" si="173"/>
        <v>-</v>
      </c>
      <c r="GI36" s="298" t="str">
        <f t="shared" ca="1" si="157"/>
        <v>-</v>
      </c>
      <c r="GJ36" s="244" t="b">
        <f t="shared" ref="GJ36:GK43" ca="1" si="182">OFFSET(GJ$5,$B36,0)</f>
        <v>1</v>
      </c>
      <c r="GK36" s="244">
        <f t="shared" ca="1" si="182"/>
        <v>2</v>
      </c>
      <c r="GL36" s="244" t="b">
        <f t="shared" ca="1" si="96"/>
        <v>1</v>
      </c>
      <c r="GM36" s="244" t="str">
        <f t="shared" ca="1" si="96"/>
        <v>-</v>
      </c>
      <c r="GN36" s="238" t="str">
        <f t="shared" ca="1" si="119"/>
        <v>-</v>
      </c>
      <c r="GO36" s="238" t="str">
        <f t="shared" ca="1" si="119"/>
        <v>-</v>
      </c>
      <c r="GP36" s="238" t="str">
        <f t="shared" ca="1" si="119"/>
        <v>-</v>
      </c>
      <c r="GQ36" s="238" t="str">
        <f t="shared" ca="1" si="119"/>
        <v>-</v>
      </c>
      <c r="GR36" s="244" t="str">
        <f t="shared" ca="1" si="174"/>
        <v>-</v>
      </c>
      <c r="GS36" s="256" t="str">
        <f t="shared" ca="1" si="174"/>
        <v>-</v>
      </c>
      <c r="GT36" s="256" t="str">
        <f t="shared" ca="1" si="174"/>
        <v>-</v>
      </c>
      <c r="GU36" s="256" t="str">
        <f t="shared" ca="1" si="174"/>
        <v>-</v>
      </c>
      <c r="GV36" s="256">
        <f t="shared" ref="GV36:HB43" ca="1" si="183">OFFSET(GV$5,$B36,0)</f>
        <v>0.5</v>
      </c>
      <c r="GW36" s="253">
        <f t="shared" ca="1" si="183"/>
        <v>0.9</v>
      </c>
      <c r="GX36" s="253">
        <f t="shared" ca="1" si="183"/>
        <v>0.5</v>
      </c>
      <c r="GY36" s="253">
        <f t="shared" ca="1" si="183"/>
        <v>0.5</v>
      </c>
      <c r="GZ36" s="253">
        <f t="shared" ca="1" si="183"/>
        <v>0</v>
      </c>
      <c r="HA36" s="253">
        <f t="shared" ca="1" si="183"/>
        <v>0</v>
      </c>
      <c r="HB36" s="253" t="str">
        <f t="shared" ca="1" si="183"/>
        <v>-</v>
      </c>
      <c r="HC36" s="238" t="str">
        <f t="shared" ca="1" si="120"/>
        <v>-</v>
      </c>
      <c r="HD36" s="238" t="str">
        <f t="shared" ca="1" si="120"/>
        <v>-</v>
      </c>
      <c r="HE36" s="161" t="b">
        <f t="shared" ca="1" si="121"/>
        <v>0</v>
      </c>
      <c r="HF36" s="244" t="str">
        <f t="shared" ca="1" si="122"/>
        <v>-</v>
      </c>
      <c r="HG36" s="10"/>
      <c r="HH36" s="244">
        <f t="shared" ca="1" si="174"/>
        <v>1</v>
      </c>
      <c r="HI36" s="244">
        <f t="shared" ca="1" si="174"/>
        <v>0</v>
      </c>
      <c r="HJ36" s="244">
        <f t="shared" ca="1" si="174"/>
        <v>1</v>
      </c>
      <c r="HK36" s="244">
        <f t="shared" ca="1" si="174"/>
        <v>1</v>
      </c>
      <c r="HL36" s="244">
        <f t="shared" ca="1" si="174"/>
        <v>0</v>
      </c>
      <c r="HM36" s="244">
        <f t="shared" ca="1" si="174"/>
        <v>70</v>
      </c>
      <c r="HN36" s="244">
        <f t="shared" ca="1" si="174"/>
        <v>50</v>
      </c>
      <c r="HO36" s="244">
        <f t="shared" ca="1" si="174"/>
        <v>70</v>
      </c>
      <c r="HP36" s="244">
        <f t="shared" ca="1" si="174"/>
        <v>50</v>
      </c>
      <c r="HQ36" s="238">
        <f t="shared" ca="1" si="123"/>
        <v>1</v>
      </c>
      <c r="HR36" s="238">
        <f t="shared" ca="1" si="124"/>
        <v>1</v>
      </c>
      <c r="HS36" s="238">
        <f t="shared" ca="1" si="125"/>
        <v>1</v>
      </c>
      <c r="HT36" s="244">
        <f t="shared" ca="1" si="174"/>
        <v>1</v>
      </c>
      <c r="HU36" s="10"/>
      <c r="HV36" s="244">
        <f t="shared" ca="1" si="174"/>
        <v>1</v>
      </c>
      <c r="HW36" s="244">
        <f t="shared" ca="1" si="174"/>
        <v>1</v>
      </c>
      <c r="HX36" s="244">
        <f t="shared" ca="1" si="174"/>
        <v>1</v>
      </c>
      <c r="HY36" s="244">
        <f t="shared" ca="1" si="174"/>
        <v>1</v>
      </c>
      <c r="HZ36" s="244">
        <f t="shared" ca="1" si="174"/>
        <v>1</v>
      </c>
      <c r="IA36" s="244">
        <f t="shared" ca="1" si="174"/>
        <v>1</v>
      </c>
      <c r="IB36" s="256" t="str">
        <f t="shared" ca="1" si="174"/>
        <v>-</v>
      </c>
      <c r="IC36" s="244">
        <f t="shared" ca="1" si="174"/>
        <v>0</v>
      </c>
      <c r="ID36" s="27">
        <v>0</v>
      </c>
    </row>
    <row r="37" spans="1:238" s="236" customFormat="1" outlineLevel="2">
      <c r="A37" s="208">
        <f t="shared" si="161"/>
        <v>32</v>
      </c>
      <c r="B37" s="216">
        <f t="shared" ca="1" si="179"/>
        <v>22</v>
      </c>
      <c r="C37" s="236">
        <v>200</v>
      </c>
      <c r="D37" s="236" t="s">
        <v>943</v>
      </c>
      <c r="E37" s="236" t="b">
        <f t="shared" ca="1" si="106"/>
        <v>0</v>
      </c>
      <c r="F37" s="236" t="b">
        <v>0</v>
      </c>
      <c r="G37" s="236" t="b">
        <f t="shared" ca="1" si="127"/>
        <v>0</v>
      </c>
      <c r="H37" s="232">
        <f t="shared" ca="1" si="175"/>
        <v>1</v>
      </c>
      <c r="I37" s="232">
        <f t="shared" ca="1" si="175"/>
        <v>1</v>
      </c>
      <c r="J37" s="232">
        <f t="shared" ca="1" si="175"/>
        <v>1</v>
      </c>
      <c r="K37" s="232">
        <f t="shared" ca="1" si="175"/>
        <v>2</v>
      </c>
      <c r="L37" s="232">
        <f t="shared" ca="1" si="175"/>
        <v>1</v>
      </c>
      <c r="M37" s="232">
        <f t="shared" ca="1" si="175"/>
        <v>1</v>
      </c>
      <c r="N37" s="232">
        <f t="shared" ca="1" si="175"/>
        <v>1</v>
      </c>
      <c r="P37" s="250" t="str">
        <f t="shared" ca="1" si="129"/>
        <v>00013 FeedSupply GSM Day135 FWM     GI2 T_TRUE  LTW_TRUE  (F43N33)</v>
      </c>
      <c r="Q37" s="10" t="str">
        <f ca="1">IF(COUNTIF(P$5:P37,P37)=1,"-","Dup")</f>
        <v>-</v>
      </c>
      <c r="R37" s="10"/>
      <c r="S37" s="244" t="str">
        <f t="shared" ca="1" si="176"/>
        <v>-</v>
      </c>
      <c r="T37" s="244" t="str">
        <f t="shared" ca="1" si="107"/>
        <v>-</v>
      </c>
      <c r="U37" s="244" t="str">
        <f t="shared" ca="1" si="177"/>
        <v>-</v>
      </c>
      <c r="V37" s="244" t="str">
        <f t="shared" ca="1" si="177"/>
        <v>-</v>
      </c>
      <c r="W37" s="244" t="str">
        <f t="shared" ca="1" si="108"/>
        <v>-</v>
      </c>
      <c r="X37" s="256" t="str">
        <f t="shared" ca="1" si="108"/>
        <v>-</v>
      </c>
      <c r="Y37" s="10"/>
      <c r="Z37" s="244" t="b">
        <f t="shared" ca="1" si="163"/>
        <v>1</v>
      </c>
      <c r="AA37" s="256" t="str">
        <f t="shared" ca="1" si="163"/>
        <v>-</v>
      </c>
      <c r="AB37" s="256" t="str">
        <f t="shared" ca="1" si="163"/>
        <v>-</v>
      </c>
      <c r="AC37" s="256" t="str">
        <f t="shared" ca="1" si="163"/>
        <v>-</v>
      </c>
      <c r="AD37" s="244" t="b">
        <f t="shared" ca="1" si="163"/>
        <v>0</v>
      </c>
      <c r="AE37" s="256" t="str">
        <f t="shared" ca="1" si="110"/>
        <v>-</v>
      </c>
      <c r="AF37" s="256" t="str">
        <f t="shared" ca="1" si="110"/>
        <v>-</v>
      </c>
      <c r="AG37" s="256" t="str">
        <f t="shared" ca="1" si="110"/>
        <v>-</v>
      </c>
      <c r="AH37" s="256" t="str">
        <f t="shared" ca="1" si="110"/>
        <v>-</v>
      </c>
      <c r="AI37" s="10"/>
      <c r="AJ37" s="244" t="b">
        <f t="shared" ca="1" si="164"/>
        <v>1</v>
      </c>
      <c r="AK37" s="244" t="b">
        <f t="shared" ca="1" si="164"/>
        <v>1</v>
      </c>
      <c r="AL37" s="251">
        <f t="shared" ca="1" si="165"/>
        <v>1203</v>
      </c>
      <c r="AM37" s="244" t="b">
        <f t="shared" ca="1" si="166"/>
        <v>0</v>
      </c>
      <c r="AN37" s="244" t="str">
        <f t="shared" ca="1" si="166"/>
        <v>-</v>
      </c>
      <c r="AO37" s="244" t="b">
        <f t="shared" ca="1" si="166"/>
        <v>1</v>
      </c>
      <c r="AP37" s="232">
        <f t="shared" ca="1" si="180"/>
        <v>1204</v>
      </c>
      <c r="AQ37" s="244">
        <f t="shared" ref="AQ37:AQ43" ca="1" si="184">OFFSET(AQ$5,$B37,0)</f>
        <v>1</v>
      </c>
      <c r="AR37" s="244">
        <f t="shared" ca="1" si="167"/>
        <v>1</v>
      </c>
      <c r="AS37" s="244">
        <f t="shared" ca="1" si="167"/>
        <v>1</v>
      </c>
      <c r="AT37" s="244" t="str">
        <f t="shared" ca="1" si="167"/>
        <v>-</v>
      </c>
      <c r="AU37" s="244" t="str">
        <f t="shared" ca="1" si="167"/>
        <v>-</v>
      </c>
      <c r="AV37" s="10"/>
      <c r="AW37" s="244" t="str">
        <f t="shared" ca="1" si="167"/>
        <v>-</v>
      </c>
      <c r="AX37" s="244" t="str">
        <f t="shared" ca="1" si="167"/>
        <v>-</v>
      </c>
      <c r="AY37" s="244" t="str">
        <f t="shared" ca="1" si="167"/>
        <v>-</v>
      </c>
      <c r="AZ37" s="244" t="str">
        <f t="shared" ca="1" si="167"/>
        <v>-</v>
      </c>
      <c r="BA37" s="244" t="str">
        <f t="shared" ca="1" si="167"/>
        <v>-</v>
      </c>
      <c r="BB37" s="244" t="str">
        <f t="shared" ca="1" si="167"/>
        <v>-</v>
      </c>
      <c r="BC37" s="244" t="str">
        <f t="shared" ca="1" si="167"/>
        <v>-</v>
      </c>
      <c r="BD37" s="244" t="str">
        <f t="shared" ca="1" si="167"/>
        <v>-</v>
      </c>
      <c r="BE37" s="244" t="str">
        <f t="shared" ca="1" si="167"/>
        <v>-</v>
      </c>
      <c r="BF37" s="244" t="str">
        <f t="shared" ca="1" si="167"/>
        <v>-</v>
      </c>
      <c r="BG37" s="244" t="str">
        <f t="shared" ca="1" si="167"/>
        <v>-</v>
      </c>
      <c r="BH37" s="244" t="str">
        <f t="shared" ca="1" si="167"/>
        <v>-</v>
      </c>
      <c r="BI37" s="244" t="str">
        <f t="shared" ca="1" si="167"/>
        <v>-</v>
      </c>
      <c r="BJ37" s="244" t="str">
        <f t="shared" ca="1" si="167"/>
        <v>-</v>
      </c>
      <c r="BK37" s="244" t="str">
        <f t="shared" ca="1" si="167"/>
        <v>-</v>
      </c>
      <c r="BL37" s="244" t="str">
        <f t="shared" ca="1" si="167"/>
        <v>-</v>
      </c>
      <c r="BM37" s="244" t="str">
        <f t="shared" ca="1" si="167"/>
        <v>-</v>
      </c>
      <c r="BN37" s="244" t="str">
        <f t="shared" ca="1" si="167"/>
        <v>-</v>
      </c>
      <c r="BO37" s="244" t="str">
        <f t="shared" ca="1" si="167"/>
        <v>-</v>
      </c>
      <c r="BP37" s="244" t="str">
        <f t="shared" ca="1" si="167"/>
        <v>-</v>
      </c>
      <c r="BQ37" s="244" t="str">
        <f t="shared" ca="1" si="167"/>
        <v>-</v>
      </c>
      <c r="BR37" s="10"/>
      <c r="BS37" s="244" t="b">
        <f t="shared" ca="1" si="167"/>
        <v>1</v>
      </c>
      <c r="BT37" s="244" t="b">
        <f t="shared" ca="1" si="167"/>
        <v>0</v>
      </c>
      <c r="BU37" s="244" t="str">
        <f t="shared" ref="BU37:CL43" ca="1" si="185">OFFSET(BU$5,$B37,0)</f>
        <v>-</v>
      </c>
      <c r="BV37" s="244" t="str">
        <f t="shared" ca="1" si="185"/>
        <v>-</v>
      </c>
      <c r="BW37" s="244" t="str">
        <f t="shared" ca="1" si="185"/>
        <v>-</v>
      </c>
      <c r="BX37" s="244" t="str">
        <f t="shared" ca="1" si="185"/>
        <v>-</v>
      </c>
      <c r="BY37" s="244" t="str">
        <f t="shared" ca="1" si="185"/>
        <v>-</v>
      </c>
      <c r="BZ37" s="244" t="str">
        <f t="shared" ca="1" si="185"/>
        <v>-</v>
      </c>
      <c r="CA37" s="256" t="str">
        <f t="shared" ca="1" si="185"/>
        <v>-</v>
      </c>
      <c r="CB37" s="256" t="str">
        <f t="shared" ca="1" si="185"/>
        <v>-</v>
      </c>
      <c r="CC37" s="256" t="str">
        <f t="shared" ca="1" si="185"/>
        <v>-</v>
      </c>
      <c r="CD37" s="256" t="str">
        <f t="shared" ca="1" si="185"/>
        <v>-</v>
      </c>
      <c r="CE37" s="256" t="str">
        <f t="shared" ca="1" si="185"/>
        <v>-</v>
      </c>
      <c r="CF37" s="256" t="str">
        <f t="shared" ca="1" si="185"/>
        <v>-</v>
      </c>
      <c r="CG37" s="256" t="str">
        <f t="shared" ca="1" si="185"/>
        <v>-</v>
      </c>
      <c r="CH37" s="256" t="str">
        <f t="shared" ca="1" si="185"/>
        <v>-</v>
      </c>
      <c r="CI37" s="256" t="str">
        <f t="shared" ca="1" si="185"/>
        <v>-</v>
      </c>
      <c r="CJ37" s="256" t="str">
        <f t="shared" ca="1" si="185"/>
        <v>-</v>
      </c>
      <c r="CK37" s="256" t="str">
        <f t="shared" ca="1" si="185"/>
        <v>-</v>
      </c>
      <c r="CL37" s="256" t="str">
        <f t="shared" ca="1" si="185"/>
        <v>-</v>
      </c>
      <c r="CM37" s="244">
        <f t="shared" ca="1" si="168"/>
        <v>3</v>
      </c>
      <c r="CN37" s="244">
        <f t="shared" ca="1" si="168"/>
        <v>3</v>
      </c>
      <c r="CO37" s="244">
        <f t="shared" ca="1" si="168"/>
        <v>0</v>
      </c>
      <c r="CP37" s="244" t="str">
        <f t="shared" ca="1" si="168"/>
        <v>-</v>
      </c>
      <c r="CQ37" s="244" t="str">
        <f t="shared" ref="CQ37:DF43" ca="1" si="186">OFFSET(CQ$5,$B37,0)</f>
        <v>-</v>
      </c>
      <c r="CR37" s="244" t="str">
        <f t="shared" ca="1" si="186"/>
        <v>-</v>
      </c>
      <c r="CS37" s="244" t="str">
        <f t="shared" ca="1" si="186"/>
        <v>-</v>
      </c>
      <c r="CT37" s="244" t="str">
        <f t="shared" ca="1" si="186"/>
        <v>-</v>
      </c>
      <c r="CU37" s="244" t="str">
        <f t="shared" ca="1" si="186"/>
        <v>-</v>
      </c>
      <c r="CV37" s="244" t="str">
        <f t="shared" ca="1" si="186"/>
        <v>-</v>
      </c>
      <c r="CW37" s="244">
        <f t="shared" ca="1" si="186"/>
        <v>0</v>
      </c>
      <c r="CX37" s="244" t="str">
        <f t="shared" ca="1" si="186"/>
        <v>-</v>
      </c>
      <c r="CY37" s="244" t="str">
        <f t="shared" ca="1" si="186"/>
        <v>-</v>
      </c>
      <c r="CZ37" s="244" t="str">
        <f t="shared" ca="1" si="186"/>
        <v>-</v>
      </c>
      <c r="DA37" s="244" t="str">
        <f t="shared" ca="1" si="186"/>
        <v>-</v>
      </c>
      <c r="DB37" s="244" t="str">
        <f t="shared" ca="1" si="186"/>
        <v>-</v>
      </c>
      <c r="DC37" s="244">
        <f t="shared" ca="1" si="186"/>
        <v>0</v>
      </c>
      <c r="DD37" s="256">
        <f t="shared" ca="1" si="186"/>
        <v>0</v>
      </c>
      <c r="DE37" s="256">
        <f t="shared" ca="1" si="186"/>
        <v>0</v>
      </c>
      <c r="DF37" s="256">
        <f t="shared" ca="1" si="186"/>
        <v>0</v>
      </c>
      <c r="DG37" s="244">
        <f t="shared" ca="1" si="181"/>
        <v>0</v>
      </c>
      <c r="DH37" s="244">
        <f t="shared" ca="1" si="181"/>
        <v>0</v>
      </c>
      <c r="DI37" s="244">
        <f t="shared" ca="1" si="181"/>
        <v>0</v>
      </c>
      <c r="DJ37" s="244" t="str">
        <f t="shared" ca="1" si="181"/>
        <v>-</v>
      </c>
      <c r="DK37" s="244" t="str">
        <f t="shared" ca="1" si="181"/>
        <v>-</v>
      </c>
      <c r="DL37" s="256" t="str">
        <f t="shared" ca="1" si="181"/>
        <v>-</v>
      </c>
      <c r="DM37" s="256" t="str">
        <f t="shared" ca="1" si="181"/>
        <v>-</v>
      </c>
      <c r="DN37" s="244" t="str">
        <f t="shared" ca="1" si="181"/>
        <v>-</v>
      </c>
      <c r="DO37" s="244" t="str">
        <f t="shared" ca="1" si="181"/>
        <v>-</v>
      </c>
      <c r="DP37" s="244" t="str">
        <f t="shared" ca="1" si="181"/>
        <v>-</v>
      </c>
      <c r="DQ37" s="244" t="str">
        <f t="shared" ca="1" si="181"/>
        <v>-</v>
      </c>
      <c r="DR37" s="244" t="str">
        <f t="shared" ca="1" si="181"/>
        <v>-</v>
      </c>
      <c r="DS37" s="244" t="str">
        <f t="shared" ca="1" si="181"/>
        <v>-</v>
      </c>
      <c r="DT37" s="244" t="str">
        <f t="shared" ca="1" si="181"/>
        <v>-</v>
      </c>
      <c r="DU37" s="10"/>
      <c r="DV37" s="238">
        <f t="shared" ca="1" si="113"/>
        <v>0</v>
      </c>
      <c r="DW37" s="244" t="str">
        <f t="shared" ca="1" si="178"/>
        <v>-</v>
      </c>
      <c r="DX37" s="244" t="str">
        <f t="shared" ca="1" si="178"/>
        <v>-</v>
      </c>
      <c r="DY37" s="244" t="str">
        <f t="shared" ca="1" si="178"/>
        <v>-</v>
      </c>
      <c r="DZ37" s="244" t="str">
        <f t="shared" ca="1" si="178"/>
        <v>-</v>
      </c>
      <c r="EA37" s="238" t="b">
        <f t="shared" ca="1" si="114"/>
        <v>0</v>
      </c>
      <c r="EB37" s="244" t="str">
        <f t="shared" ca="1" si="178"/>
        <v>-</v>
      </c>
      <c r="EC37" s="244">
        <f t="shared" ca="1" si="178"/>
        <v>0</v>
      </c>
      <c r="ED37" s="244" t="str">
        <f t="shared" ca="1" si="178"/>
        <v>-</v>
      </c>
      <c r="EE37" s="244">
        <f t="shared" ca="1" si="115"/>
        <v>1</v>
      </c>
      <c r="EF37" s="244">
        <f t="shared" ca="1" si="115"/>
        <v>0</v>
      </c>
      <c r="EG37" s="244">
        <f t="shared" ca="1" si="178"/>
        <v>1</v>
      </c>
      <c r="EH37" s="244">
        <f t="shared" ca="1" si="178"/>
        <v>0</v>
      </c>
      <c r="EI37" s="244">
        <f t="shared" ca="1" si="178"/>
        <v>1</v>
      </c>
      <c r="EJ37" s="244">
        <f t="shared" ca="1" si="178"/>
        <v>1</v>
      </c>
      <c r="EK37" s="244">
        <f t="shared" ca="1" si="178"/>
        <v>1</v>
      </c>
      <c r="EL37" s="244">
        <f t="shared" ca="1" si="178"/>
        <v>0</v>
      </c>
      <c r="EM37" s="244">
        <f t="shared" ca="1" si="178"/>
        <v>0</v>
      </c>
      <c r="EN37" s="244">
        <f t="shared" ca="1" si="178"/>
        <v>0</v>
      </c>
      <c r="EO37" s="244">
        <f t="shared" ca="1" si="178"/>
        <v>0</v>
      </c>
      <c r="EP37" s="244">
        <f t="shared" ca="1" si="178"/>
        <v>0</v>
      </c>
      <c r="EQ37" s="244">
        <f t="shared" ca="1" si="178"/>
        <v>0</v>
      </c>
      <c r="ER37" s="244">
        <f t="shared" ca="1" si="178"/>
        <v>0</v>
      </c>
      <c r="ES37" s="244">
        <f t="shared" ca="1" si="178"/>
        <v>0</v>
      </c>
      <c r="ET37" s="244">
        <f t="shared" ca="1" si="116"/>
        <v>0</v>
      </c>
      <c r="EU37" s="244">
        <f t="shared" ca="1" si="116"/>
        <v>0</v>
      </c>
      <c r="EV37" s="244">
        <f t="shared" ca="1" si="178"/>
        <v>0</v>
      </c>
      <c r="EW37" s="244">
        <f t="shared" ca="1" si="178"/>
        <v>0</v>
      </c>
      <c r="EX37" s="244">
        <f t="shared" ca="1" si="178"/>
        <v>1</v>
      </c>
      <c r="EY37" s="244">
        <f t="shared" ca="1" si="178"/>
        <v>0</v>
      </c>
      <c r="EZ37" s="256">
        <f t="shared" ca="1" si="170"/>
        <v>0</v>
      </c>
      <c r="FA37" s="256">
        <f t="shared" ca="1" si="170"/>
        <v>0</v>
      </c>
      <c r="FB37" s="256">
        <f t="shared" ca="1" si="170"/>
        <v>0</v>
      </c>
      <c r="FC37" s="256">
        <f t="shared" ca="1" si="170"/>
        <v>0</v>
      </c>
      <c r="FD37" s="256">
        <f t="shared" ca="1" si="170"/>
        <v>0</v>
      </c>
      <c r="FE37" s="256">
        <f t="shared" ca="1" si="170"/>
        <v>0</v>
      </c>
      <c r="FF37" s="10"/>
      <c r="FG37" s="244" t="str">
        <f t="shared" ca="1" si="178"/>
        <v>-</v>
      </c>
      <c r="FH37" s="244" t="str">
        <f t="shared" ca="1" si="178"/>
        <v>-</v>
      </c>
      <c r="FI37" s="256" t="str">
        <f t="shared" ca="1" si="178"/>
        <v>-</v>
      </c>
      <c r="FJ37" s="244" t="str">
        <f t="shared" ca="1" si="178"/>
        <v>-</v>
      </c>
      <c r="FK37" s="244" t="str">
        <f t="shared" ca="1" si="178"/>
        <v>-</v>
      </c>
      <c r="FL37" s="238" t="b">
        <f t="shared" ca="1" si="117"/>
        <v>1</v>
      </c>
      <c r="FM37" s="238" t="b">
        <f t="shared" ca="1" si="117"/>
        <v>0</v>
      </c>
      <c r="FN37" s="238" t="b">
        <f t="shared" ca="1" si="117"/>
        <v>0</v>
      </c>
      <c r="FO37" s="256">
        <f t="shared" ca="1" si="170"/>
        <v>0</v>
      </c>
      <c r="FP37" s="244">
        <f t="shared" ca="1" si="178"/>
        <v>2</v>
      </c>
      <c r="FQ37" s="244">
        <f t="shared" ca="1" si="178"/>
        <v>2</v>
      </c>
      <c r="FR37" s="256" t="str">
        <f t="shared" ca="1" si="170"/>
        <v>-</v>
      </c>
      <c r="FS37" s="256" t="str">
        <f t="shared" ca="1" si="170"/>
        <v>-</v>
      </c>
      <c r="FT37" s="256" t="str">
        <f t="shared" ca="1" si="170"/>
        <v>-</v>
      </c>
      <c r="FU37" s="256" t="str">
        <f t="shared" ca="1" si="170"/>
        <v>-</v>
      </c>
      <c r="FV37" s="256" t="str">
        <f t="shared" ca="1" si="170"/>
        <v>-</v>
      </c>
      <c r="FW37" s="244" t="str">
        <f t="shared" ca="1" si="178"/>
        <v>-</v>
      </c>
      <c r="FX37" s="244" t="str">
        <f t="shared" ca="1" si="178"/>
        <v>-</v>
      </c>
      <c r="FY37" s="238" t="b">
        <f t="array" aca="1" ref="FY37" ca="1">IF(OR(FZ37:GA37&lt;&gt;"-"),TRUE,"-")</f>
        <v>1</v>
      </c>
      <c r="FZ37" s="232">
        <f t="shared" ca="1" si="156"/>
        <v>2</v>
      </c>
      <c r="GA37" s="256" t="str">
        <f t="shared" ca="1" si="171"/>
        <v>-</v>
      </c>
      <c r="GB37" s="238" t="str">
        <f t="array" aca="1" ref="GB37" ca="1">IF(OR(GC37:GH37&lt;&gt;"-"),TRUE,"-")</f>
        <v>-</v>
      </c>
      <c r="GC37" s="244" t="str">
        <f t="shared" ca="1" si="172"/>
        <v>-</v>
      </c>
      <c r="GD37" s="298" t="str">
        <f t="shared" ca="1" si="157"/>
        <v>-</v>
      </c>
      <c r="GE37" s="298" t="str">
        <f t="shared" ca="1" si="157"/>
        <v>-</v>
      </c>
      <c r="GF37" s="298" t="str">
        <f t="shared" ca="1" si="157"/>
        <v>-</v>
      </c>
      <c r="GG37" s="298" t="str">
        <f t="shared" ca="1" si="157"/>
        <v>-</v>
      </c>
      <c r="GH37" s="298" t="str">
        <f t="shared" ca="1" si="173"/>
        <v>-</v>
      </c>
      <c r="GI37" s="298" t="str">
        <f t="shared" ca="1" si="157"/>
        <v>-</v>
      </c>
      <c r="GJ37" s="244" t="b">
        <f t="shared" ca="1" si="182"/>
        <v>1</v>
      </c>
      <c r="GK37" s="244">
        <f t="shared" ca="1" si="182"/>
        <v>2</v>
      </c>
      <c r="GL37" s="244" t="b">
        <f t="shared" ca="1" si="96"/>
        <v>1</v>
      </c>
      <c r="GM37" s="244" t="str">
        <f t="shared" ca="1" si="96"/>
        <v>-</v>
      </c>
      <c r="GN37" s="238" t="str">
        <f t="shared" ca="1" si="119"/>
        <v>-</v>
      </c>
      <c r="GO37" s="238" t="str">
        <f t="shared" ca="1" si="119"/>
        <v>-</v>
      </c>
      <c r="GP37" s="238" t="str">
        <f t="shared" ca="1" si="119"/>
        <v>-</v>
      </c>
      <c r="GQ37" s="238" t="str">
        <f t="shared" ca="1" si="119"/>
        <v>-</v>
      </c>
      <c r="GR37" s="244" t="str">
        <f t="shared" ca="1" si="174"/>
        <v>-</v>
      </c>
      <c r="GS37" s="256" t="str">
        <f t="shared" ca="1" si="174"/>
        <v>-</v>
      </c>
      <c r="GT37" s="256" t="str">
        <f t="shared" ca="1" si="174"/>
        <v>-</v>
      </c>
      <c r="GU37" s="256" t="str">
        <f t="shared" ca="1" si="174"/>
        <v>-</v>
      </c>
      <c r="GV37" s="256">
        <f t="shared" ca="1" si="183"/>
        <v>0.5</v>
      </c>
      <c r="GW37" s="253">
        <f t="shared" ca="1" si="183"/>
        <v>0.9</v>
      </c>
      <c r="GX37" s="253">
        <f t="shared" ca="1" si="183"/>
        <v>0.5</v>
      </c>
      <c r="GY37" s="253">
        <f t="shared" ca="1" si="183"/>
        <v>0.5</v>
      </c>
      <c r="GZ37" s="253">
        <f t="shared" ca="1" si="183"/>
        <v>0</v>
      </c>
      <c r="HA37" s="253">
        <f t="shared" ca="1" si="183"/>
        <v>0</v>
      </c>
      <c r="HB37" s="253" t="str">
        <f t="shared" ca="1" si="183"/>
        <v>-</v>
      </c>
      <c r="HC37" s="238" t="str">
        <f t="shared" ca="1" si="120"/>
        <v>-</v>
      </c>
      <c r="HD37" s="238" t="str">
        <f t="shared" ca="1" si="120"/>
        <v>-</v>
      </c>
      <c r="HE37" s="161" t="b">
        <f t="shared" ca="1" si="121"/>
        <v>0</v>
      </c>
      <c r="HF37" s="244" t="str">
        <f t="shared" ca="1" si="122"/>
        <v>-</v>
      </c>
      <c r="HG37" s="10"/>
      <c r="HH37" s="244">
        <f t="shared" ca="1" si="174"/>
        <v>1</v>
      </c>
      <c r="HI37" s="244">
        <f t="shared" ca="1" si="174"/>
        <v>0</v>
      </c>
      <c r="HJ37" s="244">
        <f t="shared" ca="1" si="174"/>
        <v>1</v>
      </c>
      <c r="HK37" s="244">
        <f t="shared" ca="1" si="174"/>
        <v>1</v>
      </c>
      <c r="HL37" s="244">
        <f t="shared" ca="1" si="174"/>
        <v>0</v>
      </c>
      <c r="HM37" s="244">
        <f t="shared" ca="1" si="174"/>
        <v>70</v>
      </c>
      <c r="HN37" s="244">
        <f t="shared" ca="1" si="174"/>
        <v>50</v>
      </c>
      <c r="HO37" s="244">
        <f t="shared" ca="1" si="174"/>
        <v>70</v>
      </c>
      <c r="HP37" s="244">
        <f t="shared" ca="1" si="174"/>
        <v>50</v>
      </c>
      <c r="HQ37" s="238">
        <f t="shared" ca="1" si="123"/>
        <v>1</v>
      </c>
      <c r="HR37" s="238">
        <f t="shared" ca="1" si="124"/>
        <v>1</v>
      </c>
      <c r="HS37" s="238">
        <f t="shared" ca="1" si="125"/>
        <v>1</v>
      </c>
      <c r="HT37" s="244">
        <f t="shared" ca="1" si="174"/>
        <v>1</v>
      </c>
      <c r="HU37" s="10"/>
      <c r="HV37" s="244">
        <f t="shared" ca="1" si="174"/>
        <v>1</v>
      </c>
      <c r="HW37" s="244">
        <f t="shared" ca="1" si="174"/>
        <v>1</v>
      </c>
      <c r="HX37" s="244">
        <f t="shared" ca="1" si="174"/>
        <v>1</v>
      </c>
      <c r="HY37" s="244">
        <f t="shared" ca="1" si="174"/>
        <v>1</v>
      </c>
      <c r="HZ37" s="244">
        <f t="shared" ca="1" si="174"/>
        <v>1</v>
      </c>
      <c r="IA37" s="244">
        <f t="shared" ca="1" si="174"/>
        <v>1</v>
      </c>
      <c r="IB37" s="256" t="str">
        <f t="shared" ca="1" si="174"/>
        <v>-</v>
      </c>
      <c r="IC37" s="244">
        <f t="shared" ca="1" si="174"/>
        <v>0</v>
      </c>
      <c r="ID37" s="27">
        <v>0</v>
      </c>
    </row>
    <row r="38" spans="1:238" s="236" customFormat="1" outlineLevel="2">
      <c r="A38" s="208">
        <f t="shared" si="161"/>
        <v>33</v>
      </c>
      <c r="B38" s="216">
        <f t="shared" ca="1" si="179"/>
        <v>23</v>
      </c>
      <c r="C38" s="236">
        <v>200</v>
      </c>
      <c r="D38" s="236" t="s">
        <v>943</v>
      </c>
      <c r="E38" s="236" t="b">
        <f t="shared" ca="1" si="106"/>
        <v>0</v>
      </c>
      <c r="F38" s="236" t="b">
        <v>0</v>
      </c>
      <c r="G38" s="236" t="b">
        <f t="shared" ca="1" si="127"/>
        <v>0</v>
      </c>
      <c r="H38" s="232">
        <f t="shared" ca="1" si="175"/>
        <v>1</v>
      </c>
      <c r="I38" s="232">
        <f t="shared" ca="1" si="175"/>
        <v>1</v>
      </c>
      <c r="J38" s="232">
        <f t="shared" ca="1" si="175"/>
        <v>1</v>
      </c>
      <c r="K38" s="232">
        <f t="shared" ca="1" si="175"/>
        <v>2</v>
      </c>
      <c r="L38" s="232">
        <f t="shared" ca="1" si="175"/>
        <v>1</v>
      </c>
      <c r="M38" s="232">
        <f t="shared" ca="1" si="175"/>
        <v>1</v>
      </c>
      <c r="N38" s="232">
        <f t="shared" ca="1" si="175"/>
        <v>1</v>
      </c>
      <c r="P38" s="250" t="str">
        <f t="shared" ca="1" si="129"/>
        <v>00014 FeedSupply GSM Day135 FWM     GI2 T_TRUE  LTW_TRUE  (F43N33)</v>
      </c>
      <c r="Q38" s="10" t="str">
        <f ca="1">IF(COUNTIF(P$5:P38,P38)=1,"-","Dup")</f>
        <v>-</v>
      </c>
      <c r="R38" s="10"/>
      <c r="S38" s="244" t="str">
        <f t="shared" ca="1" si="176"/>
        <v>-</v>
      </c>
      <c r="T38" s="244" t="str">
        <f t="shared" ca="1" si="107"/>
        <v>-</v>
      </c>
      <c r="U38" s="244" t="str">
        <f t="shared" ca="1" si="177"/>
        <v>-</v>
      </c>
      <c r="V38" s="244" t="str">
        <f t="shared" ca="1" si="177"/>
        <v>-</v>
      </c>
      <c r="W38" s="244" t="str">
        <f t="shared" ca="1" si="108"/>
        <v>-</v>
      </c>
      <c r="X38" s="256" t="str">
        <f t="shared" ca="1" si="108"/>
        <v>-</v>
      </c>
      <c r="Y38" s="10"/>
      <c r="Z38" s="244" t="b">
        <f t="shared" ref="Z38:AD43" ca="1" si="187">OFFSET(Z$5,$B38,0)</f>
        <v>1</v>
      </c>
      <c r="AA38" s="256" t="str">
        <f t="shared" ca="1" si="187"/>
        <v>-</v>
      </c>
      <c r="AB38" s="256" t="str">
        <f t="shared" ca="1" si="187"/>
        <v>-</v>
      </c>
      <c r="AC38" s="256" t="str">
        <f t="shared" ca="1" si="187"/>
        <v>-</v>
      </c>
      <c r="AD38" s="244" t="b">
        <f t="shared" ca="1" si="187"/>
        <v>0</v>
      </c>
      <c r="AE38" s="256" t="str">
        <f t="shared" ca="1" si="110"/>
        <v>-</v>
      </c>
      <c r="AF38" s="256" t="str">
        <f t="shared" ca="1" si="110"/>
        <v>-</v>
      </c>
      <c r="AG38" s="256" t="str">
        <f t="shared" ca="1" si="110"/>
        <v>-</v>
      </c>
      <c r="AH38" s="256" t="str">
        <f t="shared" ca="1" si="110"/>
        <v>-</v>
      </c>
      <c r="AI38" s="10"/>
      <c r="AJ38" s="244" t="b">
        <f t="shared" ca="1" si="164"/>
        <v>1</v>
      </c>
      <c r="AK38" s="244" t="b">
        <f t="shared" ca="1" si="164"/>
        <v>1</v>
      </c>
      <c r="AL38" s="251">
        <f t="shared" ca="1" si="165"/>
        <v>1204</v>
      </c>
      <c r="AM38" s="244" t="b">
        <f t="shared" ca="1" si="166"/>
        <v>0</v>
      </c>
      <c r="AN38" s="244" t="str">
        <f t="shared" ca="1" si="166"/>
        <v>-</v>
      </c>
      <c r="AO38" s="244" t="b">
        <f t="shared" ca="1" si="166"/>
        <v>1</v>
      </c>
      <c r="AP38" s="232">
        <f t="shared" ca="1" si="180"/>
        <v>1205</v>
      </c>
      <c r="AQ38" s="244">
        <f t="shared" ca="1" si="184"/>
        <v>1</v>
      </c>
      <c r="AR38" s="244">
        <f t="shared" ca="1" si="167"/>
        <v>1</v>
      </c>
      <c r="AS38" s="244">
        <f t="shared" ca="1" si="167"/>
        <v>1</v>
      </c>
      <c r="AT38" s="244" t="str">
        <f t="shared" ca="1" si="167"/>
        <v>-</v>
      </c>
      <c r="AU38" s="244" t="str">
        <f t="shared" ca="1" si="167"/>
        <v>-</v>
      </c>
      <c r="AV38" s="10"/>
      <c r="AW38" s="244" t="str">
        <f t="shared" ca="1" si="167"/>
        <v>-</v>
      </c>
      <c r="AX38" s="244" t="str">
        <f t="shared" ca="1" si="167"/>
        <v>-</v>
      </c>
      <c r="AY38" s="244" t="str">
        <f t="shared" ca="1" si="167"/>
        <v>-</v>
      </c>
      <c r="AZ38" s="244" t="str">
        <f t="shared" ca="1" si="167"/>
        <v>-</v>
      </c>
      <c r="BA38" s="244" t="str">
        <f t="shared" ca="1" si="167"/>
        <v>-</v>
      </c>
      <c r="BB38" s="244" t="str">
        <f t="shared" ca="1" si="167"/>
        <v>-</v>
      </c>
      <c r="BC38" s="244" t="str">
        <f t="shared" ca="1" si="167"/>
        <v>-</v>
      </c>
      <c r="BD38" s="244" t="str">
        <f t="shared" ca="1" si="167"/>
        <v>-</v>
      </c>
      <c r="BE38" s="244" t="str">
        <f t="shared" ca="1" si="167"/>
        <v>-</v>
      </c>
      <c r="BF38" s="244" t="str">
        <f t="shared" ca="1" si="167"/>
        <v>-</v>
      </c>
      <c r="BG38" s="244" t="str">
        <f t="shared" ca="1" si="167"/>
        <v>-</v>
      </c>
      <c r="BH38" s="244" t="str">
        <f t="shared" ca="1" si="167"/>
        <v>-</v>
      </c>
      <c r="BI38" s="244" t="str">
        <f t="shared" ca="1" si="167"/>
        <v>-</v>
      </c>
      <c r="BJ38" s="244" t="str">
        <f t="shared" ca="1" si="167"/>
        <v>-</v>
      </c>
      <c r="BK38" s="244" t="str">
        <f t="shared" ca="1" si="167"/>
        <v>-</v>
      </c>
      <c r="BL38" s="244" t="str">
        <f t="shared" ca="1" si="167"/>
        <v>-</v>
      </c>
      <c r="BM38" s="244" t="str">
        <f t="shared" ca="1" si="167"/>
        <v>-</v>
      </c>
      <c r="BN38" s="244" t="str">
        <f t="shared" ca="1" si="167"/>
        <v>-</v>
      </c>
      <c r="BO38" s="244" t="str">
        <f t="shared" ca="1" si="167"/>
        <v>-</v>
      </c>
      <c r="BP38" s="244" t="str">
        <f t="shared" ca="1" si="167"/>
        <v>-</v>
      </c>
      <c r="BQ38" s="244" t="str">
        <f t="shared" ca="1" si="167"/>
        <v>-</v>
      </c>
      <c r="BR38" s="10"/>
      <c r="BS38" s="244" t="b">
        <f t="shared" ca="1" si="167"/>
        <v>1</v>
      </c>
      <c r="BT38" s="244" t="b">
        <f t="shared" ca="1" si="167"/>
        <v>0</v>
      </c>
      <c r="BU38" s="244" t="str">
        <f t="shared" ca="1" si="185"/>
        <v>-</v>
      </c>
      <c r="BV38" s="244" t="str">
        <f t="shared" ca="1" si="185"/>
        <v>-</v>
      </c>
      <c r="BW38" s="244" t="str">
        <f t="shared" ca="1" si="185"/>
        <v>-</v>
      </c>
      <c r="BX38" s="244" t="str">
        <f t="shared" ca="1" si="185"/>
        <v>-</v>
      </c>
      <c r="BY38" s="244" t="str">
        <f t="shared" ca="1" si="185"/>
        <v>-</v>
      </c>
      <c r="BZ38" s="244" t="str">
        <f t="shared" ca="1" si="185"/>
        <v>-</v>
      </c>
      <c r="CA38" s="256" t="str">
        <f t="shared" ca="1" si="185"/>
        <v>-</v>
      </c>
      <c r="CB38" s="256" t="str">
        <f t="shared" ca="1" si="185"/>
        <v>-</v>
      </c>
      <c r="CC38" s="256" t="str">
        <f t="shared" ca="1" si="185"/>
        <v>-</v>
      </c>
      <c r="CD38" s="256" t="str">
        <f t="shared" ca="1" si="185"/>
        <v>-</v>
      </c>
      <c r="CE38" s="256" t="str">
        <f t="shared" ca="1" si="185"/>
        <v>-</v>
      </c>
      <c r="CF38" s="256" t="str">
        <f t="shared" ca="1" si="185"/>
        <v>-</v>
      </c>
      <c r="CG38" s="256" t="str">
        <f t="shared" ca="1" si="185"/>
        <v>-</v>
      </c>
      <c r="CH38" s="256" t="str">
        <f t="shared" ca="1" si="185"/>
        <v>-</v>
      </c>
      <c r="CI38" s="256" t="str">
        <f t="shared" ca="1" si="185"/>
        <v>-</v>
      </c>
      <c r="CJ38" s="256" t="str">
        <f t="shared" ca="1" si="185"/>
        <v>-</v>
      </c>
      <c r="CK38" s="256" t="str">
        <f t="shared" ca="1" si="185"/>
        <v>-</v>
      </c>
      <c r="CL38" s="256" t="str">
        <f t="shared" ca="1" si="185"/>
        <v>-</v>
      </c>
      <c r="CM38" s="244">
        <f t="shared" ca="1" si="168"/>
        <v>3</v>
      </c>
      <c r="CN38" s="244">
        <f t="shared" ca="1" si="168"/>
        <v>3</v>
      </c>
      <c r="CO38" s="244">
        <f t="shared" ca="1" si="168"/>
        <v>0</v>
      </c>
      <c r="CP38" s="244" t="str">
        <f t="shared" ca="1" si="168"/>
        <v>-</v>
      </c>
      <c r="CQ38" s="244" t="str">
        <f t="shared" ca="1" si="186"/>
        <v>-</v>
      </c>
      <c r="CR38" s="244" t="str">
        <f t="shared" ca="1" si="186"/>
        <v>-</v>
      </c>
      <c r="CS38" s="244" t="str">
        <f t="shared" ca="1" si="186"/>
        <v>-</v>
      </c>
      <c r="CT38" s="244" t="str">
        <f t="shared" ca="1" si="186"/>
        <v>-</v>
      </c>
      <c r="CU38" s="244" t="str">
        <f t="shared" ca="1" si="186"/>
        <v>-</v>
      </c>
      <c r="CV38" s="244" t="str">
        <f t="shared" ca="1" si="186"/>
        <v>-</v>
      </c>
      <c r="CW38" s="244">
        <f t="shared" ca="1" si="186"/>
        <v>0</v>
      </c>
      <c r="CX38" s="244" t="str">
        <f t="shared" ca="1" si="186"/>
        <v>-</v>
      </c>
      <c r="CY38" s="244" t="str">
        <f t="shared" ca="1" si="186"/>
        <v>-</v>
      </c>
      <c r="CZ38" s="244" t="str">
        <f t="shared" ca="1" si="186"/>
        <v>-</v>
      </c>
      <c r="DA38" s="244" t="str">
        <f t="shared" ca="1" si="186"/>
        <v>-</v>
      </c>
      <c r="DB38" s="244" t="str">
        <f t="shared" ca="1" si="186"/>
        <v>-</v>
      </c>
      <c r="DC38" s="244">
        <f t="shared" ca="1" si="186"/>
        <v>0</v>
      </c>
      <c r="DD38" s="256">
        <f t="shared" ca="1" si="186"/>
        <v>0</v>
      </c>
      <c r="DE38" s="256">
        <f t="shared" ca="1" si="186"/>
        <v>0</v>
      </c>
      <c r="DF38" s="256">
        <f t="shared" ca="1" si="186"/>
        <v>0</v>
      </c>
      <c r="DG38" s="244">
        <f t="shared" ca="1" si="181"/>
        <v>0</v>
      </c>
      <c r="DH38" s="244">
        <f t="shared" ca="1" si="181"/>
        <v>0</v>
      </c>
      <c r="DI38" s="244">
        <f t="shared" ca="1" si="181"/>
        <v>0</v>
      </c>
      <c r="DJ38" s="244" t="str">
        <f t="shared" ca="1" si="181"/>
        <v>-</v>
      </c>
      <c r="DK38" s="244" t="str">
        <f t="shared" ca="1" si="181"/>
        <v>-</v>
      </c>
      <c r="DL38" s="256" t="str">
        <f t="shared" ca="1" si="181"/>
        <v>-</v>
      </c>
      <c r="DM38" s="256" t="str">
        <f t="shared" ca="1" si="181"/>
        <v>-</v>
      </c>
      <c r="DN38" s="244" t="str">
        <f t="shared" ca="1" si="181"/>
        <v>-</v>
      </c>
      <c r="DO38" s="244" t="str">
        <f t="shared" ca="1" si="181"/>
        <v>-</v>
      </c>
      <c r="DP38" s="244" t="str">
        <f t="shared" ca="1" si="181"/>
        <v>-</v>
      </c>
      <c r="DQ38" s="244" t="str">
        <f t="shared" ca="1" si="181"/>
        <v>-</v>
      </c>
      <c r="DR38" s="244" t="str">
        <f t="shared" ca="1" si="181"/>
        <v>-</v>
      </c>
      <c r="DS38" s="244" t="str">
        <f t="shared" ca="1" si="181"/>
        <v>-</v>
      </c>
      <c r="DT38" s="244" t="str">
        <f t="shared" ca="1" si="181"/>
        <v>-</v>
      </c>
      <c r="DU38" s="10"/>
      <c r="DV38" s="238">
        <f t="shared" ca="1" si="113"/>
        <v>0</v>
      </c>
      <c r="DW38" s="244" t="str">
        <f t="shared" ca="1" si="178"/>
        <v>-</v>
      </c>
      <c r="DX38" s="244" t="str">
        <f t="shared" ca="1" si="178"/>
        <v>-</v>
      </c>
      <c r="DY38" s="244" t="str">
        <f t="shared" ca="1" si="178"/>
        <v>-</v>
      </c>
      <c r="DZ38" s="244" t="str">
        <f t="shared" ca="1" si="178"/>
        <v>-</v>
      </c>
      <c r="EA38" s="238" t="b">
        <f t="shared" ca="1" si="114"/>
        <v>0</v>
      </c>
      <c r="EB38" s="244" t="str">
        <f t="shared" ca="1" si="178"/>
        <v>-</v>
      </c>
      <c r="EC38" s="244">
        <f t="shared" ca="1" si="178"/>
        <v>0</v>
      </c>
      <c r="ED38" s="244" t="str">
        <f t="shared" ca="1" si="178"/>
        <v>-</v>
      </c>
      <c r="EE38" s="244">
        <f t="shared" ca="1" si="115"/>
        <v>1</v>
      </c>
      <c r="EF38" s="244">
        <f t="shared" ca="1" si="115"/>
        <v>0</v>
      </c>
      <c r="EG38" s="244">
        <f t="shared" ca="1" si="178"/>
        <v>1</v>
      </c>
      <c r="EH38" s="244">
        <f t="shared" ca="1" si="178"/>
        <v>0</v>
      </c>
      <c r="EI38" s="244">
        <f t="shared" ca="1" si="178"/>
        <v>1</v>
      </c>
      <c r="EJ38" s="244">
        <f t="shared" ca="1" si="178"/>
        <v>1</v>
      </c>
      <c r="EK38" s="244">
        <f t="shared" ca="1" si="178"/>
        <v>1</v>
      </c>
      <c r="EL38" s="244">
        <f t="shared" ca="1" si="178"/>
        <v>0</v>
      </c>
      <c r="EM38" s="244">
        <f t="shared" ca="1" si="178"/>
        <v>0</v>
      </c>
      <c r="EN38" s="244">
        <f t="shared" ca="1" si="178"/>
        <v>0</v>
      </c>
      <c r="EO38" s="244">
        <f t="shared" ca="1" si="178"/>
        <v>0</v>
      </c>
      <c r="EP38" s="244">
        <f t="shared" ca="1" si="178"/>
        <v>0</v>
      </c>
      <c r="EQ38" s="244">
        <f t="shared" ca="1" si="178"/>
        <v>0</v>
      </c>
      <c r="ER38" s="244">
        <f t="shared" ca="1" si="178"/>
        <v>0</v>
      </c>
      <c r="ES38" s="244">
        <f t="shared" ca="1" si="178"/>
        <v>0</v>
      </c>
      <c r="ET38" s="244">
        <f t="shared" ca="1" si="116"/>
        <v>0</v>
      </c>
      <c r="EU38" s="244">
        <f t="shared" ca="1" si="116"/>
        <v>0</v>
      </c>
      <c r="EV38" s="244">
        <f t="shared" ca="1" si="178"/>
        <v>0</v>
      </c>
      <c r="EW38" s="244">
        <f t="shared" ca="1" si="178"/>
        <v>0</v>
      </c>
      <c r="EX38" s="244">
        <f t="shared" ca="1" si="178"/>
        <v>1</v>
      </c>
      <c r="EY38" s="244">
        <f t="shared" ca="1" si="178"/>
        <v>0</v>
      </c>
      <c r="EZ38" s="256">
        <f t="shared" ca="1" si="170"/>
        <v>0</v>
      </c>
      <c r="FA38" s="256">
        <f t="shared" ca="1" si="170"/>
        <v>0</v>
      </c>
      <c r="FB38" s="256">
        <f t="shared" ca="1" si="170"/>
        <v>0</v>
      </c>
      <c r="FC38" s="256">
        <f t="shared" ca="1" si="170"/>
        <v>0</v>
      </c>
      <c r="FD38" s="256">
        <f t="shared" ca="1" si="170"/>
        <v>0</v>
      </c>
      <c r="FE38" s="256">
        <f t="shared" ca="1" si="170"/>
        <v>0</v>
      </c>
      <c r="FF38" s="10"/>
      <c r="FG38" s="244" t="str">
        <f t="shared" ca="1" si="178"/>
        <v>-</v>
      </c>
      <c r="FH38" s="244" t="str">
        <f t="shared" ca="1" si="178"/>
        <v>-</v>
      </c>
      <c r="FI38" s="256" t="str">
        <f t="shared" ca="1" si="178"/>
        <v>-</v>
      </c>
      <c r="FJ38" s="244" t="str">
        <f t="shared" ca="1" si="178"/>
        <v>-</v>
      </c>
      <c r="FK38" s="244" t="str">
        <f t="shared" ca="1" si="178"/>
        <v>-</v>
      </c>
      <c r="FL38" s="238" t="b">
        <f t="shared" ca="1" si="117"/>
        <v>1</v>
      </c>
      <c r="FM38" s="238" t="b">
        <f t="shared" ca="1" si="117"/>
        <v>0</v>
      </c>
      <c r="FN38" s="238" t="b">
        <f t="shared" ca="1" si="117"/>
        <v>0</v>
      </c>
      <c r="FO38" s="256">
        <f t="shared" ca="1" si="170"/>
        <v>0</v>
      </c>
      <c r="FP38" s="244">
        <f t="shared" ca="1" si="178"/>
        <v>2</v>
      </c>
      <c r="FQ38" s="244">
        <f t="shared" ca="1" si="178"/>
        <v>2</v>
      </c>
      <c r="FR38" s="256" t="str">
        <f t="shared" ca="1" si="170"/>
        <v>-</v>
      </c>
      <c r="FS38" s="256" t="str">
        <f t="shared" ca="1" si="170"/>
        <v>-</v>
      </c>
      <c r="FT38" s="256" t="str">
        <f t="shared" ca="1" si="170"/>
        <v>-</v>
      </c>
      <c r="FU38" s="256" t="str">
        <f t="shared" ca="1" si="170"/>
        <v>-</v>
      </c>
      <c r="FV38" s="256" t="str">
        <f t="shared" ca="1" si="170"/>
        <v>-</v>
      </c>
      <c r="FW38" s="244" t="str">
        <f t="shared" ca="1" si="178"/>
        <v>-</v>
      </c>
      <c r="FX38" s="244" t="str">
        <f t="shared" ca="1" si="178"/>
        <v>-</v>
      </c>
      <c r="FY38" s="238" t="b">
        <f t="array" aca="1" ref="FY38" ca="1">IF(OR(FZ38:GA38&lt;&gt;"-"),TRUE,"-")</f>
        <v>1</v>
      </c>
      <c r="FZ38" s="232">
        <f t="shared" ca="1" si="156"/>
        <v>2</v>
      </c>
      <c r="GA38" s="256" t="str">
        <f t="shared" ca="1" si="171"/>
        <v>-</v>
      </c>
      <c r="GB38" s="238" t="str">
        <f t="array" aca="1" ref="GB38" ca="1">IF(OR(GC38:GH38&lt;&gt;"-"),TRUE,"-")</f>
        <v>-</v>
      </c>
      <c r="GC38" s="244" t="str">
        <f t="shared" ca="1" si="172"/>
        <v>-</v>
      </c>
      <c r="GD38" s="298" t="str">
        <f t="shared" ca="1" si="157"/>
        <v>-</v>
      </c>
      <c r="GE38" s="298" t="str">
        <f t="shared" ca="1" si="157"/>
        <v>-</v>
      </c>
      <c r="GF38" s="298" t="str">
        <f t="shared" ca="1" si="157"/>
        <v>-</v>
      </c>
      <c r="GG38" s="298" t="str">
        <f t="shared" ca="1" si="157"/>
        <v>-</v>
      </c>
      <c r="GH38" s="298" t="str">
        <f t="shared" ca="1" si="173"/>
        <v>-</v>
      </c>
      <c r="GI38" s="298" t="str">
        <f t="shared" ca="1" si="157"/>
        <v>-</v>
      </c>
      <c r="GJ38" s="244" t="b">
        <f t="shared" ca="1" si="182"/>
        <v>1</v>
      </c>
      <c r="GK38" s="244">
        <f t="shared" ca="1" si="182"/>
        <v>2</v>
      </c>
      <c r="GL38" s="244" t="b">
        <f t="shared" ca="1" si="96"/>
        <v>1</v>
      </c>
      <c r="GM38" s="244" t="str">
        <f t="shared" ca="1" si="96"/>
        <v>-</v>
      </c>
      <c r="GN38" s="238" t="str">
        <f t="shared" ca="1" si="119"/>
        <v>-</v>
      </c>
      <c r="GO38" s="238" t="str">
        <f t="shared" ca="1" si="119"/>
        <v>-</v>
      </c>
      <c r="GP38" s="238" t="str">
        <f t="shared" ca="1" si="119"/>
        <v>-</v>
      </c>
      <c r="GQ38" s="238" t="str">
        <f t="shared" ca="1" si="119"/>
        <v>-</v>
      </c>
      <c r="GR38" s="244" t="str">
        <f t="shared" ca="1" si="174"/>
        <v>-</v>
      </c>
      <c r="GS38" s="256" t="str">
        <f t="shared" ca="1" si="174"/>
        <v>-</v>
      </c>
      <c r="GT38" s="256" t="str">
        <f t="shared" ca="1" si="174"/>
        <v>-</v>
      </c>
      <c r="GU38" s="256" t="str">
        <f t="shared" ca="1" si="174"/>
        <v>-</v>
      </c>
      <c r="GV38" s="256">
        <f t="shared" ca="1" si="183"/>
        <v>0.5</v>
      </c>
      <c r="GW38" s="253">
        <f t="shared" ca="1" si="183"/>
        <v>0.9</v>
      </c>
      <c r="GX38" s="253">
        <f t="shared" ca="1" si="183"/>
        <v>0.5</v>
      </c>
      <c r="GY38" s="253">
        <f t="shared" ca="1" si="183"/>
        <v>0.5</v>
      </c>
      <c r="GZ38" s="253">
        <f t="shared" ca="1" si="183"/>
        <v>0</v>
      </c>
      <c r="HA38" s="253">
        <f t="shared" ca="1" si="183"/>
        <v>0</v>
      </c>
      <c r="HB38" s="253" t="str">
        <f t="shared" ca="1" si="183"/>
        <v>-</v>
      </c>
      <c r="HC38" s="238" t="str">
        <f t="shared" ca="1" si="120"/>
        <v>-</v>
      </c>
      <c r="HD38" s="238" t="str">
        <f t="shared" ca="1" si="120"/>
        <v>-</v>
      </c>
      <c r="HE38" s="161" t="b">
        <f t="shared" ca="1" si="121"/>
        <v>0</v>
      </c>
      <c r="HF38" s="244" t="str">
        <f t="shared" ca="1" si="122"/>
        <v>-</v>
      </c>
      <c r="HG38" s="10"/>
      <c r="HH38" s="244">
        <f t="shared" ca="1" si="174"/>
        <v>1</v>
      </c>
      <c r="HI38" s="244">
        <f t="shared" ca="1" si="174"/>
        <v>0</v>
      </c>
      <c r="HJ38" s="244">
        <f t="shared" ca="1" si="174"/>
        <v>1</v>
      </c>
      <c r="HK38" s="244">
        <f t="shared" ca="1" si="174"/>
        <v>1</v>
      </c>
      <c r="HL38" s="244">
        <f t="shared" ca="1" si="174"/>
        <v>0</v>
      </c>
      <c r="HM38" s="244">
        <f t="shared" ca="1" si="174"/>
        <v>70</v>
      </c>
      <c r="HN38" s="244">
        <f t="shared" ca="1" si="174"/>
        <v>50</v>
      </c>
      <c r="HO38" s="244">
        <f t="shared" ca="1" si="174"/>
        <v>70</v>
      </c>
      <c r="HP38" s="244">
        <f t="shared" ca="1" si="174"/>
        <v>50</v>
      </c>
      <c r="HQ38" s="238">
        <f t="shared" ca="1" si="123"/>
        <v>1</v>
      </c>
      <c r="HR38" s="238">
        <f t="shared" ca="1" si="124"/>
        <v>1</v>
      </c>
      <c r="HS38" s="238">
        <f t="shared" ca="1" si="125"/>
        <v>1</v>
      </c>
      <c r="HT38" s="244">
        <f t="shared" ca="1" si="174"/>
        <v>1</v>
      </c>
      <c r="HU38" s="10"/>
      <c r="HV38" s="244">
        <f t="shared" ca="1" si="174"/>
        <v>1</v>
      </c>
      <c r="HW38" s="244">
        <f t="shared" ca="1" si="174"/>
        <v>1</v>
      </c>
      <c r="HX38" s="244">
        <f t="shared" ca="1" si="174"/>
        <v>1</v>
      </c>
      <c r="HY38" s="244">
        <f t="shared" ca="1" si="174"/>
        <v>1</v>
      </c>
      <c r="HZ38" s="244">
        <f t="shared" ca="1" si="174"/>
        <v>1</v>
      </c>
      <c r="IA38" s="244">
        <f t="shared" ca="1" si="174"/>
        <v>1</v>
      </c>
      <c r="IB38" s="256" t="str">
        <f t="shared" ca="1" si="174"/>
        <v>-</v>
      </c>
      <c r="IC38" s="244">
        <f t="shared" ca="1" si="174"/>
        <v>0</v>
      </c>
      <c r="ID38" s="27">
        <v>0</v>
      </c>
    </row>
    <row r="39" spans="1:238" s="236" customFormat="1" outlineLevel="2">
      <c r="A39" s="208">
        <f t="shared" si="161"/>
        <v>34</v>
      </c>
      <c r="B39" s="216">
        <f t="shared" ca="1" si="179"/>
        <v>24</v>
      </c>
      <c r="C39" s="236">
        <v>200</v>
      </c>
      <c r="D39" s="236" t="s">
        <v>943</v>
      </c>
      <c r="E39" s="236" t="b">
        <f t="shared" ca="1" si="106"/>
        <v>0</v>
      </c>
      <c r="F39" s="236" t="b">
        <v>0</v>
      </c>
      <c r="G39" s="236" t="b">
        <f t="shared" ca="1" si="127"/>
        <v>0</v>
      </c>
      <c r="H39" s="232">
        <f t="shared" ca="1" si="175"/>
        <v>1</v>
      </c>
      <c r="I39" s="232">
        <f t="shared" ca="1" si="175"/>
        <v>1</v>
      </c>
      <c r="J39" s="232">
        <f t="shared" ca="1" si="175"/>
        <v>1</v>
      </c>
      <c r="K39" s="232">
        <f t="shared" ca="1" si="175"/>
        <v>2</v>
      </c>
      <c r="L39" s="232">
        <f t="shared" ca="1" si="175"/>
        <v>1</v>
      </c>
      <c r="M39" s="232">
        <f t="shared" ca="1" si="175"/>
        <v>1</v>
      </c>
      <c r="N39" s="232">
        <f t="shared" ca="1" si="175"/>
        <v>1</v>
      </c>
      <c r="P39" s="250" t="str">
        <f t="shared" ca="1" si="129"/>
        <v>00015 FeedSupply GSM Day135 FWM     GI2 T_TRUE  LTW_TRUE  (F43N33)</v>
      </c>
      <c r="Q39" s="10" t="str">
        <f ca="1">IF(COUNTIF(P$5:P39,P39)=1,"-","Dup")</f>
        <v>-</v>
      </c>
      <c r="R39" s="10"/>
      <c r="S39" s="244" t="str">
        <f t="shared" ca="1" si="176"/>
        <v>-</v>
      </c>
      <c r="T39" s="244" t="str">
        <f t="shared" ca="1" si="107"/>
        <v>-</v>
      </c>
      <c r="U39" s="244" t="str">
        <f t="shared" ca="1" si="177"/>
        <v>-</v>
      </c>
      <c r="V39" s="244" t="str">
        <f t="shared" ca="1" si="177"/>
        <v>-</v>
      </c>
      <c r="W39" s="244" t="str">
        <f t="shared" ca="1" si="108"/>
        <v>-</v>
      </c>
      <c r="X39" s="256" t="str">
        <f t="shared" ca="1" si="108"/>
        <v>-</v>
      </c>
      <c r="Y39" s="10"/>
      <c r="Z39" s="244" t="b">
        <f t="shared" ca="1" si="187"/>
        <v>1</v>
      </c>
      <c r="AA39" s="256" t="str">
        <f t="shared" ca="1" si="187"/>
        <v>-</v>
      </c>
      <c r="AB39" s="256" t="str">
        <f t="shared" ca="1" si="187"/>
        <v>-</v>
      </c>
      <c r="AC39" s="256" t="str">
        <f t="shared" ca="1" si="187"/>
        <v>-</v>
      </c>
      <c r="AD39" s="244" t="b">
        <f t="shared" ca="1" si="187"/>
        <v>0</v>
      </c>
      <c r="AE39" s="256" t="str">
        <f t="shared" ca="1" si="110"/>
        <v>-</v>
      </c>
      <c r="AF39" s="256" t="str">
        <f t="shared" ca="1" si="110"/>
        <v>-</v>
      </c>
      <c r="AG39" s="256" t="str">
        <f t="shared" ca="1" si="110"/>
        <v>-</v>
      </c>
      <c r="AH39" s="256" t="str">
        <f t="shared" ca="1" si="110"/>
        <v>-</v>
      </c>
      <c r="AI39" s="10"/>
      <c r="AJ39" s="244" t="b">
        <f t="shared" ca="1" si="164"/>
        <v>1</v>
      </c>
      <c r="AK39" s="244" t="b">
        <f t="shared" ca="1" si="164"/>
        <v>1</v>
      </c>
      <c r="AL39" s="251">
        <f t="shared" ca="1" si="165"/>
        <v>1205</v>
      </c>
      <c r="AM39" s="244" t="b">
        <f t="shared" ca="1" si="166"/>
        <v>0</v>
      </c>
      <c r="AN39" s="244" t="str">
        <f t="shared" ca="1" si="166"/>
        <v>-</v>
      </c>
      <c r="AO39" s="244" t="b">
        <f t="shared" ca="1" si="166"/>
        <v>1</v>
      </c>
      <c r="AP39" s="232">
        <f t="shared" ca="1" si="180"/>
        <v>1206</v>
      </c>
      <c r="AQ39" s="244">
        <f t="shared" ca="1" si="184"/>
        <v>1</v>
      </c>
      <c r="AR39" s="244">
        <f t="shared" ca="1" si="167"/>
        <v>1</v>
      </c>
      <c r="AS39" s="244">
        <f t="shared" ca="1" si="167"/>
        <v>1</v>
      </c>
      <c r="AT39" s="244" t="str">
        <f t="shared" ca="1" si="167"/>
        <v>-</v>
      </c>
      <c r="AU39" s="244" t="str">
        <f t="shared" ca="1" si="167"/>
        <v>-</v>
      </c>
      <c r="AV39" s="10"/>
      <c r="AW39" s="244" t="str">
        <f t="shared" ca="1" si="167"/>
        <v>-</v>
      </c>
      <c r="AX39" s="244" t="str">
        <f t="shared" ca="1" si="167"/>
        <v>-</v>
      </c>
      <c r="AY39" s="244" t="str">
        <f t="shared" ca="1" si="167"/>
        <v>-</v>
      </c>
      <c r="AZ39" s="244" t="str">
        <f t="shared" ca="1" si="167"/>
        <v>-</v>
      </c>
      <c r="BA39" s="244" t="str">
        <f t="shared" ca="1" si="167"/>
        <v>-</v>
      </c>
      <c r="BB39" s="244" t="str">
        <f t="shared" ca="1" si="167"/>
        <v>-</v>
      </c>
      <c r="BC39" s="244" t="str">
        <f t="shared" ca="1" si="167"/>
        <v>-</v>
      </c>
      <c r="BD39" s="244" t="str">
        <f t="shared" ca="1" si="167"/>
        <v>-</v>
      </c>
      <c r="BE39" s="244" t="str">
        <f t="shared" ca="1" si="167"/>
        <v>-</v>
      </c>
      <c r="BF39" s="244" t="str">
        <f t="shared" ca="1" si="167"/>
        <v>-</v>
      </c>
      <c r="BG39" s="244" t="str">
        <f t="shared" ca="1" si="167"/>
        <v>-</v>
      </c>
      <c r="BH39" s="244" t="str">
        <f t="shared" ca="1" si="167"/>
        <v>-</v>
      </c>
      <c r="BI39" s="244" t="str">
        <f t="shared" ca="1" si="167"/>
        <v>-</v>
      </c>
      <c r="BJ39" s="244" t="str">
        <f t="shared" ca="1" si="167"/>
        <v>-</v>
      </c>
      <c r="BK39" s="244" t="str">
        <f t="shared" ca="1" si="167"/>
        <v>-</v>
      </c>
      <c r="BL39" s="244" t="str">
        <f t="shared" ca="1" si="167"/>
        <v>-</v>
      </c>
      <c r="BM39" s="244" t="str">
        <f t="shared" ca="1" si="167"/>
        <v>-</v>
      </c>
      <c r="BN39" s="244" t="str">
        <f t="shared" ca="1" si="167"/>
        <v>-</v>
      </c>
      <c r="BO39" s="244" t="str">
        <f t="shared" ca="1" si="167"/>
        <v>-</v>
      </c>
      <c r="BP39" s="244" t="str">
        <f t="shared" ca="1" si="167"/>
        <v>-</v>
      </c>
      <c r="BQ39" s="244" t="str">
        <f t="shared" ca="1" si="167"/>
        <v>-</v>
      </c>
      <c r="BR39" s="10"/>
      <c r="BS39" s="244" t="b">
        <f t="shared" ca="1" si="167"/>
        <v>0</v>
      </c>
      <c r="BT39" s="244" t="b">
        <f t="shared" ca="1" si="167"/>
        <v>1</v>
      </c>
      <c r="BU39" s="244" t="str">
        <f t="shared" ca="1" si="185"/>
        <v>-</v>
      </c>
      <c r="BV39" s="244" t="str">
        <f t="shared" ca="1" si="185"/>
        <v>-</v>
      </c>
      <c r="BW39" s="244" t="str">
        <f t="shared" ca="1" si="185"/>
        <v>-</v>
      </c>
      <c r="BX39" s="244" t="str">
        <f t="shared" ca="1" si="185"/>
        <v>-</v>
      </c>
      <c r="BY39" s="244" t="str">
        <f t="shared" ca="1" si="185"/>
        <v>-</v>
      </c>
      <c r="BZ39" s="244" t="str">
        <f t="shared" ca="1" si="185"/>
        <v>-</v>
      </c>
      <c r="CA39" s="256" t="str">
        <f t="shared" ca="1" si="185"/>
        <v>-</v>
      </c>
      <c r="CB39" s="256" t="str">
        <f t="shared" ca="1" si="185"/>
        <v>-</v>
      </c>
      <c r="CC39" s="256" t="str">
        <f t="shared" ca="1" si="185"/>
        <v>-</v>
      </c>
      <c r="CD39" s="256" t="str">
        <f t="shared" ca="1" si="185"/>
        <v>-</v>
      </c>
      <c r="CE39" s="256" t="str">
        <f t="shared" ca="1" si="185"/>
        <v>-</v>
      </c>
      <c r="CF39" s="256" t="str">
        <f t="shared" ca="1" si="185"/>
        <v>-</v>
      </c>
      <c r="CG39" s="256" t="str">
        <f t="shared" ca="1" si="185"/>
        <v>-</v>
      </c>
      <c r="CH39" s="256" t="str">
        <f t="shared" ca="1" si="185"/>
        <v>-</v>
      </c>
      <c r="CI39" s="256" t="str">
        <f t="shared" ca="1" si="185"/>
        <v>-</v>
      </c>
      <c r="CJ39" s="256" t="str">
        <f t="shared" ca="1" si="185"/>
        <v>-</v>
      </c>
      <c r="CK39" s="256" t="str">
        <f t="shared" ca="1" si="185"/>
        <v>-</v>
      </c>
      <c r="CL39" s="256" t="str">
        <f t="shared" ca="1" si="185"/>
        <v>-</v>
      </c>
      <c r="CM39" s="244">
        <f t="shared" ca="1" si="168"/>
        <v>3</v>
      </c>
      <c r="CN39" s="244">
        <f t="shared" ca="1" si="168"/>
        <v>3</v>
      </c>
      <c r="CO39" s="244">
        <f t="shared" ca="1" si="168"/>
        <v>0</v>
      </c>
      <c r="CP39" s="244" t="str">
        <f t="shared" ca="1" si="168"/>
        <v>-</v>
      </c>
      <c r="CQ39" s="244" t="str">
        <f t="shared" ca="1" si="186"/>
        <v>-</v>
      </c>
      <c r="CR39" s="244" t="str">
        <f t="shared" ca="1" si="186"/>
        <v>-</v>
      </c>
      <c r="CS39" s="244" t="str">
        <f t="shared" ca="1" si="186"/>
        <v>-</v>
      </c>
      <c r="CT39" s="244" t="str">
        <f t="shared" ca="1" si="186"/>
        <v>-</v>
      </c>
      <c r="CU39" s="244" t="str">
        <f t="shared" ca="1" si="186"/>
        <v>-</v>
      </c>
      <c r="CV39" s="244" t="str">
        <f t="shared" ca="1" si="186"/>
        <v>-</v>
      </c>
      <c r="CW39" s="244">
        <f t="shared" ca="1" si="186"/>
        <v>0</v>
      </c>
      <c r="CX39" s="244" t="str">
        <f t="shared" ca="1" si="186"/>
        <v>-</v>
      </c>
      <c r="CY39" s="244" t="str">
        <f t="shared" ca="1" si="186"/>
        <v>-</v>
      </c>
      <c r="CZ39" s="244" t="str">
        <f t="shared" ca="1" si="186"/>
        <v>-</v>
      </c>
      <c r="DA39" s="244" t="str">
        <f t="shared" ca="1" si="186"/>
        <v>-</v>
      </c>
      <c r="DB39" s="244" t="str">
        <f t="shared" ca="1" si="186"/>
        <v>-</v>
      </c>
      <c r="DC39" s="244">
        <f t="shared" ca="1" si="186"/>
        <v>0</v>
      </c>
      <c r="DD39" s="256">
        <f t="shared" ca="1" si="186"/>
        <v>0</v>
      </c>
      <c r="DE39" s="256">
        <f t="shared" ca="1" si="186"/>
        <v>0</v>
      </c>
      <c r="DF39" s="256">
        <f t="shared" ca="1" si="186"/>
        <v>0</v>
      </c>
      <c r="DG39" s="244">
        <f t="shared" ca="1" si="181"/>
        <v>0</v>
      </c>
      <c r="DH39" s="244">
        <f t="shared" ca="1" si="181"/>
        <v>0</v>
      </c>
      <c r="DI39" s="244">
        <f t="shared" ca="1" si="181"/>
        <v>0</v>
      </c>
      <c r="DJ39" s="244" t="str">
        <f t="shared" ca="1" si="181"/>
        <v>-</v>
      </c>
      <c r="DK39" s="244" t="str">
        <f t="shared" ca="1" si="181"/>
        <v>-</v>
      </c>
      <c r="DL39" s="256" t="str">
        <f t="shared" ca="1" si="181"/>
        <v>-</v>
      </c>
      <c r="DM39" s="256" t="str">
        <f t="shared" ca="1" si="181"/>
        <v>-</v>
      </c>
      <c r="DN39" s="244" t="str">
        <f t="shared" ca="1" si="181"/>
        <v>-</v>
      </c>
      <c r="DO39" s="244" t="str">
        <f t="shared" ca="1" si="181"/>
        <v>-</v>
      </c>
      <c r="DP39" s="244" t="str">
        <f t="shared" ca="1" si="181"/>
        <v>-</v>
      </c>
      <c r="DQ39" s="244" t="str">
        <f t="shared" ca="1" si="181"/>
        <v>-</v>
      </c>
      <c r="DR39" s="244" t="str">
        <f t="shared" ca="1" si="181"/>
        <v>-</v>
      </c>
      <c r="DS39" s="244" t="str">
        <f t="shared" ca="1" si="181"/>
        <v>-</v>
      </c>
      <c r="DT39" s="244" t="str">
        <f t="shared" ca="1" si="181"/>
        <v>-</v>
      </c>
      <c r="DU39" s="10"/>
      <c r="DV39" s="238">
        <f t="shared" ca="1" si="113"/>
        <v>0</v>
      </c>
      <c r="DW39" s="244" t="str">
        <f t="shared" ca="1" si="178"/>
        <v>-</v>
      </c>
      <c r="DX39" s="244" t="str">
        <f t="shared" ca="1" si="178"/>
        <v>-</v>
      </c>
      <c r="DY39" s="244" t="str">
        <f t="shared" ca="1" si="178"/>
        <v>-</v>
      </c>
      <c r="DZ39" s="244" t="str">
        <f t="shared" ca="1" si="178"/>
        <v>-</v>
      </c>
      <c r="EA39" s="238" t="b">
        <f t="shared" ca="1" si="114"/>
        <v>0</v>
      </c>
      <c r="EB39" s="244" t="str">
        <f t="shared" ca="1" si="178"/>
        <v>-</v>
      </c>
      <c r="EC39" s="244">
        <f t="shared" ca="1" si="178"/>
        <v>0</v>
      </c>
      <c r="ED39" s="244" t="str">
        <f t="shared" ca="1" si="178"/>
        <v>-</v>
      </c>
      <c r="EE39" s="244">
        <f t="shared" ca="1" si="115"/>
        <v>1</v>
      </c>
      <c r="EF39" s="244">
        <f t="shared" ca="1" si="115"/>
        <v>0</v>
      </c>
      <c r="EG39" s="244">
        <f t="shared" ca="1" si="178"/>
        <v>1</v>
      </c>
      <c r="EH39" s="244">
        <f t="shared" ca="1" si="178"/>
        <v>0</v>
      </c>
      <c r="EI39" s="244">
        <f t="shared" ca="1" si="178"/>
        <v>1</v>
      </c>
      <c r="EJ39" s="244">
        <f t="shared" ca="1" si="178"/>
        <v>1</v>
      </c>
      <c r="EK39" s="244">
        <f t="shared" ca="1" si="178"/>
        <v>1</v>
      </c>
      <c r="EL39" s="244">
        <f t="shared" ca="1" si="178"/>
        <v>0</v>
      </c>
      <c r="EM39" s="244">
        <f t="shared" ca="1" si="178"/>
        <v>0</v>
      </c>
      <c r="EN39" s="244">
        <f t="shared" ca="1" si="178"/>
        <v>0</v>
      </c>
      <c r="EO39" s="244">
        <f t="shared" ca="1" si="178"/>
        <v>0</v>
      </c>
      <c r="EP39" s="244">
        <f t="shared" ca="1" si="178"/>
        <v>0</v>
      </c>
      <c r="EQ39" s="244">
        <f t="shared" ca="1" si="178"/>
        <v>0</v>
      </c>
      <c r="ER39" s="244">
        <f t="shared" ca="1" si="178"/>
        <v>0</v>
      </c>
      <c r="ES39" s="244">
        <f t="shared" ca="1" si="178"/>
        <v>0</v>
      </c>
      <c r="ET39" s="244">
        <f t="shared" ca="1" si="116"/>
        <v>0</v>
      </c>
      <c r="EU39" s="244">
        <f t="shared" ca="1" si="116"/>
        <v>0</v>
      </c>
      <c r="EV39" s="244">
        <f t="shared" ca="1" si="178"/>
        <v>0</v>
      </c>
      <c r="EW39" s="244">
        <f t="shared" ca="1" si="178"/>
        <v>0</v>
      </c>
      <c r="EX39" s="244">
        <f t="shared" ref="EX39:FB39" ca="1" si="188">OFFSET(EX$5,$B39,0)</f>
        <v>1</v>
      </c>
      <c r="EY39" s="244">
        <f t="shared" ca="1" si="188"/>
        <v>0</v>
      </c>
      <c r="EZ39" s="256">
        <f t="shared" ca="1" si="188"/>
        <v>0</v>
      </c>
      <c r="FA39" s="256">
        <f t="shared" ca="1" si="188"/>
        <v>0</v>
      </c>
      <c r="FB39" s="256">
        <f t="shared" ca="1" si="188"/>
        <v>0</v>
      </c>
      <c r="FC39" s="256">
        <f t="shared" ca="1" si="170"/>
        <v>0</v>
      </c>
      <c r="FD39" s="256">
        <f t="shared" ca="1" si="170"/>
        <v>0</v>
      </c>
      <c r="FE39" s="256">
        <f t="shared" ca="1" si="170"/>
        <v>0</v>
      </c>
      <c r="FF39" s="10"/>
      <c r="FG39" s="244" t="str">
        <f t="shared" ref="FG39:FU43" ca="1" si="189">OFFSET(FG$5,$B39,0)</f>
        <v>-</v>
      </c>
      <c r="FH39" s="244" t="str">
        <f t="shared" ca="1" si="189"/>
        <v>-</v>
      </c>
      <c r="FI39" s="256" t="str">
        <f t="shared" ca="1" si="189"/>
        <v>-</v>
      </c>
      <c r="FJ39" s="244" t="str">
        <f t="shared" ca="1" si="189"/>
        <v>-</v>
      </c>
      <c r="FK39" s="244" t="str">
        <f t="shared" ca="1" si="189"/>
        <v>-</v>
      </c>
      <c r="FL39" s="238" t="b">
        <f t="shared" ca="1" si="117"/>
        <v>1</v>
      </c>
      <c r="FM39" s="238" t="b">
        <f t="shared" ca="1" si="117"/>
        <v>0</v>
      </c>
      <c r="FN39" s="238" t="b">
        <f t="shared" ca="1" si="117"/>
        <v>0</v>
      </c>
      <c r="FO39" s="256">
        <f t="shared" ca="1" si="189"/>
        <v>0</v>
      </c>
      <c r="FP39" s="244">
        <f t="shared" ca="1" si="189"/>
        <v>2</v>
      </c>
      <c r="FQ39" s="244">
        <f t="shared" ca="1" si="189"/>
        <v>2</v>
      </c>
      <c r="FR39" s="256" t="str">
        <f t="shared" ca="1" si="189"/>
        <v>-</v>
      </c>
      <c r="FS39" s="256" t="str">
        <f t="shared" ca="1" si="189"/>
        <v>-</v>
      </c>
      <c r="FT39" s="256" t="str">
        <f t="shared" ca="1" si="189"/>
        <v>-</v>
      </c>
      <c r="FU39" s="256" t="str">
        <f t="shared" ca="1" si="189"/>
        <v>-</v>
      </c>
      <c r="FV39" s="256" t="str">
        <f t="shared" ca="1" si="170"/>
        <v>-</v>
      </c>
      <c r="FW39" s="244" t="str">
        <f t="shared" ref="FW39:FX43" ca="1" si="190">OFFSET(FW$5,$B39,0)</f>
        <v>-</v>
      </c>
      <c r="FX39" s="244" t="str">
        <f t="shared" ca="1" si="190"/>
        <v>-</v>
      </c>
      <c r="FY39" s="238" t="b">
        <f t="array" aca="1" ref="FY39" ca="1">IF(OR(FZ39:GA39&lt;&gt;"-"),TRUE,"-")</f>
        <v>1</v>
      </c>
      <c r="FZ39" s="232">
        <f t="shared" ca="1" si="156"/>
        <v>2</v>
      </c>
      <c r="GA39" s="256" t="str">
        <f t="shared" ca="1" si="171"/>
        <v>-</v>
      </c>
      <c r="GB39" s="238" t="str">
        <f t="array" aca="1" ref="GB39" ca="1">IF(OR(GC39:GH39&lt;&gt;"-"),TRUE,"-")</f>
        <v>-</v>
      </c>
      <c r="GC39" s="244" t="str">
        <f t="shared" ca="1" si="172"/>
        <v>-</v>
      </c>
      <c r="GD39" s="298" t="str">
        <f t="shared" ca="1" si="157"/>
        <v>-</v>
      </c>
      <c r="GE39" s="298" t="str">
        <f t="shared" ca="1" si="157"/>
        <v>-</v>
      </c>
      <c r="GF39" s="298" t="str">
        <f t="shared" ca="1" si="157"/>
        <v>-</v>
      </c>
      <c r="GG39" s="298" t="str">
        <f t="shared" ca="1" si="157"/>
        <v>-</v>
      </c>
      <c r="GH39" s="298" t="str">
        <f t="shared" ca="1" si="173"/>
        <v>-</v>
      </c>
      <c r="GI39" s="298" t="str">
        <f t="shared" ca="1" si="157"/>
        <v>-</v>
      </c>
      <c r="GJ39" s="244" t="b">
        <f t="shared" ca="1" si="182"/>
        <v>1</v>
      </c>
      <c r="GK39" s="244">
        <f t="shared" ca="1" si="182"/>
        <v>2</v>
      </c>
      <c r="GL39" s="244" t="b">
        <f t="shared" ca="1" si="96"/>
        <v>1</v>
      </c>
      <c r="GM39" s="244" t="str">
        <f t="shared" ca="1" si="96"/>
        <v>-</v>
      </c>
      <c r="GN39" s="238" t="str">
        <f t="shared" ca="1" si="119"/>
        <v>-</v>
      </c>
      <c r="GO39" s="238" t="str">
        <f t="shared" ca="1" si="119"/>
        <v>-</v>
      </c>
      <c r="GP39" s="238" t="str">
        <f t="shared" ca="1" si="119"/>
        <v>-</v>
      </c>
      <c r="GQ39" s="238" t="str">
        <f t="shared" ca="1" si="119"/>
        <v>-</v>
      </c>
      <c r="GR39" s="244" t="str">
        <f t="shared" ca="1" si="174"/>
        <v>-</v>
      </c>
      <c r="GS39" s="256" t="str">
        <f t="shared" ca="1" si="174"/>
        <v>-</v>
      </c>
      <c r="GT39" s="256" t="str">
        <f t="shared" ca="1" si="174"/>
        <v>-</v>
      </c>
      <c r="GU39" s="256" t="str">
        <f t="shared" ca="1" si="174"/>
        <v>-</v>
      </c>
      <c r="GV39" s="256">
        <f t="shared" ca="1" si="183"/>
        <v>0.5</v>
      </c>
      <c r="GW39" s="253">
        <f t="shared" ca="1" si="183"/>
        <v>0.9</v>
      </c>
      <c r="GX39" s="253">
        <f t="shared" ca="1" si="183"/>
        <v>0.5</v>
      </c>
      <c r="GY39" s="253">
        <f t="shared" ca="1" si="183"/>
        <v>0.5</v>
      </c>
      <c r="GZ39" s="253">
        <f t="shared" ca="1" si="183"/>
        <v>0</v>
      </c>
      <c r="HA39" s="253">
        <f t="shared" ca="1" si="183"/>
        <v>0</v>
      </c>
      <c r="HB39" s="253" t="str">
        <f t="shared" ca="1" si="183"/>
        <v>-</v>
      </c>
      <c r="HC39" s="238" t="str">
        <f t="shared" ca="1" si="120"/>
        <v>-</v>
      </c>
      <c r="HD39" s="238" t="str">
        <f t="shared" ca="1" si="120"/>
        <v>-</v>
      </c>
      <c r="HE39" s="161" t="b">
        <f t="shared" ca="1" si="121"/>
        <v>0</v>
      </c>
      <c r="HF39" s="244" t="str">
        <f t="shared" ca="1" si="122"/>
        <v>-</v>
      </c>
      <c r="HG39" s="10"/>
      <c r="HH39" s="244">
        <f t="shared" ca="1" si="174"/>
        <v>1</v>
      </c>
      <c r="HI39" s="244">
        <f t="shared" ca="1" si="174"/>
        <v>0</v>
      </c>
      <c r="HJ39" s="244">
        <f t="shared" ca="1" si="174"/>
        <v>1</v>
      </c>
      <c r="HK39" s="244">
        <f t="shared" ca="1" si="174"/>
        <v>1</v>
      </c>
      <c r="HL39" s="244">
        <f t="shared" ca="1" si="174"/>
        <v>0</v>
      </c>
      <c r="HM39" s="244">
        <f t="shared" ca="1" si="174"/>
        <v>70</v>
      </c>
      <c r="HN39" s="244">
        <f t="shared" ca="1" si="174"/>
        <v>50</v>
      </c>
      <c r="HO39" s="244">
        <f t="shared" ca="1" si="174"/>
        <v>70</v>
      </c>
      <c r="HP39" s="244">
        <f t="shared" ca="1" si="174"/>
        <v>50</v>
      </c>
      <c r="HQ39" s="238">
        <f t="shared" ca="1" si="123"/>
        <v>1</v>
      </c>
      <c r="HR39" s="238">
        <f t="shared" ca="1" si="124"/>
        <v>1</v>
      </c>
      <c r="HS39" s="238">
        <f t="shared" ca="1" si="125"/>
        <v>1</v>
      </c>
      <c r="HT39" s="244">
        <f t="shared" ca="1" si="174"/>
        <v>1</v>
      </c>
      <c r="HU39" s="10"/>
      <c r="HV39" s="244">
        <f t="shared" ca="1" si="174"/>
        <v>1</v>
      </c>
      <c r="HW39" s="244">
        <f t="shared" ca="1" si="174"/>
        <v>1</v>
      </c>
      <c r="HX39" s="244">
        <f t="shared" ca="1" si="174"/>
        <v>1</v>
      </c>
      <c r="HY39" s="244">
        <f t="shared" ca="1" si="174"/>
        <v>1</v>
      </c>
      <c r="HZ39" s="244">
        <f t="shared" ca="1" si="174"/>
        <v>1</v>
      </c>
      <c r="IA39" s="244">
        <f t="shared" ca="1" si="174"/>
        <v>1</v>
      </c>
      <c r="IB39" s="256" t="str">
        <f t="shared" ca="1" si="174"/>
        <v>-</v>
      </c>
      <c r="IC39" s="244">
        <f t="shared" ca="1" si="174"/>
        <v>0</v>
      </c>
      <c r="ID39" s="27">
        <v>0</v>
      </c>
    </row>
    <row r="40" spans="1:238" s="236" customFormat="1" outlineLevel="2">
      <c r="A40" s="208">
        <f t="shared" si="161"/>
        <v>35</v>
      </c>
      <c r="B40" s="216">
        <f t="shared" ca="1" si="179"/>
        <v>25</v>
      </c>
      <c r="C40" s="236">
        <v>200</v>
      </c>
      <c r="D40" s="236" t="s">
        <v>943</v>
      </c>
      <c r="E40" s="236" t="b">
        <f t="shared" ca="1" si="106"/>
        <v>0</v>
      </c>
      <c r="F40" s="236" t="b">
        <v>0</v>
      </c>
      <c r="G40" s="236" t="b">
        <f t="shared" ca="1" si="127"/>
        <v>0</v>
      </c>
      <c r="H40" s="232">
        <f t="shared" ca="1" si="175"/>
        <v>1</v>
      </c>
      <c r="I40" s="232">
        <f t="shared" ca="1" si="175"/>
        <v>1</v>
      </c>
      <c r="J40" s="232">
        <f t="shared" ca="1" si="175"/>
        <v>1</v>
      </c>
      <c r="K40" s="232">
        <f t="shared" ca="1" si="175"/>
        <v>2</v>
      </c>
      <c r="L40" s="232">
        <f t="shared" ca="1" si="175"/>
        <v>1</v>
      </c>
      <c r="M40" s="232">
        <f t="shared" ca="1" si="175"/>
        <v>1</v>
      </c>
      <c r="N40" s="232">
        <f t="shared" ca="1" si="175"/>
        <v>1</v>
      </c>
      <c r="P40" s="250" t="str">
        <f t="shared" ca="1" si="129"/>
        <v>00016 FeedSupply GSM Day135 FWM     GI2 T_TRUE  LTW_TRUE  (F43N33)</v>
      </c>
      <c r="Q40" s="10" t="str">
        <f ca="1">IF(COUNTIF(P$5:P40,P40)=1,"-","Dup")</f>
        <v>-</v>
      </c>
      <c r="R40" s="10"/>
      <c r="S40" s="244" t="str">
        <f t="shared" ca="1" si="176"/>
        <v>-</v>
      </c>
      <c r="T40" s="244" t="str">
        <f t="shared" ca="1" si="107"/>
        <v>-</v>
      </c>
      <c r="U40" s="244" t="str">
        <f t="shared" ca="1" si="177"/>
        <v>-</v>
      </c>
      <c r="V40" s="244" t="str">
        <f t="shared" ca="1" si="177"/>
        <v>-</v>
      </c>
      <c r="W40" s="244" t="str">
        <f t="shared" ca="1" si="108"/>
        <v>-</v>
      </c>
      <c r="X40" s="256" t="str">
        <f t="shared" ca="1" si="108"/>
        <v>-</v>
      </c>
      <c r="Y40" s="10"/>
      <c r="Z40" s="244" t="b">
        <f t="shared" ca="1" si="187"/>
        <v>1</v>
      </c>
      <c r="AA40" s="256" t="str">
        <f t="shared" ca="1" si="187"/>
        <v>-</v>
      </c>
      <c r="AB40" s="256" t="str">
        <f t="shared" ca="1" si="187"/>
        <v>-</v>
      </c>
      <c r="AC40" s="256" t="str">
        <f t="shared" ca="1" si="187"/>
        <v>-</v>
      </c>
      <c r="AD40" s="244" t="b">
        <f t="shared" ca="1" si="187"/>
        <v>0</v>
      </c>
      <c r="AE40" s="256" t="str">
        <f t="shared" ca="1" si="110"/>
        <v>-</v>
      </c>
      <c r="AF40" s="256" t="str">
        <f t="shared" ca="1" si="110"/>
        <v>-</v>
      </c>
      <c r="AG40" s="256" t="str">
        <f t="shared" ca="1" si="110"/>
        <v>-</v>
      </c>
      <c r="AH40" s="256" t="str">
        <f t="shared" ca="1" si="110"/>
        <v>-</v>
      </c>
      <c r="AI40" s="10"/>
      <c r="AJ40" s="244" t="b">
        <f t="shared" ca="1" si="164"/>
        <v>1</v>
      </c>
      <c r="AK40" s="244" t="b">
        <f t="shared" ca="1" si="164"/>
        <v>1</v>
      </c>
      <c r="AL40" s="234">
        <f ca="1">OFFSET($AP40,-1,0)</f>
        <v>1206</v>
      </c>
      <c r="AM40" s="244" t="b">
        <f t="shared" ca="1" si="166"/>
        <v>0</v>
      </c>
      <c r="AN40" s="244" t="str">
        <f t="shared" ca="1" si="166"/>
        <v>-</v>
      </c>
      <c r="AO40" s="244" t="b">
        <f t="shared" ca="1" si="166"/>
        <v>1</v>
      </c>
      <c r="AP40" s="232">
        <f t="shared" ca="1" si="180"/>
        <v>1207</v>
      </c>
      <c r="AQ40" s="244">
        <f t="shared" ca="1" si="184"/>
        <v>1</v>
      </c>
      <c r="AR40" s="244">
        <f t="shared" ca="1" si="167"/>
        <v>1</v>
      </c>
      <c r="AS40" s="244">
        <f t="shared" ca="1" si="167"/>
        <v>1</v>
      </c>
      <c r="AT40" s="244" t="str">
        <f t="shared" ca="1" si="167"/>
        <v>-</v>
      </c>
      <c r="AU40" s="244" t="str">
        <f t="shared" ca="1" si="167"/>
        <v>-</v>
      </c>
      <c r="AV40" s="10"/>
      <c r="AW40" s="244" t="str">
        <f t="shared" ref="AR40:BT43" ca="1" si="191">OFFSET(AW$5,$B40,0)</f>
        <v>-</v>
      </c>
      <c r="AX40" s="244" t="str">
        <f t="shared" ca="1" si="191"/>
        <v>-</v>
      </c>
      <c r="AY40" s="244" t="str">
        <f t="shared" ca="1" si="191"/>
        <v>-</v>
      </c>
      <c r="AZ40" s="244" t="str">
        <f t="shared" ca="1" si="191"/>
        <v>-</v>
      </c>
      <c r="BA40" s="244" t="str">
        <f t="shared" ca="1" si="191"/>
        <v>-</v>
      </c>
      <c r="BB40" s="244" t="str">
        <f t="shared" ca="1" si="191"/>
        <v>-</v>
      </c>
      <c r="BC40" s="244" t="str">
        <f t="shared" ca="1" si="191"/>
        <v>-</v>
      </c>
      <c r="BD40" s="244" t="str">
        <f t="shared" ca="1" si="191"/>
        <v>-</v>
      </c>
      <c r="BE40" s="244" t="str">
        <f t="shared" ca="1" si="191"/>
        <v>-</v>
      </c>
      <c r="BF40" s="244" t="str">
        <f t="shared" ca="1" si="191"/>
        <v>-</v>
      </c>
      <c r="BG40" s="244" t="str">
        <f t="shared" ca="1" si="191"/>
        <v>-</v>
      </c>
      <c r="BH40" s="244" t="str">
        <f t="shared" ca="1" si="191"/>
        <v>-</v>
      </c>
      <c r="BI40" s="244" t="str">
        <f t="shared" ca="1" si="191"/>
        <v>-</v>
      </c>
      <c r="BJ40" s="244" t="str">
        <f t="shared" ca="1" si="191"/>
        <v>-</v>
      </c>
      <c r="BK40" s="244" t="str">
        <f t="shared" ca="1" si="191"/>
        <v>-</v>
      </c>
      <c r="BL40" s="244" t="str">
        <f t="shared" ca="1" si="191"/>
        <v>-</v>
      </c>
      <c r="BM40" s="244" t="str">
        <f t="shared" ca="1" si="191"/>
        <v>-</v>
      </c>
      <c r="BN40" s="244" t="str">
        <f t="shared" ca="1" si="191"/>
        <v>-</v>
      </c>
      <c r="BO40" s="244" t="str">
        <f t="shared" ca="1" si="191"/>
        <v>-</v>
      </c>
      <c r="BP40" s="244" t="str">
        <f t="shared" ca="1" si="191"/>
        <v>-</v>
      </c>
      <c r="BQ40" s="244" t="str">
        <f t="shared" ca="1" si="191"/>
        <v>-</v>
      </c>
      <c r="BR40" s="10"/>
      <c r="BS40" s="244" t="b">
        <f t="shared" ca="1" si="191"/>
        <v>1</v>
      </c>
      <c r="BT40" s="244" t="b">
        <f t="shared" ca="1" si="191"/>
        <v>0</v>
      </c>
      <c r="BU40" s="244" t="str">
        <f t="shared" ca="1" si="185"/>
        <v>-</v>
      </c>
      <c r="BV40" s="244" t="str">
        <f t="shared" ca="1" si="185"/>
        <v>-</v>
      </c>
      <c r="BW40" s="244" t="str">
        <f t="shared" ca="1" si="185"/>
        <v>-</v>
      </c>
      <c r="BX40" s="244" t="str">
        <f t="shared" ca="1" si="185"/>
        <v>-</v>
      </c>
      <c r="BY40" s="244" t="str">
        <f t="shared" ca="1" si="185"/>
        <v>-</v>
      </c>
      <c r="BZ40" s="244" t="str">
        <f t="shared" ca="1" si="185"/>
        <v>-</v>
      </c>
      <c r="CA40" s="256">
        <f t="shared" ca="1" si="185"/>
        <v>0.125</v>
      </c>
      <c r="CB40" s="256">
        <f t="shared" ca="1" si="185"/>
        <v>0.3</v>
      </c>
      <c r="CC40" s="256">
        <f t="shared" ca="1" si="185"/>
        <v>-0.05</v>
      </c>
      <c r="CD40" s="256">
        <f t="shared" ca="1" si="185"/>
        <v>0.1</v>
      </c>
      <c r="CE40" s="256">
        <f t="shared" ca="1" si="185"/>
        <v>0.25</v>
      </c>
      <c r="CF40" s="256">
        <f t="shared" ca="1" si="185"/>
        <v>-0.05</v>
      </c>
      <c r="CG40" s="256">
        <f t="shared" ca="1" si="185"/>
        <v>0.05</v>
      </c>
      <c r="CH40" s="256">
        <f t="shared" ca="1" si="185"/>
        <v>0.1</v>
      </c>
      <c r="CI40" s="256">
        <f t="shared" ca="1" si="185"/>
        <v>-0.02</v>
      </c>
      <c r="CJ40" s="256">
        <f t="shared" ca="1" si="185"/>
        <v>0.1</v>
      </c>
      <c r="CK40" s="256">
        <f t="shared" ca="1" si="185"/>
        <v>0.25</v>
      </c>
      <c r="CL40" s="256">
        <f t="shared" ca="1" si="185"/>
        <v>-0.05</v>
      </c>
      <c r="CM40" s="244">
        <f t="shared" ca="1" si="168"/>
        <v>3</v>
      </c>
      <c r="CN40" s="244">
        <f t="shared" ca="1" si="168"/>
        <v>3</v>
      </c>
      <c r="CO40" s="244">
        <f t="shared" ca="1" si="168"/>
        <v>0</v>
      </c>
      <c r="CP40" s="244">
        <f t="shared" ca="1" si="168"/>
        <v>0.25</v>
      </c>
      <c r="CQ40" s="244">
        <f t="shared" ca="1" si="186"/>
        <v>-0.25</v>
      </c>
      <c r="CR40" s="244" t="str">
        <f t="shared" ca="1" si="186"/>
        <v>-</v>
      </c>
      <c r="CS40" s="244" t="str">
        <f t="shared" ca="1" si="186"/>
        <v>-</v>
      </c>
      <c r="CT40" s="244" t="str">
        <f t="shared" ca="1" si="186"/>
        <v>-</v>
      </c>
      <c r="CU40" s="244" t="str">
        <f t="shared" ca="1" si="186"/>
        <v>-</v>
      </c>
      <c r="CV40" s="244" t="str">
        <f t="shared" ca="1" si="186"/>
        <v>-</v>
      </c>
      <c r="CW40" s="244">
        <f t="shared" ca="1" si="186"/>
        <v>0</v>
      </c>
      <c r="CX40" s="244">
        <f t="shared" ca="1" si="186"/>
        <v>0.25</v>
      </c>
      <c r="CY40" s="244">
        <f t="shared" ca="1" si="186"/>
        <v>-0.25</v>
      </c>
      <c r="CZ40" s="244" t="str">
        <f t="shared" ca="1" si="186"/>
        <v>-</v>
      </c>
      <c r="DA40" s="244" t="str">
        <f t="shared" ca="1" si="186"/>
        <v>-</v>
      </c>
      <c r="DB40" s="244" t="str">
        <f t="shared" ca="1" si="186"/>
        <v>-</v>
      </c>
      <c r="DC40" s="244">
        <f t="shared" ca="1" si="186"/>
        <v>0</v>
      </c>
      <c r="DD40" s="256">
        <f t="shared" ca="1" si="186"/>
        <v>0</v>
      </c>
      <c r="DE40" s="256">
        <f t="shared" ca="1" si="186"/>
        <v>0</v>
      </c>
      <c r="DF40" s="256">
        <f t="shared" ca="1" si="186"/>
        <v>0</v>
      </c>
      <c r="DG40" s="244">
        <f t="shared" ca="1" si="181"/>
        <v>0</v>
      </c>
      <c r="DH40" s="244">
        <f t="shared" ca="1" si="181"/>
        <v>0</v>
      </c>
      <c r="DI40" s="244">
        <f t="shared" ca="1" si="181"/>
        <v>0</v>
      </c>
      <c r="DJ40" s="244" t="str">
        <f t="shared" ca="1" si="181"/>
        <v>-</v>
      </c>
      <c r="DK40" s="244" t="str">
        <f t="shared" ca="1" si="181"/>
        <v>-</v>
      </c>
      <c r="DL40" s="256" t="str">
        <f t="shared" ca="1" si="181"/>
        <v>-</v>
      </c>
      <c r="DM40" s="256" t="str">
        <f t="shared" ca="1" si="181"/>
        <v>-</v>
      </c>
      <c r="DN40" s="244" t="str">
        <f t="shared" ca="1" si="181"/>
        <v>-</v>
      </c>
      <c r="DO40" s="244" t="str">
        <f t="shared" ca="1" si="181"/>
        <v>-</v>
      </c>
      <c r="DP40" s="244" t="str">
        <f t="shared" ca="1" si="181"/>
        <v>-</v>
      </c>
      <c r="DQ40" s="244" t="str">
        <f t="shared" ca="1" si="181"/>
        <v>-</v>
      </c>
      <c r="DR40" s="244" t="str">
        <f t="shared" ca="1" si="181"/>
        <v>-</v>
      </c>
      <c r="DS40" s="244" t="str">
        <f t="shared" ca="1" si="181"/>
        <v>-</v>
      </c>
      <c r="DT40" s="244" t="str">
        <f t="shared" ca="1" si="181"/>
        <v>-</v>
      </c>
      <c r="DU40" s="10"/>
      <c r="DV40" s="238">
        <f t="shared" ca="1" si="113"/>
        <v>0</v>
      </c>
      <c r="DW40" s="244" t="str">
        <f t="shared" ref="DW40:EN43" ca="1" si="192">OFFSET(DW$5,$B40,0)</f>
        <v>-</v>
      </c>
      <c r="DX40" s="244" t="str">
        <f t="shared" ca="1" si="192"/>
        <v>-</v>
      </c>
      <c r="DY40" s="244" t="str">
        <f t="shared" ca="1" si="192"/>
        <v>-</v>
      </c>
      <c r="DZ40" s="244" t="str">
        <f t="shared" ca="1" si="192"/>
        <v>-</v>
      </c>
      <c r="EA40" s="238" t="b">
        <f t="shared" ca="1" si="114"/>
        <v>0</v>
      </c>
      <c r="EB40" s="244" t="str">
        <f t="shared" ca="1" si="192"/>
        <v>-</v>
      </c>
      <c r="EC40" s="244">
        <f t="shared" ca="1" si="192"/>
        <v>0</v>
      </c>
      <c r="ED40" s="244" t="str">
        <f t="shared" ca="1" si="192"/>
        <v>-</v>
      </c>
      <c r="EE40" s="244">
        <f t="shared" ca="1" si="115"/>
        <v>1</v>
      </c>
      <c r="EF40" s="244">
        <f t="shared" ca="1" si="115"/>
        <v>0</v>
      </c>
      <c r="EG40" s="244">
        <f t="shared" ca="1" si="192"/>
        <v>1</v>
      </c>
      <c r="EH40" s="244">
        <f t="shared" ca="1" si="192"/>
        <v>0</v>
      </c>
      <c r="EI40" s="244">
        <f t="shared" ca="1" si="192"/>
        <v>1</v>
      </c>
      <c r="EJ40" s="244">
        <f t="shared" ca="1" si="192"/>
        <v>1</v>
      </c>
      <c r="EK40" s="244">
        <f t="shared" ca="1" si="192"/>
        <v>1</v>
      </c>
      <c r="EL40" s="244">
        <f t="shared" ca="1" si="192"/>
        <v>0</v>
      </c>
      <c r="EM40" s="244">
        <f t="shared" ca="1" si="192"/>
        <v>0</v>
      </c>
      <c r="EN40" s="244">
        <f t="shared" ca="1" si="192"/>
        <v>0</v>
      </c>
      <c r="EO40" s="244">
        <f t="shared" ref="EO40:FB43" ca="1" si="193">OFFSET(EO$5,$B40,0)</f>
        <v>0</v>
      </c>
      <c r="EP40" s="244">
        <f t="shared" ca="1" si="193"/>
        <v>0</v>
      </c>
      <c r="EQ40" s="244">
        <f t="shared" ca="1" si="193"/>
        <v>0</v>
      </c>
      <c r="ER40" s="244">
        <f t="shared" ca="1" si="193"/>
        <v>0</v>
      </c>
      <c r="ES40" s="244">
        <f t="shared" ca="1" si="193"/>
        <v>0</v>
      </c>
      <c r="ET40" s="244">
        <f t="shared" ca="1" si="116"/>
        <v>0</v>
      </c>
      <c r="EU40" s="244">
        <f t="shared" ca="1" si="116"/>
        <v>0</v>
      </c>
      <c r="EV40" s="244">
        <f t="shared" ca="1" si="193"/>
        <v>0</v>
      </c>
      <c r="EW40" s="244">
        <f t="shared" ca="1" si="193"/>
        <v>0</v>
      </c>
      <c r="EX40" s="244">
        <f t="shared" ca="1" si="193"/>
        <v>1</v>
      </c>
      <c r="EY40" s="244">
        <f t="shared" ca="1" si="193"/>
        <v>0</v>
      </c>
      <c r="EZ40" s="256">
        <f t="shared" ca="1" si="193"/>
        <v>0</v>
      </c>
      <c r="FA40" s="256">
        <f t="shared" ca="1" si="193"/>
        <v>0</v>
      </c>
      <c r="FB40" s="256">
        <f t="shared" ca="1" si="193"/>
        <v>0</v>
      </c>
      <c r="FC40" s="256">
        <f t="shared" ca="1" si="170"/>
        <v>0</v>
      </c>
      <c r="FD40" s="256">
        <f t="shared" ca="1" si="170"/>
        <v>0</v>
      </c>
      <c r="FE40" s="256">
        <f t="shared" ca="1" si="170"/>
        <v>0</v>
      </c>
      <c r="FF40" s="10"/>
      <c r="FG40" s="244" t="str">
        <f t="shared" ca="1" si="189"/>
        <v>-</v>
      </c>
      <c r="FH40" s="244" t="str">
        <f t="shared" ca="1" si="189"/>
        <v>-</v>
      </c>
      <c r="FI40" s="256" t="str">
        <f t="shared" ca="1" si="189"/>
        <v>-</v>
      </c>
      <c r="FJ40" s="244" t="str">
        <f t="shared" ca="1" si="189"/>
        <v>-</v>
      </c>
      <c r="FK40" s="244" t="str">
        <f t="shared" ca="1" si="189"/>
        <v>-</v>
      </c>
      <c r="FL40" s="238" t="b">
        <f t="shared" ca="1" si="117"/>
        <v>1</v>
      </c>
      <c r="FM40" s="238" t="b">
        <f t="shared" ca="1" si="117"/>
        <v>0</v>
      </c>
      <c r="FN40" s="238" t="b">
        <f t="shared" ca="1" si="117"/>
        <v>0</v>
      </c>
      <c r="FO40" s="256">
        <f t="shared" ca="1" si="189"/>
        <v>0</v>
      </c>
      <c r="FP40" s="244">
        <f t="shared" ca="1" si="189"/>
        <v>2</v>
      </c>
      <c r="FQ40" s="244">
        <f t="shared" ca="1" si="189"/>
        <v>2</v>
      </c>
      <c r="FR40" s="256" t="str">
        <f t="shared" ca="1" si="170"/>
        <v>-</v>
      </c>
      <c r="FS40" s="256" t="str">
        <f t="shared" ca="1" si="170"/>
        <v>-</v>
      </c>
      <c r="FT40" s="256" t="str">
        <f t="shared" ca="1" si="170"/>
        <v>-</v>
      </c>
      <c r="FU40" s="256" t="str">
        <f t="shared" ca="1" si="170"/>
        <v>-</v>
      </c>
      <c r="FV40" s="256" t="str">
        <f t="shared" ca="1" si="170"/>
        <v>-</v>
      </c>
      <c r="FW40" s="244" t="str">
        <f t="shared" ca="1" si="190"/>
        <v>-</v>
      </c>
      <c r="FX40" s="244" t="str">
        <f t="shared" ca="1" si="190"/>
        <v>-</v>
      </c>
      <c r="FY40" s="238" t="b">
        <f t="array" aca="1" ref="FY40" ca="1">IF(OR(FZ40:GA40&lt;&gt;"-"),TRUE,"-")</f>
        <v>1</v>
      </c>
      <c r="FZ40" s="232">
        <f t="shared" ca="1" si="156"/>
        <v>2</v>
      </c>
      <c r="GA40" s="256" t="str">
        <f t="shared" ca="1" si="171"/>
        <v>-</v>
      </c>
      <c r="GB40" s="238" t="str">
        <f t="array" aca="1" ref="GB40" ca="1">IF(OR(GC40:GH40&lt;&gt;"-"),TRUE,"-")</f>
        <v>-</v>
      </c>
      <c r="GC40" s="244" t="str">
        <f t="shared" ca="1" si="172"/>
        <v>-</v>
      </c>
      <c r="GD40" s="298" t="str">
        <f t="shared" ca="1" si="172"/>
        <v>-</v>
      </c>
      <c r="GE40" s="298" t="str">
        <f t="shared" ca="1" si="172"/>
        <v>-</v>
      </c>
      <c r="GF40" s="298" t="str">
        <f t="shared" ca="1" si="172"/>
        <v>-</v>
      </c>
      <c r="GG40" s="298" t="str">
        <f t="shared" ca="1" si="172"/>
        <v>-</v>
      </c>
      <c r="GH40" s="298" t="str">
        <f t="shared" ca="1" si="173"/>
        <v>-</v>
      </c>
      <c r="GI40" s="298" t="str">
        <f t="shared" ca="1" si="172"/>
        <v>-</v>
      </c>
      <c r="GJ40" s="244" t="b">
        <f t="shared" ca="1" si="182"/>
        <v>1</v>
      </c>
      <c r="GK40" s="244">
        <f t="shared" ca="1" si="182"/>
        <v>2</v>
      </c>
      <c r="GL40" s="244" t="b">
        <f t="shared" ca="1" si="96"/>
        <v>1</v>
      </c>
      <c r="GM40" s="244" t="str">
        <f t="shared" ca="1" si="96"/>
        <v>-</v>
      </c>
      <c r="GN40" s="238" t="str">
        <f t="shared" ca="1" si="119"/>
        <v>-</v>
      </c>
      <c r="GO40" s="238" t="str">
        <f t="shared" ca="1" si="119"/>
        <v>-</v>
      </c>
      <c r="GP40" s="238" t="str">
        <f t="shared" ca="1" si="119"/>
        <v>-</v>
      </c>
      <c r="GQ40" s="238" t="str">
        <f t="shared" ca="1" si="119"/>
        <v>-</v>
      </c>
      <c r="GR40" s="244" t="str">
        <f t="shared" ca="1" si="174"/>
        <v>-</v>
      </c>
      <c r="GS40" s="256" t="str">
        <f t="shared" ca="1" si="174"/>
        <v>-</v>
      </c>
      <c r="GT40" s="256" t="str">
        <f t="shared" ca="1" si="174"/>
        <v>-</v>
      </c>
      <c r="GU40" s="256" t="str">
        <f t="shared" ca="1" si="174"/>
        <v>-</v>
      </c>
      <c r="GV40" s="256">
        <f t="shared" ca="1" si="183"/>
        <v>0.5</v>
      </c>
      <c r="GW40" s="253">
        <f t="shared" ca="1" si="183"/>
        <v>0.9</v>
      </c>
      <c r="GX40" s="253">
        <f t="shared" ca="1" si="183"/>
        <v>0.5</v>
      </c>
      <c r="GY40" s="253">
        <f t="shared" ca="1" si="183"/>
        <v>0.5</v>
      </c>
      <c r="GZ40" s="253">
        <f t="shared" ca="1" si="183"/>
        <v>0</v>
      </c>
      <c r="HA40" s="253">
        <f t="shared" ca="1" si="183"/>
        <v>0</v>
      </c>
      <c r="HB40" s="253" t="str">
        <f t="shared" ca="1" si="183"/>
        <v>-</v>
      </c>
      <c r="HC40" s="238" t="str">
        <f t="shared" ca="1" si="120"/>
        <v>-</v>
      </c>
      <c r="HD40" s="238" t="str">
        <f t="shared" ca="1" si="120"/>
        <v>-</v>
      </c>
      <c r="HE40" s="161" t="b">
        <f t="shared" ca="1" si="121"/>
        <v>0</v>
      </c>
      <c r="HF40" s="244" t="str">
        <f t="shared" ca="1" si="122"/>
        <v>-</v>
      </c>
      <c r="HG40" s="10"/>
      <c r="HH40" s="244">
        <f t="shared" ca="1" si="174"/>
        <v>1</v>
      </c>
      <c r="HI40" s="244">
        <f t="shared" ca="1" si="174"/>
        <v>0</v>
      </c>
      <c r="HJ40" s="244">
        <f t="shared" ca="1" si="174"/>
        <v>1</v>
      </c>
      <c r="HK40" s="244">
        <f t="shared" ca="1" si="174"/>
        <v>1</v>
      </c>
      <c r="HL40" s="244">
        <f t="shared" ca="1" si="174"/>
        <v>0</v>
      </c>
      <c r="HM40" s="244">
        <f t="shared" ca="1" si="174"/>
        <v>70</v>
      </c>
      <c r="HN40" s="244">
        <f t="shared" ca="1" si="174"/>
        <v>50</v>
      </c>
      <c r="HO40" s="244">
        <f t="shared" ca="1" si="174"/>
        <v>70</v>
      </c>
      <c r="HP40" s="244">
        <f t="shared" ca="1" si="174"/>
        <v>50</v>
      </c>
      <c r="HQ40" s="238">
        <f t="shared" ca="1" si="123"/>
        <v>1</v>
      </c>
      <c r="HR40" s="238">
        <f t="shared" ca="1" si="124"/>
        <v>1</v>
      </c>
      <c r="HS40" s="238">
        <f t="shared" ca="1" si="125"/>
        <v>1</v>
      </c>
      <c r="HT40" s="244">
        <f t="shared" ca="1" si="174"/>
        <v>1</v>
      </c>
      <c r="HU40" s="10"/>
      <c r="HV40" s="244">
        <f t="shared" ca="1" si="174"/>
        <v>1</v>
      </c>
      <c r="HW40" s="244">
        <f t="shared" ca="1" si="174"/>
        <v>1</v>
      </c>
      <c r="HX40" s="244">
        <f t="shared" ca="1" si="174"/>
        <v>1</v>
      </c>
      <c r="HY40" s="244">
        <f t="shared" ca="1" si="174"/>
        <v>1</v>
      </c>
      <c r="HZ40" s="244">
        <f t="shared" ca="1" si="174"/>
        <v>1</v>
      </c>
      <c r="IA40" s="244">
        <f t="shared" ca="1" si="174"/>
        <v>1</v>
      </c>
      <c r="IB40" s="256" t="str">
        <f t="shared" ca="1" si="174"/>
        <v>-</v>
      </c>
      <c r="IC40" s="244">
        <f t="shared" ca="1" si="174"/>
        <v>0</v>
      </c>
      <c r="ID40" s="27">
        <v>0</v>
      </c>
    </row>
    <row r="41" spans="1:238" s="236" customFormat="1" outlineLevel="2">
      <c r="A41" s="208">
        <f t="shared" si="161"/>
        <v>36</v>
      </c>
      <c r="B41" s="216">
        <f t="shared" ca="1" si="179"/>
        <v>26</v>
      </c>
      <c r="C41" s="236">
        <v>200</v>
      </c>
      <c r="D41" s="236" t="s">
        <v>943</v>
      </c>
      <c r="E41" s="236" t="b">
        <f t="shared" ca="1" si="106"/>
        <v>0</v>
      </c>
      <c r="F41" s="236" t="b">
        <v>0</v>
      </c>
      <c r="G41" s="236" t="b">
        <f t="shared" ca="1" si="127"/>
        <v>0</v>
      </c>
      <c r="H41" s="232">
        <f t="shared" ca="1" si="175"/>
        <v>1</v>
      </c>
      <c r="I41" s="232">
        <f t="shared" ca="1" si="175"/>
        <v>1</v>
      </c>
      <c r="J41" s="232">
        <f t="shared" ca="1" si="175"/>
        <v>1</v>
      </c>
      <c r="K41" s="232">
        <f t="shared" ca="1" si="175"/>
        <v>2</v>
      </c>
      <c r="L41" s="232">
        <f t="shared" ca="1" si="175"/>
        <v>1</v>
      </c>
      <c r="M41" s="232">
        <f t="shared" ca="1" si="175"/>
        <v>1</v>
      </c>
      <c r="N41" s="232">
        <f t="shared" ca="1" si="175"/>
        <v>1</v>
      </c>
      <c r="P41" s="250" t="str">
        <f t="shared" ca="1" si="129"/>
        <v>00017 FeedSupply GSM Day135 FWM     GI2 T_TRUE  LTW_TRUE  (F43N33)</v>
      </c>
      <c r="Q41" s="10" t="str">
        <f ca="1">IF(COUNTIF(P$5:P41,P41)=1,"-","Dup")</f>
        <v>-</v>
      </c>
      <c r="R41" s="10"/>
      <c r="S41" s="244" t="str">
        <f t="shared" ca="1" si="176"/>
        <v>-</v>
      </c>
      <c r="T41" s="244" t="str">
        <f t="shared" ca="1" si="107"/>
        <v>-</v>
      </c>
      <c r="U41" s="244" t="str">
        <f t="shared" ca="1" si="177"/>
        <v>-</v>
      </c>
      <c r="V41" s="244" t="str">
        <f t="shared" ca="1" si="177"/>
        <v>-</v>
      </c>
      <c r="W41" s="244" t="str">
        <f t="shared" ca="1" si="108"/>
        <v>-</v>
      </c>
      <c r="X41" s="256" t="str">
        <f t="shared" ca="1" si="108"/>
        <v>-</v>
      </c>
      <c r="Y41" s="10"/>
      <c r="Z41" s="244" t="b">
        <f t="shared" ca="1" si="187"/>
        <v>1</v>
      </c>
      <c r="AA41" s="256" t="str">
        <f t="shared" ca="1" si="187"/>
        <v>-</v>
      </c>
      <c r="AB41" s="256" t="str">
        <f t="shared" ref="AB41:AC43" ca="1" si="194">OFFSET(AB$5,$B41,0)</f>
        <v>-</v>
      </c>
      <c r="AC41" s="256" t="str">
        <f t="shared" ca="1" si="194"/>
        <v>-</v>
      </c>
      <c r="AD41" s="244" t="b">
        <f t="shared" ca="1" si="187"/>
        <v>0</v>
      </c>
      <c r="AE41" s="256" t="str">
        <f t="shared" ca="1" si="110"/>
        <v>-</v>
      </c>
      <c r="AF41" s="256" t="str">
        <f t="shared" ca="1" si="110"/>
        <v>-</v>
      </c>
      <c r="AG41" s="256" t="str">
        <f t="shared" ca="1" si="110"/>
        <v>-</v>
      </c>
      <c r="AH41" s="256" t="str">
        <f t="shared" ca="1" si="110"/>
        <v>-</v>
      </c>
      <c r="AI41" s="10"/>
      <c r="AJ41" s="244" t="b">
        <f t="shared" ca="1" si="164"/>
        <v>1</v>
      </c>
      <c r="AK41" s="244" t="b">
        <f t="shared" ca="1" si="164"/>
        <v>1</v>
      </c>
      <c r="AL41" s="251">
        <f ca="1">OFFSET($AP41,-1,0)</f>
        <v>1207</v>
      </c>
      <c r="AM41" s="244" t="b">
        <f t="shared" ca="1" si="166"/>
        <v>0</v>
      </c>
      <c r="AN41" s="244" t="str">
        <f t="shared" ca="1" si="166"/>
        <v>-</v>
      </c>
      <c r="AO41" s="244" t="b">
        <f t="shared" ca="1" si="166"/>
        <v>1</v>
      </c>
      <c r="AP41" s="232">
        <f t="shared" ca="1" si="180"/>
        <v>1208</v>
      </c>
      <c r="AQ41" s="244">
        <f t="shared" ca="1" si="184"/>
        <v>1</v>
      </c>
      <c r="AR41" s="244">
        <f t="shared" ca="1" si="191"/>
        <v>1</v>
      </c>
      <c r="AS41" s="244">
        <f t="shared" ca="1" si="191"/>
        <v>1</v>
      </c>
      <c r="AT41" s="244" t="str">
        <f t="shared" ca="1" si="191"/>
        <v>-</v>
      </c>
      <c r="AU41" s="244" t="str">
        <f t="shared" ca="1" si="191"/>
        <v>-</v>
      </c>
      <c r="AV41" s="10"/>
      <c r="AW41" s="244" t="str">
        <f t="shared" ca="1" si="191"/>
        <v>-</v>
      </c>
      <c r="AX41" s="244" t="str">
        <f t="shared" ca="1" si="191"/>
        <v>-</v>
      </c>
      <c r="AY41" s="244" t="str">
        <f t="shared" ca="1" si="191"/>
        <v>-</v>
      </c>
      <c r="AZ41" s="244" t="str">
        <f t="shared" ca="1" si="191"/>
        <v>-</v>
      </c>
      <c r="BA41" s="244" t="str">
        <f t="shared" ca="1" si="191"/>
        <v>-</v>
      </c>
      <c r="BB41" s="244" t="str">
        <f t="shared" ca="1" si="191"/>
        <v>-</v>
      </c>
      <c r="BC41" s="244" t="str">
        <f t="shared" ca="1" si="191"/>
        <v>-</v>
      </c>
      <c r="BD41" s="244" t="str">
        <f t="shared" ca="1" si="191"/>
        <v>-</v>
      </c>
      <c r="BE41" s="244" t="str">
        <f t="shared" ca="1" si="191"/>
        <v>-</v>
      </c>
      <c r="BF41" s="244" t="str">
        <f t="shared" ca="1" si="191"/>
        <v>-</v>
      </c>
      <c r="BG41" s="244" t="str">
        <f t="shared" ca="1" si="191"/>
        <v>-</v>
      </c>
      <c r="BH41" s="244" t="str">
        <f t="shared" ca="1" si="191"/>
        <v>-</v>
      </c>
      <c r="BI41" s="244" t="str">
        <f t="shared" ca="1" si="191"/>
        <v>-</v>
      </c>
      <c r="BJ41" s="244" t="str">
        <f t="shared" ca="1" si="191"/>
        <v>-</v>
      </c>
      <c r="BK41" s="244" t="str">
        <f t="shared" ca="1" si="191"/>
        <v>-</v>
      </c>
      <c r="BL41" s="244" t="str">
        <f t="shared" ca="1" si="191"/>
        <v>-</v>
      </c>
      <c r="BM41" s="244" t="str">
        <f t="shared" ca="1" si="191"/>
        <v>-</v>
      </c>
      <c r="BN41" s="244" t="str">
        <f t="shared" ca="1" si="191"/>
        <v>-</v>
      </c>
      <c r="BO41" s="244" t="str">
        <f t="shared" ca="1" si="191"/>
        <v>-</v>
      </c>
      <c r="BP41" s="244" t="str">
        <f t="shared" ca="1" si="191"/>
        <v>-</v>
      </c>
      <c r="BQ41" s="244" t="str">
        <f t="shared" ca="1" si="191"/>
        <v>-</v>
      </c>
      <c r="BR41" s="10"/>
      <c r="BS41" s="244" t="b">
        <f t="shared" ca="1" si="191"/>
        <v>1</v>
      </c>
      <c r="BT41" s="244" t="b">
        <f t="shared" ca="1" si="191"/>
        <v>0</v>
      </c>
      <c r="BU41" s="244" t="str">
        <f t="shared" ca="1" si="185"/>
        <v>-</v>
      </c>
      <c r="BV41" s="244" t="str">
        <f t="shared" ca="1" si="185"/>
        <v>-</v>
      </c>
      <c r="BW41" s="244" t="str">
        <f t="shared" ca="1" si="185"/>
        <v>-</v>
      </c>
      <c r="BX41" s="244" t="str">
        <f t="shared" ca="1" si="185"/>
        <v>-</v>
      </c>
      <c r="BY41" s="244" t="str">
        <f t="shared" ca="1" si="185"/>
        <v>-</v>
      </c>
      <c r="BZ41" s="244" t="str">
        <f t="shared" ca="1" si="185"/>
        <v>-</v>
      </c>
      <c r="CA41" s="256">
        <f t="shared" ca="1" si="185"/>
        <v>0.125</v>
      </c>
      <c r="CB41" s="256">
        <f t="shared" ca="1" si="185"/>
        <v>0.3</v>
      </c>
      <c r="CC41" s="256">
        <f t="shared" ca="1" si="185"/>
        <v>-0.05</v>
      </c>
      <c r="CD41" s="256">
        <f t="shared" ca="1" si="185"/>
        <v>0.1</v>
      </c>
      <c r="CE41" s="256">
        <f t="shared" ca="1" si="185"/>
        <v>0.25</v>
      </c>
      <c r="CF41" s="256">
        <f t="shared" ca="1" si="185"/>
        <v>-0.05</v>
      </c>
      <c r="CG41" s="256">
        <f t="shared" ca="1" si="185"/>
        <v>0.05</v>
      </c>
      <c r="CH41" s="256">
        <f t="shared" ca="1" si="185"/>
        <v>0.1</v>
      </c>
      <c r="CI41" s="256">
        <f t="shared" ca="1" si="185"/>
        <v>-0.02</v>
      </c>
      <c r="CJ41" s="256">
        <f t="shared" ca="1" si="185"/>
        <v>0.1</v>
      </c>
      <c r="CK41" s="256">
        <f t="shared" ca="1" si="185"/>
        <v>0.25</v>
      </c>
      <c r="CL41" s="256">
        <f t="shared" ca="1" si="185"/>
        <v>-0.05</v>
      </c>
      <c r="CM41" s="244">
        <f t="shared" ca="1" si="168"/>
        <v>3</v>
      </c>
      <c r="CN41" s="244">
        <f t="shared" ca="1" si="168"/>
        <v>3</v>
      </c>
      <c r="CO41" s="244">
        <f t="shared" ca="1" si="168"/>
        <v>0</v>
      </c>
      <c r="CP41" s="244">
        <f t="shared" ca="1" si="168"/>
        <v>0.25</v>
      </c>
      <c r="CQ41" s="244">
        <f t="shared" ca="1" si="186"/>
        <v>-0.25</v>
      </c>
      <c r="CR41" s="244" t="str">
        <f t="shared" ca="1" si="186"/>
        <v>-</v>
      </c>
      <c r="CS41" s="244" t="str">
        <f t="shared" ca="1" si="186"/>
        <v>-</v>
      </c>
      <c r="CT41" s="244" t="str">
        <f t="shared" ca="1" si="186"/>
        <v>-</v>
      </c>
      <c r="CU41" s="244" t="str">
        <f t="shared" ca="1" si="186"/>
        <v>-</v>
      </c>
      <c r="CV41" s="244" t="str">
        <f t="shared" ca="1" si="186"/>
        <v>-</v>
      </c>
      <c r="CW41" s="244">
        <f t="shared" ca="1" si="186"/>
        <v>0</v>
      </c>
      <c r="CX41" s="244">
        <f t="shared" ca="1" si="186"/>
        <v>0.25</v>
      </c>
      <c r="CY41" s="244">
        <f t="shared" ca="1" si="186"/>
        <v>-0.25</v>
      </c>
      <c r="CZ41" s="244" t="str">
        <f t="shared" ca="1" si="186"/>
        <v>-</v>
      </c>
      <c r="DA41" s="244" t="str">
        <f t="shared" ca="1" si="186"/>
        <v>-</v>
      </c>
      <c r="DB41" s="244" t="str">
        <f t="shared" ca="1" si="186"/>
        <v>-</v>
      </c>
      <c r="DC41" s="244">
        <f t="shared" ca="1" si="186"/>
        <v>0</v>
      </c>
      <c r="DD41" s="256">
        <f t="shared" ca="1" si="186"/>
        <v>0</v>
      </c>
      <c r="DE41" s="256">
        <f t="shared" ca="1" si="186"/>
        <v>0</v>
      </c>
      <c r="DF41" s="256">
        <f t="shared" ca="1" si="186"/>
        <v>0</v>
      </c>
      <c r="DG41" s="244">
        <f t="shared" ca="1" si="181"/>
        <v>0</v>
      </c>
      <c r="DH41" s="244">
        <f t="shared" ca="1" si="181"/>
        <v>0</v>
      </c>
      <c r="DI41" s="244">
        <f t="shared" ca="1" si="181"/>
        <v>0</v>
      </c>
      <c r="DJ41" s="244" t="str">
        <f t="shared" ca="1" si="181"/>
        <v>-</v>
      </c>
      <c r="DK41" s="244" t="str">
        <f t="shared" ca="1" si="181"/>
        <v>-</v>
      </c>
      <c r="DL41" s="256" t="str">
        <f t="shared" ca="1" si="181"/>
        <v>-</v>
      </c>
      <c r="DM41" s="256" t="str">
        <f t="shared" ca="1" si="181"/>
        <v>-</v>
      </c>
      <c r="DN41" s="244" t="str">
        <f t="shared" ca="1" si="181"/>
        <v>-</v>
      </c>
      <c r="DO41" s="244" t="str">
        <f t="shared" ca="1" si="181"/>
        <v>-</v>
      </c>
      <c r="DP41" s="244" t="str">
        <f t="shared" ca="1" si="181"/>
        <v>-</v>
      </c>
      <c r="DQ41" s="244" t="str">
        <f t="shared" ca="1" si="181"/>
        <v>-</v>
      </c>
      <c r="DR41" s="244" t="str">
        <f t="shared" ca="1" si="181"/>
        <v>-</v>
      </c>
      <c r="DS41" s="244" t="str">
        <f t="shared" ca="1" si="181"/>
        <v>-</v>
      </c>
      <c r="DT41" s="244" t="str">
        <f t="shared" ca="1" si="181"/>
        <v>-</v>
      </c>
      <c r="DU41" s="10"/>
      <c r="DV41" s="238">
        <f t="shared" ca="1" si="113"/>
        <v>0</v>
      </c>
      <c r="DW41" s="244" t="str">
        <f t="shared" ca="1" si="192"/>
        <v>-</v>
      </c>
      <c r="DX41" s="244" t="str">
        <f t="shared" ca="1" si="192"/>
        <v>-</v>
      </c>
      <c r="DY41" s="244" t="str">
        <f t="shared" ca="1" si="192"/>
        <v>-</v>
      </c>
      <c r="DZ41" s="244" t="str">
        <f t="shared" ca="1" si="192"/>
        <v>-</v>
      </c>
      <c r="EA41" s="238" t="b">
        <f t="shared" ca="1" si="114"/>
        <v>0</v>
      </c>
      <c r="EB41" s="244" t="str">
        <f t="shared" ca="1" si="192"/>
        <v>-</v>
      </c>
      <c r="EC41" s="244">
        <f t="shared" ca="1" si="192"/>
        <v>0</v>
      </c>
      <c r="ED41" s="244" t="str">
        <f t="shared" ca="1" si="192"/>
        <v>-</v>
      </c>
      <c r="EE41" s="244">
        <f t="shared" ca="1" si="115"/>
        <v>1</v>
      </c>
      <c r="EF41" s="244">
        <f t="shared" ca="1" si="115"/>
        <v>0</v>
      </c>
      <c r="EG41" s="244">
        <f t="shared" ca="1" si="192"/>
        <v>1</v>
      </c>
      <c r="EH41" s="244">
        <f t="shared" ca="1" si="192"/>
        <v>0</v>
      </c>
      <c r="EI41" s="244">
        <f t="shared" ca="1" si="192"/>
        <v>1</v>
      </c>
      <c r="EJ41" s="244">
        <f t="shared" ca="1" si="192"/>
        <v>1</v>
      </c>
      <c r="EK41" s="244">
        <f t="shared" ca="1" si="192"/>
        <v>1</v>
      </c>
      <c r="EL41" s="244">
        <f t="shared" ca="1" si="192"/>
        <v>0</v>
      </c>
      <c r="EM41" s="244">
        <f t="shared" ca="1" si="192"/>
        <v>0</v>
      </c>
      <c r="EN41" s="244">
        <f t="shared" ca="1" si="192"/>
        <v>0</v>
      </c>
      <c r="EO41" s="244">
        <f t="shared" ca="1" si="193"/>
        <v>0</v>
      </c>
      <c r="EP41" s="244">
        <f t="shared" ca="1" si="193"/>
        <v>0</v>
      </c>
      <c r="EQ41" s="244">
        <f t="shared" ca="1" si="193"/>
        <v>0</v>
      </c>
      <c r="ER41" s="244">
        <f t="shared" ca="1" si="193"/>
        <v>0</v>
      </c>
      <c r="ES41" s="244">
        <f t="shared" ca="1" si="193"/>
        <v>0</v>
      </c>
      <c r="ET41" s="244">
        <f t="shared" ca="1" si="116"/>
        <v>0</v>
      </c>
      <c r="EU41" s="244">
        <f t="shared" ca="1" si="116"/>
        <v>0</v>
      </c>
      <c r="EV41" s="244">
        <f t="shared" ca="1" si="193"/>
        <v>0</v>
      </c>
      <c r="EW41" s="244">
        <f t="shared" ca="1" si="193"/>
        <v>0</v>
      </c>
      <c r="EX41" s="244">
        <f t="shared" ca="1" si="193"/>
        <v>1</v>
      </c>
      <c r="EY41" s="244">
        <f t="shared" ca="1" si="193"/>
        <v>0</v>
      </c>
      <c r="EZ41" s="256">
        <f t="shared" ca="1" si="193"/>
        <v>0</v>
      </c>
      <c r="FA41" s="256">
        <f t="shared" ca="1" si="193"/>
        <v>0</v>
      </c>
      <c r="FB41" s="256">
        <f t="shared" ca="1" si="193"/>
        <v>0</v>
      </c>
      <c r="FC41" s="256">
        <f t="shared" ca="1" si="170"/>
        <v>0</v>
      </c>
      <c r="FD41" s="256">
        <f t="shared" ca="1" si="170"/>
        <v>0</v>
      </c>
      <c r="FE41" s="256">
        <f t="shared" ca="1" si="170"/>
        <v>0</v>
      </c>
      <c r="FF41" s="10"/>
      <c r="FG41" s="244" t="str">
        <f t="shared" ca="1" si="189"/>
        <v>-</v>
      </c>
      <c r="FH41" s="244" t="str">
        <f t="shared" ca="1" si="189"/>
        <v>-</v>
      </c>
      <c r="FI41" s="256" t="str">
        <f t="shared" ca="1" si="189"/>
        <v>-</v>
      </c>
      <c r="FJ41" s="244" t="str">
        <f t="shared" ca="1" si="189"/>
        <v>-</v>
      </c>
      <c r="FK41" s="244" t="str">
        <f t="shared" ca="1" si="189"/>
        <v>-</v>
      </c>
      <c r="FL41" s="238" t="b">
        <f t="shared" ca="1" si="117"/>
        <v>1</v>
      </c>
      <c r="FM41" s="238" t="b">
        <f t="shared" ca="1" si="117"/>
        <v>0</v>
      </c>
      <c r="FN41" s="238" t="b">
        <f t="shared" ca="1" si="117"/>
        <v>0</v>
      </c>
      <c r="FO41" s="256">
        <f t="shared" ca="1" si="189"/>
        <v>0</v>
      </c>
      <c r="FP41" s="244">
        <f t="shared" ca="1" si="189"/>
        <v>2</v>
      </c>
      <c r="FQ41" s="244">
        <f t="shared" ca="1" si="189"/>
        <v>2</v>
      </c>
      <c r="FR41" s="256" t="str">
        <f t="shared" ca="1" si="170"/>
        <v>-</v>
      </c>
      <c r="FS41" s="256" t="str">
        <f t="shared" ca="1" si="170"/>
        <v>-</v>
      </c>
      <c r="FT41" s="256" t="str">
        <f t="shared" ca="1" si="170"/>
        <v>-</v>
      </c>
      <c r="FU41" s="256" t="str">
        <f t="shared" ca="1" si="170"/>
        <v>-</v>
      </c>
      <c r="FV41" s="256" t="str">
        <f t="shared" ca="1" si="170"/>
        <v>-</v>
      </c>
      <c r="FW41" s="244" t="str">
        <f t="shared" ca="1" si="190"/>
        <v>-</v>
      </c>
      <c r="FX41" s="244" t="str">
        <f t="shared" ca="1" si="190"/>
        <v>-</v>
      </c>
      <c r="FY41" s="238" t="b">
        <f t="array" aca="1" ref="FY41" ca="1">IF(OR(FZ41:GA41&lt;&gt;"-"),TRUE,"-")</f>
        <v>1</v>
      </c>
      <c r="FZ41" s="232">
        <f t="shared" ca="1" si="156"/>
        <v>2</v>
      </c>
      <c r="GA41" s="256" t="str">
        <f t="shared" ca="1" si="171"/>
        <v>-</v>
      </c>
      <c r="GB41" s="238" t="str">
        <f t="array" aca="1" ref="GB41" ca="1">IF(OR(GC41:GH41&lt;&gt;"-"),TRUE,"-")</f>
        <v>-</v>
      </c>
      <c r="GC41" s="244" t="str">
        <f t="shared" ca="1" si="172"/>
        <v>-</v>
      </c>
      <c r="GD41" s="298" t="str">
        <f t="shared" ca="1" si="172"/>
        <v>-</v>
      </c>
      <c r="GE41" s="298" t="str">
        <f t="shared" ca="1" si="172"/>
        <v>-</v>
      </c>
      <c r="GF41" s="298" t="str">
        <f t="shared" ca="1" si="172"/>
        <v>-</v>
      </c>
      <c r="GG41" s="298" t="str">
        <f t="shared" ca="1" si="172"/>
        <v>-</v>
      </c>
      <c r="GH41" s="298" t="str">
        <f t="shared" ca="1" si="173"/>
        <v>-</v>
      </c>
      <c r="GI41" s="298" t="str">
        <f t="shared" ca="1" si="172"/>
        <v>-</v>
      </c>
      <c r="GJ41" s="244" t="b">
        <f t="shared" ca="1" si="182"/>
        <v>1</v>
      </c>
      <c r="GK41" s="244">
        <f t="shared" ca="1" si="182"/>
        <v>2</v>
      </c>
      <c r="GL41" s="244" t="b">
        <f t="shared" ca="1" si="96"/>
        <v>1</v>
      </c>
      <c r="GM41" s="244" t="str">
        <f t="shared" ca="1" si="96"/>
        <v>-</v>
      </c>
      <c r="GN41" s="238" t="str">
        <f t="shared" ca="1" si="119"/>
        <v>-</v>
      </c>
      <c r="GO41" s="238" t="str">
        <f t="shared" ca="1" si="119"/>
        <v>-</v>
      </c>
      <c r="GP41" s="238" t="str">
        <f t="shared" ca="1" si="119"/>
        <v>-</v>
      </c>
      <c r="GQ41" s="238" t="str">
        <f t="shared" ca="1" si="119"/>
        <v>-</v>
      </c>
      <c r="GR41" s="244" t="str">
        <f t="shared" ca="1" si="174"/>
        <v>-</v>
      </c>
      <c r="GS41" s="256" t="str">
        <f t="shared" ca="1" si="174"/>
        <v>-</v>
      </c>
      <c r="GT41" s="256" t="str">
        <f t="shared" ca="1" si="174"/>
        <v>-</v>
      </c>
      <c r="GU41" s="256" t="str">
        <f t="shared" ca="1" si="174"/>
        <v>-</v>
      </c>
      <c r="GV41" s="256">
        <f t="shared" ca="1" si="183"/>
        <v>0.5</v>
      </c>
      <c r="GW41" s="253">
        <f t="shared" ca="1" si="183"/>
        <v>0.9</v>
      </c>
      <c r="GX41" s="253">
        <f t="shared" ca="1" si="183"/>
        <v>0.5</v>
      </c>
      <c r="GY41" s="253">
        <f t="shared" ca="1" si="183"/>
        <v>0.5</v>
      </c>
      <c r="GZ41" s="253">
        <f t="shared" ca="1" si="183"/>
        <v>0</v>
      </c>
      <c r="HA41" s="253">
        <f t="shared" ca="1" si="183"/>
        <v>0</v>
      </c>
      <c r="HB41" s="253" t="str">
        <f t="shared" ca="1" si="183"/>
        <v>-</v>
      </c>
      <c r="HC41" s="238" t="str">
        <f t="shared" ca="1" si="120"/>
        <v>-</v>
      </c>
      <c r="HD41" s="238" t="str">
        <f t="shared" ca="1" si="120"/>
        <v>-</v>
      </c>
      <c r="HE41" s="161" t="b">
        <f t="shared" ca="1" si="121"/>
        <v>0</v>
      </c>
      <c r="HF41" s="244" t="str">
        <f t="shared" ca="1" si="122"/>
        <v>-</v>
      </c>
      <c r="HG41" s="10"/>
      <c r="HH41" s="244">
        <f t="shared" ca="1" si="174"/>
        <v>1</v>
      </c>
      <c r="HI41" s="244">
        <f t="shared" ca="1" si="174"/>
        <v>0</v>
      </c>
      <c r="HJ41" s="244">
        <f t="shared" ca="1" si="174"/>
        <v>1</v>
      </c>
      <c r="HK41" s="244">
        <f t="shared" ca="1" si="174"/>
        <v>1</v>
      </c>
      <c r="HL41" s="244">
        <f t="shared" ca="1" si="174"/>
        <v>0</v>
      </c>
      <c r="HM41" s="244">
        <f t="shared" ca="1" si="174"/>
        <v>70</v>
      </c>
      <c r="HN41" s="244">
        <f t="shared" ca="1" si="174"/>
        <v>50</v>
      </c>
      <c r="HO41" s="244">
        <f t="shared" ca="1" si="174"/>
        <v>70</v>
      </c>
      <c r="HP41" s="244">
        <f t="shared" ca="1" si="174"/>
        <v>50</v>
      </c>
      <c r="HQ41" s="238">
        <f t="shared" ca="1" si="123"/>
        <v>1</v>
      </c>
      <c r="HR41" s="238">
        <f t="shared" ca="1" si="124"/>
        <v>1</v>
      </c>
      <c r="HS41" s="238">
        <f t="shared" ca="1" si="125"/>
        <v>1</v>
      </c>
      <c r="HT41" s="244">
        <f t="shared" ca="1" si="174"/>
        <v>1</v>
      </c>
      <c r="HU41" s="10"/>
      <c r="HV41" s="244">
        <f t="shared" ca="1" si="174"/>
        <v>1</v>
      </c>
      <c r="HW41" s="244">
        <f t="shared" ref="HW41:IA41" ca="1" si="195">OFFSET(HW$5,$B41,0)</f>
        <v>1</v>
      </c>
      <c r="HX41" s="244">
        <f t="shared" ca="1" si="195"/>
        <v>1</v>
      </c>
      <c r="HY41" s="244">
        <f t="shared" ca="1" si="195"/>
        <v>1</v>
      </c>
      <c r="HZ41" s="244">
        <f t="shared" ca="1" si="195"/>
        <v>1</v>
      </c>
      <c r="IA41" s="244">
        <f t="shared" ca="1" si="195"/>
        <v>1</v>
      </c>
      <c r="IB41" s="256" t="str">
        <f t="shared" ref="IB41:IC43" ca="1" si="196">OFFSET(IB$5,$B41,0)</f>
        <v>-</v>
      </c>
      <c r="IC41" s="244">
        <f t="shared" ca="1" si="196"/>
        <v>0</v>
      </c>
      <c r="ID41" s="27">
        <v>0</v>
      </c>
    </row>
    <row r="42" spans="1:238" s="236" customFormat="1" outlineLevel="2">
      <c r="A42" s="208">
        <f t="shared" si="161"/>
        <v>37</v>
      </c>
      <c r="B42" s="216">
        <f t="shared" ca="1" si="179"/>
        <v>27</v>
      </c>
      <c r="C42" s="236">
        <v>200</v>
      </c>
      <c r="D42" s="236" t="s">
        <v>943</v>
      </c>
      <c r="E42" s="236" t="b">
        <f t="shared" ca="1" si="106"/>
        <v>0</v>
      </c>
      <c r="F42" s="236" t="b">
        <v>0</v>
      </c>
      <c r="G42" s="236" t="b">
        <f t="shared" ca="1" si="127"/>
        <v>0</v>
      </c>
      <c r="H42" s="232">
        <f t="shared" ca="1" si="175"/>
        <v>1</v>
      </c>
      <c r="I42" s="232">
        <f t="shared" ca="1" si="175"/>
        <v>1</v>
      </c>
      <c r="J42" s="232">
        <f t="shared" ca="1" si="175"/>
        <v>1</v>
      </c>
      <c r="K42" s="232">
        <f t="shared" ca="1" si="175"/>
        <v>2</v>
      </c>
      <c r="L42" s="232">
        <f t="shared" ca="1" si="175"/>
        <v>1</v>
      </c>
      <c r="M42" s="232">
        <f t="shared" ca="1" si="175"/>
        <v>1</v>
      </c>
      <c r="N42" s="232">
        <f t="shared" ca="1" si="175"/>
        <v>1</v>
      </c>
      <c r="P42" s="250" t="str">
        <f t="shared" ca="1" si="129"/>
        <v>00018 FeedSupply GSM Day135 FWM     GI2 T_TRUE  LTW_TRUE  (F43N33)</v>
      </c>
      <c r="Q42" s="10" t="str">
        <f ca="1">IF(COUNTIF(P$5:P42,P42)=1,"-","Dup")</f>
        <v>-</v>
      </c>
      <c r="R42" s="10"/>
      <c r="S42" s="244" t="str">
        <f t="shared" ca="1" si="176"/>
        <v>-</v>
      </c>
      <c r="T42" s="244" t="str">
        <f t="shared" ca="1" si="107"/>
        <v>-</v>
      </c>
      <c r="U42" s="244" t="str">
        <f t="shared" ca="1" si="177"/>
        <v>-</v>
      </c>
      <c r="V42" s="244" t="str">
        <f t="shared" ca="1" si="177"/>
        <v>-</v>
      </c>
      <c r="W42" s="244" t="str">
        <f t="shared" ca="1" si="108"/>
        <v>-</v>
      </c>
      <c r="X42" s="256" t="str">
        <f t="shared" ca="1" si="108"/>
        <v>-</v>
      </c>
      <c r="Y42" s="10"/>
      <c r="Z42" s="244" t="b">
        <f t="shared" ca="1" si="187"/>
        <v>1</v>
      </c>
      <c r="AA42" s="256" t="str">
        <f t="shared" ca="1" si="187"/>
        <v>-</v>
      </c>
      <c r="AB42" s="256" t="str">
        <f t="shared" ca="1" si="194"/>
        <v>-</v>
      </c>
      <c r="AC42" s="256" t="str">
        <f t="shared" ca="1" si="194"/>
        <v>-</v>
      </c>
      <c r="AD42" s="244" t="b">
        <f t="shared" ca="1" si="187"/>
        <v>0</v>
      </c>
      <c r="AE42" s="256" t="str">
        <f t="shared" ca="1" si="110"/>
        <v>-</v>
      </c>
      <c r="AF42" s="256" t="str">
        <f t="shared" ca="1" si="110"/>
        <v>-</v>
      </c>
      <c r="AG42" s="256" t="str">
        <f t="shared" ca="1" si="110"/>
        <v>-</v>
      </c>
      <c r="AH42" s="256" t="str">
        <f t="shared" ca="1" si="110"/>
        <v>-</v>
      </c>
      <c r="AI42" s="10"/>
      <c r="AJ42" s="244" t="b">
        <f t="shared" ca="1" si="164"/>
        <v>1</v>
      </c>
      <c r="AK42" s="244" t="b">
        <f t="shared" ca="1" si="164"/>
        <v>1</v>
      </c>
      <c r="AL42" s="251">
        <f ca="1">OFFSET($AP42,-1,0)</f>
        <v>1208</v>
      </c>
      <c r="AM42" s="244" t="b">
        <f t="shared" ca="1" si="166"/>
        <v>0</v>
      </c>
      <c r="AN42" s="244" t="str">
        <f t="shared" ca="1" si="166"/>
        <v>-</v>
      </c>
      <c r="AO42" s="244" t="b">
        <f t="shared" ca="1" si="166"/>
        <v>1</v>
      </c>
      <c r="AP42" s="232">
        <f t="shared" ca="1" si="180"/>
        <v>1209</v>
      </c>
      <c r="AQ42" s="244">
        <f t="shared" ca="1" si="184"/>
        <v>1</v>
      </c>
      <c r="AR42" s="244">
        <f t="shared" ca="1" si="191"/>
        <v>1</v>
      </c>
      <c r="AS42" s="244">
        <f t="shared" ca="1" si="191"/>
        <v>1</v>
      </c>
      <c r="AT42" s="244" t="str">
        <f t="shared" ca="1" si="191"/>
        <v>-</v>
      </c>
      <c r="AU42" s="244" t="str">
        <f t="shared" ca="1" si="191"/>
        <v>-</v>
      </c>
      <c r="AV42" s="10"/>
      <c r="AW42" s="244" t="str">
        <f t="shared" ca="1" si="191"/>
        <v>-</v>
      </c>
      <c r="AX42" s="244" t="str">
        <f t="shared" ca="1" si="191"/>
        <v>-</v>
      </c>
      <c r="AY42" s="244" t="str">
        <f t="shared" ca="1" si="191"/>
        <v>-</v>
      </c>
      <c r="AZ42" s="244" t="str">
        <f t="shared" ca="1" si="191"/>
        <v>-</v>
      </c>
      <c r="BA42" s="244" t="str">
        <f t="shared" ca="1" si="191"/>
        <v>-</v>
      </c>
      <c r="BB42" s="244" t="str">
        <f t="shared" ca="1" si="191"/>
        <v>-</v>
      </c>
      <c r="BC42" s="244" t="str">
        <f t="shared" ca="1" si="191"/>
        <v>-</v>
      </c>
      <c r="BD42" s="244" t="str">
        <f t="shared" ca="1" si="191"/>
        <v>-</v>
      </c>
      <c r="BE42" s="244" t="str">
        <f t="shared" ca="1" si="191"/>
        <v>-</v>
      </c>
      <c r="BF42" s="244" t="str">
        <f t="shared" ca="1" si="191"/>
        <v>-</v>
      </c>
      <c r="BG42" s="244" t="str">
        <f t="shared" ca="1" si="191"/>
        <v>-</v>
      </c>
      <c r="BH42" s="244" t="str">
        <f t="shared" ca="1" si="191"/>
        <v>-</v>
      </c>
      <c r="BI42" s="244" t="str">
        <f t="shared" ca="1" si="191"/>
        <v>-</v>
      </c>
      <c r="BJ42" s="244" t="str">
        <f t="shared" ca="1" si="191"/>
        <v>-</v>
      </c>
      <c r="BK42" s="244" t="str">
        <f t="shared" ca="1" si="191"/>
        <v>-</v>
      </c>
      <c r="BL42" s="244" t="str">
        <f t="shared" ca="1" si="191"/>
        <v>-</v>
      </c>
      <c r="BM42" s="244" t="str">
        <f t="shared" ca="1" si="191"/>
        <v>-</v>
      </c>
      <c r="BN42" s="244" t="str">
        <f t="shared" ca="1" si="191"/>
        <v>-</v>
      </c>
      <c r="BO42" s="244" t="str">
        <f t="shared" ca="1" si="191"/>
        <v>-</v>
      </c>
      <c r="BP42" s="244" t="str">
        <f t="shared" ca="1" si="191"/>
        <v>-</v>
      </c>
      <c r="BQ42" s="244" t="str">
        <f t="shared" ca="1" si="191"/>
        <v>-</v>
      </c>
      <c r="BR42" s="10"/>
      <c r="BS42" s="244" t="b">
        <f t="shared" ca="1" si="191"/>
        <v>0</v>
      </c>
      <c r="BT42" s="244" t="b">
        <f t="shared" ca="1" si="191"/>
        <v>1</v>
      </c>
      <c r="BU42" s="244" t="str">
        <f t="shared" ca="1" si="185"/>
        <v>-</v>
      </c>
      <c r="BV42" s="244" t="str">
        <f t="shared" ca="1" si="185"/>
        <v>-</v>
      </c>
      <c r="BW42" s="244" t="str">
        <f t="shared" ca="1" si="185"/>
        <v>-</v>
      </c>
      <c r="BX42" s="244" t="str">
        <f t="shared" ca="1" si="185"/>
        <v>-</v>
      </c>
      <c r="BY42" s="244" t="str">
        <f t="shared" ca="1" si="185"/>
        <v>-</v>
      </c>
      <c r="BZ42" s="244" t="str">
        <f t="shared" ca="1" si="185"/>
        <v>-</v>
      </c>
      <c r="CA42" s="256">
        <f t="shared" ca="1" si="185"/>
        <v>0.125</v>
      </c>
      <c r="CB42" s="256">
        <f t="shared" ca="1" si="185"/>
        <v>0.3</v>
      </c>
      <c r="CC42" s="256">
        <f t="shared" ca="1" si="185"/>
        <v>-0.05</v>
      </c>
      <c r="CD42" s="256">
        <f t="shared" ca="1" si="185"/>
        <v>0.1</v>
      </c>
      <c r="CE42" s="256">
        <f t="shared" ca="1" si="185"/>
        <v>0.25</v>
      </c>
      <c r="CF42" s="256">
        <f t="shared" ca="1" si="185"/>
        <v>-0.05</v>
      </c>
      <c r="CG42" s="256">
        <f t="shared" ca="1" si="185"/>
        <v>0.05</v>
      </c>
      <c r="CH42" s="256">
        <f t="shared" ca="1" si="185"/>
        <v>0.1</v>
      </c>
      <c r="CI42" s="256">
        <f t="shared" ca="1" si="185"/>
        <v>-0.02</v>
      </c>
      <c r="CJ42" s="256">
        <f t="shared" ca="1" si="185"/>
        <v>0.1</v>
      </c>
      <c r="CK42" s="256">
        <f t="shared" ca="1" si="185"/>
        <v>0.25</v>
      </c>
      <c r="CL42" s="256">
        <f t="shared" ca="1" si="185"/>
        <v>-0.05</v>
      </c>
      <c r="CM42" s="244">
        <f t="shared" ca="1" si="168"/>
        <v>3</v>
      </c>
      <c r="CN42" s="244">
        <f t="shared" ca="1" si="168"/>
        <v>3</v>
      </c>
      <c r="CO42" s="244">
        <f t="shared" ca="1" si="168"/>
        <v>0</v>
      </c>
      <c r="CP42" s="244">
        <f t="shared" ca="1" si="168"/>
        <v>0.25</v>
      </c>
      <c r="CQ42" s="244">
        <f t="shared" ca="1" si="186"/>
        <v>-0.25</v>
      </c>
      <c r="CR42" s="244" t="str">
        <f t="shared" ca="1" si="186"/>
        <v>-</v>
      </c>
      <c r="CS42" s="244" t="str">
        <f t="shared" ca="1" si="186"/>
        <v>-</v>
      </c>
      <c r="CT42" s="244" t="str">
        <f t="shared" ca="1" si="186"/>
        <v>-</v>
      </c>
      <c r="CU42" s="244" t="str">
        <f t="shared" ca="1" si="186"/>
        <v>-</v>
      </c>
      <c r="CV42" s="244" t="str">
        <f t="shared" ca="1" si="186"/>
        <v>-</v>
      </c>
      <c r="CW42" s="244">
        <f t="shared" ca="1" si="186"/>
        <v>0</v>
      </c>
      <c r="CX42" s="244">
        <f t="shared" ca="1" si="186"/>
        <v>0.25</v>
      </c>
      <c r="CY42" s="244">
        <f t="shared" ca="1" si="186"/>
        <v>-0.25</v>
      </c>
      <c r="CZ42" s="244" t="str">
        <f t="shared" ca="1" si="186"/>
        <v>-</v>
      </c>
      <c r="DA42" s="244" t="str">
        <f t="shared" ca="1" si="186"/>
        <v>-</v>
      </c>
      <c r="DB42" s="244" t="str">
        <f t="shared" ca="1" si="186"/>
        <v>-</v>
      </c>
      <c r="DC42" s="244">
        <f t="shared" ca="1" si="186"/>
        <v>0</v>
      </c>
      <c r="DD42" s="256">
        <f t="shared" ca="1" si="186"/>
        <v>0</v>
      </c>
      <c r="DE42" s="256">
        <f t="shared" ca="1" si="186"/>
        <v>0</v>
      </c>
      <c r="DF42" s="256">
        <f t="shared" ca="1" si="186"/>
        <v>0</v>
      </c>
      <c r="DG42" s="244">
        <f t="shared" ca="1" si="181"/>
        <v>0</v>
      </c>
      <c r="DH42" s="244">
        <f t="shared" ca="1" si="181"/>
        <v>0</v>
      </c>
      <c r="DI42" s="244">
        <f t="shared" ca="1" si="181"/>
        <v>0</v>
      </c>
      <c r="DJ42" s="244" t="str">
        <f t="shared" ca="1" si="181"/>
        <v>-</v>
      </c>
      <c r="DK42" s="244" t="str">
        <f t="shared" ca="1" si="181"/>
        <v>-</v>
      </c>
      <c r="DL42" s="256" t="str">
        <f t="shared" ca="1" si="181"/>
        <v>-</v>
      </c>
      <c r="DM42" s="256" t="str">
        <f t="shared" ca="1" si="181"/>
        <v>-</v>
      </c>
      <c r="DN42" s="244" t="str">
        <f t="shared" ca="1" si="181"/>
        <v>-</v>
      </c>
      <c r="DO42" s="244" t="str">
        <f t="shared" ca="1" si="181"/>
        <v>-</v>
      </c>
      <c r="DP42" s="244" t="str">
        <f t="shared" ca="1" si="181"/>
        <v>-</v>
      </c>
      <c r="DQ42" s="244" t="str">
        <f t="shared" ca="1" si="181"/>
        <v>-</v>
      </c>
      <c r="DR42" s="244" t="str">
        <f t="shared" ca="1" si="181"/>
        <v>-</v>
      </c>
      <c r="DS42" s="244" t="str">
        <f t="shared" ca="1" si="181"/>
        <v>-</v>
      </c>
      <c r="DT42" s="244" t="str">
        <f t="shared" ca="1" si="181"/>
        <v>-</v>
      </c>
      <c r="DU42" s="10"/>
      <c r="DV42" s="238">
        <f t="shared" ca="1" si="113"/>
        <v>0</v>
      </c>
      <c r="DW42" s="244" t="str">
        <f t="shared" ca="1" si="192"/>
        <v>-</v>
      </c>
      <c r="DX42" s="244" t="str">
        <f t="shared" ca="1" si="192"/>
        <v>-</v>
      </c>
      <c r="DY42" s="244" t="str">
        <f t="shared" ca="1" si="192"/>
        <v>-</v>
      </c>
      <c r="DZ42" s="244" t="str">
        <f t="shared" ca="1" si="192"/>
        <v>-</v>
      </c>
      <c r="EA42" s="238" t="b">
        <f t="shared" ca="1" si="114"/>
        <v>0</v>
      </c>
      <c r="EB42" s="244" t="str">
        <f t="shared" ca="1" si="192"/>
        <v>-</v>
      </c>
      <c r="EC42" s="244">
        <f t="shared" ca="1" si="192"/>
        <v>0</v>
      </c>
      <c r="ED42" s="244" t="str">
        <f t="shared" ca="1" si="192"/>
        <v>-</v>
      </c>
      <c r="EE42" s="244">
        <f t="shared" ca="1" si="115"/>
        <v>1</v>
      </c>
      <c r="EF42" s="244">
        <f t="shared" ca="1" si="115"/>
        <v>0</v>
      </c>
      <c r="EG42" s="244">
        <f t="shared" ca="1" si="192"/>
        <v>1</v>
      </c>
      <c r="EH42" s="244">
        <f t="shared" ca="1" si="192"/>
        <v>0</v>
      </c>
      <c r="EI42" s="244">
        <f t="shared" ca="1" si="192"/>
        <v>1</v>
      </c>
      <c r="EJ42" s="244">
        <f t="shared" ca="1" si="192"/>
        <v>1</v>
      </c>
      <c r="EK42" s="244">
        <f t="shared" ca="1" si="192"/>
        <v>1</v>
      </c>
      <c r="EL42" s="244">
        <f t="shared" ca="1" si="192"/>
        <v>0</v>
      </c>
      <c r="EM42" s="244">
        <f t="shared" ca="1" si="192"/>
        <v>0</v>
      </c>
      <c r="EN42" s="244">
        <f t="shared" ca="1" si="192"/>
        <v>0</v>
      </c>
      <c r="EO42" s="244">
        <f t="shared" ca="1" si="193"/>
        <v>0</v>
      </c>
      <c r="EP42" s="244">
        <f t="shared" ca="1" si="193"/>
        <v>0</v>
      </c>
      <c r="EQ42" s="244">
        <f t="shared" ca="1" si="193"/>
        <v>0</v>
      </c>
      <c r="ER42" s="244">
        <f t="shared" ca="1" si="193"/>
        <v>0</v>
      </c>
      <c r="ES42" s="244">
        <f t="shared" ca="1" si="193"/>
        <v>0</v>
      </c>
      <c r="ET42" s="244">
        <f t="shared" ca="1" si="116"/>
        <v>0</v>
      </c>
      <c r="EU42" s="244">
        <f t="shared" ca="1" si="116"/>
        <v>0</v>
      </c>
      <c r="EV42" s="244">
        <f t="shared" ca="1" si="193"/>
        <v>0</v>
      </c>
      <c r="EW42" s="244">
        <f t="shared" ca="1" si="193"/>
        <v>0</v>
      </c>
      <c r="EX42" s="244">
        <f t="shared" ca="1" si="193"/>
        <v>1</v>
      </c>
      <c r="EY42" s="244">
        <f t="shared" ca="1" si="193"/>
        <v>0</v>
      </c>
      <c r="EZ42" s="256">
        <f t="shared" ca="1" si="193"/>
        <v>0</v>
      </c>
      <c r="FA42" s="256">
        <f t="shared" ca="1" si="193"/>
        <v>0</v>
      </c>
      <c r="FB42" s="256">
        <f t="shared" ca="1" si="193"/>
        <v>0</v>
      </c>
      <c r="FC42" s="256">
        <f t="shared" ca="1" si="170"/>
        <v>0</v>
      </c>
      <c r="FD42" s="256">
        <f t="shared" ca="1" si="170"/>
        <v>0</v>
      </c>
      <c r="FE42" s="256">
        <f t="shared" ca="1" si="170"/>
        <v>0</v>
      </c>
      <c r="FF42" s="10"/>
      <c r="FG42" s="244" t="str">
        <f t="shared" ca="1" si="189"/>
        <v>-</v>
      </c>
      <c r="FH42" s="244" t="str">
        <f t="shared" ca="1" si="189"/>
        <v>-</v>
      </c>
      <c r="FI42" s="256" t="str">
        <f t="shared" ca="1" si="189"/>
        <v>-</v>
      </c>
      <c r="FJ42" s="244" t="str">
        <f t="shared" ca="1" si="189"/>
        <v>-</v>
      </c>
      <c r="FK42" s="244" t="str">
        <f t="shared" ca="1" si="189"/>
        <v>-</v>
      </c>
      <c r="FL42" s="238" t="b">
        <f t="shared" ca="1" si="117"/>
        <v>1</v>
      </c>
      <c r="FM42" s="238" t="b">
        <f t="shared" ca="1" si="117"/>
        <v>0</v>
      </c>
      <c r="FN42" s="238" t="b">
        <f t="shared" ca="1" si="117"/>
        <v>0</v>
      </c>
      <c r="FO42" s="256">
        <f t="shared" ca="1" si="189"/>
        <v>0</v>
      </c>
      <c r="FP42" s="244">
        <f t="shared" ca="1" si="189"/>
        <v>2</v>
      </c>
      <c r="FQ42" s="244">
        <f t="shared" ca="1" si="189"/>
        <v>2</v>
      </c>
      <c r="FR42" s="256" t="str">
        <f t="shared" ca="1" si="170"/>
        <v>-</v>
      </c>
      <c r="FS42" s="256" t="str">
        <f t="shared" ca="1" si="170"/>
        <v>-</v>
      </c>
      <c r="FT42" s="256" t="str">
        <f t="shared" ca="1" si="170"/>
        <v>-</v>
      </c>
      <c r="FU42" s="256" t="str">
        <f t="shared" ca="1" si="170"/>
        <v>-</v>
      </c>
      <c r="FV42" s="256" t="str">
        <f t="shared" ca="1" si="170"/>
        <v>-</v>
      </c>
      <c r="FW42" s="244" t="str">
        <f t="shared" ca="1" si="190"/>
        <v>-</v>
      </c>
      <c r="FX42" s="244" t="str">
        <f t="shared" ca="1" si="190"/>
        <v>-</v>
      </c>
      <c r="FY42" s="238" t="b">
        <f t="array" aca="1" ref="FY42" ca="1">IF(OR(FZ42:GA42&lt;&gt;"-"),TRUE,"-")</f>
        <v>1</v>
      </c>
      <c r="FZ42" s="232">
        <f t="shared" ca="1" si="156"/>
        <v>2</v>
      </c>
      <c r="GA42" s="256" t="str">
        <f t="shared" ca="1" si="171"/>
        <v>-</v>
      </c>
      <c r="GB42" s="238" t="str">
        <f t="array" aca="1" ref="GB42" ca="1">IF(OR(GC42:GH42&lt;&gt;"-"),TRUE,"-")</f>
        <v>-</v>
      </c>
      <c r="GC42" s="244" t="str">
        <f t="shared" ca="1" si="172"/>
        <v>-</v>
      </c>
      <c r="GD42" s="298" t="str">
        <f t="shared" ca="1" si="172"/>
        <v>-</v>
      </c>
      <c r="GE42" s="298" t="str">
        <f t="shared" ca="1" si="172"/>
        <v>-</v>
      </c>
      <c r="GF42" s="298" t="str">
        <f t="shared" ca="1" si="172"/>
        <v>-</v>
      </c>
      <c r="GG42" s="298" t="str">
        <f t="shared" ca="1" si="172"/>
        <v>-</v>
      </c>
      <c r="GH42" s="298" t="str">
        <f t="shared" ca="1" si="173"/>
        <v>-</v>
      </c>
      <c r="GI42" s="298" t="str">
        <f t="shared" ca="1" si="172"/>
        <v>-</v>
      </c>
      <c r="GJ42" s="244" t="b">
        <f t="shared" ca="1" si="182"/>
        <v>1</v>
      </c>
      <c r="GK42" s="244">
        <f t="shared" ca="1" si="182"/>
        <v>2</v>
      </c>
      <c r="GL42" s="244" t="b">
        <f t="shared" ca="1" si="96"/>
        <v>1</v>
      </c>
      <c r="GM42" s="244" t="str">
        <f t="shared" ca="1" si="96"/>
        <v>-</v>
      </c>
      <c r="GN42" s="238" t="str">
        <f t="shared" ca="1" si="119"/>
        <v>-</v>
      </c>
      <c r="GO42" s="238" t="str">
        <f t="shared" ca="1" si="119"/>
        <v>-</v>
      </c>
      <c r="GP42" s="238" t="str">
        <f t="shared" ca="1" si="119"/>
        <v>-</v>
      </c>
      <c r="GQ42" s="238" t="str">
        <f t="shared" ca="1" si="119"/>
        <v>-</v>
      </c>
      <c r="GR42" s="244" t="str">
        <f t="shared" ref="GR42:HM43" ca="1" si="197">OFFSET(GR$5,$B42,0)</f>
        <v>-</v>
      </c>
      <c r="GS42" s="256" t="str">
        <f t="shared" ca="1" si="174"/>
        <v>-</v>
      </c>
      <c r="GT42" s="256" t="str">
        <f t="shared" ca="1" si="197"/>
        <v>-</v>
      </c>
      <c r="GU42" s="256" t="str">
        <f t="shared" ca="1" si="197"/>
        <v>-</v>
      </c>
      <c r="GV42" s="256">
        <f t="shared" ca="1" si="183"/>
        <v>0.5</v>
      </c>
      <c r="GW42" s="253">
        <f t="shared" ca="1" si="183"/>
        <v>0.9</v>
      </c>
      <c r="GX42" s="253">
        <f t="shared" ca="1" si="183"/>
        <v>0.5</v>
      </c>
      <c r="GY42" s="253">
        <f t="shared" ca="1" si="183"/>
        <v>0.5</v>
      </c>
      <c r="GZ42" s="253">
        <f t="shared" ca="1" si="183"/>
        <v>0</v>
      </c>
      <c r="HA42" s="253">
        <f t="shared" ca="1" si="183"/>
        <v>0</v>
      </c>
      <c r="HB42" s="253" t="str">
        <f t="shared" ca="1" si="183"/>
        <v>-</v>
      </c>
      <c r="HC42" s="238" t="str">
        <f t="shared" ca="1" si="120"/>
        <v>-</v>
      </c>
      <c r="HD42" s="238" t="str">
        <f t="shared" ca="1" si="120"/>
        <v>-</v>
      </c>
      <c r="HE42" s="161" t="b">
        <f t="shared" ca="1" si="121"/>
        <v>0</v>
      </c>
      <c r="HF42" s="244" t="str">
        <f t="shared" ca="1" si="122"/>
        <v>-</v>
      </c>
      <c r="HG42" s="10"/>
      <c r="HH42" s="244">
        <f t="shared" ca="1" si="197"/>
        <v>1</v>
      </c>
      <c r="HI42" s="244">
        <f t="shared" ca="1" si="197"/>
        <v>0</v>
      </c>
      <c r="HJ42" s="244">
        <f t="shared" ca="1" si="197"/>
        <v>1</v>
      </c>
      <c r="HK42" s="244">
        <f t="shared" ca="1" si="197"/>
        <v>1</v>
      </c>
      <c r="HL42" s="244">
        <f t="shared" ca="1" si="197"/>
        <v>0</v>
      </c>
      <c r="HM42" s="244">
        <f t="shared" ca="1" si="197"/>
        <v>70</v>
      </c>
      <c r="HN42" s="244">
        <f t="shared" ref="HN42:IA43" ca="1" si="198">OFFSET(HN$5,$B42,0)</f>
        <v>50</v>
      </c>
      <c r="HO42" s="244">
        <f t="shared" ca="1" si="198"/>
        <v>70</v>
      </c>
      <c r="HP42" s="244">
        <f t="shared" ca="1" si="198"/>
        <v>50</v>
      </c>
      <c r="HQ42" s="238">
        <f t="shared" ca="1" si="123"/>
        <v>1</v>
      </c>
      <c r="HR42" s="238">
        <f t="shared" ca="1" si="124"/>
        <v>1</v>
      </c>
      <c r="HS42" s="238">
        <f t="shared" ca="1" si="125"/>
        <v>1</v>
      </c>
      <c r="HT42" s="244">
        <f t="shared" ca="1" si="198"/>
        <v>1</v>
      </c>
      <c r="HU42" s="10"/>
      <c r="HV42" s="244">
        <f t="shared" ca="1" si="198"/>
        <v>1</v>
      </c>
      <c r="HW42" s="244">
        <f t="shared" ca="1" si="198"/>
        <v>1</v>
      </c>
      <c r="HX42" s="244">
        <f t="shared" ca="1" si="198"/>
        <v>1</v>
      </c>
      <c r="HY42" s="244">
        <f t="shared" ca="1" si="198"/>
        <v>1</v>
      </c>
      <c r="HZ42" s="244">
        <f t="shared" ca="1" si="198"/>
        <v>1</v>
      </c>
      <c r="IA42" s="244">
        <f t="shared" ca="1" si="198"/>
        <v>1</v>
      </c>
      <c r="IB42" s="256" t="str">
        <f t="shared" ca="1" si="196"/>
        <v>-</v>
      </c>
      <c r="IC42" s="244">
        <f t="shared" ca="1" si="196"/>
        <v>0</v>
      </c>
      <c r="ID42" s="27">
        <v>0</v>
      </c>
    </row>
    <row r="43" spans="1:238" s="236" customFormat="1" outlineLevel="2">
      <c r="A43" s="208">
        <f t="shared" si="161"/>
        <v>38</v>
      </c>
      <c r="B43" s="216">
        <f t="shared" ca="1" si="179"/>
        <v>28</v>
      </c>
      <c r="C43" s="236">
        <v>200</v>
      </c>
      <c r="D43" s="236" t="s">
        <v>943</v>
      </c>
      <c r="E43" s="236" t="b">
        <f t="shared" ca="1" si="106"/>
        <v>0</v>
      </c>
      <c r="F43" s="236" t="b">
        <v>0</v>
      </c>
      <c r="G43" s="236" t="b">
        <f t="shared" ca="1" si="127"/>
        <v>0</v>
      </c>
      <c r="H43" s="232">
        <f t="shared" ca="1" si="175"/>
        <v>1</v>
      </c>
      <c r="I43" s="232">
        <f t="shared" ca="1" si="175"/>
        <v>1</v>
      </c>
      <c r="J43" s="232">
        <f t="shared" ca="1" si="175"/>
        <v>1</v>
      </c>
      <c r="K43" s="232">
        <f t="shared" ca="1" si="175"/>
        <v>2</v>
      </c>
      <c r="L43" s="232">
        <f t="shared" ca="1" si="175"/>
        <v>1</v>
      </c>
      <c r="M43" s="232">
        <f t="shared" ca="1" si="175"/>
        <v>1</v>
      </c>
      <c r="N43" s="232">
        <f t="shared" ca="1" si="175"/>
        <v>1</v>
      </c>
      <c r="P43" s="250" t="str">
        <f t="shared" ca="1" si="129"/>
        <v>00019 FeedSupply GSM Day135 FWM     GI2 T_TRUE  LTW_TRUE  (F43N33)</v>
      </c>
      <c r="Q43" s="10" t="str">
        <f ca="1">IF(COUNTIF(P$5:P43,P43)=1,"-","Dup")</f>
        <v>-</v>
      </c>
      <c r="R43" s="10"/>
      <c r="S43" s="244" t="str">
        <f t="shared" ca="1" si="176"/>
        <v>-</v>
      </c>
      <c r="T43" s="244" t="str">
        <f t="shared" ca="1" si="107"/>
        <v>-</v>
      </c>
      <c r="U43" s="244" t="str">
        <f t="shared" ca="1" si="177"/>
        <v>-</v>
      </c>
      <c r="V43" s="244" t="str">
        <f t="shared" ca="1" si="177"/>
        <v>-</v>
      </c>
      <c r="W43" s="244" t="str">
        <f t="shared" ca="1" si="108"/>
        <v>-</v>
      </c>
      <c r="X43" s="256" t="str">
        <f t="shared" ca="1" si="108"/>
        <v>-</v>
      </c>
      <c r="Y43" s="10"/>
      <c r="Z43" s="244" t="b">
        <f t="shared" ca="1" si="187"/>
        <v>1</v>
      </c>
      <c r="AA43" s="256" t="str">
        <f t="shared" ca="1" si="187"/>
        <v>-</v>
      </c>
      <c r="AB43" s="256" t="str">
        <f t="shared" ca="1" si="194"/>
        <v>-</v>
      </c>
      <c r="AC43" s="256" t="str">
        <f t="shared" ca="1" si="194"/>
        <v>-</v>
      </c>
      <c r="AD43" s="244" t="b">
        <f t="shared" ca="1" si="187"/>
        <v>0</v>
      </c>
      <c r="AE43" s="256" t="str">
        <f t="shared" ca="1" si="110"/>
        <v>-</v>
      </c>
      <c r="AF43" s="256" t="str">
        <f t="shared" ca="1" si="110"/>
        <v>-</v>
      </c>
      <c r="AG43" s="256" t="str">
        <f t="shared" ca="1" si="110"/>
        <v>-</v>
      </c>
      <c r="AH43" s="256" t="str">
        <f t="shared" ca="1" si="110"/>
        <v>-</v>
      </c>
      <c r="AI43" s="10"/>
      <c r="AJ43" s="244" t="b">
        <f t="shared" ca="1" si="164"/>
        <v>1</v>
      </c>
      <c r="AK43" s="244" t="b">
        <f t="shared" ca="1" si="164"/>
        <v>1</v>
      </c>
      <c r="AL43" s="251">
        <f ca="1">OFFSET($AP43,-1,0)</f>
        <v>1209</v>
      </c>
      <c r="AM43" s="244" t="b">
        <f t="shared" ca="1" si="166"/>
        <v>0</v>
      </c>
      <c r="AN43" s="244" t="str">
        <f t="shared" ca="1" si="166"/>
        <v>-</v>
      </c>
      <c r="AO43" s="244" t="b">
        <f t="shared" ca="1" si="166"/>
        <v>1</v>
      </c>
      <c r="AP43" s="232">
        <f t="shared" ca="1" si="180"/>
        <v>1210</v>
      </c>
      <c r="AQ43" s="244">
        <f t="shared" ca="1" si="184"/>
        <v>1</v>
      </c>
      <c r="AR43" s="244">
        <f t="shared" ca="1" si="191"/>
        <v>1</v>
      </c>
      <c r="AS43" s="244">
        <f t="shared" ca="1" si="191"/>
        <v>1</v>
      </c>
      <c r="AT43" s="244" t="str">
        <f t="shared" ca="1" si="191"/>
        <v>-</v>
      </c>
      <c r="AU43" s="244" t="str">
        <f t="shared" ca="1" si="191"/>
        <v>-</v>
      </c>
      <c r="AV43" s="10"/>
      <c r="AW43" s="244" t="str">
        <f t="shared" ca="1" si="191"/>
        <v>-</v>
      </c>
      <c r="AX43" s="244" t="str">
        <f t="shared" ca="1" si="191"/>
        <v>-</v>
      </c>
      <c r="AY43" s="244" t="str">
        <f t="shared" ca="1" si="191"/>
        <v>-</v>
      </c>
      <c r="AZ43" s="244" t="str">
        <f t="shared" ca="1" si="191"/>
        <v>-</v>
      </c>
      <c r="BA43" s="244" t="str">
        <f t="shared" ca="1" si="191"/>
        <v>-</v>
      </c>
      <c r="BB43" s="244" t="str">
        <f t="shared" ca="1" si="191"/>
        <v>-</v>
      </c>
      <c r="BC43" s="244" t="str">
        <f t="shared" ca="1" si="191"/>
        <v>-</v>
      </c>
      <c r="BD43" s="244" t="str">
        <f t="shared" ca="1" si="191"/>
        <v>-</v>
      </c>
      <c r="BE43" s="244" t="str">
        <f t="shared" ca="1" si="191"/>
        <v>-</v>
      </c>
      <c r="BF43" s="244" t="str">
        <f t="shared" ca="1" si="191"/>
        <v>-</v>
      </c>
      <c r="BG43" s="244" t="str">
        <f t="shared" ca="1" si="191"/>
        <v>-</v>
      </c>
      <c r="BH43" s="244" t="str">
        <f t="shared" ca="1" si="191"/>
        <v>-</v>
      </c>
      <c r="BI43" s="244" t="str">
        <f t="shared" ca="1" si="191"/>
        <v>-</v>
      </c>
      <c r="BJ43" s="244" t="str">
        <f t="shared" ca="1" si="191"/>
        <v>-</v>
      </c>
      <c r="BK43" s="244" t="str">
        <f t="shared" ca="1" si="191"/>
        <v>-</v>
      </c>
      <c r="BL43" s="244" t="str">
        <f t="shared" ca="1" si="191"/>
        <v>-</v>
      </c>
      <c r="BM43" s="244" t="str">
        <f t="shared" ca="1" si="191"/>
        <v>-</v>
      </c>
      <c r="BN43" s="244" t="str">
        <f t="shared" ca="1" si="191"/>
        <v>-</v>
      </c>
      <c r="BO43" s="244" t="str">
        <f t="shared" ca="1" si="191"/>
        <v>-</v>
      </c>
      <c r="BP43" s="244" t="str">
        <f t="shared" ca="1" si="191"/>
        <v>-</v>
      </c>
      <c r="BQ43" s="244" t="str">
        <f t="shared" ca="1" si="191"/>
        <v>-</v>
      </c>
      <c r="BR43" s="10"/>
      <c r="BS43" s="244" t="b">
        <f t="shared" ca="1" si="191"/>
        <v>0</v>
      </c>
      <c r="BT43" s="244" t="b">
        <f t="shared" ca="1" si="191"/>
        <v>1</v>
      </c>
      <c r="BU43" s="244" t="str">
        <f t="shared" ca="1" si="185"/>
        <v>-</v>
      </c>
      <c r="BV43" s="244" t="str">
        <f t="shared" ca="1" si="185"/>
        <v>-</v>
      </c>
      <c r="BW43" s="244" t="str">
        <f t="shared" ca="1" si="185"/>
        <v>-</v>
      </c>
      <c r="BX43" s="244" t="str">
        <f t="shared" ca="1" si="185"/>
        <v>-</v>
      </c>
      <c r="BY43" s="244" t="str">
        <f t="shared" ca="1" si="185"/>
        <v>-</v>
      </c>
      <c r="BZ43" s="244" t="str">
        <f t="shared" ca="1" si="185"/>
        <v>-</v>
      </c>
      <c r="CA43" s="256">
        <f t="shared" ca="1" si="185"/>
        <v>0.125</v>
      </c>
      <c r="CB43" s="256">
        <f t="shared" ca="1" si="185"/>
        <v>0.3</v>
      </c>
      <c r="CC43" s="256">
        <f t="shared" ca="1" si="185"/>
        <v>-0.05</v>
      </c>
      <c r="CD43" s="256">
        <f t="shared" ca="1" si="185"/>
        <v>0.1</v>
      </c>
      <c r="CE43" s="256">
        <f t="shared" ca="1" si="185"/>
        <v>0.25</v>
      </c>
      <c r="CF43" s="256">
        <f t="shared" ca="1" si="185"/>
        <v>-0.05</v>
      </c>
      <c r="CG43" s="256">
        <f t="shared" ca="1" si="185"/>
        <v>0.05</v>
      </c>
      <c r="CH43" s="256">
        <f t="shared" ca="1" si="185"/>
        <v>0.1</v>
      </c>
      <c r="CI43" s="256">
        <f t="shared" ca="1" si="185"/>
        <v>-0.02</v>
      </c>
      <c r="CJ43" s="256">
        <f t="shared" ca="1" si="185"/>
        <v>0.1</v>
      </c>
      <c r="CK43" s="256">
        <f t="shared" ca="1" si="185"/>
        <v>0.25</v>
      </c>
      <c r="CL43" s="256">
        <f t="shared" ca="1" si="185"/>
        <v>-0.05</v>
      </c>
      <c r="CM43" s="244">
        <f t="shared" ca="1" si="168"/>
        <v>3</v>
      </c>
      <c r="CN43" s="244">
        <f t="shared" ca="1" si="168"/>
        <v>3</v>
      </c>
      <c r="CO43" s="244">
        <f t="shared" ca="1" si="168"/>
        <v>0</v>
      </c>
      <c r="CP43" s="244">
        <f t="shared" ca="1" si="168"/>
        <v>0.25</v>
      </c>
      <c r="CQ43" s="244">
        <f t="shared" ca="1" si="186"/>
        <v>-0.25</v>
      </c>
      <c r="CR43" s="244" t="str">
        <f t="shared" ca="1" si="186"/>
        <v>-</v>
      </c>
      <c r="CS43" s="244" t="str">
        <f t="shared" ca="1" si="186"/>
        <v>-</v>
      </c>
      <c r="CT43" s="244" t="str">
        <f t="shared" ca="1" si="186"/>
        <v>-</v>
      </c>
      <c r="CU43" s="244" t="str">
        <f t="shared" ca="1" si="186"/>
        <v>-</v>
      </c>
      <c r="CV43" s="244" t="str">
        <f t="shared" ca="1" si="186"/>
        <v>-</v>
      </c>
      <c r="CW43" s="244">
        <f t="shared" ca="1" si="186"/>
        <v>0</v>
      </c>
      <c r="CX43" s="244">
        <f t="shared" ca="1" si="186"/>
        <v>0.25</v>
      </c>
      <c r="CY43" s="244">
        <f t="shared" ca="1" si="186"/>
        <v>-0.25</v>
      </c>
      <c r="CZ43" s="244" t="str">
        <f t="shared" ca="1" si="186"/>
        <v>-</v>
      </c>
      <c r="DA43" s="244" t="str">
        <f t="shared" ca="1" si="186"/>
        <v>-</v>
      </c>
      <c r="DB43" s="244" t="str">
        <f t="shared" ca="1" si="186"/>
        <v>-</v>
      </c>
      <c r="DC43" s="244">
        <f t="shared" ca="1" si="186"/>
        <v>0</v>
      </c>
      <c r="DD43" s="256">
        <f t="shared" ca="1" si="186"/>
        <v>0</v>
      </c>
      <c r="DE43" s="256">
        <f t="shared" ca="1" si="186"/>
        <v>0</v>
      </c>
      <c r="DF43" s="256">
        <f t="shared" ca="1" si="186"/>
        <v>0</v>
      </c>
      <c r="DG43" s="244">
        <f t="shared" ca="1" si="181"/>
        <v>0</v>
      </c>
      <c r="DH43" s="244">
        <f t="shared" ca="1" si="181"/>
        <v>0</v>
      </c>
      <c r="DI43" s="244">
        <f t="shared" ca="1" si="181"/>
        <v>0</v>
      </c>
      <c r="DJ43" s="244" t="str">
        <f t="shared" ca="1" si="181"/>
        <v>-</v>
      </c>
      <c r="DK43" s="244" t="str">
        <f t="shared" ca="1" si="181"/>
        <v>-</v>
      </c>
      <c r="DL43" s="256" t="str">
        <f t="shared" ca="1" si="181"/>
        <v>-</v>
      </c>
      <c r="DM43" s="256" t="str">
        <f t="shared" ca="1" si="181"/>
        <v>-</v>
      </c>
      <c r="DN43" s="244" t="str">
        <f t="shared" ca="1" si="181"/>
        <v>-</v>
      </c>
      <c r="DO43" s="244" t="str">
        <f t="shared" ca="1" si="181"/>
        <v>-</v>
      </c>
      <c r="DP43" s="244" t="str">
        <f t="shared" ca="1" si="181"/>
        <v>-</v>
      </c>
      <c r="DQ43" s="244" t="str">
        <f t="shared" ca="1" si="181"/>
        <v>-</v>
      </c>
      <c r="DR43" s="244" t="str">
        <f t="shared" ca="1" si="181"/>
        <v>-</v>
      </c>
      <c r="DS43" s="244" t="str">
        <f t="shared" ca="1" si="181"/>
        <v>-</v>
      </c>
      <c r="DT43" s="244" t="str">
        <f t="shared" ca="1" si="181"/>
        <v>-</v>
      </c>
      <c r="DU43" s="10"/>
      <c r="DV43" s="238">
        <f t="shared" ca="1" si="113"/>
        <v>0</v>
      </c>
      <c r="DW43" s="244" t="str">
        <f t="shared" ca="1" si="192"/>
        <v>-</v>
      </c>
      <c r="DX43" s="244" t="str">
        <f t="shared" ca="1" si="192"/>
        <v>-</v>
      </c>
      <c r="DY43" s="244" t="str">
        <f t="shared" ca="1" si="192"/>
        <v>-</v>
      </c>
      <c r="DZ43" s="244" t="str">
        <f t="shared" ca="1" si="192"/>
        <v>-</v>
      </c>
      <c r="EA43" s="238" t="b">
        <f t="shared" ca="1" si="114"/>
        <v>0</v>
      </c>
      <c r="EB43" s="244" t="str">
        <f t="shared" ca="1" si="192"/>
        <v>-</v>
      </c>
      <c r="EC43" s="244">
        <f t="shared" ca="1" si="192"/>
        <v>0</v>
      </c>
      <c r="ED43" s="244" t="str">
        <f t="shared" ca="1" si="192"/>
        <v>-</v>
      </c>
      <c r="EE43" s="244">
        <f t="shared" ca="1" si="115"/>
        <v>1</v>
      </c>
      <c r="EF43" s="244">
        <f t="shared" ca="1" si="115"/>
        <v>0</v>
      </c>
      <c r="EG43" s="244">
        <f t="shared" ca="1" si="192"/>
        <v>1</v>
      </c>
      <c r="EH43" s="244">
        <f t="shared" ca="1" si="192"/>
        <v>0</v>
      </c>
      <c r="EI43" s="244">
        <f t="shared" ca="1" si="192"/>
        <v>1</v>
      </c>
      <c r="EJ43" s="244">
        <f t="shared" ca="1" si="192"/>
        <v>1</v>
      </c>
      <c r="EK43" s="244">
        <f t="shared" ca="1" si="192"/>
        <v>1</v>
      </c>
      <c r="EL43" s="244">
        <f t="shared" ca="1" si="192"/>
        <v>0</v>
      </c>
      <c r="EM43" s="244">
        <f t="shared" ca="1" si="192"/>
        <v>0</v>
      </c>
      <c r="EN43" s="244">
        <f t="shared" ca="1" si="192"/>
        <v>0</v>
      </c>
      <c r="EO43" s="244">
        <f t="shared" ca="1" si="193"/>
        <v>0</v>
      </c>
      <c r="EP43" s="244">
        <f t="shared" ca="1" si="193"/>
        <v>0</v>
      </c>
      <c r="EQ43" s="244">
        <f t="shared" ca="1" si="193"/>
        <v>0</v>
      </c>
      <c r="ER43" s="244">
        <f t="shared" ca="1" si="193"/>
        <v>0</v>
      </c>
      <c r="ES43" s="244">
        <f t="shared" ca="1" si="193"/>
        <v>0</v>
      </c>
      <c r="ET43" s="244">
        <f t="shared" ca="1" si="116"/>
        <v>0</v>
      </c>
      <c r="EU43" s="244">
        <f t="shared" ca="1" si="116"/>
        <v>0</v>
      </c>
      <c r="EV43" s="244">
        <f t="shared" ca="1" si="193"/>
        <v>0</v>
      </c>
      <c r="EW43" s="244">
        <f t="shared" ca="1" si="193"/>
        <v>0</v>
      </c>
      <c r="EX43" s="244">
        <f t="shared" ca="1" si="193"/>
        <v>1</v>
      </c>
      <c r="EY43" s="244">
        <f t="shared" ca="1" si="193"/>
        <v>0</v>
      </c>
      <c r="EZ43" s="256">
        <f t="shared" ca="1" si="193"/>
        <v>0</v>
      </c>
      <c r="FA43" s="256">
        <f t="shared" ca="1" si="193"/>
        <v>0</v>
      </c>
      <c r="FB43" s="256">
        <f t="shared" ca="1" si="193"/>
        <v>0</v>
      </c>
      <c r="FC43" s="256">
        <f t="shared" ca="1" si="170"/>
        <v>0</v>
      </c>
      <c r="FD43" s="256">
        <f t="shared" ca="1" si="170"/>
        <v>0</v>
      </c>
      <c r="FE43" s="256">
        <f t="shared" ca="1" si="170"/>
        <v>0</v>
      </c>
      <c r="FF43" s="10"/>
      <c r="FG43" s="244" t="str">
        <f t="shared" ca="1" si="189"/>
        <v>-</v>
      </c>
      <c r="FH43" s="244" t="str">
        <f t="shared" ca="1" si="189"/>
        <v>-</v>
      </c>
      <c r="FI43" s="256" t="str">
        <f t="shared" ca="1" si="189"/>
        <v>-</v>
      </c>
      <c r="FJ43" s="244" t="str">
        <f t="shared" ca="1" si="189"/>
        <v>-</v>
      </c>
      <c r="FK43" s="244" t="str">
        <f t="shared" ca="1" si="189"/>
        <v>-</v>
      </c>
      <c r="FL43" s="238" t="b">
        <f t="shared" ca="1" si="117"/>
        <v>1</v>
      </c>
      <c r="FM43" s="238" t="b">
        <f t="shared" ca="1" si="117"/>
        <v>0</v>
      </c>
      <c r="FN43" s="238" t="b">
        <f t="shared" ca="1" si="117"/>
        <v>0</v>
      </c>
      <c r="FO43" s="256">
        <f t="shared" ca="1" si="189"/>
        <v>0</v>
      </c>
      <c r="FP43" s="244">
        <f t="shared" ca="1" si="189"/>
        <v>2</v>
      </c>
      <c r="FQ43" s="244">
        <f t="shared" ca="1" si="189"/>
        <v>2</v>
      </c>
      <c r="FR43" s="256" t="str">
        <f t="shared" ca="1" si="170"/>
        <v>-</v>
      </c>
      <c r="FS43" s="256" t="str">
        <f t="shared" ca="1" si="170"/>
        <v>-</v>
      </c>
      <c r="FT43" s="256" t="str">
        <f t="shared" ca="1" si="170"/>
        <v>-</v>
      </c>
      <c r="FU43" s="256" t="str">
        <f t="shared" ca="1" si="170"/>
        <v>-</v>
      </c>
      <c r="FV43" s="256" t="str">
        <f t="shared" ca="1" si="170"/>
        <v>-</v>
      </c>
      <c r="FW43" s="244" t="str">
        <f t="shared" ca="1" si="190"/>
        <v>-</v>
      </c>
      <c r="FX43" s="244" t="str">
        <f t="shared" ca="1" si="190"/>
        <v>-</v>
      </c>
      <c r="FY43" s="238" t="b">
        <f t="array" aca="1" ref="FY43" ca="1">IF(OR(FZ43:GA43&lt;&gt;"-"),TRUE,"-")</f>
        <v>1</v>
      </c>
      <c r="FZ43" s="232">
        <f t="shared" ca="1" si="156"/>
        <v>2</v>
      </c>
      <c r="GA43" s="256" t="str">
        <f t="shared" ca="1" si="171"/>
        <v>-</v>
      </c>
      <c r="GB43" s="238" t="str">
        <f t="array" aca="1" ref="GB43" ca="1">IF(OR(GC43:GH43&lt;&gt;"-"),TRUE,"-")</f>
        <v>-</v>
      </c>
      <c r="GC43" s="244" t="str">
        <f t="shared" ca="1" si="172"/>
        <v>-</v>
      </c>
      <c r="GD43" s="298" t="str">
        <f t="shared" ca="1" si="172"/>
        <v>-</v>
      </c>
      <c r="GE43" s="298" t="str">
        <f t="shared" ca="1" si="172"/>
        <v>-</v>
      </c>
      <c r="GF43" s="298" t="str">
        <f t="shared" ca="1" si="172"/>
        <v>-</v>
      </c>
      <c r="GG43" s="298" t="str">
        <f t="shared" ca="1" si="172"/>
        <v>-</v>
      </c>
      <c r="GH43" s="298" t="str">
        <f t="shared" ca="1" si="173"/>
        <v>-</v>
      </c>
      <c r="GI43" s="298" t="str">
        <f t="shared" ca="1" si="172"/>
        <v>-</v>
      </c>
      <c r="GJ43" s="244" t="b">
        <f t="shared" ca="1" si="182"/>
        <v>1</v>
      </c>
      <c r="GK43" s="244">
        <f t="shared" ca="1" si="182"/>
        <v>2</v>
      </c>
      <c r="GL43" s="244" t="b">
        <f t="shared" ca="1" si="96"/>
        <v>1</v>
      </c>
      <c r="GM43" s="244" t="str">
        <f t="shared" ca="1" si="96"/>
        <v>-</v>
      </c>
      <c r="GN43" s="238" t="str">
        <f t="shared" ca="1" si="119"/>
        <v>-</v>
      </c>
      <c r="GO43" s="238" t="str">
        <f t="shared" ca="1" si="119"/>
        <v>-</v>
      </c>
      <c r="GP43" s="238" t="str">
        <f t="shared" ca="1" si="119"/>
        <v>-</v>
      </c>
      <c r="GQ43" s="238" t="str">
        <f t="shared" ca="1" si="119"/>
        <v>-</v>
      </c>
      <c r="GR43" s="244" t="str">
        <f t="shared" ca="1" si="197"/>
        <v>-</v>
      </c>
      <c r="GS43" s="256" t="str">
        <f t="shared" ca="1" si="174"/>
        <v>-</v>
      </c>
      <c r="GT43" s="256" t="str">
        <f t="shared" ca="1" si="197"/>
        <v>-</v>
      </c>
      <c r="GU43" s="256" t="str">
        <f t="shared" ca="1" si="197"/>
        <v>-</v>
      </c>
      <c r="GV43" s="256">
        <f t="shared" ca="1" si="183"/>
        <v>0.5</v>
      </c>
      <c r="GW43" s="253">
        <f t="shared" ca="1" si="183"/>
        <v>0.9</v>
      </c>
      <c r="GX43" s="253">
        <f t="shared" ca="1" si="183"/>
        <v>0.5</v>
      </c>
      <c r="GY43" s="253">
        <f t="shared" ca="1" si="183"/>
        <v>0.5</v>
      </c>
      <c r="GZ43" s="253">
        <f t="shared" ca="1" si="183"/>
        <v>0</v>
      </c>
      <c r="HA43" s="253">
        <f t="shared" ca="1" si="183"/>
        <v>0</v>
      </c>
      <c r="HB43" s="253" t="str">
        <f t="shared" ca="1" si="183"/>
        <v>-</v>
      </c>
      <c r="HC43" s="238" t="str">
        <f t="shared" ca="1" si="120"/>
        <v>-</v>
      </c>
      <c r="HD43" s="238" t="str">
        <f t="shared" ca="1" si="120"/>
        <v>-</v>
      </c>
      <c r="HE43" s="161" t="b">
        <f t="shared" ca="1" si="121"/>
        <v>0</v>
      </c>
      <c r="HF43" s="244" t="str">
        <f t="shared" ca="1" si="122"/>
        <v>-</v>
      </c>
      <c r="HG43" s="10"/>
      <c r="HH43" s="244">
        <f t="shared" ca="1" si="197"/>
        <v>1</v>
      </c>
      <c r="HI43" s="244">
        <f t="shared" ca="1" si="197"/>
        <v>0</v>
      </c>
      <c r="HJ43" s="244">
        <f t="shared" ca="1" si="197"/>
        <v>1</v>
      </c>
      <c r="HK43" s="244">
        <f t="shared" ca="1" si="197"/>
        <v>1</v>
      </c>
      <c r="HL43" s="244">
        <f t="shared" ca="1" si="197"/>
        <v>0</v>
      </c>
      <c r="HM43" s="244">
        <f t="shared" ca="1" si="197"/>
        <v>70</v>
      </c>
      <c r="HN43" s="244">
        <f t="shared" ca="1" si="198"/>
        <v>50</v>
      </c>
      <c r="HO43" s="244">
        <f t="shared" ca="1" si="198"/>
        <v>70</v>
      </c>
      <c r="HP43" s="244">
        <f t="shared" ca="1" si="198"/>
        <v>50</v>
      </c>
      <c r="HQ43" s="238">
        <f t="shared" ca="1" si="123"/>
        <v>1</v>
      </c>
      <c r="HR43" s="238">
        <f t="shared" ca="1" si="124"/>
        <v>1</v>
      </c>
      <c r="HS43" s="238">
        <f t="shared" ca="1" si="125"/>
        <v>1</v>
      </c>
      <c r="HT43" s="244">
        <f t="shared" ca="1" si="198"/>
        <v>1</v>
      </c>
      <c r="HU43" s="10"/>
      <c r="HV43" s="244">
        <f t="shared" ca="1" si="198"/>
        <v>1</v>
      </c>
      <c r="HW43" s="244">
        <f t="shared" ca="1" si="198"/>
        <v>1</v>
      </c>
      <c r="HX43" s="244">
        <f t="shared" ca="1" si="198"/>
        <v>1</v>
      </c>
      <c r="HY43" s="244">
        <f t="shared" ca="1" si="198"/>
        <v>1</v>
      </c>
      <c r="HZ43" s="244">
        <f t="shared" ca="1" si="198"/>
        <v>1</v>
      </c>
      <c r="IA43" s="244">
        <f t="shared" ca="1" si="198"/>
        <v>1</v>
      </c>
      <c r="IB43" s="256" t="str">
        <f t="shared" ca="1" si="196"/>
        <v>-</v>
      </c>
      <c r="IC43" s="244">
        <f t="shared" ca="1" si="196"/>
        <v>0</v>
      </c>
      <c r="ID43" s="27">
        <v>0</v>
      </c>
    </row>
    <row r="44" spans="1:238" s="209" customFormat="1" outlineLevel="1">
      <c r="A44" s="208">
        <f t="shared" si="161"/>
        <v>39</v>
      </c>
      <c r="B44" s="208"/>
      <c r="D44" s="236"/>
      <c r="E44" s="209" t="b">
        <v>0</v>
      </c>
      <c r="H44" s="208"/>
      <c r="I44" s="208"/>
      <c r="J44" s="208"/>
      <c r="K44" s="208"/>
      <c r="L44" s="208"/>
      <c r="M44" s="208"/>
      <c r="N44" s="208"/>
      <c r="P44" s="228" t="str">
        <f ca="1">"blank "&amp;TEXT(RAND(),"0.000")</f>
        <v>blank 0.951</v>
      </c>
      <c r="Q44" s="10" t="str">
        <f ca="1">IF(COUNTIF(P$5:P44,P44)=1,"-","Dup")</f>
        <v>-</v>
      </c>
      <c r="R44" s="10"/>
      <c r="S44" s="16"/>
      <c r="T44" s="16"/>
      <c r="U44" s="16"/>
      <c r="V44" s="16"/>
      <c r="W44" s="16"/>
      <c r="X44" s="242"/>
      <c r="Y44" s="10"/>
      <c r="Z44" s="16"/>
      <c r="AA44" s="242"/>
      <c r="AB44" s="242"/>
      <c r="AC44" s="242"/>
      <c r="AD44" s="16"/>
      <c r="AE44" s="16"/>
      <c r="AF44" s="294"/>
      <c r="AG44" s="294"/>
      <c r="AH44" s="294"/>
      <c r="AI44" s="10"/>
      <c r="AJ44" s="16"/>
      <c r="AK44" s="16"/>
      <c r="AL44" s="16"/>
      <c r="AM44" s="16"/>
      <c r="AN44" s="242"/>
      <c r="AO44" s="16"/>
      <c r="AP44" s="16"/>
      <c r="AQ44" s="16"/>
      <c r="AR44" s="16"/>
      <c r="AS44" s="16"/>
      <c r="AT44" s="16"/>
      <c r="AU44" s="16"/>
      <c r="AV44" s="10"/>
      <c r="AW44" s="16"/>
      <c r="AX44" s="16"/>
      <c r="AY44" s="16"/>
      <c r="AZ44" s="16"/>
      <c r="BA44" s="16"/>
      <c r="BB44" s="16"/>
      <c r="BC44" s="16"/>
      <c r="BD44" s="16"/>
      <c r="BE44" s="16"/>
      <c r="BF44" s="16"/>
      <c r="BG44" s="16"/>
      <c r="BH44" s="16"/>
      <c r="BI44" s="16"/>
      <c r="BJ44" s="16"/>
      <c r="BK44" s="16"/>
      <c r="BL44" s="16"/>
      <c r="BM44" s="16"/>
      <c r="BN44" s="16"/>
      <c r="BO44" s="16"/>
      <c r="BP44" s="16"/>
      <c r="BQ44" s="16"/>
      <c r="BR44" s="10"/>
      <c r="BS44" s="16"/>
      <c r="BT44" s="16"/>
      <c r="BU44" s="16"/>
      <c r="BV44" s="16"/>
      <c r="BW44" s="16"/>
      <c r="BX44" s="16"/>
      <c r="BY44" s="16"/>
      <c r="BZ44" s="16"/>
      <c r="CA44" s="242"/>
      <c r="CB44" s="242"/>
      <c r="CC44" s="242"/>
      <c r="CD44" s="242"/>
      <c r="CE44" s="242"/>
      <c r="CF44" s="242"/>
      <c r="CG44" s="242"/>
      <c r="CH44" s="242"/>
      <c r="CI44" s="242"/>
      <c r="CJ44" s="242"/>
      <c r="CK44" s="242"/>
      <c r="CL44" s="242"/>
      <c r="CM44" s="16"/>
      <c r="CN44" s="16"/>
      <c r="CO44" s="16"/>
      <c r="CP44" s="16"/>
      <c r="CQ44" s="16"/>
      <c r="CR44" s="16"/>
      <c r="CS44" s="16"/>
      <c r="CT44" s="16"/>
      <c r="CU44" s="16"/>
      <c r="CV44" s="16"/>
      <c r="CW44" s="16"/>
      <c r="CX44" s="16"/>
      <c r="CY44" s="16"/>
      <c r="CZ44" s="16"/>
      <c r="DA44" s="16"/>
      <c r="DB44" s="16"/>
      <c r="DC44" s="16"/>
      <c r="DD44" s="242"/>
      <c r="DE44" s="242"/>
      <c r="DF44" s="16"/>
      <c r="DG44" s="16"/>
      <c r="DH44" s="16"/>
      <c r="DI44" s="16"/>
      <c r="DJ44" s="16"/>
      <c r="DK44" s="16"/>
      <c r="DL44" s="16"/>
      <c r="DM44" s="16"/>
      <c r="DN44" s="16"/>
      <c r="DO44" s="16"/>
      <c r="DP44" s="16"/>
      <c r="DQ44" s="16"/>
      <c r="DR44" s="16"/>
      <c r="DS44" s="16"/>
      <c r="DT44" s="16"/>
      <c r="DU44" s="10"/>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0"/>
      <c r="FG44" s="16"/>
      <c r="FH44" s="16"/>
      <c r="FI44" s="242"/>
      <c r="FJ44" s="16"/>
      <c r="FK44" s="16"/>
      <c r="FL44" s="16"/>
      <c r="FM44" s="16"/>
      <c r="FN44" s="16"/>
      <c r="FO44" s="16"/>
      <c r="FP44" s="16"/>
      <c r="FQ44" s="16"/>
      <c r="FR44" s="16"/>
      <c r="FS44" s="16"/>
      <c r="FT44" s="16"/>
      <c r="FU44" s="16"/>
      <c r="FV44" s="16"/>
      <c r="FW44" s="16"/>
      <c r="FX44" s="16"/>
      <c r="FY44" s="16"/>
      <c r="FZ44" s="16"/>
      <c r="GA44" s="242"/>
      <c r="GB44" s="16"/>
      <c r="GC44" s="16"/>
      <c r="GD44" s="242"/>
      <c r="GE44" s="242"/>
      <c r="GF44" s="242"/>
      <c r="GG44" s="242"/>
      <c r="GH44" s="16"/>
      <c r="GI44" s="242"/>
      <c r="GJ44" s="16"/>
      <c r="GK44" s="16"/>
      <c r="GL44" s="16"/>
      <c r="GM44" s="16"/>
      <c r="GN44" s="16"/>
      <c r="GO44" s="16"/>
      <c r="GP44" s="16"/>
      <c r="GQ44" s="16"/>
      <c r="GR44" s="16"/>
      <c r="GS44" s="242"/>
      <c r="GT44" s="242"/>
      <c r="GU44" s="242"/>
      <c r="GV44" s="242"/>
      <c r="GW44" s="16"/>
      <c r="GX44" s="16"/>
      <c r="GY44" s="16"/>
      <c r="GZ44" s="16"/>
      <c r="HA44" s="16"/>
      <c r="HB44" s="16"/>
      <c r="HC44" s="16"/>
      <c r="HD44" s="16"/>
      <c r="HE44" s="16"/>
      <c r="HF44" s="16"/>
      <c r="HG44" s="10"/>
      <c r="HH44" s="16"/>
      <c r="HI44" s="16"/>
      <c r="HJ44" s="16"/>
      <c r="HK44" s="16"/>
      <c r="HL44" s="16"/>
      <c r="HM44" s="16"/>
      <c r="HN44" s="16"/>
      <c r="HO44" s="16"/>
      <c r="HP44" s="16"/>
      <c r="HQ44" s="16"/>
      <c r="HR44" s="16"/>
      <c r="HS44" s="16"/>
      <c r="HT44" s="16"/>
      <c r="HU44" s="10"/>
      <c r="HV44" s="16"/>
      <c r="HW44" s="16"/>
      <c r="HX44" s="16"/>
      <c r="HY44" s="16"/>
      <c r="HZ44" s="16"/>
      <c r="IA44" s="16"/>
      <c r="IB44" s="242"/>
      <c r="IC44" s="16"/>
      <c r="ID44" s="27">
        <v>0</v>
      </c>
    </row>
    <row r="45" spans="1:238" outlineLevel="1">
      <c r="A45" s="24">
        <f t="shared" si="12"/>
        <v>40</v>
      </c>
      <c r="B45" s="24"/>
      <c r="E45" t="b">
        <v>0</v>
      </c>
      <c r="F45" s="15"/>
      <c r="G45" s="15"/>
      <c r="P45" s="226" t="s">
        <v>833</v>
      </c>
      <c r="Q45" s="10" t="str">
        <f ca="1">IF(COUNTIF(P$5:P45,P45)=1,"-","Dup")</f>
        <v>-</v>
      </c>
      <c r="R45" s="10"/>
      <c r="S45" s="16"/>
      <c r="T45" s="16"/>
      <c r="U45" s="16"/>
      <c r="V45" s="16"/>
      <c r="W45" s="16"/>
      <c r="X45" s="242"/>
      <c r="Y45" s="10"/>
      <c r="Z45" s="16"/>
      <c r="AA45" s="242"/>
      <c r="AB45" s="242"/>
      <c r="AC45" s="242"/>
      <c r="AD45" s="16"/>
      <c r="AE45" s="16"/>
      <c r="AF45" s="294"/>
      <c r="AG45" s="294"/>
      <c r="AH45" s="294"/>
      <c r="AI45" s="10"/>
      <c r="AJ45" s="16"/>
      <c r="AK45" s="16"/>
      <c r="AL45" s="16"/>
      <c r="AM45" s="16"/>
      <c r="AN45" s="242"/>
      <c r="AO45" s="16"/>
      <c r="AP45" s="16"/>
      <c r="AQ45" s="16"/>
      <c r="AR45" s="16"/>
      <c r="AS45" s="16"/>
      <c r="AT45" s="16"/>
      <c r="AU45" s="16"/>
      <c r="AV45" s="10"/>
      <c r="AW45" s="16"/>
      <c r="AX45" s="16"/>
      <c r="AY45" s="16"/>
      <c r="AZ45" s="16"/>
      <c r="BA45" s="16"/>
      <c r="BB45" s="16"/>
      <c r="BC45" s="16"/>
      <c r="BD45" s="21">
        <v>1</v>
      </c>
      <c r="BE45" s="16"/>
      <c r="BF45" s="16"/>
      <c r="BG45" s="16"/>
      <c r="BH45" s="16"/>
      <c r="BI45" s="16"/>
      <c r="BJ45" s="16"/>
      <c r="BK45" s="16"/>
      <c r="BL45" s="16"/>
      <c r="BM45" s="16"/>
      <c r="BN45" s="16"/>
      <c r="BO45" s="16"/>
      <c r="BP45" s="16"/>
      <c r="BQ45" s="16"/>
      <c r="BR45" s="10"/>
      <c r="BS45" s="16"/>
      <c r="BT45" s="16"/>
      <c r="BU45" s="16"/>
      <c r="BV45" s="16"/>
      <c r="BW45" s="16"/>
      <c r="BX45" s="16"/>
      <c r="BY45" s="16"/>
      <c r="BZ45" s="16"/>
      <c r="CA45" s="242"/>
      <c r="CB45" s="242"/>
      <c r="CC45" s="242"/>
      <c r="CD45" s="242"/>
      <c r="CE45" s="242"/>
      <c r="CF45" s="242"/>
      <c r="CG45" s="242"/>
      <c r="CH45" s="242"/>
      <c r="CI45" s="242"/>
      <c r="CJ45" s="242"/>
      <c r="CK45" s="242"/>
      <c r="CL45" s="242"/>
      <c r="CM45" s="16"/>
      <c r="CN45" s="16"/>
      <c r="CO45" s="16"/>
      <c r="CP45" s="16"/>
      <c r="CQ45" s="16"/>
      <c r="CR45" s="16"/>
      <c r="CS45" s="16"/>
      <c r="CT45" s="16"/>
      <c r="CU45" s="16"/>
      <c r="CV45" s="16"/>
      <c r="CW45" s="16"/>
      <c r="CX45" s="16"/>
      <c r="CY45" s="16"/>
      <c r="CZ45" s="16"/>
      <c r="DA45" s="16"/>
      <c r="DB45" s="16"/>
      <c r="DC45" s="16"/>
      <c r="DD45" s="242"/>
      <c r="DE45" s="242"/>
      <c r="DF45" s="16"/>
      <c r="DG45" s="16"/>
      <c r="DH45" s="16"/>
      <c r="DI45" s="16"/>
      <c r="DJ45" s="16"/>
      <c r="DK45" s="16"/>
      <c r="DL45" s="16"/>
      <c r="DM45" s="16"/>
      <c r="DN45" s="16"/>
      <c r="DO45" s="16"/>
      <c r="DP45" s="16"/>
      <c r="DQ45" s="16"/>
      <c r="DR45" s="16"/>
      <c r="DS45" s="16"/>
      <c r="DT45" s="16"/>
      <c r="DU45" s="10"/>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0"/>
      <c r="FG45" s="16"/>
      <c r="FH45" s="16"/>
      <c r="FI45" s="242"/>
      <c r="FJ45" s="16"/>
      <c r="FK45" s="16"/>
      <c r="FL45" s="16"/>
      <c r="FM45" s="16"/>
      <c r="FN45" s="16"/>
      <c r="FO45" s="16"/>
      <c r="FP45" s="16"/>
      <c r="FQ45" s="16"/>
      <c r="FR45" s="16"/>
      <c r="FS45" s="16"/>
      <c r="FT45" s="16"/>
      <c r="FU45" s="16"/>
      <c r="FV45" s="16"/>
      <c r="FW45" s="16"/>
      <c r="FX45" s="16"/>
      <c r="FY45" s="16"/>
      <c r="FZ45" s="16"/>
      <c r="GA45" s="242"/>
      <c r="GB45" s="16"/>
      <c r="GC45" s="16"/>
      <c r="GD45" s="242"/>
      <c r="GE45" s="242"/>
      <c r="GF45" s="242"/>
      <c r="GG45" s="242"/>
      <c r="GH45" s="16"/>
      <c r="GI45" s="242"/>
      <c r="GJ45" s="16"/>
      <c r="GK45" s="16"/>
      <c r="GL45" s="16"/>
      <c r="GM45" s="16"/>
      <c r="GN45" s="16"/>
      <c r="GO45" s="16"/>
      <c r="GP45" s="16"/>
      <c r="GQ45" s="16"/>
      <c r="GR45" s="16"/>
      <c r="GS45" s="242"/>
      <c r="GT45" s="242"/>
      <c r="GU45" s="242"/>
      <c r="GV45" s="242"/>
      <c r="GW45" s="16"/>
      <c r="GX45" s="16"/>
      <c r="GY45" s="16"/>
      <c r="GZ45" s="16"/>
      <c r="HA45" s="16"/>
      <c r="HB45" s="16"/>
      <c r="HC45" s="16"/>
      <c r="HD45" s="16"/>
      <c r="HE45" s="16"/>
      <c r="HF45" s="16"/>
      <c r="HG45" s="10"/>
      <c r="HH45" s="16"/>
      <c r="HI45" s="16"/>
      <c r="HJ45" s="16"/>
      <c r="HK45" s="16"/>
      <c r="HL45" s="16"/>
      <c r="HM45" s="16"/>
      <c r="HN45" s="16"/>
      <c r="HO45" s="16"/>
      <c r="HP45" s="16"/>
      <c r="HQ45" s="16"/>
      <c r="HR45" s="16"/>
      <c r="HS45" s="16"/>
      <c r="HT45" s="16"/>
      <c r="HU45" s="10"/>
      <c r="HV45" s="16"/>
      <c r="HW45" s="16"/>
      <c r="HX45" s="16"/>
      <c r="HY45" s="16"/>
      <c r="HZ45" s="16"/>
      <c r="IA45" s="16"/>
      <c r="IB45" s="242"/>
      <c r="IC45" s="16"/>
      <c r="ID45" s="27">
        <v>0</v>
      </c>
    </row>
    <row r="46" spans="1:238" ht="17.25" collapsed="1">
      <c r="A46" s="24">
        <f t="shared" si="12"/>
        <v>41</v>
      </c>
      <c r="B46" s="24"/>
      <c r="E46" t="b">
        <v>0</v>
      </c>
      <c r="F46" s="15"/>
      <c r="G46" s="15"/>
      <c r="P46" s="226" t="s">
        <v>780</v>
      </c>
      <c r="Q46" s="10" t="str">
        <f ca="1">IF(COUNTIF(P$5:P46,P46)=1,"-","Dup")</f>
        <v>-</v>
      </c>
      <c r="R46" s="10"/>
      <c r="S46" s="16"/>
      <c r="T46" s="16"/>
      <c r="U46" s="16"/>
      <c r="V46" s="16"/>
      <c r="W46" s="16"/>
      <c r="X46" s="242"/>
      <c r="Y46" s="10"/>
      <c r="Z46" s="16"/>
      <c r="AA46" s="242"/>
      <c r="AB46" s="242"/>
      <c r="AC46" s="242"/>
      <c r="AD46" s="16"/>
      <c r="AE46" s="16"/>
      <c r="AF46" s="294"/>
      <c r="AG46" s="294"/>
      <c r="AH46" s="294"/>
      <c r="AI46" s="10"/>
      <c r="AJ46" s="16"/>
      <c r="AK46" s="16"/>
      <c r="AL46" s="16"/>
      <c r="AM46" s="16"/>
      <c r="AN46" s="245"/>
      <c r="AO46" s="16"/>
      <c r="AP46" s="16"/>
      <c r="AQ46" s="16"/>
      <c r="AR46" s="36" t="s">
        <v>709</v>
      </c>
      <c r="AS46" s="35"/>
      <c r="AT46" s="36" t="s">
        <v>710</v>
      </c>
      <c r="AU46" s="35"/>
      <c r="AV46" s="10"/>
      <c r="AW46" s="16"/>
      <c r="AX46" s="16"/>
      <c r="AY46" s="16"/>
      <c r="AZ46" s="16"/>
      <c r="BA46" s="36" t="s">
        <v>710</v>
      </c>
      <c r="BB46" s="16"/>
      <c r="BC46" s="35"/>
      <c r="BD46" s="37" t="s">
        <v>711</v>
      </c>
      <c r="BE46" s="16"/>
      <c r="BF46" s="16"/>
      <c r="BG46" s="16"/>
      <c r="BH46" s="36" t="s">
        <v>709</v>
      </c>
      <c r="BI46" s="35"/>
      <c r="BJ46" s="35"/>
      <c r="BK46" s="35"/>
      <c r="BL46" s="16"/>
      <c r="BM46" s="16"/>
      <c r="BN46" s="36" t="s">
        <v>709</v>
      </c>
      <c r="BO46" s="35"/>
      <c r="BP46" s="35"/>
      <c r="BQ46" s="35"/>
      <c r="BR46" s="10"/>
      <c r="BS46" s="16"/>
      <c r="BT46" s="16"/>
      <c r="BU46" s="16"/>
      <c r="BV46" s="16"/>
      <c r="BW46" s="16"/>
      <c r="BX46" s="16"/>
      <c r="BY46" s="16"/>
      <c r="BZ46" s="16"/>
      <c r="CA46" s="242"/>
      <c r="CB46" s="242"/>
      <c r="CC46" s="242"/>
      <c r="CD46" s="242"/>
      <c r="CE46" s="242"/>
      <c r="CF46" s="242"/>
      <c r="CG46" s="242"/>
      <c r="CH46" s="242"/>
      <c r="CI46" s="242"/>
      <c r="CJ46" s="242"/>
      <c r="CK46" s="242"/>
      <c r="CL46" s="242"/>
      <c r="CM46" s="16"/>
      <c r="CN46" s="16"/>
      <c r="CO46" s="16"/>
      <c r="CP46" s="16"/>
      <c r="CQ46" s="16"/>
      <c r="CR46" s="16"/>
      <c r="CS46" s="16"/>
      <c r="CT46" s="16"/>
      <c r="CU46" s="16"/>
      <c r="CV46" s="16"/>
      <c r="CW46" s="16"/>
      <c r="CX46" s="16"/>
      <c r="CY46" s="16"/>
      <c r="CZ46" s="16"/>
      <c r="DA46" s="16"/>
      <c r="DB46" s="16"/>
      <c r="DC46" s="36" t="s">
        <v>712</v>
      </c>
      <c r="DD46" s="245"/>
      <c r="DE46" s="245"/>
      <c r="DF46" s="16"/>
      <c r="DG46" s="16"/>
      <c r="DH46" s="16"/>
      <c r="DI46" s="16"/>
      <c r="DJ46" s="16"/>
      <c r="DK46" s="16"/>
      <c r="DL46" s="16"/>
      <c r="DM46" s="16"/>
      <c r="DN46" s="36" t="s">
        <v>713</v>
      </c>
      <c r="DO46" s="35"/>
      <c r="DP46" s="35"/>
      <c r="DQ46" s="35"/>
      <c r="DR46" s="35"/>
      <c r="DS46" s="35"/>
      <c r="DT46" s="35"/>
      <c r="DU46" s="10"/>
      <c r="DV46" s="16"/>
      <c r="DW46" s="16"/>
      <c r="DX46" s="16"/>
      <c r="DY46" s="16"/>
      <c r="DZ46" s="16"/>
      <c r="EA46" s="16"/>
      <c r="EB46" s="16"/>
      <c r="EC46" s="16"/>
      <c r="ED46" s="16"/>
      <c r="EE46" s="16">
        <v>2</v>
      </c>
      <c r="EF46" s="16">
        <v>3</v>
      </c>
      <c r="EG46" s="16"/>
      <c r="EH46" s="16"/>
      <c r="EI46" s="16"/>
      <c r="EJ46" s="16"/>
      <c r="EK46" s="16"/>
      <c r="EL46" s="16"/>
      <c r="EM46" s="16"/>
      <c r="EN46" s="16"/>
      <c r="EO46" s="16">
        <v>1</v>
      </c>
      <c r="EP46" s="16">
        <v>4</v>
      </c>
      <c r="EQ46" s="16">
        <v>5</v>
      </c>
      <c r="ER46" s="16">
        <v>6</v>
      </c>
      <c r="ES46" s="16">
        <v>7</v>
      </c>
      <c r="ET46" s="36" t="s">
        <v>716</v>
      </c>
      <c r="EU46" s="35"/>
      <c r="EV46" s="16">
        <v>8</v>
      </c>
      <c r="EW46" s="16"/>
      <c r="EX46" s="37" t="s">
        <v>714</v>
      </c>
      <c r="EY46" s="36" t="s">
        <v>715</v>
      </c>
      <c r="EZ46" s="35"/>
      <c r="FA46" s="35"/>
      <c r="FB46" s="35"/>
      <c r="FC46" s="35"/>
      <c r="FD46" s="35"/>
      <c r="FE46" s="35"/>
      <c r="FF46" s="10"/>
      <c r="FG46" s="16"/>
      <c r="FH46" s="16"/>
      <c r="FI46" s="242"/>
      <c r="FJ46" s="16"/>
      <c r="FK46" s="16"/>
      <c r="FL46" s="21">
        <v>1</v>
      </c>
      <c r="FM46" s="21">
        <v>2</v>
      </c>
      <c r="FN46" s="21">
        <v>3</v>
      </c>
      <c r="FO46" s="35"/>
      <c r="FP46" s="36" t="s">
        <v>715</v>
      </c>
      <c r="FQ46" s="36" t="s">
        <v>715</v>
      </c>
      <c r="FR46" s="35"/>
      <c r="FS46" s="35"/>
      <c r="FT46" s="35"/>
      <c r="FU46" s="35"/>
      <c r="FV46" s="35"/>
      <c r="FW46" s="35"/>
      <c r="FX46" s="35"/>
      <c r="FY46" s="16"/>
      <c r="FZ46" s="16" t="s">
        <v>717</v>
      </c>
      <c r="GA46" s="242" t="s">
        <v>717</v>
      </c>
      <c r="GB46" s="16"/>
      <c r="GC46" s="16" t="s">
        <v>717</v>
      </c>
      <c r="GD46" s="242" t="s">
        <v>717</v>
      </c>
      <c r="GE46" s="242" t="s">
        <v>717</v>
      </c>
      <c r="GF46" s="242" t="s">
        <v>717</v>
      </c>
      <c r="GG46" s="242" t="s">
        <v>717</v>
      </c>
      <c r="GH46" s="16" t="s">
        <v>717</v>
      </c>
      <c r="GI46" s="242" t="s">
        <v>717</v>
      </c>
      <c r="GJ46" s="16"/>
      <c r="GK46" s="16" t="s">
        <v>717</v>
      </c>
      <c r="GL46" s="16"/>
      <c r="GM46" s="16" t="s">
        <v>717</v>
      </c>
      <c r="GN46" s="16" t="s">
        <v>717</v>
      </c>
      <c r="GO46" s="16" t="s">
        <v>717</v>
      </c>
      <c r="GP46" s="16" t="s">
        <v>717</v>
      </c>
      <c r="GQ46" s="16" t="s">
        <v>717</v>
      </c>
      <c r="GR46" s="36" t="s">
        <v>717</v>
      </c>
      <c r="GS46" s="242"/>
      <c r="GT46" s="242"/>
      <c r="GU46" s="242"/>
      <c r="GV46" s="242"/>
      <c r="GW46" s="16"/>
      <c r="GX46" s="16"/>
      <c r="GY46" s="56" t="s">
        <v>715</v>
      </c>
      <c r="GZ46" s="16"/>
      <c r="HA46" s="16"/>
      <c r="HB46" s="16"/>
      <c r="HC46" s="16"/>
      <c r="HD46" s="16"/>
      <c r="HE46" s="16"/>
      <c r="HF46" s="16"/>
      <c r="HG46" s="10"/>
      <c r="HH46" s="36" t="s">
        <v>713</v>
      </c>
      <c r="HI46" s="36"/>
      <c r="HJ46" s="36"/>
      <c r="HK46" s="36"/>
      <c r="HL46" s="36"/>
      <c r="HM46" s="36" t="s">
        <v>718</v>
      </c>
      <c r="HN46" s="35"/>
      <c r="HO46" s="35"/>
      <c r="HP46" s="35"/>
      <c r="HQ46" s="16"/>
      <c r="HR46" s="16"/>
      <c r="HS46" s="16"/>
      <c r="HT46" s="57" t="s">
        <v>719</v>
      </c>
      <c r="HU46" s="10"/>
      <c r="HV46" s="37" t="s">
        <v>710</v>
      </c>
      <c r="HW46" s="36" t="s">
        <v>717</v>
      </c>
      <c r="HX46" s="36"/>
      <c r="HY46" s="36"/>
      <c r="HZ46" s="36"/>
      <c r="IA46" s="16"/>
      <c r="IB46" s="242"/>
      <c r="IC46" s="16"/>
      <c r="ID46" s="27">
        <v>0</v>
      </c>
    </row>
    <row r="47" spans="1:238" ht="6.75" customHeight="1">
      <c r="A47" s="24">
        <f t="shared" ref="A47" si="199">ROW(A47)-5</f>
        <v>42</v>
      </c>
      <c r="B47" s="25">
        <v>0</v>
      </c>
      <c r="C47" s="25"/>
      <c r="D47" s="25"/>
      <c r="E47" s="25" t="b">
        <v>0</v>
      </c>
      <c r="F47" s="25" t="b">
        <v>0</v>
      </c>
      <c r="G47" s="25" t="b">
        <v>0</v>
      </c>
      <c r="H47" s="25" t="b">
        <v>0</v>
      </c>
      <c r="I47" s="25" t="b">
        <v>0</v>
      </c>
      <c r="J47" s="25" t="b">
        <v>0</v>
      </c>
      <c r="K47" s="25" t="b">
        <v>0</v>
      </c>
      <c r="L47" s="25" t="b">
        <v>0</v>
      </c>
      <c r="M47" s="25" t="b">
        <v>0</v>
      </c>
      <c r="N47" s="25" t="b">
        <v>0</v>
      </c>
      <c r="O47" s="25" t="b">
        <v>0</v>
      </c>
      <c r="P47" s="230" t="s">
        <v>26</v>
      </c>
      <c r="Q47" s="11" t="str">
        <f ca="1">IF(COUNTIF(P$5:P47,P47)=1,"-","Dup")</f>
        <v>-</v>
      </c>
      <c r="R47" s="239">
        <f t="shared" ref="R47:Y47" si="200">R$5</f>
        <v>0</v>
      </c>
      <c r="S47" s="9" t="str">
        <f t="shared" si="200"/>
        <v>-</v>
      </c>
      <c r="T47" s="9" t="str">
        <f t="shared" si="200"/>
        <v>-</v>
      </c>
      <c r="U47" s="9" t="str">
        <f t="shared" si="200"/>
        <v>-</v>
      </c>
      <c r="V47" s="9" t="str">
        <f t="shared" si="200"/>
        <v>-</v>
      </c>
      <c r="W47" s="9" t="str">
        <f t="shared" si="200"/>
        <v>-</v>
      </c>
      <c r="X47" s="239" t="str">
        <f t="shared" si="200"/>
        <v>-</v>
      </c>
      <c r="Y47" s="239">
        <f t="shared" si="200"/>
        <v>0</v>
      </c>
      <c r="Z47" s="9" t="str">
        <f t="shared" ref="Z47:AU47" si="201">Z$5</f>
        <v>-</v>
      </c>
      <c r="AA47" s="239" t="str">
        <f t="shared" si="201"/>
        <v>-</v>
      </c>
      <c r="AB47" s="239" t="str">
        <f t="shared" si="201"/>
        <v>-</v>
      </c>
      <c r="AC47" s="239" t="str">
        <f t="shared" si="201"/>
        <v>-</v>
      </c>
      <c r="AD47" s="9" t="str">
        <f t="shared" si="201"/>
        <v>-</v>
      </c>
      <c r="AE47" s="9" t="str">
        <f>AE$5</f>
        <v>-</v>
      </c>
      <c r="AF47" s="239" t="str">
        <f>AF$5</f>
        <v>-</v>
      </c>
      <c r="AG47" s="239" t="str">
        <f>AG$5</f>
        <v>-</v>
      </c>
      <c r="AH47" s="239" t="str">
        <f>AH$5</f>
        <v>-</v>
      </c>
      <c r="AI47" s="239">
        <f>AI$5</f>
        <v>0</v>
      </c>
      <c r="AJ47" s="9" t="str">
        <f t="shared" si="201"/>
        <v>-</v>
      </c>
      <c r="AK47" s="9" t="str">
        <f>AK$5</f>
        <v>-</v>
      </c>
      <c r="AL47" s="9" t="str">
        <f>AL$5</f>
        <v>-</v>
      </c>
      <c r="AM47" s="9" t="str">
        <f t="shared" si="201"/>
        <v>-</v>
      </c>
      <c r="AN47" s="239" t="str">
        <f>AN$5</f>
        <v>-</v>
      </c>
      <c r="AO47" s="9" t="str">
        <f t="shared" si="201"/>
        <v>-</v>
      </c>
      <c r="AP47" s="9" t="str">
        <f t="shared" si="201"/>
        <v>-</v>
      </c>
      <c r="AQ47" s="9" t="str">
        <f t="shared" si="201"/>
        <v>-</v>
      </c>
      <c r="AR47" s="9">
        <f t="shared" si="201"/>
        <v>1</v>
      </c>
      <c r="AS47" s="9">
        <f t="shared" si="201"/>
        <v>1</v>
      </c>
      <c r="AT47" s="9" t="str">
        <f t="shared" si="201"/>
        <v>-</v>
      </c>
      <c r="AU47" s="9" t="str">
        <f t="shared" si="201"/>
        <v>-</v>
      </c>
      <c r="AV47" s="239">
        <f>AV$5</f>
        <v>0</v>
      </c>
      <c r="AW47" s="9" t="str">
        <f t="shared" ref="AW47:BJ47" si="202">AW$5</f>
        <v>-</v>
      </c>
      <c r="AX47" s="9" t="str">
        <f t="shared" si="202"/>
        <v>-</v>
      </c>
      <c r="AY47" s="9" t="str">
        <f t="shared" si="202"/>
        <v>-</v>
      </c>
      <c r="AZ47" s="9" t="str">
        <f t="shared" si="202"/>
        <v>-</v>
      </c>
      <c r="BA47" s="9" t="str">
        <f t="shared" si="202"/>
        <v>-</v>
      </c>
      <c r="BB47" s="9" t="str">
        <f t="shared" si="202"/>
        <v>-</v>
      </c>
      <c r="BC47" s="9" t="str">
        <f t="shared" si="202"/>
        <v>-</v>
      </c>
      <c r="BD47" s="9" t="str">
        <f t="shared" si="202"/>
        <v>-</v>
      </c>
      <c r="BE47" s="9" t="str">
        <f t="shared" si="202"/>
        <v>-</v>
      </c>
      <c r="BF47" s="9" t="str">
        <f t="shared" si="202"/>
        <v>-</v>
      </c>
      <c r="BG47" s="9" t="str">
        <f t="shared" si="202"/>
        <v>-</v>
      </c>
      <c r="BH47" s="9" t="str">
        <f t="shared" si="202"/>
        <v>-</v>
      </c>
      <c r="BI47" s="9" t="str">
        <f t="shared" si="202"/>
        <v>-</v>
      </c>
      <c r="BJ47" s="9" t="str">
        <f t="shared" si="202"/>
        <v>-</v>
      </c>
      <c r="BK47" s="9" t="str">
        <f t="shared" ref="BK47:BQ47" si="203">BK$5</f>
        <v>-</v>
      </c>
      <c r="BL47" s="9" t="str">
        <f t="shared" si="203"/>
        <v>-</v>
      </c>
      <c r="BM47" s="9" t="str">
        <f t="shared" si="203"/>
        <v>-</v>
      </c>
      <c r="BN47" s="9" t="str">
        <f t="shared" si="203"/>
        <v>-</v>
      </c>
      <c r="BO47" s="9" t="str">
        <f t="shared" si="203"/>
        <v>-</v>
      </c>
      <c r="BP47" s="9" t="str">
        <f t="shared" si="203"/>
        <v>-</v>
      </c>
      <c r="BQ47" s="9" t="str">
        <f t="shared" si="203"/>
        <v>-</v>
      </c>
      <c r="BR47" s="239">
        <f>BR$5</f>
        <v>0</v>
      </c>
      <c r="BS47" s="9" t="str">
        <f t="shared" ref="BS47:CN47" si="204">BS$5</f>
        <v>-</v>
      </c>
      <c r="BT47" s="9" t="str">
        <f t="shared" si="204"/>
        <v>-</v>
      </c>
      <c r="BU47" s="9" t="str">
        <f t="shared" si="204"/>
        <v>-</v>
      </c>
      <c r="BV47" s="9" t="str">
        <f t="shared" si="204"/>
        <v>-</v>
      </c>
      <c r="BW47" s="9" t="str">
        <f t="shared" si="204"/>
        <v>-</v>
      </c>
      <c r="BX47" s="9" t="str">
        <f t="shared" si="204"/>
        <v>-</v>
      </c>
      <c r="BY47" s="9" t="str">
        <f t="shared" si="204"/>
        <v>-</v>
      </c>
      <c r="BZ47" s="9" t="str">
        <f t="shared" si="204"/>
        <v>-</v>
      </c>
      <c r="CA47" s="239" t="str">
        <f t="shared" si="204"/>
        <v>-</v>
      </c>
      <c r="CB47" s="239" t="str">
        <f t="shared" si="204"/>
        <v>-</v>
      </c>
      <c r="CC47" s="239" t="str">
        <f t="shared" si="204"/>
        <v>-</v>
      </c>
      <c r="CD47" s="239" t="str">
        <f t="shared" si="204"/>
        <v>-</v>
      </c>
      <c r="CE47" s="239" t="str">
        <f t="shared" si="204"/>
        <v>-</v>
      </c>
      <c r="CF47" s="239" t="str">
        <f t="shared" si="204"/>
        <v>-</v>
      </c>
      <c r="CG47" s="239" t="str">
        <f t="shared" si="204"/>
        <v>-</v>
      </c>
      <c r="CH47" s="239" t="str">
        <f t="shared" si="204"/>
        <v>-</v>
      </c>
      <c r="CI47" s="239" t="str">
        <f t="shared" si="204"/>
        <v>-</v>
      </c>
      <c r="CJ47" s="239" t="str">
        <f t="shared" si="204"/>
        <v>-</v>
      </c>
      <c r="CK47" s="239" t="str">
        <f t="shared" si="204"/>
        <v>-</v>
      </c>
      <c r="CL47" s="239" t="str">
        <f t="shared" si="204"/>
        <v>-</v>
      </c>
      <c r="CM47" s="9" t="str">
        <f t="shared" si="204"/>
        <v>-</v>
      </c>
      <c r="CN47" s="9" t="str">
        <f t="shared" si="204"/>
        <v>-</v>
      </c>
      <c r="CO47" s="9" t="str">
        <f t="shared" ref="CO47:CV47" si="205">CO$5</f>
        <v>-</v>
      </c>
      <c r="CP47" s="9" t="str">
        <f t="shared" si="205"/>
        <v>-</v>
      </c>
      <c r="CQ47" s="9" t="str">
        <f t="shared" si="205"/>
        <v>-</v>
      </c>
      <c r="CR47" s="9" t="str">
        <f t="shared" si="205"/>
        <v>-</v>
      </c>
      <c r="CS47" s="9" t="str">
        <f t="shared" si="205"/>
        <v>-</v>
      </c>
      <c r="CT47" s="9" t="str">
        <f t="shared" si="205"/>
        <v>-</v>
      </c>
      <c r="CU47" s="9" t="str">
        <f t="shared" si="205"/>
        <v>-</v>
      </c>
      <c r="CV47" s="9" t="str">
        <f t="shared" si="205"/>
        <v>-</v>
      </c>
      <c r="CW47" s="7" t="s">
        <v>36</v>
      </c>
      <c r="CX47" s="7" t="s">
        <v>36</v>
      </c>
      <c r="CY47" s="7" t="s">
        <v>36</v>
      </c>
      <c r="CZ47" s="7" t="s">
        <v>36</v>
      </c>
      <c r="DA47" s="7" t="s">
        <v>36</v>
      </c>
      <c r="DB47" s="7" t="s">
        <v>36</v>
      </c>
      <c r="DC47" s="9">
        <f>DC$5</f>
        <v>0</v>
      </c>
      <c r="DD47" s="239">
        <f>DD$5</f>
        <v>0</v>
      </c>
      <c r="DE47" s="239">
        <f t="shared" ref="DE47" si="206">DE$5</f>
        <v>0</v>
      </c>
      <c r="DF47" s="9">
        <f t="shared" ref="DF47:EI47" si="207">DF$5</f>
        <v>0</v>
      </c>
      <c r="DG47" s="9">
        <f t="shared" si="207"/>
        <v>0</v>
      </c>
      <c r="DH47" s="9">
        <f t="shared" si="207"/>
        <v>0</v>
      </c>
      <c r="DI47" s="9">
        <f t="shared" si="207"/>
        <v>0</v>
      </c>
      <c r="DJ47" s="9" t="str">
        <f t="shared" si="207"/>
        <v>-</v>
      </c>
      <c r="DK47" s="9" t="str">
        <f t="shared" si="207"/>
        <v>-</v>
      </c>
      <c r="DL47" s="9" t="str">
        <f t="shared" si="207"/>
        <v>-</v>
      </c>
      <c r="DM47" s="9" t="str">
        <f t="shared" si="207"/>
        <v>-</v>
      </c>
      <c r="DN47" s="9" t="str">
        <f t="shared" si="207"/>
        <v>-</v>
      </c>
      <c r="DO47" s="9" t="str">
        <f t="shared" si="207"/>
        <v>-</v>
      </c>
      <c r="DP47" s="9" t="str">
        <f t="shared" si="207"/>
        <v>-</v>
      </c>
      <c r="DQ47" s="9" t="str">
        <f t="shared" si="207"/>
        <v>-</v>
      </c>
      <c r="DR47" s="9" t="str">
        <f t="shared" si="207"/>
        <v>-</v>
      </c>
      <c r="DS47" s="9" t="str">
        <f t="shared" si="207"/>
        <v>-</v>
      </c>
      <c r="DT47" s="9" t="str">
        <f t="shared" si="207"/>
        <v>-</v>
      </c>
      <c r="DU47" s="239">
        <f>DU$5</f>
        <v>0</v>
      </c>
      <c r="DV47" s="9" t="str">
        <f t="shared" si="207"/>
        <v>-</v>
      </c>
      <c r="DW47" s="9" t="str">
        <f t="shared" si="207"/>
        <v>-</v>
      </c>
      <c r="DX47" s="9" t="str">
        <f t="shared" si="207"/>
        <v>-</v>
      </c>
      <c r="DY47" s="9" t="str">
        <f t="shared" si="207"/>
        <v>-</v>
      </c>
      <c r="DZ47" s="9" t="str">
        <f t="shared" si="207"/>
        <v>-</v>
      </c>
      <c r="EA47" s="9" t="str">
        <f t="shared" si="207"/>
        <v>-</v>
      </c>
      <c r="EB47" s="9" t="str">
        <f t="shared" si="207"/>
        <v>-</v>
      </c>
      <c r="EC47" s="9">
        <f t="shared" si="207"/>
        <v>0</v>
      </c>
      <c r="ED47" s="9" t="str">
        <f t="shared" si="207"/>
        <v>-</v>
      </c>
      <c r="EE47" s="9">
        <f>EE$5</f>
        <v>1</v>
      </c>
      <c r="EF47" s="9">
        <f>EF$5</f>
        <v>0</v>
      </c>
      <c r="EG47" s="9">
        <f t="shared" si="207"/>
        <v>1</v>
      </c>
      <c r="EH47" s="9">
        <f t="shared" si="207"/>
        <v>0</v>
      </c>
      <c r="EI47" s="9">
        <f t="shared" si="207"/>
        <v>1</v>
      </c>
      <c r="EJ47" s="9">
        <v>1</v>
      </c>
      <c r="EK47" s="9">
        <f>EK$5</f>
        <v>1</v>
      </c>
      <c r="EL47" s="9">
        <f>EL$5</f>
        <v>0</v>
      </c>
      <c r="EM47" s="9">
        <v>1</v>
      </c>
      <c r="EN47" s="9">
        <f t="shared" ref="EN47:FE47" si="208">EN$5</f>
        <v>0</v>
      </c>
      <c r="EO47" s="9">
        <f t="shared" si="208"/>
        <v>0</v>
      </c>
      <c r="EP47" s="9">
        <f t="shared" si="208"/>
        <v>0</v>
      </c>
      <c r="EQ47" s="9">
        <f t="shared" si="208"/>
        <v>0</v>
      </c>
      <c r="ER47" s="9">
        <f t="shared" si="208"/>
        <v>0</v>
      </c>
      <c r="ES47" s="9">
        <f t="shared" si="208"/>
        <v>0</v>
      </c>
      <c r="ET47" s="9">
        <f>ET$5</f>
        <v>0</v>
      </c>
      <c r="EU47" s="9">
        <f>EU$5</f>
        <v>0</v>
      </c>
      <c r="EV47" s="9">
        <f t="shared" si="208"/>
        <v>0</v>
      </c>
      <c r="EW47" s="9">
        <f t="shared" si="208"/>
        <v>0</v>
      </c>
      <c r="EX47" s="9">
        <f t="shared" si="208"/>
        <v>1</v>
      </c>
      <c r="EY47" s="9">
        <f t="shared" si="208"/>
        <v>0</v>
      </c>
      <c r="EZ47" s="9">
        <f t="shared" si="208"/>
        <v>0</v>
      </c>
      <c r="FA47" s="9">
        <f t="shared" si="208"/>
        <v>0</v>
      </c>
      <c r="FB47" s="9">
        <f t="shared" si="208"/>
        <v>0</v>
      </c>
      <c r="FC47" s="9">
        <f t="shared" si="208"/>
        <v>0</v>
      </c>
      <c r="FD47" s="9">
        <f t="shared" si="208"/>
        <v>0</v>
      </c>
      <c r="FE47" s="9">
        <f t="shared" si="208"/>
        <v>0</v>
      </c>
      <c r="FF47" s="239">
        <f>FF$5</f>
        <v>0</v>
      </c>
      <c r="FG47" s="9" t="str">
        <f t="shared" ref="FG47:FK47" si="209">FG$5</f>
        <v>-</v>
      </c>
      <c r="FH47" s="9" t="str">
        <f t="shared" si="209"/>
        <v>-</v>
      </c>
      <c r="FI47" s="239" t="str">
        <f t="shared" si="209"/>
        <v>-</v>
      </c>
      <c r="FJ47" s="9" t="str">
        <f t="shared" si="209"/>
        <v>-</v>
      </c>
      <c r="FK47" s="9" t="str">
        <f t="shared" si="209"/>
        <v>-</v>
      </c>
      <c r="FL47" s="9" t="str">
        <f t="shared" ref="FL47:IC47" si="210">FL$5</f>
        <v>-</v>
      </c>
      <c r="FM47" s="9" t="str">
        <f t="shared" si="210"/>
        <v>-</v>
      </c>
      <c r="FN47" s="9" t="str">
        <f t="shared" si="210"/>
        <v>-</v>
      </c>
      <c r="FO47" s="9">
        <f t="shared" si="210"/>
        <v>0</v>
      </c>
      <c r="FP47" s="9" t="str">
        <f t="shared" si="210"/>
        <v>-</v>
      </c>
      <c r="FQ47" s="9" t="str">
        <f t="shared" si="210"/>
        <v>-</v>
      </c>
      <c r="FR47" s="9" t="str">
        <f t="shared" si="210"/>
        <v>-</v>
      </c>
      <c r="FS47" s="9" t="str">
        <f>FS$5</f>
        <v>-</v>
      </c>
      <c r="FT47" s="9" t="str">
        <f t="shared" si="210"/>
        <v>-</v>
      </c>
      <c r="FU47" s="9" t="str">
        <f t="shared" si="210"/>
        <v>-</v>
      </c>
      <c r="FV47" s="9" t="str">
        <f t="shared" si="210"/>
        <v>-</v>
      </c>
      <c r="FW47" s="9" t="str">
        <f t="shared" si="210"/>
        <v>-</v>
      </c>
      <c r="FX47" s="9" t="str">
        <f t="shared" si="210"/>
        <v>-</v>
      </c>
      <c r="FY47" s="9" t="str">
        <f t="shared" si="210"/>
        <v>-</v>
      </c>
      <c r="FZ47" s="9" t="str">
        <f t="shared" si="210"/>
        <v>-</v>
      </c>
      <c r="GA47" s="239" t="str">
        <f t="shared" si="210"/>
        <v>-</v>
      </c>
      <c r="GB47" s="9" t="str">
        <f t="shared" si="210"/>
        <v>-</v>
      </c>
      <c r="GC47" s="9" t="str">
        <f t="shared" si="210"/>
        <v>-</v>
      </c>
      <c r="GD47" s="239" t="str">
        <f t="shared" si="210"/>
        <v>-</v>
      </c>
      <c r="GE47" s="239" t="str">
        <f t="shared" si="210"/>
        <v>-</v>
      </c>
      <c r="GF47" s="239" t="str">
        <f t="shared" si="210"/>
        <v>-</v>
      </c>
      <c r="GG47" s="239" t="str">
        <f t="shared" si="210"/>
        <v>-</v>
      </c>
      <c r="GH47" s="9" t="str">
        <f t="shared" si="210"/>
        <v>-</v>
      </c>
      <c r="GI47" s="239" t="str">
        <f t="shared" si="210"/>
        <v>-</v>
      </c>
      <c r="GJ47" s="9" t="str">
        <f>GJ$5</f>
        <v>-</v>
      </c>
      <c r="GK47" s="9" t="str">
        <f>GK$5</f>
        <v>-</v>
      </c>
      <c r="GL47" s="9" t="str">
        <f>GL$5</f>
        <v>-</v>
      </c>
      <c r="GM47" s="9" t="str">
        <f>GM$5</f>
        <v>-</v>
      </c>
      <c r="GN47" s="9" t="str">
        <f>GN$5</f>
        <v>-</v>
      </c>
      <c r="GO47" s="9" t="str">
        <f t="shared" ref="GO47:GQ47" si="211">GO$5</f>
        <v>-</v>
      </c>
      <c r="GP47" s="9" t="str">
        <f t="shared" si="211"/>
        <v>-</v>
      </c>
      <c r="GQ47" s="9" t="str">
        <f t="shared" si="211"/>
        <v>-</v>
      </c>
      <c r="GR47" s="9" t="str">
        <f t="shared" si="210"/>
        <v>-</v>
      </c>
      <c r="GS47" s="239" t="str">
        <f>GS$5</f>
        <v>-</v>
      </c>
      <c r="GT47" s="239" t="str">
        <f t="shared" si="210"/>
        <v>-</v>
      </c>
      <c r="GU47" s="239" t="str">
        <f t="shared" si="210"/>
        <v>-</v>
      </c>
      <c r="GV47" s="239" t="str">
        <f t="shared" si="210"/>
        <v>-</v>
      </c>
      <c r="GW47" s="9" t="str">
        <f t="shared" si="210"/>
        <v>-</v>
      </c>
      <c r="GX47" s="9" t="str">
        <f t="shared" si="210"/>
        <v>-</v>
      </c>
      <c r="GY47" s="9" t="str">
        <f t="shared" si="210"/>
        <v>-</v>
      </c>
      <c r="GZ47" s="9" t="str">
        <f t="shared" si="210"/>
        <v>-</v>
      </c>
      <c r="HA47" s="9" t="str">
        <f t="shared" si="210"/>
        <v>-</v>
      </c>
      <c r="HB47" s="9" t="str">
        <f t="shared" ref="HB47:HG47" si="212">HB$5</f>
        <v>-</v>
      </c>
      <c r="HC47" s="9" t="str">
        <f t="shared" si="212"/>
        <v>-</v>
      </c>
      <c r="HD47" s="9" t="str">
        <f t="shared" si="212"/>
        <v>-</v>
      </c>
      <c r="HE47" s="9" t="str">
        <f t="shared" si="212"/>
        <v>-</v>
      </c>
      <c r="HF47" s="9" t="str">
        <f t="shared" si="212"/>
        <v>-</v>
      </c>
      <c r="HG47" s="239">
        <f t="shared" si="212"/>
        <v>0</v>
      </c>
      <c r="HH47" s="9">
        <f t="shared" si="210"/>
        <v>1</v>
      </c>
      <c r="HI47" s="9">
        <f t="shared" si="210"/>
        <v>0</v>
      </c>
      <c r="HJ47" s="9">
        <f t="shared" si="210"/>
        <v>1</v>
      </c>
      <c r="HK47" s="9">
        <f t="shared" si="210"/>
        <v>1</v>
      </c>
      <c r="HL47" s="9">
        <f t="shared" si="210"/>
        <v>0</v>
      </c>
      <c r="HM47" s="9" t="str">
        <f t="shared" si="210"/>
        <v>-</v>
      </c>
      <c r="HN47" s="9" t="str">
        <f t="shared" si="210"/>
        <v>-</v>
      </c>
      <c r="HO47" s="9" t="str">
        <f t="shared" si="210"/>
        <v>-</v>
      </c>
      <c r="HP47" s="9" t="str">
        <f t="shared" si="210"/>
        <v>-</v>
      </c>
      <c r="HQ47" s="9">
        <f t="shared" si="210"/>
        <v>1</v>
      </c>
      <c r="HR47" s="9">
        <f t="shared" si="210"/>
        <v>1</v>
      </c>
      <c r="HS47" s="9">
        <f t="shared" si="210"/>
        <v>1</v>
      </c>
      <c r="HT47" s="9">
        <f t="shared" si="210"/>
        <v>1</v>
      </c>
      <c r="HU47" s="239">
        <f>HU$5</f>
        <v>0</v>
      </c>
      <c r="HV47" s="9">
        <f t="shared" si="210"/>
        <v>1</v>
      </c>
      <c r="HW47" s="9">
        <f t="shared" si="210"/>
        <v>1</v>
      </c>
      <c r="HX47" s="9">
        <f t="shared" si="210"/>
        <v>1</v>
      </c>
      <c r="HY47" s="9">
        <f t="shared" si="210"/>
        <v>1</v>
      </c>
      <c r="HZ47" s="9">
        <f t="shared" si="210"/>
        <v>1</v>
      </c>
      <c r="IA47" s="9">
        <f t="shared" si="210"/>
        <v>1</v>
      </c>
      <c r="IB47" s="239" t="str">
        <f t="shared" si="210"/>
        <v>-</v>
      </c>
      <c r="IC47" s="9">
        <f t="shared" si="210"/>
        <v>1</v>
      </c>
      <c r="ID47" s="27">
        <v>0</v>
      </c>
    </row>
    <row r="48" spans="1:238">
      <c r="P48" s="224"/>
    </row>
  </sheetData>
  <autoFilter ref="A4:ID48" xr:uid="{A5DE918E-332D-4563-9BCB-E13ECBAD8AE1}"/>
  <phoneticPr fontId="4" type="noConversion"/>
  <conditionalFormatting sqref="H17:N17 H23:N23">
    <cfRule type="expression" dxfId="45" priority="197">
      <formula>(H17&lt;&gt;H$15)</formula>
    </cfRule>
  </conditionalFormatting>
  <conditionalFormatting sqref="E1:G1048576">
    <cfRule type="cellIs" dxfId="44" priority="215" stopIfTrue="1" operator="equal">
      <formula>TRUE</formula>
    </cfRule>
  </conditionalFormatting>
  <conditionalFormatting sqref="A1:XFD1">
    <cfRule type="cellIs" dxfId="43" priority="216" stopIfTrue="1" operator="equal">
      <formula>"sam"</formula>
    </cfRule>
    <cfRule type="cellIs" dxfId="42" priority="217" stopIfTrue="1" operator="equal">
      <formula>"sap"</formula>
    </cfRule>
    <cfRule type="cellIs" dxfId="41" priority="218" stopIfTrue="1" operator="equal">
      <formula>"saa"</formula>
    </cfRule>
    <cfRule type="cellIs" dxfId="40" priority="219" stopIfTrue="1" operator="equal">
      <formula>"sar"</formula>
    </cfRule>
    <cfRule type="cellIs" dxfId="39" priority="220" stopIfTrue="1" operator="equal">
      <formula>"sat"</formula>
    </cfRule>
    <cfRule type="cellIs" dxfId="38" priority="255" stopIfTrue="1" operator="equal">
      <formula>"sav"</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53" zoomScale="80" zoomScaleNormal="80" workbookViewId="0">
      <selection activeCell="K67" sqref="K6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952</v>
      </c>
      <c r="C4" s="214">
        <v>3</v>
      </c>
      <c r="D4" s="69" t="str">
        <f>CHOOSE(d.TOL+1,"Master ","Aut ","Win ","Spr ")</f>
        <v xml:space="preserve">Spr </v>
      </c>
      <c r="E4" s="165" t="s">
        <v>1016</v>
      </c>
    </row>
    <row r="5" spans="1:67">
      <c r="A5" s="18" t="s">
        <v>1107</v>
      </c>
      <c r="F5" s="236"/>
      <c r="G5" s="236"/>
      <c r="H5" s="236"/>
      <c r="I5" s="236"/>
      <c r="J5" s="236"/>
      <c r="K5" s="236"/>
      <c r="L5" s="236"/>
      <c r="M5" s="236"/>
      <c r="N5" s="236"/>
      <c r="O5" s="236"/>
      <c r="P5" s="236"/>
      <c r="Q5" s="236"/>
      <c r="U5" s="236"/>
      <c r="V5" s="236"/>
      <c r="W5" s="236"/>
      <c r="X5" s="236"/>
      <c r="Y5" s="236"/>
      <c r="Z5" s="236"/>
      <c r="AA5" s="236"/>
      <c r="AB5" s="236"/>
      <c r="AC5" s="236"/>
      <c r="AD5" s="236"/>
      <c r="AE5" s="236"/>
      <c r="AF5" s="236"/>
    </row>
    <row r="6" spans="1:67">
      <c r="B6" s="43" t="s">
        <v>941</v>
      </c>
      <c r="C6" s="58">
        <v>2</v>
      </c>
      <c r="D6" s="69" t="str">
        <f>CHOOSE(d.Region,"SWV","GSM","CWM")</f>
        <v>GSM</v>
      </c>
      <c r="E6" s="69" t="s">
        <v>968</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6"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6"/>
      <c r="G8" s="236"/>
      <c r="H8" s="236"/>
      <c r="I8" s="236"/>
      <c r="J8" s="236"/>
      <c r="K8" s="236"/>
      <c r="L8" s="236"/>
      <c r="M8" s="236"/>
      <c r="N8" s="236"/>
      <c r="O8" s="236"/>
      <c r="P8" s="236"/>
      <c r="Q8" s="236"/>
      <c r="U8" s="236"/>
      <c r="V8" s="236"/>
      <c r="W8" s="236"/>
      <c r="X8" s="236"/>
      <c r="Y8" s="236"/>
      <c r="Z8" s="236"/>
      <c r="AA8" s="236"/>
      <c r="AB8" s="236"/>
      <c r="AC8" s="236"/>
      <c r="AD8" s="236"/>
      <c r="AE8" s="236"/>
      <c r="AF8" s="236"/>
    </row>
    <row r="9" spans="1:67">
      <c r="A9" s="18" t="s">
        <v>949</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1013</v>
      </c>
    </row>
    <row r="21" spans="1:42" ht="118.5" outlineLevel="1">
      <c r="B21" s="24" t="s">
        <v>428</v>
      </c>
      <c r="C21" s="33" t="s">
        <v>727</v>
      </c>
      <c r="D21" s="33" t="s">
        <v>839</v>
      </c>
      <c r="E21" s="33" t="s">
        <v>370</v>
      </c>
      <c r="F21" s="33" t="s">
        <v>371</v>
      </c>
      <c r="G21" s="33" t="s">
        <v>405</v>
      </c>
      <c r="H21" s="33" t="s">
        <v>386</v>
      </c>
      <c r="I21" s="33" t="s">
        <v>416</v>
      </c>
      <c r="J21" s="33" t="s">
        <v>416</v>
      </c>
      <c r="K21" s="33" t="s">
        <v>416</v>
      </c>
      <c r="L21" s="140" t="s">
        <v>937</v>
      </c>
      <c r="M21" s="140" t="s">
        <v>937</v>
      </c>
      <c r="N21" s="140" t="s">
        <v>937</v>
      </c>
      <c r="O21" s="140" t="s">
        <v>937</v>
      </c>
    </row>
    <row r="22" spans="1:42" outlineLevel="1">
      <c r="L22" s="171" t="s">
        <v>931</v>
      </c>
      <c r="M22" s="171"/>
      <c r="N22" s="171"/>
      <c r="O22" s="171"/>
      <c r="P22" s="171" t="s">
        <v>931</v>
      </c>
      <c r="Q22" s="171"/>
      <c r="R22" s="171"/>
      <c r="S22" s="171"/>
      <c r="T22" s="171" t="s">
        <v>931</v>
      </c>
      <c r="U22" s="171"/>
      <c r="V22" s="171"/>
      <c r="W22" s="171"/>
      <c r="X22" s="171" t="s">
        <v>931</v>
      </c>
      <c r="Y22" s="171"/>
      <c r="Z22" s="171"/>
      <c r="AA22" s="171"/>
    </row>
    <row r="23" spans="1:42" outlineLevel="1">
      <c r="C23" s="40"/>
      <c r="D23" s="40"/>
      <c r="E23" s="40"/>
      <c r="F23" s="40"/>
      <c r="G23" s="40"/>
      <c r="H23" s="170" t="s">
        <v>518</v>
      </c>
      <c r="I23" s="54" t="s">
        <v>633</v>
      </c>
      <c r="J23" s="54" t="s">
        <v>634</v>
      </c>
      <c r="K23" s="54" t="s">
        <v>635</v>
      </c>
      <c r="L23" s="169">
        <v>1</v>
      </c>
      <c r="M23" s="169">
        <v>2</v>
      </c>
      <c r="N23" s="169">
        <v>3</v>
      </c>
      <c r="O23" s="169">
        <v>4</v>
      </c>
      <c r="P23" s="54" t="s">
        <v>938</v>
      </c>
      <c r="Q23" s="54" t="s">
        <v>939</v>
      </c>
      <c r="R23" s="54" t="s">
        <v>940</v>
      </c>
      <c r="S23" s="54" t="s">
        <v>955</v>
      </c>
      <c r="T23" s="54" t="s">
        <v>938</v>
      </c>
      <c r="U23" s="54" t="s">
        <v>939</v>
      </c>
      <c r="V23" s="54" t="s">
        <v>940</v>
      </c>
      <c r="W23" s="54" t="s">
        <v>955</v>
      </c>
      <c r="X23" s="54" t="s">
        <v>938</v>
      </c>
      <c r="Y23" s="54" t="s">
        <v>939</v>
      </c>
      <c r="Z23" s="54" t="s">
        <v>940</v>
      </c>
      <c r="AA23" s="54" t="s">
        <v>955</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5"/>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5">
        <v>1</v>
      </c>
      <c r="M25" s="215">
        <v>1</v>
      </c>
      <c r="N25" s="215">
        <v>1</v>
      </c>
      <c r="O25" s="215">
        <v>1</v>
      </c>
    </row>
    <row r="26" spans="1:42" outlineLevel="1">
      <c r="A26" s="24">
        <v>3</v>
      </c>
      <c r="B26" s="52" t="s">
        <v>953</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5">
        <v>0</v>
      </c>
      <c r="M26" s="215">
        <v>0</v>
      </c>
      <c r="N26" s="215">
        <v>0</v>
      </c>
      <c r="O26" s="215">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5">
        <v>0.66</v>
      </c>
      <c r="M27" s="215">
        <v>0.66</v>
      </c>
      <c r="N27" s="215">
        <v>0.66</v>
      </c>
      <c r="O27" s="215">
        <v>0.66</v>
      </c>
    </row>
    <row r="28" spans="1:42" ht="17.25" outlineLevel="1">
      <c r="L28" s="139" t="s">
        <v>966</v>
      </c>
      <c r="M28" s="139"/>
      <c r="N28" s="139"/>
      <c r="O28" s="139"/>
      <c r="P28" s="164" t="s">
        <v>942</v>
      </c>
      <c r="Q28" s="164"/>
      <c r="R28" s="164"/>
      <c r="S28" s="164"/>
      <c r="T28" s="164" t="s">
        <v>943</v>
      </c>
      <c r="U28" s="164"/>
      <c r="V28" s="164"/>
      <c r="W28" s="164"/>
      <c r="X28" s="164" t="s">
        <v>944</v>
      </c>
      <c r="Y28" s="164"/>
      <c r="Z28" s="164"/>
      <c r="AA28" s="164"/>
    </row>
    <row r="29" spans="1:42" outlineLevel="1">
      <c r="B29" t="s">
        <v>954</v>
      </c>
      <c r="C29" s="194" t="s">
        <v>960</v>
      </c>
      <c r="L29" s="191">
        <f>INDEX($P$29:$AA$29,1,(d.Region-1)*4+L$23)</f>
        <v>0</v>
      </c>
      <c r="M29" s="191">
        <f>INDEX($P$29:$AA$29,1,(d.Region-1)*4+M$23)</f>
        <v>0</v>
      </c>
      <c r="N29" s="191">
        <f>INDEX($P$29:$AA$29,1,(d.Region-1)*4+N$23)</f>
        <v>0</v>
      </c>
      <c r="O29" s="191">
        <f>INDEX($P$29:$AA$29,1,(d.Region-1)*4+O$23)</f>
        <v>0</v>
      </c>
      <c r="P29" s="192">
        <v>0</v>
      </c>
      <c r="Q29" s="192">
        <v>0</v>
      </c>
      <c r="R29" s="192">
        <v>0</v>
      </c>
      <c r="S29" s="192">
        <v>0</v>
      </c>
      <c r="T29" s="192">
        <v>0</v>
      </c>
      <c r="U29" s="192">
        <v>0</v>
      </c>
      <c r="V29" s="192">
        <v>0</v>
      </c>
      <c r="W29" s="192">
        <v>0</v>
      </c>
      <c r="X29" s="192">
        <v>0</v>
      </c>
      <c r="Y29" s="192">
        <v>0</v>
      </c>
      <c r="Z29" s="192">
        <v>0</v>
      </c>
      <c r="AA29" s="192">
        <v>0</v>
      </c>
    </row>
    <row r="30" spans="1:42" outlineLevel="1">
      <c r="U30" t="s">
        <v>956</v>
      </c>
    </row>
    <row r="32" spans="1:42">
      <c r="A32" s="18" t="s">
        <v>969</v>
      </c>
    </row>
    <row r="33" spans="1:18" ht="81" customHeight="1" outlineLevel="1">
      <c r="C33" s="33" t="s">
        <v>79</v>
      </c>
      <c r="D33" s="33" t="s">
        <v>118</v>
      </c>
      <c r="E33" s="33" t="s">
        <v>80</v>
      </c>
      <c r="F33" s="33" t="s">
        <v>375</v>
      </c>
      <c r="G33" s="33"/>
      <c r="H33" s="33" t="s">
        <v>854</v>
      </c>
      <c r="I33" s="33" t="s">
        <v>855</v>
      </c>
      <c r="J33" s="33" t="s">
        <v>856</v>
      </c>
    </row>
    <row r="34" spans="1:18" outlineLevel="1">
      <c r="A34">
        <v>1</v>
      </c>
      <c r="B34" t="s">
        <v>384</v>
      </c>
      <c r="C34" s="42">
        <v>70</v>
      </c>
      <c r="D34" s="42">
        <v>50</v>
      </c>
      <c r="E34" s="42">
        <v>70</v>
      </c>
      <c r="F34" s="42">
        <v>50</v>
      </c>
      <c r="H34" s="128">
        <v>1</v>
      </c>
      <c r="I34" s="128">
        <v>1</v>
      </c>
      <c r="J34" s="128">
        <v>1</v>
      </c>
    </row>
    <row r="35" spans="1:18" outlineLevel="1">
      <c r="A35">
        <v>2</v>
      </c>
      <c r="B35" t="s">
        <v>871</v>
      </c>
      <c r="H35" s="128">
        <v>0.75</v>
      </c>
      <c r="I35" s="128">
        <v>0.75</v>
      </c>
      <c r="J35" s="128">
        <v>0.75</v>
      </c>
    </row>
    <row r="36" spans="1:18" outlineLevel="1">
      <c r="A36">
        <v>3</v>
      </c>
      <c r="B36" t="s">
        <v>872</v>
      </c>
      <c r="H36" s="128">
        <v>1.25</v>
      </c>
      <c r="I36" s="128">
        <v>1.25</v>
      </c>
      <c r="J36" s="128">
        <v>1.25</v>
      </c>
    </row>
    <row r="37" spans="1:18" outlineLevel="1">
      <c r="A37">
        <v>4</v>
      </c>
      <c r="B37" t="s">
        <v>873</v>
      </c>
      <c r="H37" s="129"/>
      <c r="I37" s="128">
        <v>1.5</v>
      </c>
      <c r="J37" s="129"/>
    </row>
    <row r="38" spans="1:18" outlineLevel="1"/>
    <row r="39" spans="1:18" collapsed="1"/>
    <row r="40" spans="1:18">
      <c r="A40" s="18" t="s">
        <v>970</v>
      </c>
      <c r="B40" s="18"/>
      <c r="C40" t="s">
        <v>932</v>
      </c>
    </row>
    <row r="41" spans="1:18" s="209" customFormat="1">
      <c r="I41" s="209" t="s">
        <v>942</v>
      </c>
      <c r="J41" s="209" t="s">
        <v>943</v>
      </c>
      <c r="K41" s="209" t="s">
        <v>944</v>
      </c>
    </row>
    <row r="42" spans="1:18" ht="53.25" outlineLevel="1">
      <c r="C42" s="33" t="s">
        <v>865</v>
      </c>
      <c r="D42" s="33" t="s">
        <v>866</v>
      </c>
      <c r="E42" s="33" t="s">
        <v>867</v>
      </c>
      <c r="F42" s="33" t="s">
        <v>950</v>
      </c>
      <c r="G42" s="33" t="s">
        <v>951</v>
      </c>
      <c r="H42" s="211" t="s">
        <v>999</v>
      </c>
      <c r="I42" s="209" t="s">
        <v>998</v>
      </c>
      <c r="J42" s="209"/>
      <c r="K42" s="209"/>
      <c r="L42" s="209"/>
      <c r="M42" s="209"/>
      <c r="N42" s="209"/>
      <c r="O42" s="209"/>
      <c r="P42" s="209"/>
      <c r="Q42" s="209"/>
      <c r="R42" s="209"/>
    </row>
    <row r="43" spans="1:18" outlineLevel="1">
      <c r="A43">
        <v>1</v>
      </c>
      <c r="B43" t="s">
        <v>858</v>
      </c>
      <c r="C43" s="121" t="b">
        <v>1</v>
      </c>
      <c r="D43" s="122" t="b">
        <v>0</v>
      </c>
      <c r="E43" s="122" t="b">
        <v>0</v>
      </c>
      <c r="F43" s="123">
        <v>19</v>
      </c>
      <c r="G43" s="166" t="str">
        <f>TEXT($F43,"0")&amp;":"&amp;TEXT($F43+1,"0")</f>
        <v>19:20</v>
      </c>
      <c r="H43" s="212">
        <f>_xlfn.DAYS(INDEX($I43:$K43,1,d.Region),DATE(YEAR(INDEX($I43:$K43,1,d.Region)),1,1))+1</f>
        <v>135</v>
      </c>
      <c r="I43" s="213"/>
      <c r="J43" s="272">
        <v>44696</v>
      </c>
      <c r="K43" s="213"/>
    </row>
    <row r="44" spans="1:18" outlineLevel="1">
      <c r="A44">
        <v>2</v>
      </c>
      <c r="B44" t="s">
        <v>859</v>
      </c>
      <c r="C44" s="124" t="b">
        <v>0</v>
      </c>
      <c r="D44" s="125" t="b">
        <v>1</v>
      </c>
      <c r="E44" s="125" t="b">
        <v>0</v>
      </c>
      <c r="F44" s="273" t="e">
        <f>F43+i.TOLoffset_r2</f>
        <v>#NAME?</v>
      </c>
      <c r="G44" s="167" t="e">
        <f t="shared" ref="G44:G45" si="2">TEXT($F44,"0")&amp;":"&amp;TEXT($F44+1,"0")</f>
        <v>#NAME?</v>
      </c>
      <c r="H44" s="212">
        <f>_xlfn.DAYS(INDEX($I44:$K44,1,d.Region),DATE(YEAR(INDEX($I44:$K44,1,d.Region)),1,1))+1</f>
        <v>169</v>
      </c>
      <c r="I44" s="213"/>
      <c r="J44" s="272">
        <v>44730</v>
      </c>
      <c r="K44" s="213"/>
    </row>
    <row r="45" spans="1:18" outlineLevel="1">
      <c r="A45">
        <v>3</v>
      </c>
      <c r="B45" t="s">
        <v>409</v>
      </c>
      <c r="C45" s="126" t="b">
        <v>0</v>
      </c>
      <c r="D45" s="127" t="b">
        <v>0</v>
      </c>
      <c r="E45" s="127" t="b">
        <v>1</v>
      </c>
      <c r="F45" s="274" t="e">
        <f>F44+i.TOLoffset_r2</f>
        <v>#NAME?</v>
      </c>
      <c r="G45" s="168" t="e">
        <f t="shared" si="2"/>
        <v>#NAME?</v>
      </c>
      <c r="H45" s="212">
        <f>_xlfn.DAYS(INDEX($I45:$K45,1,d.Region),DATE(YEAR(INDEX($I45:$K45,1,d.Region)),1,1))+1</f>
        <v>204</v>
      </c>
      <c r="I45" s="213"/>
      <c r="J45" s="272">
        <v>44765</v>
      </c>
      <c r="K45" s="213"/>
    </row>
    <row r="46" spans="1:18" outlineLevel="1"/>
    <row r="48" spans="1:18">
      <c r="A48" s="18" t="s">
        <v>933</v>
      </c>
      <c r="B48" s="18"/>
      <c r="C48" t="s">
        <v>932</v>
      </c>
    </row>
    <row r="49" spans="1:191" ht="94.5" outlineLevel="1">
      <c r="C49" s="33" t="s">
        <v>863</v>
      </c>
      <c r="D49" s="33" t="s">
        <v>868</v>
      </c>
      <c r="E49" s="33" t="s">
        <v>869</v>
      </c>
      <c r="F49" s="33" t="s">
        <v>870</v>
      </c>
    </row>
    <row r="50" spans="1:191" outlineLevel="1">
      <c r="B50" s="38" t="s">
        <v>864</v>
      </c>
      <c r="D50" s="112">
        <v>0.5</v>
      </c>
      <c r="E50" s="112">
        <v>0.85</v>
      </c>
      <c r="F50" s="112">
        <v>1</v>
      </c>
    </row>
    <row r="51" spans="1:191" outlineLevel="1">
      <c r="A51">
        <v>1</v>
      </c>
      <c r="B51" t="s">
        <v>860</v>
      </c>
      <c r="C51" s="111">
        <v>1.4999999999999999E-2</v>
      </c>
      <c r="D51" s="113">
        <f>$C51*D$50</f>
        <v>7.4999999999999997E-3</v>
      </c>
      <c r="E51" s="114">
        <f t="shared" ref="E51:F53" si="3">$C51*E$50</f>
        <v>1.2749999999999999E-2</v>
      </c>
      <c r="F51" s="115">
        <f t="shared" si="3"/>
        <v>1.4999999999999999E-2</v>
      </c>
    </row>
    <row r="52" spans="1:191" outlineLevel="1">
      <c r="A52">
        <v>2</v>
      </c>
      <c r="B52" t="s">
        <v>861</v>
      </c>
      <c r="C52" s="111">
        <v>-0.06</v>
      </c>
      <c r="D52" s="116">
        <f t="shared" ref="D52:D53" si="4">$C52*D$50</f>
        <v>-0.03</v>
      </c>
      <c r="E52" s="15">
        <f t="shared" si="3"/>
        <v>-5.0999999999999997E-2</v>
      </c>
      <c r="F52" s="117">
        <f t="shared" si="3"/>
        <v>-0.06</v>
      </c>
    </row>
    <row r="53" spans="1:191" outlineLevel="1">
      <c r="A53">
        <v>3</v>
      </c>
      <c r="B53" t="s">
        <v>862</v>
      </c>
      <c r="C53" s="111">
        <v>0.09</v>
      </c>
      <c r="D53" s="118">
        <f t="shared" si="4"/>
        <v>4.4999999999999998E-2</v>
      </c>
      <c r="E53" s="119">
        <f t="shared" si="3"/>
        <v>7.6499999999999999E-2</v>
      </c>
      <c r="F53" s="120">
        <f t="shared" si="3"/>
        <v>0.09</v>
      </c>
    </row>
    <row r="54" spans="1:191" outlineLevel="1"/>
    <row r="55" spans="1:191">
      <c r="BW55" t="s">
        <v>1125</v>
      </c>
      <c r="CB55" s="236"/>
      <c r="CC55" s="236"/>
      <c r="CD55" s="236" t="s">
        <v>1125</v>
      </c>
      <c r="CE55" s="236"/>
      <c r="CF55" s="236"/>
      <c r="CG55" s="236"/>
      <c r="CH55" s="236"/>
      <c r="CP55" s="236"/>
      <c r="CQ55" s="236"/>
      <c r="CR55" s="236"/>
      <c r="CS55" s="236"/>
      <c r="CT55" s="236"/>
      <c r="CU55" s="236"/>
      <c r="CV55" s="236"/>
      <c r="DK55" s="236"/>
      <c r="DL55" s="236"/>
      <c r="DM55" s="236"/>
      <c r="DN55" s="236"/>
      <c r="DO55" s="236"/>
      <c r="DP55" s="236"/>
      <c r="DQ55" s="236"/>
      <c r="EF55" s="236"/>
      <c r="EG55" s="236"/>
      <c r="EH55" s="236"/>
      <c r="EI55" s="236"/>
      <c r="EJ55" s="236"/>
      <c r="EK55" s="236"/>
      <c r="EL55" s="236"/>
      <c r="FA55" s="236"/>
      <c r="FB55" s="236"/>
      <c r="FC55" s="236"/>
      <c r="FD55" s="236"/>
      <c r="FE55" s="236"/>
      <c r="FF55" s="236"/>
      <c r="FG55" s="236"/>
      <c r="FV55" s="236"/>
      <c r="FW55" s="236"/>
      <c r="FX55" s="236"/>
      <c r="FY55" s="236"/>
      <c r="FZ55" s="236"/>
      <c r="GA55" s="236"/>
      <c r="GB55" s="236"/>
    </row>
    <row r="56" spans="1:191" ht="17.25">
      <c r="A56" s="220" t="s">
        <v>1132</v>
      </c>
      <c r="L56" s="209"/>
      <c r="W56" s="18" t="str">
        <f>"Grazing Intensity (BBB) for TOL:"&amp;D.TOLDesc</f>
        <v xml:space="preserve">Grazing Intensity (BBB) for TOL:Spr </v>
      </c>
      <c r="AR56" s="18" t="str">
        <f>"GI (BBT) for TOL:"&amp;D.TOLDesc</f>
        <v xml:space="preserve">GI (BBT) for TOL:Spr </v>
      </c>
      <c r="BN56" s="186" t="str">
        <f>"No longer used. GI - SW Victoria BBB for TOL:"&amp;D.TOLDesc</f>
        <v xml:space="preserve">No longer used. GI - SW Victoria BBB for TOL:Spr </v>
      </c>
      <c r="BO56" s="187"/>
      <c r="BP56" s="187"/>
      <c r="BQ56" s="187"/>
      <c r="BR56" s="187"/>
      <c r="BS56" s="187"/>
      <c r="BT56" s="187"/>
      <c r="BU56" s="187"/>
      <c r="BV56" s="187"/>
      <c r="BW56" s="187"/>
      <c r="BX56" s="187"/>
      <c r="BY56" s="187"/>
      <c r="BZ56" s="187"/>
      <c r="CA56" s="188"/>
      <c r="CB56" s="187"/>
      <c r="CC56" s="187"/>
      <c r="CD56" s="187"/>
      <c r="CE56" s="187"/>
      <c r="CF56" s="187"/>
      <c r="CG56" s="187"/>
      <c r="CH56" s="188"/>
      <c r="CI56" s="189" t="str">
        <f>"No longer used. GI - SW Victoria BBT for TOL:"&amp;D.TOLDesc</f>
        <v xml:space="preserve">No longer used. GI - SW Victoria BBT for TOL:Spr </v>
      </c>
      <c r="CJ56" s="187"/>
      <c r="CK56" s="187"/>
      <c r="CL56" s="187"/>
      <c r="CM56" s="187"/>
      <c r="CN56" s="187"/>
      <c r="CO56" s="187"/>
      <c r="CP56" s="187"/>
      <c r="CQ56" s="187"/>
      <c r="CR56" s="187"/>
      <c r="CS56" s="187"/>
      <c r="CT56" s="187"/>
      <c r="CU56" s="187"/>
      <c r="CV56" s="190"/>
      <c r="CW56" s="187"/>
      <c r="CX56" s="187"/>
      <c r="CY56" s="187"/>
      <c r="CZ56" s="187"/>
      <c r="DA56" s="187"/>
      <c r="DB56" s="187"/>
      <c r="DC56" s="190"/>
      <c r="DD56" s="186" t="str">
        <f>"No longer used. GI - Great Southern BBB for TOL:"&amp;D.TOLDesc</f>
        <v xml:space="preserve">No longer used. GI - Great Southern BBB for TOL:Spr </v>
      </c>
      <c r="DE56" s="187"/>
      <c r="DF56" s="187"/>
      <c r="DG56" s="187"/>
      <c r="DH56" s="187"/>
      <c r="DI56" s="187"/>
      <c r="DJ56" s="187"/>
      <c r="DK56" s="187"/>
      <c r="DL56" s="187"/>
      <c r="DM56" s="187"/>
      <c r="DN56" s="187"/>
      <c r="DO56" s="187"/>
      <c r="DP56" s="187"/>
      <c r="DQ56" s="188"/>
      <c r="DR56" s="187"/>
      <c r="DS56" s="187"/>
      <c r="DT56" s="187"/>
      <c r="DU56" s="187"/>
      <c r="DV56" s="187"/>
      <c r="DW56" s="187"/>
      <c r="DX56" s="188"/>
      <c r="DY56" s="189" t="str">
        <f>"No longer used. GI - Great Southern BBT for TOL:"&amp;D.TOLDesc</f>
        <v xml:space="preserve">No longer used. GI - Great Southern BBT for TOL:Spr </v>
      </c>
      <c r="DZ56" s="187"/>
      <c r="EA56" s="187"/>
      <c r="EB56" s="187"/>
      <c r="EC56" s="187"/>
      <c r="ED56" s="187"/>
      <c r="EE56" s="187"/>
      <c r="EF56" s="187"/>
      <c r="EG56" s="187"/>
      <c r="EH56" s="187"/>
      <c r="EI56" s="187"/>
      <c r="EJ56" s="187"/>
      <c r="EK56" s="187"/>
      <c r="EL56" s="190"/>
      <c r="EM56" s="187"/>
      <c r="EN56" s="187"/>
      <c r="EO56" s="187"/>
      <c r="EP56" s="187"/>
      <c r="EQ56" s="187"/>
      <c r="ER56" s="187"/>
      <c r="ES56" s="190"/>
      <c r="ET56" s="186" t="str">
        <f>"No longer used. GI - Central Wheatbelt BBB for TOL:"&amp;D.TOLDesc</f>
        <v xml:space="preserve">No longer used. GI - Central Wheatbelt BBB for TOL:Spr </v>
      </c>
      <c r="EU56" s="187"/>
      <c r="EV56" s="187"/>
      <c r="EW56" s="187"/>
      <c r="EX56" s="187"/>
      <c r="EY56" s="187"/>
      <c r="EZ56" s="187"/>
      <c r="FA56" s="187"/>
      <c r="FB56" s="187"/>
      <c r="FC56" s="187"/>
      <c r="FD56" s="187"/>
      <c r="FE56" s="187"/>
      <c r="FF56" s="187"/>
      <c r="FG56" s="188"/>
      <c r="FH56" s="187"/>
      <c r="FI56" s="187"/>
      <c r="FJ56" s="187"/>
      <c r="FK56" s="187"/>
      <c r="FL56" s="187"/>
      <c r="FM56" s="187"/>
      <c r="FN56" s="188"/>
      <c r="FO56" s="186" t="str">
        <f>"No longer used. GI - Central Wheatbelt BBT for TOL:"&amp;D.TOLDesc</f>
        <v xml:space="preserve">No longer used. GI - Central Wheatbelt BBT for TOL:Spr </v>
      </c>
      <c r="FP56" s="187"/>
      <c r="FQ56" s="187"/>
      <c r="FR56" s="187"/>
      <c r="FS56" s="187"/>
      <c r="FT56" s="187"/>
      <c r="FU56" s="187"/>
      <c r="FV56" s="187"/>
      <c r="FW56" s="187"/>
      <c r="FX56" s="187"/>
      <c r="FY56" s="187"/>
      <c r="FZ56" s="187"/>
      <c r="GA56" s="187"/>
      <c r="GB56" s="190"/>
      <c r="GC56" s="187"/>
      <c r="GD56" s="187"/>
      <c r="GE56" s="187"/>
      <c r="GF56" s="187"/>
      <c r="GG56" s="187"/>
      <c r="GH56" s="187"/>
      <c r="GI56" s="190"/>
    </row>
    <row r="57" spans="1:191" ht="132.75" outlineLevel="1">
      <c r="C57" s="33" t="s">
        <v>878</v>
      </c>
      <c r="D57" s="33" t="s">
        <v>879</v>
      </c>
      <c r="E57" s="33" t="s">
        <v>296</v>
      </c>
      <c r="F57" s="33" t="s">
        <v>297</v>
      </c>
      <c r="G57" s="33" t="s">
        <v>977</v>
      </c>
      <c r="H57" s="33" t="s">
        <v>972</v>
      </c>
      <c r="I57" s="33" t="s">
        <v>978</v>
      </c>
      <c r="J57" s="33" t="s">
        <v>976</v>
      </c>
      <c r="K57" s="33" t="s">
        <v>877</v>
      </c>
      <c r="L57" s="33" t="s">
        <v>1048</v>
      </c>
      <c r="M57" s="33" t="s">
        <v>405</v>
      </c>
      <c r="W57" s="33" t="s">
        <v>914</v>
      </c>
      <c r="X57" s="33" t="s">
        <v>915</v>
      </c>
      <c r="Y57" s="33" t="s">
        <v>916</v>
      </c>
      <c r="Z57" s="33" t="s">
        <v>917</v>
      </c>
      <c r="AA57" s="33" t="s">
        <v>918</v>
      </c>
      <c r="AB57" s="33" t="s">
        <v>919</v>
      </c>
      <c r="AC57" s="33" t="s">
        <v>920</v>
      </c>
      <c r="AD57" s="33" t="s">
        <v>914</v>
      </c>
      <c r="AE57" s="33" t="s">
        <v>915</v>
      </c>
      <c r="AF57" s="33" t="s">
        <v>916</v>
      </c>
      <c r="AG57" s="33" t="s">
        <v>917</v>
      </c>
      <c r="AH57" s="33" t="s">
        <v>918</v>
      </c>
      <c r="AI57" s="33" t="s">
        <v>919</v>
      </c>
      <c r="AJ57" s="33" t="s">
        <v>920</v>
      </c>
      <c r="AK57" s="33" t="s">
        <v>914</v>
      </c>
      <c r="AL57" s="33" t="s">
        <v>915</v>
      </c>
      <c r="AM57" s="33" t="s">
        <v>916</v>
      </c>
      <c r="AN57" s="33" t="s">
        <v>917</v>
      </c>
      <c r="AO57" s="33" t="s">
        <v>918</v>
      </c>
      <c r="AP57" s="33" t="s">
        <v>919</v>
      </c>
      <c r="AQ57" s="33" t="s">
        <v>920</v>
      </c>
      <c r="AR57" s="33" t="s">
        <v>914</v>
      </c>
      <c r="AS57" s="33" t="s">
        <v>915</v>
      </c>
      <c r="AT57" s="33" t="s">
        <v>916</v>
      </c>
      <c r="AU57" s="33" t="s">
        <v>917</v>
      </c>
      <c r="AV57" s="33" t="s">
        <v>918</v>
      </c>
      <c r="AW57" s="33" t="s">
        <v>919</v>
      </c>
      <c r="AX57" s="33" t="s">
        <v>920</v>
      </c>
      <c r="AY57" s="33" t="s">
        <v>914</v>
      </c>
      <c r="AZ57" s="33" t="s">
        <v>915</v>
      </c>
      <c r="BA57" s="33" t="s">
        <v>916</v>
      </c>
      <c r="BB57" s="33" t="s">
        <v>917</v>
      </c>
      <c r="BC57" s="33" t="s">
        <v>918</v>
      </c>
      <c r="BD57" s="33" t="s">
        <v>919</v>
      </c>
      <c r="BE57" s="33" t="s">
        <v>920</v>
      </c>
      <c r="BF57" s="33" t="s">
        <v>914</v>
      </c>
      <c r="BG57" s="33" t="s">
        <v>915</v>
      </c>
      <c r="BH57" s="33" t="s">
        <v>916</v>
      </c>
      <c r="BI57" s="33" t="s">
        <v>917</v>
      </c>
      <c r="BJ57" s="33" t="s">
        <v>918</v>
      </c>
      <c r="BK57" s="33" t="s">
        <v>919</v>
      </c>
      <c r="BL57" s="33" t="s">
        <v>920</v>
      </c>
      <c r="BN57" s="172" t="s">
        <v>914</v>
      </c>
      <c r="BO57" s="173" t="s">
        <v>915</v>
      </c>
      <c r="BP57" s="173" t="s">
        <v>916</v>
      </c>
      <c r="BQ57" s="173" t="s">
        <v>917</v>
      </c>
      <c r="BR57" s="173" t="s">
        <v>918</v>
      </c>
      <c r="BS57" s="173" t="s">
        <v>919</v>
      </c>
      <c r="BT57" s="183" t="s">
        <v>920</v>
      </c>
      <c r="BU57" s="173" t="s">
        <v>914</v>
      </c>
      <c r="BV57" s="173" t="s">
        <v>915</v>
      </c>
      <c r="BW57" s="173" t="s">
        <v>916</v>
      </c>
      <c r="BX57" s="173" t="s">
        <v>917</v>
      </c>
      <c r="BY57" s="173" t="s">
        <v>918</v>
      </c>
      <c r="BZ57" s="173" t="s">
        <v>919</v>
      </c>
      <c r="CA57" s="183" t="s">
        <v>920</v>
      </c>
      <c r="CB57" s="173" t="s">
        <v>914</v>
      </c>
      <c r="CC57" s="173" t="s">
        <v>915</v>
      </c>
      <c r="CD57" s="173" t="s">
        <v>916</v>
      </c>
      <c r="CE57" s="173" t="s">
        <v>917</v>
      </c>
      <c r="CF57" s="173" t="s">
        <v>918</v>
      </c>
      <c r="CG57" s="173" t="s">
        <v>919</v>
      </c>
      <c r="CH57" s="179" t="s">
        <v>920</v>
      </c>
      <c r="CI57" s="172" t="s">
        <v>914</v>
      </c>
      <c r="CJ57" s="173" t="s">
        <v>915</v>
      </c>
      <c r="CK57" s="173" t="s">
        <v>916</v>
      </c>
      <c r="CL57" s="173" t="s">
        <v>917</v>
      </c>
      <c r="CM57" s="173" t="s">
        <v>918</v>
      </c>
      <c r="CN57" s="173" t="s">
        <v>919</v>
      </c>
      <c r="CO57" s="183" t="s">
        <v>920</v>
      </c>
      <c r="CP57" s="173" t="s">
        <v>914</v>
      </c>
      <c r="CQ57" s="173" t="s">
        <v>915</v>
      </c>
      <c r="CR57" s="173" t="s">
        <v>916</v>
      </c>
      <c r="CS57" s="173" t="s">
        <v>917</v>
      </c>
      <c r="CT57" s="173" t="s">
        <v>918</v>
      </c>
      <c r="CU57" s="173" t="s">
        <v>919</v>
      </c>
      <c r="CV57" s="183" t="s">
        <v>920</v>
      </c>
      <c r="CW57" s="173" t="s">
        <v>914</v>
      </c>
      <c r="CX57" s="173" t="s">
        <v>915</v>
      </c>
      <c r="CY57" s="173" t="s">
        <v>916</v>
      </c>
      <c r="CZ57" s="173" t="s">
        <v>917</v>
      </c>
      <c r="DA57" s="173" t="s">
        <v>918</v>
      </c>
      <c r="DB57" s="173" t="s">
        <v>919</v>
      </c>
      <c r="DC57" s="179" t="s">
        <v>920</v>
      </c>
      <c r="DD57" s="172" t="s">
        <v>914</v>
      </c>
      <c r="DE57" s="173" t="s">
        <v>915</v>
      </c>
      <c r="DF57" s="173" t="s">
        <v>916</v>
      </c>
      <c r="DG57" s="173" t="s">
        <v>917</v>
      </c>
      <c r="DH57" s="173" t="s">
        <v>918</v>
      </c>
      <c r="DI57" s="173" t="s">
        <v>919</v>
      </c>
      <c r="DJ57" s="183" t="s">
        <v>920</v>
      </c>
      <c r="DK57" s="173" t="s">
        <v>914</v>
      </c>
      <c r="DL57" s="173" t="s">
        <v>915</v>
      </c>
      <c r="DM57" s="173" t="s">
        <v>916</v>
      </c>
      <c r="DN57" s="173" t="s">
        <v>917</v>
      </c>
      <c r="DO57" s="173" t="s">
        <v>918</v>
      </c>
      <c r="DP57" s="173" t="s">
        <v>919</v>
      </c>
      <c r="DQ57" s="183" t="s">
        <v>920</v>
      </c>
      <c r="DR57" s="173" t="s">
        <v>914</v>
      </c>
      <c r="DS57" s="173" t="s">
        <v>915</v>
      </c>
      <c r="DT57" s="173" t="s">
        <v>916</v>
      </c>
      <c r="DU57" s="173" t="s">
        <v>917</v>
      </c>
      <c r="DV57" s="173" t="s">
        <v>918</v>
      </c>
      <c r="DW57" s="173" t="s">
        <v>919</v>
      </c>
      <c r="DX57" s="179" t="s">
        <v>920</v>
      </c>
      <c r="DY57" s="172" t="s">
        <v>914</v>
      </c>
      <c r="DZ57" s="173" t="s">
        <v>915</v>
      </c>
      <c r="EA57" s="173" t="s">
        <v>916</v>
      </c>
      <c r="EB57" s="173" t="s">
        <v>917</v>
      </c>
      <c r="EC57" s="173" t="s">
        <v>918</v>
      </c>
      <c r="ED57" s="173" t="s">
        <v>919</v>
      </c>
      <c r="EE57" s="183" t="s">
        <v>920</v>
      </c>
      <c r="EF57" s="173" t="s">
        <v>914</v>
      </c>
      <c r="EG57" s="173" t="s">
        <v>915</v>
      </c>
      <c r="EH57" s="173" t="s">
        <v>916</v>
      </c>
      <c r="EI57" s="173" t="s">
        <v>917</v>
      </c>
      <c r="EJ57" s="173" t="s">
        <v>918</v>
      </c>
      <c r="EK57" s="173" t="s">
        <v>919</v>
      </c>
      <c r="EL57" s="183" t="s">
        <v>920</v>
      </c>
      <c r="EM57" s="173" t="s">
        <v>914</v>
      </c>
      <c r="EN57" s="173" t="s">
        <v>915</v>
      </c>
      <c r="EO57" s="173" t="s">
        <v>916</v>
      </c>
      <c r="EP57" s="173" t="s">
        <v>917</v>
      </c>
      <c r="EQ57" s="173" t="s">
        <v>918</v>
      </c>
      <c r="ER57" s="173" t="s">
        <v>919</v>
      </c>
      <c r="ES57" s="179" t="s">
        <v>920</v>
      </c>
      <c r="ET57" s="172" t="s">
        <v>914</v>
      </c>
      <c r="EU57" s="173" t="s">
        <v>915</v>
      </c>
      <c r="EV57" s="173" t="s">
        <v>916</v>
      </c>
      <c r="EW57" s="173" t="s">
        <v>917</v>
      </c>
      <c r="EX57" s="173" t="s">
        <v>918</v>
      </c>
      <c r="EY57" s="173" t="s">
        <v>919</v>
      </c>
      <c r="EZ57" s="183" t="s">
        <v>920</v>
      </c>
      <c r="FA57" s="173" t="s">
        <v>914</v>
      </c>
      <c r="FB57" s="173" t="s">
        <v>915</v>
      </c>
      <c r="FC57" s="173" t="s">
        <v>916</v>
      </c>
      <c r="FD57" s="173" t="s">
        <v>917</v>
      </c>
      <c r="FE57" s="173" t="s">
        <v>918</v>
      </c>
      <c r="FF57" s="173" t="s">
        <v>919</v>
      </c>
      <c r="FG57" s="183" t="s">
        <v>920</v>
      </c>
      <c r="FH57" s="173" t="s">
        <v>914</v>
      </c>
      <c r="FI57" s="173" t="s">
        <v>915</v>
      </c>
      <c r="FJ57" s="173" t="s">
        <v>916</v>
      </c>
      <c r="FK57" s="173" t="s">
        <v>917</v>
      </c>
      <c r="FL57" s="173" t="s">
        <v>918</v>
      </c>
      <c r="FM57" s="173" t="s">
        <v>919</v>
      </c>
      <c r="FN57" s="179" t="s">
        <v>920</v>
      </c>
      <c r="FO57" s="172" t="s">
        <v>914</v>
      </c>
      <c r="FP57" s="173" t="s">
        <v>915</v>
      </c>
      <c r="FQ57" s="173" t="s">
        <v>916</v>
      </c>
      <c r="FR57" s="173" t="s">
        <v>917</v>
      </c>
      <c r="FS57" s="173" t="s">
        <v>918</v>
      </c>
      <c r="FT57" s="173" t="s">
        <v>919</v>
      </c>
      <c r="FU57" s="183" t="s">
        <v>920</v>
      </c>
      <c r="FV57" s="173" t="s">
        <v>914</v>
      </c>
      <c r="FW57" s="173" t="s">
        <v>915</v>
      </c>
      <c r="FX57" s="173" t="s">
        <v>916</v>
      </c>
      <c r="FY57" s="173" t="s">
        <v>917</v>
      </c>
      <c r="FZ57" s="173" t="s">
        <v>918</v>
      </c>
      <c r="GA57" s="173" t="s">
        <v>919</v>
      </c>
      <c r="GB57" s="183" t="s">
        <v>920</v>
      </c>
      <c r="GC57" s="173" t="s">
        <v>914</v>
      </c>
      <c r="GD57" s="173" t="s">
        <v>915</v>
      </c>
      <c r="GE57" s="173" t="s">
        <v>916</v>
      </c>
      <c r="GF57" s="173" t="s">
        <v>917</v>
      </c>
      <c r="GG57" s="173" t="s">
        <v>918</v>
      </c>
      <c r="GH57" s="173" t="s">
        <v>919</v>
      </c>
      <c r="GI57" s="179" t="s">
        <v>920</v>
      </c>
    </row>
    <row r="58" spans="1:191" ht="36" outlineLevel="1">
      <c r="C58" s="131" t="s">
        <v>881</v>
      </c>
      <c r="D58" s="132" t="s">
        <v>880</v>
      </c>
      <c r="E58" s="133"/>
      <c r="F58" s="133"/>
      <c r="G58" s="133"/>
      <c r="H58" s="133"/>
      <c r="I58" s="133"/>
      <c r="J58" s="133"/>
      <c r="K58" s="133"/>
      <c r="L58" s="133"/>
      <c r="M58" s="133"/>
      <c r="O58" s="138" t="s">
        <v>883</v>
      </c>
      <c r="P58" s="139"/>
      <c r="Q58" s="139"/>
      <c r="R58" s="139"/>
      <c r="S58" s="139"/>
      <c r="T58" s="139"/>
      <c r="W58" s="142" t="s">
        <v>1126</v>
      </c>
      <c r="X58" s="143"/>
      <c r="Y58" s="143"/>
      <c r="Z58" s="143"/>
      <c r="AA58" s="143"/>
      <c r="AB58" s="143"/>
      <c r="AC58" s="143"/>
      <c r="AD58" s="142" t="s">
        <v>1127</v>
      </c>
      <c r="AE58" s="143"/>
      <c r="AF58" s="143"/>
      <c r="AG58" s="143"/>
      <c r="AH58" s="143"/>
      <c r="AI58" s="143"/>
      <c r="AJ58" s="143"/>
      <c r="AK58" s="142" t="s">
        <v>1128</v>
      </c>
      <c r="AL58" s="143"/>
      <c r="AM58" s="143"/>
      <c r="AN58" s="143"/>
      <c r="AO58" s="143"/>
      <c r="AP58" s="143"/>
      <c r="AQ58" s="143"/>
      <c r="AR58" s="142" t="s">
        <v>1126</v>
      </c>
      <c r="AS58" s="143"/>
      <c r="AT58" s="143"/>
      <c r="AU58" s="143"/>
      <c r="AV58" s="143"/>
      <c r="AW58" s="143"/>
      <c r="AX58" s="143"/>
      <c r="AY58" s="142" t="s">
        <v>1127</v>
      </c>
      <c r="AZ58" s="143"/>
      <c r="BA58" s="143"/>
      <c r="BB58" s="143"/>
      <c r="BC58" s="143"/>
      <c r="BD58" s="143"/>
      <c r="BE58" s="143"/>
      <c r="BF58" s="142" t="s">
        <v>1128</v>
      </c>
      <c r="BG58" s="143"/>
      <c r="BH58" s="143"/>
      <c r="BI58" s="143"/>
      <c r="BJ58" s="143"/>
      <c r="BK58" s="143"/>
      <c r="BL58" s="143"/>
      <c r="BN58" s="174" t="s">
        <v>1126</v>
      </c>
      <c r="BO58" s="175"/>
      <c r="BP58" s="175"/>
      <c r="BQ58" s="175"/>
      <c r="BR58" s="175"/>
      <c r="BS58" s="175"/>
      <c r="BT58" s="184"/>
      <c r="BU58" s="176" t="s">
        <v>1127</v>
      </c>
      <c r="BV58" s="175"/>
      <c r="BW58" s="175"/>
      <c r="BX58" s="175"/>
      <c r="BY58" s="175"/>
      <c r="BZ58" s="175"/>
      <c r="CA58" s="184"/>
      <c r="CB58" s="176" t="s">
        <v>1128</v>
      </c>
      <c r="CC58" s="175"/>
      <c r="CD58" s="175"/>
      <c r="CE58" s="175"/>
      <c r="CF58" s="175"/>
      <c r="CG58" s="175"/>
      <c r="CH58" s="180"/>
      <c r="CI58" s="174" t="s">
        <v>1126</v>
      </c>
      <c r="CJ58" s="175"/>
      <c r="CK58" s="175"/>
      <c r="CL58" s="175"/>
      <c r="CM58" s="175"/>
      <c r="CN58" s="175"/>
      <c r="CO58" s="184"/>
      <c r="CP58" s="176" t="s">
        <v>1127</v>
      </c>
      <c r="CQ58" s="175"/>
      <c r="CR58" s="175"/>
      <c r="CS58" s="175"/>
      <c r="CT58" s="175"/>
      <c r="CU58" s="175"/>
      <c r="CV58" s="184"/>
      <c r="CW58" s="176" t="s">
        <v>1128</v>
      </c>
      <c r="CX58" s="175"/>
      <c r="CY58" s="175"/>
      <c r="CZ58" s="175"/>
      <c r="DA58" s="175"/>
      <c r="DB58" s="175"/>
      <c r="DC58" s="180"/>
      <c r="DD58" s="174" t="s">
        <v>1126</v>
      </c>
      <c r="DE58" s="175"/>
      <c r="DF58" s="175"/>
      <c r="DG58" s="175"/>
      <c r="DH58" s="175"/>
      <c r="DI58" s="175"/>
      <c r="DJ58" s="184"/>
      <c r="DK58" s="176" t="s">
        <v>1127</v>
      </c>
      <c r="DL58" s="175"/>
      <c r="DM58" s="175"/>
      <c r="DN58" s="175"/>
      <c r="DO58" s="175"/>
      <c r="DP58" s="175"/>
      <c r="DQ58" s="184"/>
      <c r="DR58" s="176" t="s">
        <v>1128</v>
      </c>
      <c r="DS58" s="175"/>
      <c r="DT58" s="175"/>
      <c r="DU58" s="175"/>
      <c r="DV58" s="175"/>
      <c r="DW58" s="175"/>
      <c r="DX58" s="180"/>
      <c r="DY58" s="174" t="s">
        <v>1126</v>
      </c>
      <c r="DZ58" s="175"/>
      <c r="EA58" s="175"/>
      <c r="EB58" s="175"/>
      <c r="EC58" s="175"/>
      <c r="ED58" s="175"/>
      <c r="EE58" s="184"/>
      <c r="EF58" s="176" t="s">
        <v>1127</v>
      </c>
      <c r="EG58" s="175"/>
      <c r="EH58" s="175"/>
      <c r="EI58" s="175"/>
      <c r="EJ58" s="175"/>
      <c r="EK58" s="175"/>
      <c r="EL58" s="184"/>
      <c r="EM58" s="176" t="s">
        <v>1128</v>
      </c>
      <c r="EN58" s="175"/>
      <c r="EO58" s="175"/>
      <c r="EP58" s="175"/>
      <c r="EQ58" s="175"/>
      <c r="ER58" s="175"/>
      <c r="ES58" s="180"/>
      <c r="ET58" s="174" t="s">
        <v>1126</v>
      </c>
      <c r="EU58" s="175"/>
      <c r="EV58" s="175"/>
      <c r="EW58" s="175"/>
      <c r="EX58" s="175"/>
      <c r="EY58" s="175"/>
      <c r="EZ58" s="184"/>
      <c r="FA58" s="176" t="s">
        <v>1127</v>
      </c>
      <c r="FB58" s="175"/>
      <c r="FC58" s="175"/>
      <c r="FD58" s="175"/>
      <c r="FE58" s="175"/>
      <c r="FF58" s="175"/>
      <c r="FG58" s="184"/>
      <c r="FH58" s="176" t="s">
        <v>1128</v>
      </c>
      <c r="FI58" s="175"/>
      <c r="FJ58" s="175"/>
      <c r="FK58" s="175"/>
      <c r="FL58" s="175"/>
      <c r="FM58" s="175"/>
      <c r="FN58" s="180"/>
      <c r="FO58" s="174" t="s">
        <v>1126</v>
      </c>
      <c r="FP58" s="175"/>
      <c r="FQ58" s="175"/>
      <c r="FR58" s="175"/>
      <c r="FS58" s="175"/>
      <c r="FT58" s="175"/>
      <c r="FU58" s="184"/>
      <c r="FV58" s="176" t="s">
        <v>1127</v>
      </c>
      <c r="FW58" s="175"/>
      <c r="FX58" s="175"/>
      <c r="FY58" s="175"/>
      <c r="FZ58" s="175"/>
      <c r="GA58" s="175"/>
      <c r="GB58" s="184"/>
      <c r="GC58" s="176" t="s">
        <v>1128</v>
      </c>
      <c r="GD58" s="175"/>
      <c r="GE58" s="175"/>
      <c r="GF58" s="175"/>
      <c r="GG58" s="175"/>
      <c r="GH58" s="175"/>
      <c r="GI58" s="180"/>
    </row>
    <row r="59" spans="1:191" outlineLevel="1">
      <c r="A59">
        <v>1</v>
      </c>
      <c r="C59" s="21">
        <v>0</v>
      </c>
      <c r="D59" s="21" t="b">
        <v>0</v>
      </c>
      <c r="E59" s="32">
        <v>0</v>
      </c>
      <c r="F59" s="24">
        <f>IF(E60="","-",E60-14)</f>
        <v>450</v>
      </c>
      <c r="G59" s="21" t="s">
        <v>36</v>
      </c>
      <c r="H59" s="21">
        <v>0</v>
      </c>
      <c r="I59" s="21">
        <v>0</v>
      </c>
      <c r="J59" s="21">
        <v>0</v>
      </c>
      <c r="K59" s="21">
        <v>0</v>
      </c>
      <c r="L59" s="21">
        <f>15*30</f>
        <v>450</v>
      </c>
      <c r="M59" s="134">
        <v>0.9</v>
      </c>
      <c r="O59" t="s">
        <v>884</v>
      </c>
      <c r="P59" t="s">
        <v>886</v>
      </c>
      <c r="Q59" t="s">
        <v>1050</v>
      </c>
      <c r="S59" t="s">
        <v>1050</v>
      </c>
      <c r="T59" s="209" t="s">
        <v>890</v>
      </c>
      <c r="W59" s="158">
        <v>1</v>
      </c>
      <c r="X59" s="158">
        <f>W59+3</f>
        <v>4</v>
      </c>
      <c r="Y59" s="158">
        <f t="shared" ref="Y59:AC59" si="5">X59+3</f>
        <v>7</v>
      </c>
      <c r="Z59" s="158">
        <f t="shared" si="5"/>
        <v>10</v>
      </c>
      <c r="AA59" s="158">
        <f t="shared" si="5"/>
        <v>13</v>
      </c>
      <c r="AB59" s="158">
        <f t="shared" si="5"/>
        <v>16</v>
      </c>
      <c r="AC59" s="158">
        <f t="shared" si="5"/>
        <v>19</v>
      </c>
      <c r="AD59" s="154" t="s">
        <v>907</v>
      </c>
      <c r="AE59" s="154" t="s">
        <v>908</v>
      </c>
      <c r="AF59" s="154" t="s">
        <v>909</v>
      </c>
      <c r="AG59" s="154" t="s">
        <v>910</v>
      </c>
      <c r="AH59" s="154" t="s">
        <v>911</v>
      </c>
      <c r="AI59" s="154" t="s">
        <v>912</v>
      </c>
      <c r="AJ59" s="154" t="s">
        <v>913</v>
      </c>
      <c r="AK59" s="154" t="s">
        <v>907</v>
      </c>
      <c r="AL59" s="154" t="s">
        <v>908</v>
      </c>
      <c r="AM59" s="154" t="s">
        <v>909</v>
      </c>
      <c r="AN59" s="154" t="s">
        <v>910</v>
      </c>
      <c r="AO59" s="154" t="s">
        <v>911</v>
      </c>
      <c r="AP59" s="154" t="s">
        <v>912</v>
      </c>
      <c r="AQ59" s="154" t="s">
        <v>913</v>
      </c>
      <c r="AR59" s="158">
        <v>1</v>
      </c>
      <c r="AS59" s="158">
        <f>AR59+3</f>
        <v>4</v>
      </c>
      <c r="AT59" s="158">
        <f t="shared" ref="AT59:AX59" si="6">AS59+3</f>
        <v>7</v>
      </c>
      <c r="AU59" s="158">
        <f t="shared" si="6"/>
        <v>10</v>
      </c>
      <c r="AV59" s="158">
        <f t="shared" si="6"/>
        <v>13</v>
      </c>
      <c r="AW59" s="158">
        <f t="shared" si="6"/>
        <v>16</v>
      </c>
      <c r="AX59" s="158">
        <f t="shared" si="6"/>
        <v>19</v>
      </c>
      <c r="AY59" s="154" t="s">
        <v>907</v>
      </c>
      <c r="AZ59" s="154" t="s">
        <v>908</v>
      </c>
      <c r="BA59" s="154" t="s">
        <v>909</v>
      </c>
      <c r="BB59" s="154" t="s">
        <v>910</v>
      </c>
      <c r="BC59" s="154" t="s">
        <v>911</v>
      </c>
      <c r="BD59" s="154" t="s">
        <v>912</v>
      </c>
      <c r="BE59" s="154" t="s">
        <v>913</v>
      </c>
      <c r="BF59" s="154" t="s">
        <v>907</v>
      </c>
      <c r="BG59" s="154" t="s">
        <v>908</v>
      </c>
      <c r="BH59" s="154" t="s">
        <v>909</v>
      </c>
      <c r="BI59" s="154" t="s">
        <v>910</v>
      </c>
      <c r="BJ59" s="154" t="s">
        <v>911</v>
      </c>
      <c r="BK59" s="154" t="s">
        <v>912</v>
      </c>
      <c r="BL59" s="154" t="s">
        <v>913</v>
      </c>
      <c r="BN59" s="177">
        <v>1</v>
      </c>
      <c r="BO59" s="178">
        <v>4</v>
      </c>
      <c r="BP59" s="178">
        <v>7</v>
      </c>
      <c r="BQ59" s="178">
        <v>10</v>
      </c>
      <c r="BR59" s="178">
        <v>13</v>
      </c>
      <c r="BS59" s="178">
        <v>16</v>
      </c>
      <c r="BT59" s="185">
        <v>19</v>
      </c>
      <c r="BU59" s="178" t="s">
        <v>907</v>
      </c>
      <c r="BV59" s="178" t="s">
        <v>908</v>
      </c>
      <c r="BW59" s="178" t="s">
        <v>909</v>
      </c>
      <c r="BX59" s="178" t="s">
        <v>910</v>
      </c>
      <c r="BY59" s="178" t="s">
        <v>911</v>
      </c>
      <c r="BZ59" s="178" t="s">
        <v>912</v>
      </c>
      <c r="CA59" s="185" t="s">
        <v>913</v>
      </c>
      <c r="CB59" s="178" t="s">
        <v>907</v>
      </c>
      <c r="CC59" s="178" t="s">
        <v>908</v>
      </c>
      <c r="CD59" s="178" t="s">
        <v>909</v>
      </c>
      <c r="CE59" s="178" t="s">
        <v>910</v>
      </c>
      <c r="CF59" s="178" t="s">
        <v>911</v>
      </c>
      <c r="CG59" s="178" t="s">
        <v>912</v>
      </c>
      <c r="CH59" s="181" t="s">
        <v>913</v>
      </c>
      <c r="CI59" s="177">
        <v>1</v>
      </c>
      <c r="CJ59" s="178">
        <v>4</v>
      </c>
      <c r="CK59" s="178">
        <v>7</v>
      </c>
      <c r="CL59" s="178">
        <v>10</v>
      </c>
      <c r="CM59" s="178">
        <v>13</v>
      </c>
      <c r="CN59" s="178">
        <v>16</v>
      </c>
      <c r="CO59" s="185">
        <v>19</v>
      </c>
      <c r="CP59" s="178" t="s">
        <v>907</v>
      </c>
      <c r="CQ59" s="178" t="s">
        <v>908</v>
      </c>
      <c r="CR59" s="178" t="s">
        <v>909</v>
      </c>
      <c r="CS59" s="178" t="s">
        <v>910</v>
      </c>
      <c r="CT59" s="178" t="s">
        <v>911</v>
      </c>
      <c r="CU59" s="178" t="s">
        <v>912</v>
      </c>
      <c r="CV59" s="185" t="s">
        <v>913</v>
      </c>
      <c r="CW59" s="178" t="s">
        <v>907</v>
      </c>
      <c r="CX59" s="178" t="s">
        <v>908</v>
      </c>
      <c r="CY59" s="178" t="s">
        <v>909</v>
      </c>
      <c r="CZ59" s="178" t="s">
        <v>910</v>
      </c>
      <c r="DA59" s="178" t="s">
        <v>911</v>
      </c>
      <c r="DB59" s="178" t="s">
        <v>912</v>
      </c>
      <c r="DC59" s="181" t="s">
        <v>913</v>
      </c>
      <c r="DD59" s="177">
        <v>1</v>
      </c>
      <c r="DE59" s="178">
        <v>4</v>
      </c>
      <c r="DF59" s="178">
        <v>7</v>
      </c>
      <c r="DG59" s="178">
        <v>10</v>
      </c>
      <c r="DH59" s="178">
        <v>13</v>
      </c>
      <c r="DI59" s="178">
        <v>16</v>
      </c>
      <c r="DJ59" s="185">
        <v>19</v>
      </c>
      <c r="DK59" s="178" t="s">
        <v>907</v>
      </c>
      <c r="DL59" s="178" t="s">
        <v>908</v>
      </c>
      <c r="DM59" s="178" t="s">
        <v>909</v>
      </c>
      <c r="DN59" s="178" t="s">
        <v>910</v>
      </c>
      <c r="DO59" s="178" t="s">
        <v>911</v>
      </c>
      <c r="DP59" s="178" t="s">
        <v>912</v>
      </c>
      <c r="DQ59" s="185" t="s">
        <v>913</v>
      </c>
      <c r="DR59" s="178" t="s">
        <v>907</v>
      </c>
      <c r="DS59" s="178" t="s">
        <v>908</v>
      </c>
      <c r="DT59" s="178" t="s">
        <v>909</v>
      </c>
      <c r="DU59" s="178" t="s">
        <v>910</v>
      </c>
      <c r="DV59" s="178" t="s">
        <v>911</v>
      </c>
      <c r="DW59" s="178" t="s">
        <v>912</v>
      </c>
      <c r="DX59" s="181" t="s">
        <v>913</v>
      </c>
      <c r="DY59" s="177">
        <v>1</v>
      </c>
      <c r="DZ59" s="178">
        <v>4</v>
      </c>
      <c r="EA59" s="178">
        <v>7</v>
      </c>
      <c r="EB59" s="178">
        <v>10</v>
      </c>
      <c r="EC59" s="178">
        <v>13</v>
      </c>
      <c r="ED59" s="178">
        <v>16</v>
      </c>
      <c r="EE59" s="185">
        <v>19</v>
      </c>
      <c r="EF59" s="178" t="s">
        <v>907</v>
      </c>
      <c r="EG59" s="178" t="s">
        <v>908</v>
      </c>
      <c r="EH59" s="178" t="s">
        <v>909</v>
      </c>
      <c r="EI59" s="178" t="s">
        <v>910</v>
      </c>
      <c r="EJ59" s="178" t="s">
        <v>911</v>
      </c>
      <c r="EK59" s="178" t="s">
        <v>912</v>
      </c>
      <c r="EL59" s="185" t="s">
        <v>913</v>
      </c>
      <c r="EM59" s="178" t="s">
        <v>907</v>
      </c>
      <c r="EN59" s="178" t="s">
        <v>908</v>
      </c>
      <c r="EO59" s="178" t="s">
        <v>909</v>
      </c>
      <c r="EP59" s="178" t="s">
        <v>910</v>
      </c>
      <c r="EQ59" s="178" t="s">
        <v>911</v>
      </c>
      <c r="ER59" s="178" t="s">
        <v>912</v>
      </c>
      <c r="ES59" s="181" t="s">
        <v>913</v>
      </c>
      <c r="ET59" s="177">
        <v>1</v>
      </c>
      <c r="EU59" s="178">
        <v>4</v>
      </c>
      <c r="EV59" s="178">
        <v>7</v>
      </c>
      <c r="EW59" s="178">
        <v>10</v>
      </c>
      <c r="EX59" s="178">
        <v>13</v>
      </c>
      <c r="EY59" s="178">
        <v>16</v>
      </c>
      <c r="EZ59" s="185">
        <v>19</v>
      </c>
      <c r="FA59" s="178" t="s">
        <v>907</v>
      </c>
      <c r="FB59" s="178" t="s">
        <v>908</v>
      </c>
      <c r="FC59" s="178" t="s">
        <v>909</v>
      </c>
      <c r="FD59" s="178" t="s">
        <v>910</v>
      </c>
      <c r="FE59" s="178" t="s">
        <v>911</v>
      </c>
      <c r="FF59" s="178" t="s">
        <v>912</v>
      </c>
      <c r="FG59" s="185" t="s">
        <v>913</v>
      </c>
      <c r="FH59" s="178" t="s">
        <v>907</v>
      </c>
      <c r="FI59" s="178" t="s">
        <v>908</v>
      </c>
      <c r="FJ59" s="178" t="s">
        <v>909</v>
      </c>
      <c r="FK59" s="178" t="s">
        <v>910</v>
      </c>
      <c r="FL59" s="178" t="s">
        <v>911</v>
      </c>
      <c r="FM59" s="178" t="s">
        <v>912</v>
      </c>
      <c r="FN59" s="181" t="s">
        <v>913</v>
      </c>
      <c r="FO59" s="177">
        <v>1</v>
      </c>
      <c r="FP59" s="178">
        <v>4</v>
      </c>
      <c r="FQ59" s="178">
        <v>7</v>
      </c>
      <c r="FR59" s="178">
        <v>10</v>
      </c>
      <c r="FS59" s="178">
        <v>13</v>
      </c>
      <c r="FT59" s="178">
        <v>16</v>
      </c>
      <c r="FU59" s="185">
        <v>19</v>
      </c>
      <c r="FV59" s="178" t="s">
        <v>907</v>
      </c>
      <c r="FW59" s="178" t="s">
        <v>908</v>
      </c>
      <c r="FX59" s="178" t="s">
        <v>909</v>
      </c>
      <c r="FY59" s="178" t="s">
        <v>910</v>
      </c>
      <c r="FZ59" s="178" t="s">
        <v>911</v>
      </c>
      <c r="GA59" s="178" t="s">
        <v>912</v>
      </c>
      <c r="GB59" s="185" t="s">
        <v>913</v>
      </c>
      <c r="GC59" s="178" t="s">
        <v>907</v>
      </c>
      <c r="GD59" s="178" t="s">
        <v>908</v>
      </c>
      <c r="GE59" s="178" t="s">
        <v>909</v>
      </c>
      <c r="GF59" s="178" t="s">
        <v>910</v>
      </c>
      <c r="GG59" s="178" t="s">
        <v>911</v>
      </c>
      <c r="GH59" s="178" t="s">
        <v>912</v>
      </c>
      <c r="GI59" s="181" t="s">
        <v>913</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4">
        <v>0</v>
      </c>
      <c r="O60" t="s">
        <v>1052</v>
      </c>
      <c r="P60" t="s">
        <v>886</v>
      </c>
      <c r="Q60" t="s">
        <v>888</v>
      </c>
      <c r="S60" t="s">
        <v>888</v>
      </c>
      <c r="T60" t="s">
        <v>889</v>
      </c>
      <c r="V60" s="38" t="s">
        <v>921</v>
      </c>
      <c r="W60" s="159" t="s">
        <v>8</v>
      </c>
      <c r="X60" s="156" t="str">
        <f>W60</f>
        <v>2:3</v>
      </c>
      <c r="Y60" s="156" t="str">
        <f t="shared" ref="Y60:AC60" si="8">X60</f>
        <v>2:3</v>
      </c>
      <c r="Z60" s="156" t="str">
        <f t="shared" si="8"/>
        <v>2:3</v>
      </c>
      <c r="AA60" s="156" t="str">
        <f t="shared" si="8"/>
        <v>2:3</v>
      </c>
      <c r="AB60" s="156" t="str">
        <f t="shared" si="8"/>
        <v>2:3</v>
      </c>
      <c r="AC60" s="156" t="str">
        <f t="shared" si="8"/>
        <v>2:3</v>
      </c>
      <c r="AR60" s="156" t="str">
        <f t="shared" ref="AR60:AX61" si="9">W60</f>
        <v>2:3</v>
      </c>
      <c r="AS60" s="156" t="str">
        <f t="shared" si="9"/>
        <v>2:3</v>
      </c>
      <c r="AT60" s="156" t="str">
        <f t="shared" si="9"/>
        <v>2:3</v>
      </c>
      <c r="AU60" s="156" t="str">
        <f t="shared" si="9"/>
        <v>2:3</v>
      </c>
      <c r="AV60" s="156" t="str">
        <f t="shared" si="9"/>
        <v>2:3</v>
      </c>
      <c r="AW60" s="156" t="str">
        <f t="shared" si="9"/>
        <v>2:3</v>
      </c>
      <c r="AX60" s="156" t="str">
        <f t="shared" si="9"/>
        <v>2:3</v>
      </c>
      <c r="BN60" s="116"/>
      <c r="BO60" s="15"/>
      <c r="BP60" s="15"/>
      <c r="BQ60" s="15"/>
      <c r="BR60" s="15"/>
      <c r="BS60" s="15"/>
      <c r="BT60" s="182"/>
      <c r="BU60" s="210"/>
      <c r="BV60" s="15"/>
      <c r="BW60" s="15"/>
      <c r="BX60" s="15"/>
      <c r="BY60" s="15"/>
      <c r="BZ60" s="15"/>
      <c r="CA60" s="182"/>
      <c r="CB60" s="210"/>
      <c r="CC60" s="210"/>
      <c r="CD60" s="210"/>
      <c r="CE60" s="210"/>
      <c r="CF60" s="210"/>
      <c r="CG60" s="210"/>
      <c r="CH60" s="117"/>
      <c r="CI60" s="116"/>
      <c r="CJ60" s="210"/>
      <c r="CK60" s="210"/>
      <c r="CL60" s="210"/>
      <c r="CM60" s="210"/>
      <c r="CN60" s="210"/>
      <c r="CO60" s="182"/>
      <c r="CP60" s="210"/>
      <c r="CQ60" s="210"/>
      <c r="CR60" s="210"/>
      <c r="CS60" s="210"/>
      <c r="CT60" s="210"/>
      <c r="CU60" s="210"/>
      <c r="CV60" s="182"/>
      <c r="CW60" s="210"/>
      <c r="CX60" s="210"/>
      <c r="CY60" s="210"/>
      <c r="CZ60" s="210"/>
      <c r="DA60" s="210"/>
      <c r="DB60" s="210"/>
      <c r="DC60" s="117"/>
      <c r="DD60" s="116"/>
      <c r="DE60" s="210"/>
      <c r="DF60" s="210"/>
      <c r="DG60" s="210"/>
      <c r="DH60" s="210"/>
      <c r="DI60" s="210"/>
      <c r="DJ60" s="182"/>
      <c r="DK60" s="210"/>
      <c r="DL60" s="210"/>
      <c r="DM60" s="210"/>
      <c r="DN60" s="210"/>
      <c r="DO60" s="210"/>
      <c r="DP60" s="210"/>
      <c r="DQ60" s="182"/>
      <c r="DR60" s="210"/>
      <c r="DS60" s="210"/>
      <c r="DT60" s="210"/>
      <c r="DU60" s="210"/>
      <c r="DV60" s="210"/>
      <c r="DW60" s="210"/>
      <c r="DX60" s="117"/>
      <c r="DY60" s="116"/>
      <c r="DZ60" s="210"/>
      <c r="EA60" s="210"/>
      <c r="EB60" s="210"/>
      <c r="EC60" s="210"/>
      <c r="ED60" s="210"/>
      <c r="EE60" s="182"/>
      <c r="EF60" s="210"/>
      <c r="EG60" s="210"/>
      <c r="EH60" s="210"/>
      <c r="EI60" s="210"/>
      <c r="EJ60" s="210"/>
      <c r="EK60" s="210"/>
      <c r="EL60" s="182"/>
      <c r="EM60" s="210"/>
      <c r="EN60" s="210"/>
      <c r="EO60" s="210"/>
      <c r="EP60" s="210"/>
      <c r="EQ60" s="210"/>
      <c r="ER60" s="210"/>
      <c r="ES60" s="117"/>
      <c r="ET60" s="116"/>
      <c r="EU60" s="210"/>
      <c r="EV60" s="210"/>
      <c r="EW60" s="210"/>
      <c r="EX60" s="210"/>
      <c r="EY60" s="210"/>
      <c r="EZ60" s="182"/>
      <c r="FA60" s="210"/>
      <c r="FB60" s="210"/>
      <c r="FC60" s="210"/>
      <c r="FD60" s="210"/>
      <c r="FE60" s="210"/>
      <c r="FF60" s="210"/>
      <c r="FG60" s="182"/>
      <c r="FH60" s="210"/>
      <c r="FI60" s="210"/>
      <c r="FJ60" s="210"/>
      <c r="FK60" s="210"/>
      <c r="FL60" s="210"/>
      <c r="FM60" s="210"/>
      <c r="FN60" s="117"/>
      <c r="FO60" s="116"/>
      <c r="FP60" s="210"/>
      <c r="FQ60" s="210"/>
      <c r="FR60" s="210"/>
      <c r="FS60" s="210"/>
      <c r="FT60" s="210"/>
      <c r="FU60" s="182"/>
      <c r="FV60" s="210"/>
      <c r="FW60" s="210"/>
      <c r="FX60" s="210"/>
      <c r="FY60" s="210"/>
      <c r="FZ60" s="210"/>
      <c r="GA60" s="210"/>
      <c r="GB60" s="182"/>
      <c r="GC60" s="210"/>
      <c r="GD60" s="210"/>
      <c r="GE60" s="210"/>
      <c r="GF60" s="210"/>
      <c r="GG60" s="210"/>
      <c r="GH60" s="210"/>
      <c r="GI60" s="117"/>
    </row>
    <row r="61" spans="1:191" outlineLevel="1">
      <c r="A61">
        <v>3</v>
      </c>
      <c r="C61" s="21">
        <v>1</v>
      </c>
      <c r="D61" s="21" t="b">
        <v>1</v>
      </c>
      <c r="E61" s="32">
        <v>730</v>
      </c>
      <c r="F61" s="24" t="str">
        <f t="shared" si="7"/>
        <v>-</v>
      </c>
      <c r="G61" s="21" t="s">
        <v>36</v>
      </c>
      <c r="H61" s="21" t="s">
        <v>36</v>
      </c>
      <c r="I61" s="21" t="s">
        <v>36</v>
      </c>
      <c r="J61" s="21" t="s">
        <v>36</v>
      </c>
      <c r="L61" s="209"/>
      <c r="M61" s="209"/>
      <c r="O61" t="s">
        <v>1052</v>
      </c>
      <c r="P61" t="s">
        <v>887</v>
      </c>
      <c r="Q61" t="s">
        <v>1051</v>
      </c>
      <c r="V61" s="38" t="s">
        <v>902</v>
      </c>
      <c r="W61" s="159" t="str">
        <f>W59&amp;":"&amp;W59+1</f>
        <v>1:2</v>
      </c>
      <c r="X61" s="155" t="str">
        <f t="shared" ref="X61:AC61" si="10">X59&amp;":"&amp;X59+1</f>
        <v>4:5</v>
      </c>
      <c r="Y61" s="155" t="str">
        <f t="shared" si="10"/>
        <v>7:8</v>
      </c>
      <c r="Z61" s="155" t="str">
        <f t="shared" si="10"/>
        <v>10:11</v>
      </c>
      <c r="AA61" s="155" t="str">
        <f t="shared" si="10"/>
        <v>13:14</v>
      </c>
      <c r="AB61" s="155" t="str">
        <f t="shared" si="10"/>
        <v>16:17</v>
      </c>
      <c r="AC61" s="155" t="str">
        <f t="shared" si="10"/>
        <v>19:20</v>
      </c>
      <c r="AR61" s="156" t="str">
        <f t="shared" si="9"/>
        <v>1:2</v>
      </c>
      <c r="AS61" s="156" t="str">
        <f t="shared" si="9"/>
        <v>4:5</v>
      </c>
      <c r="AT61" s="156" t="str">
        <f t="shared" si="9"/>
        <v>7:8</v>
      </c>
      <c r="AU61" s="156" t="str">
        <f t="shared" si="9"/>
        <v>10:11</v>
      </c>
      <c r="AV61" s="156" t="str">
        <f t="shared" si="9"/>
        <v>13:14</v>
      </c>
      <c r="AW61" s="156" t="str">
        <f t="shared" si="9"/>
        <v>16:17</v>
      </c>
      <c r="AX61" s="156" t="str">
        <f t="shared" si="9"/>
        <v>19:20</v>
      </c>
      <c r="BN61" s="116"/>
      <c r="BO61" s="15"/>
      <c r="BP61" s="15"/>
      <c r="BQ61" s="15"/>
      <c r="BR61" s="15"/>
      <c r="BS61" s="15"/>
      <c r="BT61" s="182"/>
      <c r="BU61" s="210"/>
      <c r="BV61" s="15"/>
      <c r="BW61" s="15"/>
      <c r="BX61" s="15"/>
      <c r="BY61" s="15"/>
      <c r="BZ61" s="15"/>
      <c r="CA61" s="182"/>
      <c r="CB61" s="210"/>
      <c r="CC61" s="210"/>
      <c r="CD61" s="210"/>
      <c r="CE61" s="210"/>
      <c r="CF61" s="210"/>
      <c r="CG61" s="210"/>
      <c r="CH61" s="117"/>
      <c r="CI61" s="116"/>
      <c r="CJ61" s="210"/>
      <c r="CK61" s="210"/>
      <c r="CL61" s="210"/>
      <c r="CM61" s="210"/>
      <c r="CN61" s="210"/>
      <c r="CO61" s="182"/>
      <c r="CP61" s="210"/>
      <c r="CQ61" s="210"/>
      <c r="CR61" s="210"/>
      <c r="CS61" s="210"/>
      <c r="CT61" s="210"/>
      <c r="CU61" s="210"/>
      <c r="CV61" s="182"/>
      <c r="CW61" s="210"/>
      <c r="CX61" s="210"/>
      <c r="CY61" s="210"/>
      <c r="CZ61" s="210"/>
      <c r="DA61" s="210"/>
      <c r="DB61" s="210"/>
      <c r="DC61" s="117"/>
      <c r="DD61" s="116"/>
      <c r="DE61" s="210"/>
      <c r="DF61" s="210"/>
      <c r="DG61" s="210"/>
      <c r="DH61" s="210"/>
      <c r="DI61" s="210"/>
      <c r="DJ61" s="182"/>
      <c r="DK61" s="210"/>
      <c r="DL61" s="210"/>
      <c r="DM61" s="210"/>
      <c r="DN61" s="210"/>
      <c r="DO61" s="210"/>
      <c r="DP61" s="210"/>
      <c r="DQ61" s="182"/>
      <c r="DR61" s="210"/>
      <c r="DS61" s="210"/>
      <c r="DT61" s="210"/>
      <c r="DU61" s="210"/>
      <c r="DV61" s="210"/>
      <c r="DW61" s="210"/>
      <c r="DX61" s="117"/>
      <c r="DY61" s="116"/>
      <c r="DZ61" s="210"/>
      <c r="EA61" s="210"/>
      <c r="EB61" s="210"/>
      <c r="EC61" s="210"/>
      <c r="ED61" s="210"/>
      <c r="EE61" s="182"/>
      <c r="EF61" s="210"/>
      <c r="EG61" s="210"/>
      <c r="EH61" s="210"/>
      <c r="EI61" s="210"/>
      <c r="EJ61" s="210"/>
      <c r="EK61" s="210"/>
      <c r="EL61" s="182"/>
      <c r="EM61" s="210"/>
      <c r="EN61" s="210"/>
      <c r="EO61" s="210"/>
      <c r="EP61" s="210"/>
      <c r="EQ61" s="210"/>
      <c r="ER61" s="210"/>
      <c r="ES61" s="117"/>
      <c r="ET61" s="116"/>
      <c r="EU61" s="210"/>
      <c r="EV61" s="210"/>
      <c r="EW61" s="210"/>
      <c r="EX61" s="210"/>
      <c r="EY61" s="210"/>
      <c r="EZ61" s="182"/>
      <c r="FA61" s="210"/>
      <c r="FB61" s="210"/>
      <c r="FC61" s="210"/>
      <c r="FD61" s="210"/>
      <c r="FE61" s="210"/>
      <c r="FF61" s="210"/>
      <c r="FG61" s="182"/>
      <c r="FH61" s="210"/>
      <c r="FI61" s="210"/>
      <c r="FJ61" s="210"/>
      <c r="FK61" s="210"/>
      <c r="FL61" s="210"/>
      <c r="FM61" s="210"/>
      <c r="FN61" s="117"/>
      <c r="FO61" s="116"/>
      <c r="FP61" s="210"/>
      <c r="FQ61" s="210"/>
      <c r="FR61" s="210"/>
      <c r="FS61" s="210"/>
      <c r="FT61" s="210"/>
      <c r="FU61" s="182"/>
      <c r="FV61" s="210"/>
      <c r="FW61" s="210"/>
      <c r="FX61" s="210"/>
      <c r="FY61" s="210"/>
      <c r="FZ61" s="210"/>
      <c r="GA61" s="210"/>
      <c r="GB61" s="182"/>
      <c r="GC61" s="210"/>
      <c r="GD61" s="210"/>
      <c r="GE61" s="210"/>
      <c r="GF61" s="210"/>
      <c r="GG61" s="210"/>
      <c r="GH61" s="210"/>
      <c r="GI61" s="117"/>
    </row>
    <row r="62" spans="1:191" outlineLevel="1">
      <c r="A62">
        <v>4</v>
      </c>
      <c r="C62" s="21">
        <v>5</v>
      </c>
      <c r="D62" s="21" t="b">
        <v>0</v>
      </c>
      <c r="E62" s="32"/>
      <c r="F62" s="24" t="str">
        <f t="shared" si="7"/>
        <v>-</v>
      </c>
      <c r="G62" s="21" t="s">
        <v>36</v>
      </c>
      <c r="H62" s="21" t="s">
        <v>36</v>
      </c>
      <c r="I62" s="21" t="s">
        <v>36</v>
      </c>
      <c r="J62" s="21" t="s">
        <v>36</v>
      </c>
      <c r="L62" s="209"/>
      <c r="O62" t="s">
        <v>1054</v>
      </c>
      <c r="P62" t="s">
        <v>886</v>
      </c>
      <c r="V62" s="38" t="s">
        <v>922</v>
      </c>
      <c r="W62" s="160" t="s">
        <v>6</v>
      </c>
      <c r="X62" s="156" t="str">
        <f t="shared" ref="X62:AC62" si="11">W62</f>
        <v>0:1</v>
      </c>
      <c r="Y62" s="156" t="str">
        <f t="shared" si="11"/>
        <v>0:1</v>
      </c>
      <c r="Z62" s="156" t="str">
        <f t="shared" si="11"/>
        <v>0:1</v>
      </c>
      <c r="AA62" s="156" t="str">
        <f t="shared" si="11"/>
        <v>0:1</v>
      </c>
      <c r="AB62" s="156" t="str">
        <f t="shared" si="11"/>
        <v>0:1</v>
      </c>
      <c r="AC62" s="156" t="str">
        <f t="shared" si="11"/>
        <v>0:1</v>
      </c>
      <c r="AR62" s="160" t="s">
        <v>173</v>
      </c>
      <c r="AS62" s="156" t="str">
        <f t="shared" ref="AS62:AX62" si="12">AR62</f>
        <v>3:4</v>
      </c>
      <c r="AT62" s="156" t="str">
        <f t="shared" si="12"/>
        <v>3:4</v>
      </c>
      <c r="AU62" s="156" t="str">
        <f t="shared" si="12"/>
        <v>3:4</v>
      </c>
      <c r="AV62" s="156" t="str">
        <f t="shared" si="12"/>
        <v>3:4</v>
      </c>
      <c r="AW62" s="156" t="str">
        <f t="shared" si="12"/>
        <v>3:4</v>
      </c>
      <c r="AX62" s="156" t="str">
        <f t="shared" si="12"/>
        <v>3:4</v>
      </c>
      <c r="BN62" s="116"/>
      <c r="BO62" s="15"/>
      <c r="BP62" s="15"/>
      <c r="BQ62" s="15"/>
      <c r="BR62" s="15"/>
      <c r="BS62" s="15"/>
      <c r="BT62" s="182"/>
      <c r="BU62" s="210"/>
      <c r="BV62" s="15"/>
      <c r="BW62" s="15"/>
      <c r="BX62" s="15"/>
      <c r="BY62" s="15"/>
      <c r="BZ62" s="15"/>
      <c r="CA62" s="182"/>
      <c r="CB62" s="210"/>
      <c r="CC62" s="210"/>
      <c r="CD62" s="210"/>
      <c r="CE62" s="210"/>
      <c r="CF62" s="210"/>
      <c r="CG62" s="210"/>
      <c r="CH62" s="117"/>
      <c r="CI62" s="116"/>
      <c r="CJ62" s="210"/>
      <c r="CK62" s="210"/>
      <c r="CL62" s="210"/>
      <c r="CM62" s="210"/>
      <c r="CN62" s="210"/>
      <c r="CO62" s="182"/>
      <c r="CP62" s="210"/>
      <c r="CQ62" s="210"/>
      <c r="CR62" s="210"/>
      <c r="CS62" s="210"/>
      <c r="CT62" s="210"/>
      <c r="CU62" s="210"/>
      <c r="CV62" s="182"/>
      <c r="CW62" s="210"/>
      <c r="CX62" s="210"/>
      <c r="CY62" s="210"/>
      <c r="CZ62" s="210"/>
      <c r="DA62" s="210"/>
      <c r="DB62" s="210"/>
      <c r="DC62" s="117"/>
      <c r="DD62" s="116"/>
      <c r="DE62" s="210"/>
      <c r="DF62" s="210"/>
      <c r="DG62" s="210"/>
      <c r="DH62" s="210"/>
      <c r="DI62" s="210"/>
      <c r="DJ62" s="182"/>
      <c r="DK62" s="210"/>
      <c r="DL62" s="210"/>
      <c r="DM62" s="210"/>
      <c r="DN62" s="210"/>
      <c r="DO62" s="210"/>
      <c r="DP62" s="210"/>
      <c r="DQ62" s="182"/>
      <c r="DR62" s="210"/>
      <c r="DS62" s="210"/>
      <c r="DT62" s="210"/>
      <c r="DU62" s="210"/>
      <c r="DV62" s="210"/>
      <c r="DW62" s="210"/>
      <c r="DX62" s="117"/>
      <c r="DY62" s="116"/>
      <c r="DZ62" s="210"/>
      <c r="EA62" s="210"/>
      <c r="EB62" s="210"/>
      <c r="EC62" s="210"/>
      <c r="ED62" s="210"/>
      <c r="EE62" s="182"/>
      <c r="EF62" s="210"/>
      <c r="EG62" s="210"/>
      <c r="EH62" s="210"/>
      <c r="EI62" s="210"/>
      <c r="EJ62" s="210"/>
      <c r="EK62" s="210"/>
      <c r="EL62" s="182"/>
      <c r="EM62" s="210"/>
      <c r="EN62" s="210"/>
      <c r="EO62" s="210"/>
      <c r="EP62" s="210"/>
      <c r="EQ62" s="210"/>
      <c r="ER62" s="210"/>
      <c r="ES62" s="117"/>
      <c r="ET62" s="116"/>
      <c r="EU62" s="210"/>
      <c r="EV62" s="210"/>
      <c r="EW62" s="210"/>
      <c r="EX62" s="210"/>
      <c r="EY62" s="210"/>
      <c r="EZ62" s="182"/>
      <c r="FA62" s="210"/>
      <c r="FB62" s="210"/>
      <c r="FC62" s="210"/>
      <c r="FD62" s="210"/>
      <c r="FE62" s="210"/>
      <c r="FF62" s="210"/>
      <c r="FG62" s="182"/>
      <c r="FH62" s="210"/>
      <c r="FI62" s="210"/>
      <c r="FJ62" s="210"/>
      <c r="FK62" s="210"/>
      <c r="FL62" s="210"/>
      <c r="FM62" s="210"/>
      <c r="FN62" s="117"/>
      <c r="FO62" s="116"/>
      <c r="FP62" s="210"/>
      <c r="FQ62" s="210"/>
      <c r="FR62" s="210"/>
      <c r="FS62" s="210"/>
      <c r="FT62" s="210"/>
      <c r="FU62" s="182"/>
      <c r="FV62" s="210"/>
      <c r="FW62" s="210"/>
      <c r="FX62" s="210"/>
      <c r="FY62" s="210"/>
      <c r="FZ62" s="210"/>
      <c r="GA62" s="210"/>
      <c r="GB62" s="182"/>
      <c r="GC62" s="210"/>
      <c r="GD62" s="210"/>
      <c r="GE62" s="210"/>
      <c r="GF62" s="210"/>
      <c r="GG62" s="210"/>
      <c r="GH62" s="210"/>
      <c r="GI62" s="117"/>
    </row>
    <row r="63" spans="1:191" outlineLevel="1">
      <c r="B63" t="s">
        <v>959</v>
      </c>
      <c r="L63" s="209"/>
      <c r="P63" s="137">
        <f>COUNTA(D59:D62)</f>
        <v>4</v>
      </c>
      <c r="Q63">
        <v>1</v>
      </c>
      <c r="R63" s="137">
        <f>COUNTA(E59:E62)</f>
        <v>3</v>
      </c>
      <c r="S63" s="137">
        <f>COUNTA(K59:K62)</f>
        <v>2</v>
      </c>
      <c r="T63" s="137">
        <f>COUNTA(M59:M62)</f>
        <v>2</v>
      </c>
      <c r="U63">
        <v>1</v>
      </c>
      <c r="W63" s="154" t="str">
        <f>W60&amp;","&amp;W61&amp;","&amp;W62</f>
        <v>2:3,1:2,0:1</v>
      </c>
      <c r="X63" s="154" t="str">
        <f t="shared" ref="X63:AC63" si="13">X60&amp;","&amp;X61&amp;","&amp;X62</f>
        <v>2:3,4:5,0:1</v>
      </c>
      <c r="Y63" s="154" t="str">
        <f t="shared" si="13"/>
        <v>2:3,7:8,0:1</v>
      </c>
      <c r="Z63" s="154" t="str">
        <f t="shared" si="13"/>
        <v>2:3,10:11,0:1</v>
      </c>
      <c r="AA63" s="154" t="str">
        <f t="shared" si="13"/>
        <v>2:3,13:14,0:1</v>
      </c>
      <c r="AB63" s="154" t="str">
        <f t="shared" si="13"/>
        <v>2:3,16:17,0:1</v>
      </c>
      <c r="AC63" s="154" t="str">
        <f t="shared" si="13"/>
        <v>2:3,19:20,0:1</v>
      </c>
      <c r="AR63" s="154" t="str">
        <f>AR60&amp;","&amp;AR61&amp;","&amp;AR62</f>
        <v>2:3,1:2,3:4</v>
      </c>
      <c r="AS63" s="154" t="str">
        <f t="shared" ref="AS63" si="14">AS60&amp;","&amp;AS61&amp;","&amp;AS62</f>
        <v>2:3,4:5,3:4</v>
      </c>
      <c r="AT63" s="154" t="str">
        <f t="shared" ref="AT63" si="15">AT60&amp;","&amp;AT61&amp;","&amp;AT62</f>
        <v>2:3,7:8,3:4</v>
      </c>
      <c r="AU63" s="154" t="str">
        <f t="shared" ref="AU63" si="16">AU60&amp;","&amp;AU61&amp;","&amp;AU62</f>
        <v>2:3,10:11,3:4</v>
      </c>
      <c r="AV63" s="154" t="str">
        <f t="shared" ref="AV63" si="17">AV60&amp;","&amp;AV61&amp;","&amp;AV62</f>
        <v>2:3,13:14,3:4</v>
      </c>
      <c r="AW63" s="154" t="str">
        <f t="shared" ref="AW63" si="18">AW60&amp;","&amp;AW61&amp;","&amp;AW62</f>
        <v>2:3,16:17,3:4</v>
      </c>
      <c r="AX63" s="154" t="str">
        <f t="shared" ref="AX63" si="19">AX60&amp;","&amp;AX61&amp;","&amp;AX62</f>
        <v>2:3,19:20,3:4</v>
      </c>
      <c r="BN63" s="116"/>
      <c r="BO63" s="15"/>
      <c r="BP63" s="15"/>
      <c r="BQ63" s="15"/>
      <c r="BR63" s="15"/>
      <c r="BS63" s="15"/>
      <c r="BT63" s="182"/>
      <c r="BU63" s="210"/>
      <c r="BV63" s="15"/>
      <c r="BW63" s="15"/>
      <c r="BX63" s="15"/>
      <c r="BY63" s="15"/>
      <c r="BZ63" s="15"/>
      <c r="CA63" s="182"/>
      <c r="CB63" s="210"/>
      <c r="CC63" s="210"/>
      <c r="CD63" s="210"/>
      <c r="CE63" s="210"/>
      <c r="CF63" s="210"/>
      <c r="CG63" s="210"/>
      <c r="CH63" s="117"/>
      <c r="CI63" s="116"/>
      <c r="CJ63" s="210"/>
      <c r="CK63" s="210"/>
      <c r="CL63" s="210"/>
      <c r="CM63" s="210"/>
      <c r="CN63" s="210"/>
      <c r="CO63" s="182"/>
      <c r="CP63" s="210"/>
      <c r="CQ63" s="210"/>
      <c r="CR63" s="210"/>
      <c r="CS63" s="210"/>
      <c r="CT63" s="210"/>
      <c r="CU63" s="210"/>
      <c r="CV63" s="182"/>
      <c r="CW63" s="210"/>
      <c r="CX63" s="210"/>
      <c r="CY63" s="210"/>
      <c r="CZ63" s="210"/>
      <c r="DA63" s="210"/>
      <c r="DB63" s="210"/>
      <c r="DC63" s="117"/>
      <c r="DD63" s="116"/>
      <c r="DE63" s="210"/>
      <c r="DF63" s="210"/>
      <c r="DG63" s="210"/>
      <c r="DH63" s="210"/>
      <c r="DI63" s="210"/>
      <c r="DJ63" s="182"/>
      <c r="DK63" s="210"/>
      <c r="DL63" s="210"/>
      <c r="DM63" s="210"/>
      <c r="DN63" s="210"/>
      <c r="DO63" s="210"/>
      <c r="DP63" s="210"/>
      <c r="DQ63" s="182"/>
      <c r="DR63" s="210"/>
      <c r="DS63" s="210"/>
      <c r="DT63" s="210"/>
      <c r="DU63" s="210"/>
      <c r="DV63" s="210"/>
      <c r="DW63" s="210"/>
      <c r="DX63" s="117"/>
      <c r="DY63" s="116"/>
      <c r="DZ63" s="210"/>
      <c r="EA63" s="210"/>
      <c r="EB63" s="210"/>
      <c r="EC63" s="210"/>
      <c r="ED63" s="210"/>
      <c r="EE63" s="182"/>
      <c r="EF63" s="210"/>
      <c r="EG63" s="210"/>
      <c r="EH63" s="210"/>
      <c r="EI63" s="210"/>
      <c r="EJ63" s="210"/>
      <c r="EK63" s="210"/>
      <c r="EL63" s="182"/>
      <c r="EM63" s="210"/>
      <c r="EN63" s="210"/>
      <c r="EO63" s="210"/>
      <c r="EP63" s="210"/>
      <c r="EQ63" s="210"/>
      <c r="ER63" s="210"/>
      <c r="ES63" s="117"/>
      <c r="ET63" s="116"/>
      <c r="EU63" s="210"/>
      <c r="EV63" s="210"/>
      <c r="EW63" s="210"/>
      <c r="EX63" s="210"/>
      <c r="EY63" s="210"/>
      <c r="EZ63" s="182"/>
      <c r="FA63" s="210"/>
      <c r="FB63" s="210"/>
      <c r="FC63" s="210"/>
      <c r="FD63" s="210"/>
      <c r="FE63" s="210"/>
      <c r="FF63" s="210"/>
      <c r="FG63" s="182"/>
      <c r="FH63" s="210"/>
      <c r="FI63" s="210"/>
      <c r="FJ63" s="210"/>
      <c r="FK63" s="210"/>
      <c r="FL63" s="210"/>
      <c r="FM63" s="210"/>
      <c r="FN63" s="117"/>
      <c r="FO63" s="116"/>
      <c r="FP63" s="210"/>
      <c r="FQ63" s="210"/>
      <c r="FR63" s="210"/>
      <c r="FS63" s="210"/>
      <c r="FT63" s="210"/>
      <c r="FU63" s="182"/>
      <c r="FV63" s="210"/>
      <c r="FW63" s="210"/>
      <c r="FX63" s="210"/>
      <c r="FY63" s="210"/>
      <c r="FZ63" s="210"/>
      <c r="GA63" s="210"/>
      <c r="GB63" s="182"/>
      <c r="GC63" s="210"/>
      <c r="GD63" s="210"/>
      <c r="GE63" s="210"/>
      <c r="GF63" s="210"/>
      <c r="GG63" s="210"/>
      <c r="GH63" s="210"/>
      <c r="GI63" s="117"/>
    </row>
    <row r="64" spans="1:191" outlineLevel="1">
      <c r="L64" s="209"/>
      <c r="V64" s="162" t="s">
        <v>928</v>
      </c>
      <c r="W64" s="163">
        <v>0.98</v>
      </c>
      <c r="X64" s="163">
        <f>W64*0.98</f>
        <v>0.96039999999999992</v>
      </c>
      <c r="Y64" s="163">
        <f t="shared" ref="Y64:AC64" si="20">X64*0.98</f>
        <v>0.94119199999999992</v>
      </c>
      <c r="Z64" s="163">
        <f t="shared" si="20"/>
        <v>0.92236815999999988</v>
      </c>
      <c r="AA64" s="163">
        <f t="shared" si="20"/>
        <v>0.90392079679999982</v>
      </c>
      <c r="AB64" s="163">
        <f t="shared" si="20"/>
        <v>0.8858423808639998</v>
      </c>
      <c r="AC64" s="163">
        <f t="shared" si="20"/>
        <v>0.86812553324671982</v>
      </c>
      <c r="AD64" s="130"/>
      <c r="AE64" s="130"/>
      <c r="AF64" s="130"/>
      <c r="AG64" s="130"/>
      <c r="AH64" s="130"/>
      <c r="AI64" s="130"/>
      <c r="AJ64" s="130"/>
      <c r="AK64" s="130"/>
      <c r="AL64" s="130"/>
      <c r="AM64" s="130"/>
      <c r="AN64" s="130"/>
      <c r="AO64" s="130"/>
      <c r="AP64" s="130"/>
      <c r="AQ64" s="130"/>
      <c r="AR64" s="130">
        <f>W64</f>
        <v>0.98</v>
      </c>
      <c r="AS64" s="130">
        <f t="shared" ref="AS64:AS65" si="21">X64</f>
        <v>0.96039999999999992</v>
      </c>
      <c r="AT64" s="130">
        <f t="shared" ref="AT64:AT65" si="22">Y64</f>
        <v>0.94119199999999992</v>
      </c>
      <c r="AU64" s="130">
        <f t="shared" ref="AU64:AU65" si="23">Z64</f>
        <v>0.92236815999999988</v>
      </c>
      <c r="AV64" s="130">
        <f t="shared" ref="AV64:AV65" si="24">AA64</f>
        <v>0.90392079679999982</v>
      </c>
      <c r="AW64" s="130">
        <f t="shared" ref="AW64:AW65" si="25">AB64</f>
        <v>0.8858423808639998</v>
      </c>
      <c r="AX64" s="130">
        <f t="shared" ref="AX64:AX65" si="26">AC64</f>
        <v>0.86812553324671982</v>
      </c>
      <c r="AY64" s="130"/>
      <c r="AZ64" s="130"/>
      <c r="BA64" s="130"/>
      <c r="BB64" s="130"/>
      <c r="BC64" s="130"/>
      <c r="BD64" s="130"/>
      <c r="BE64" s="130"/>
      <c r="BF64" s="130"/>
      <c r="BG64" s="130"/>
      <c r="BH64" s="130"/>
      <c r="BI64" s="130"/>
      <c r="BJ64" s="130"/>
      <c r="BK64" s="130"/>
      <c r="BL64" s="130"/>
      <c r="BN64" s="116"/>
      <c r="BO64" s="15"/>
      <c r="BP64" s="15"/>
      <c r="BQ64" s="15"/>
      <c r="BR64" s="15"/>
      <c r="BS64" s="15"/>
      <c r="BT64" s="182"/>
      <c r="BU64" s="210"/>
      <c r="BV64" s="15"/>
      <c r="BW64" s="15"/>
      <c r="BX64" s="15"/>
      <c r="BY64" s="15"/>
      <c r="BZ64" s="15"/>
      <c r="CA64" s="182"/>
      <c r="CB64" s="210"/>
      <c r="CC64" s="210"/>
      <c r="CD64" s="210"/>
      <c r="CE64" s="210"/>
      <c r="CF64" s="210"/>
      <c r="CG64" s="210"/>
      <c r="CH64" s="117"/>
      <c r="CI64" s="116"/>
      <c r="CJ64" s="210"/>
      <c r="CK64" s="210"/>
      <c r="CL64" s="210"/>
      <c r="CM64" s="210"/>
      <c r="CN64" s="210"/>
      <c r="CO64" s="182"/>
      <c r="CP64" s="210"/>
      <c r="CQ64" s="210"/>
      <c r="CR64" s="210"/>
      <c r="CS64" s="210"/>
      <c r="CT64" s="210"/>
      <c r="CU64" s="210"/>
      <c r="CV64" s="182"/>
      <c r="CW64" s="210"/>
      <c r="CX64" s="210"/>
      <c r="CY64" s="210"/>
      <c r="CZ64" s="210"/>
      <c r="DA64" s="210"/>
      <c r="DB64" s="210"/>
      <c r="DC64" s="117"/>
      <c r="DD64" s="116"/>
      <c r="DE64" s="210"/>
      <c r="DF64" s="210"/>
      <c r="DG64" s="210"/>
      <c r="DH64" s="210"/>
      <c r="DI64" s="210"/>
      <c r="DJ64" s="182"/>
      <c r="DK64" s="210"/>
      <c r="DL64" s="210"/>
      <c r="DM64" s="210"/>
      <c r="DN64" s="210"/>
      <c r="DO64" s="210"/>
      <c r="DP64" s="210"/>
      <c r="DQ64" s="182"/>
      <c r="DR64" s="210"/>
      <c r="DS64" s="210"/>
      <c r="DT64" s="210"/>
      <c r="DU64" s="210"/>
      <c r="DV64" s="210"/>
      <c r="DW64" s="210"/>
      <c r="DX64" s="117"/>
      <c r="DY64" s="116"/>
      <c r="DZ64" s="210"/>
      <c r="EA64" s="210"/>
      <c r="EB64" s="210"/>
      <c r="EC64" s="210"/>
      <c r="ED64" s="210"/>
      <c r="EE64" s="182"/>
      <c r="EF64" s="210"/>
      <c r="EG64" s="210"/>
      <c r="EH64" s="210"/>
      <c r="EI64" s="210"/>
      <c r="EJ64" s="210"/>
      <c r="EK64" s="210"/>
      <c r="EL64" s="182"/>
      <c r="EM64" s="210"/>
      <c r="EN64" s="210"/>
      <c r="EO64" s="210"/>
      <c r="EP64" s="210"/>
      <c r="EQ64" s="210"/>
      <c r="ER64" s="210"/>
      <c r="ES64" s="117"/>
      <c r="ET64" s="116"/>
      <c r="EU64" s="210"/>
      <c r="EV64" s="210"/>
      <c r="EW64" s="210"/>
      <c r="EX64" s="210"/>
      <c r="EY64" s="210"/>
      <c r="EZ64" s="182"/>
      <c r="FA64" s="210"/>
      <c r="FB64" s="210"/>
      <c r="FC64" s="210"/>
      <c r="FD64" s="210"/>
      <c r="FE64" s="210"/>
      <c r="FF64" s="210"/>
      <c r="FG64" s="182"/>
      <c r="FH64" s="210"/>
      <c r="FI64" s="210"/>
      <c r="FJ64" s="210"/>
      <c r="FK64" s="210"/>
      <c r="FL64" s="210"/>
      <c r="FM64" s="210"/>
      <c r="FN64" s="117"/>
      <c r="FO64" s="116"/>
      <c r="FP64" s="210"/>
      <c r="FQ64" s="210"/>
      <c r="FR64" s="210"/>
      <c r="FS64" s="210"/>
      <c r="FT64" s="210"/>
      <c r="FU64" s="182"/>
      <c r="FV64" s="210"/>
      <c r="FW64" s="210"/>
      <c r="FX64" s="210"/>
      <c r="FY64" s="210"/>
      <c r="FZ64" s="210"/>
      <c r="GA64" s="210"/>
      <c r="GB64" s="182"/>
      <c r="GC64" s="210"/>
      <c r="GD64" s="210"/>
      <c r="GE64" s="210"/>
      <c r="GF64" s="210"/>
      <c r="GG64" s="210"/>
      <c r="GH64" s="210"/>
      <c r="GI64" s="117"/>
    </row>
    <row r="65" spans="1:191" outlineLevel="1">
      <c r="L65" s="209"/>
      <c r="V65" s="162" t="s">
        <v>927</v>
      </c>
      <c r="W65" s="163">
        <v>1.02</v>
      </c>
      <c r="X65" s="163">
        <f>1.02*W65</f>
        <v>1.0404</v>
      </c>
      <c r="Y65" s="163">
        <f t="shared" ref="Y65:AC65" si="27">1.02*X65</f>
        <v>1.0612079999999999</v>
      </c>
      <c r="Z65" s="163">
        <f t="shared" si="27"/>
        <v>1.08243216</v>
      </c>
      <c r="AA65" s="163">
        <f t="shared" si="27"/>
        <v>1.1040808032</v>
      </c>
      <c r="AB65" s="163">
        <f t="shared" si="27"/>
        <v>1.1261624192640001</v>
      </c>
      <c r="AC65" s="163">
        <f t="shared" si="27"/>
        <v>1.14868566764928</v>
      </c>
      <c r="AD65" s="130"/>
      <c r="AE65" s="130"/>
      <c r="AF65" s="130"/>
      <c r="AG65" s="130"/>
      <c r="AH65" s="130"/>
      <c r="AI65" s="130"/>
      <c r="AJ65" s="130"/>
      <c r="AK65" s="130"/>
      <c r="AL65" s="130"/>
      <c r="AM65" s="130"/>
      <c r="AN65" s="130"/>
      <c r="AO65" s="130"/>
      <c r="AP65" s="130"/>
      <c r="AQ65" s="130"/>
      <c r="AR65" s="130">
        <f t="shared" ref="AR65" si="28">W65</f>
        <v>1.02</v>
      </c>
      <c r="AS65" s="130">
        <f t="shared" si="21"/>
        <v>1.0404</v>
      </c>
      <c r="AT65" s="130">
        <f t="shared" si="22"/>
        <v>1.0612079999999999</v>
      </c>
      <c r="AU65" s="130">
        <f t="shared" si="23"/>
        <v>1.08243216</v>
      </c>
      <c r="AV65" s="130">
        <f t="shared" si="24"/>
        <v>1.1040808032</v>
      </c>
      <c r="AW65" s="130">
        <f t="shared" si="25"/>
        <v>1.1261624192640001</v>
      </c>
      <c r="AX65" s="130">
        <f t="shared" si="26"/>
        <v>1.14868566764928</v>
      </c>
      <c r="AY65" s="130"/>
      <c r="AZ65" s="130"/>
      <c r="BA65" s="130"/>
      <c r="BB65" s="130"/>
      <c r="BC65" s="130"/>
      <c r="BD65" s="130"/>
      <c r="BE65" s="130"/>
      <c r="BF65" s="130"/>
      <c r="BG65" s="130"/>
      <c r="BH65" s="130"/>
      <c r="BI65" s="130"/>
      <c r="BJ65" s="130"/>
      <c r="BK65" s="130"/>
      <c r="BL65" s="130"/>
      <c r="BN65" s="116"/>
      <c r="BO65" s="15"/>
      <c r="BP65" s="15"/>
      <c r="BQ65" s="15"/>
      <c r="BR65" s="15"/>
      <c r="BS65" s="15"/>
      <c r="BT65" s="182"/>
      <c r="BU65" s="210"/>
      <c r="BV65" s="15"/>
      <c r="BW65" s="15"/>
      <c r="BX65" s="15"/>
      <c r="BY65" s="15"/>
      <c r="BZ65" s="15"/>
      <c r="CA65" s="182"/>
      <c r="CB65" s="210"/>
      <c r="CC65" s="210"/>
      <c r="CD65" s="210"/>
      <c r="CE65" s="210"/>
      <c r="CF65" s="210"/>
      <c r="CG65" s="210"/>
      <c r="CH65" s="117"/>
      <c r="CI65" s="116"/>
      <c r="CJ65" s="210"/>
      <c r="CK65" s="210"/>
      <c r="CL65" s="210"/>
      <c r="CM65" s="210"/>
      <c r="CN65" s="210"/>
      <c r="CO65" s="182"/>
      <c r="CP65" s="210"/>
      <c r="CQ65" s="210"/>
      <c r="CR65" s="210"/>
      <c r="CS65" s="210"/>
      <c r="CT65" s="210"/>
      <c r="CU65" s="210"/>
      <c r="CV65" s="182"/>
      <c r="CW65" s="210"/>
      <c r="CX65" s="210"/>
      <c r="CY65" s="210"/>
      <c r="CZ65" s="210"/>
      <c r="DA65" s="210"/>
      <c r="DB65" s="210"/>
      <c r="DC65" s="117"/>
      <c r="DD65" s="116"/>
      <c r="DE65" s="210"/>
      <c r="DF65" s="210"/>
      <c r="DG65" s="210"/>
      <c r="DH65" s="210"/>
      <c r="DI65" s="210"/>
      <c r="DJ65" s="182"/>
      <c r="DK65" s="210"/>
      <c r="DL65" s="210"/>
      <c r="DM65" s="210"/>
      <c r="DN65" s="210"/>
      <c r="DO65" s="210"/>
      <c r="DP65" s="210"/>
      <c r="DQ65" s="182"/>
      <c r="DR65" s="210"/>
      <c r="DS65" s="210"/>
      <c r="DT65" s="210"/>
      <c r="DU65" s="210"/>
      <c r="DV65" s="210"/>
      <c r="DW65" s="210"/>
      <c r="DX65" s="117"/>
      <c r="DY65" s="116"/>
      <c r="DZ65" s="210"/>
      <c r="EA65" s="210"/>
      <c r="EB65" s="210"/>
      <c r="EC65" s="210"/>
      <c r="ED65" s="210"/>
      <c r="EE65" s="182"/>
      <c r="EF65" s="210"/>
      <c r="EG65" s="210"/>
      <c r="EH65" s="210"/>
      <c r="EI65" s="210"/>
      <c r="EJ65" s="210"/>
      <c r="EK65" s="210"/>
      <c r="EL65" s="182"/>
      <c r="EM65" s="210"/>
      <c r="EN65" s="210"/>
      <c r="EO65" s="210"/>
      <c r="EP65" s="210"/>
      <c r="EQ65" s="210"/>
      <c r="ER65" s="210"/>
      <c r="ES65" s="117"/>
      <c r="ET65" s="116"/>
      <c r="EU65" s="210"/>
      <c r="EV65" s="210"/>
      <c r="EW65" s="210"/>
      <c r="EX65" s="210"/>
      <c r="EY65" s="210"/>
      <c r="EZ65" s="182"/>
      <c r="FA65" s="210"/>
      <c r="FB65" s="210"/>
      <c r="FC65" s="210"/>
      <c r="FD65" s="210"/>
      <c r="FE65" s="210"/>
      <c r="FF65" s="210"/>
      <c r="FG65" s="182"/>
      <c r="FH65" s="210"/>
      <c r="FI65" s="210"/>
      <c r="FJ65" s="210"/>
      <c r="FK65" s="210"/>
      <c r="FL65" s="210"/>
      <c r="FM65" s="210"/>
      <c r="FN65" s="117"/>
      <c r="FO65" s="116"/>
      <c r="FP65" s="210"/>
      <c r="FQ65" s="210"/>
      <c r="FR65" s="210"/>
      <c r="FS65" s="210"/>
      <c r="FT65" s="210"/>
      <c r="FU65" s="182"/>
      <c r="FV65" s="210"/>
      <c r="FW65" s="210"/>
      <c r="FX65" s="210"/>
      <c r="FY65" s="210"/>
      <c r="FZ65" s="210"/>
      <c r="GA65" s="210"/>
      <c r="GB65" s="182"/>
      <c r="GC65" s="210"/>
      <c r="GD65" s="210"/>
      <c r="GE65" s="210"/>
      <c r="GF65" s="210"/>
      <c r="GG65" s="210"/>
      <c r="GH65" s="210"/>
      <c r="GI65" s="117"/>
    </row>
    <row r="66" spans="1:191" outlineLevel="1">
      <c r="L66" s="209"/>
      <c r="W66" s="195">
        <v>1</v>
      </c>
      <c r="X66" s="195">
        <v>2</v>
      </c>
      <c r="Y66" s="195">
        <v>3</v>
      </c>
      <c r="Z66" s="195">
        <v>4</v>
      </c>
      <c r="AA66" s="195">
        <v>5</v>
      </c>
      <c r="AB66" s="195">
        <v>6</v>
      </c>
      <c r="AC66" s="195">
        <v>7</v>
      </c>
      <c r="AD66" s="195">
        <v>8</v>
      </c>
      <c r="AE66" s="195">
        <v>9</v>
      </c>
      <c r="AF66" s="195">
        <v>10</v>
      </c>
      <c r="AG66" s="195">
        <v>11</v>
      </c>
      <c r="AH66" s="195">
        <v>12</v>
      </c>
      <c r="AI66" s="195">
        <v>13</v>
      </c>
      <c r="AJ66" s="195">
        <v>14</v>
      </c>
      <c r="AK66" s="195">
        <v>15</v>
      </c>
      <c r="AL66" s="195">
        <v>16</v>
      </c>
      <c r="AM66" s="195">
        <v>17</v>
      </c>
      <c r="AN66" s="195">
        <v>18</v>
      </c>
      <c r="AO66" s="195">
        <v>19</v>
      </c>
      <c r="AP66" s="195">
        <v>20</v>
      </c>
      <c r="AQ66" s="195">
        <v>21</v>
      </c>
      <c r="AR66" s="195">
        <v>22</v>
      </c>
      <c r="AS66" s="195">
        <v>23</v>
      </c>
      <c r="AT66" s="195">
        <v>24</v>
      </c>
      <c r="AU66" s="195">
        <v>25</v>
      </c>
      <c r="AV66" s="195">
        <v>26</v>
      </c>
      <c r="AW66" s="195">
        <v>27</v>
      </c>
      <c r="AX66" s="195">
        <v>28</v>
      </c>
      <c r="AY66" s="195">
        <v>29</v>
      </c>
      <c r="AZ66" s="195">
        <v>30</v>
      </c>
      <c r="BA66" s="195">
        <v>31</v>
      </c>
      <c r="BB66" s="195">
        <v>32</v>
      </c>
      <c r="BC66" s="195">
        <v>33</v>
      </c>
      <c r="BD66" s="195">
        <v>34</v>
      </c>
      <c r="BE66" s="195">
        <v>35</v>
      </c>
      <c r="BF66" s="195">
        <v>36</v>
      </c>
      <c r="BG66" s="195">
        <v>37</v>
      </c>
      <c r="BH66" s="195">
        <v>38</v>
      </c>
      <c r="BI66" s="195">
        <v>39</v>
      </c>
      <c r="BJ66" s="195">
        <v>40</v>
      </c>
      <c r="BK66" s="195">
        <v>41</v>
      </c>
      <c r="BL66" s="195">
        <v>42</v>
      </c>
      <c r="BM66" s="195"/>
      <c r="BN66" s="196"/>
      <c r="BO66" s="197"/>
      <c r="BP66" s="197"/>
      <c r="BQ66" s="197"/>
      <c r="BR66" s="197"/>
      <c r="BS66" s="197"/>
      <c r="BT66" s="198"/>
      <c r="BU66" s="197"/>
      <c r="BV66" s="197"/>
      <c r="BW66" s="197"/>
      <c r="BX66" s="197"/>
      <c r="BY66" s="197"/>
      <c r="BZ66" s="197"/>
      <c r="CA66" s="198"/>
      <c r="CB66" s="197"/>
      <c r="CC66" s="197"/>
      <c r="CD66" s="197"/>
      <c r="CE66" s="197"/>
      <c r="CF66" s="197"/>
      <c r="CG66" s="197"/>
      <c r="CH66" s="199"/>
      <c r="CI66" s="196"/>
      <c r="CJ66" s="197"/>
      <c r="CK66" s="197"/>
      <c r="CL66" s="197"/>
      <c r="CM66" s="197"/>
      <c r="CN66" s="197"/>
      <c r="CO66" s="198"/>
      <c r="CP66" s="197"/>
      <c r="CQ66" s="197"/>
      <c r="CR66" s="197"/>
      <c r="CS66" s="197"/>
      <c r="CT66" s="197"/>
      <c r="CU66" s="197"/>
      <c r="CV66" s="198"/>
      <c r="CW66" s="197"/>
      <c r="CX66" s="197"/>
      <c r="CY66" s="197"/>
      <c r="CZ66" s="197"/>
      <c r="DA66" s="197"/>
      <c r="DB66" s="197"/>
      <c r="DC66" s="199"/>
      <c r="DD66" s="196"/>
      <c r="DE66" s="197"/>
      <c r="DF66" s="197"/>
      <c r="DG66" s="197"/>
      <c r="DH66" s="197"/>
      <c r="DI66" s="197"/>
      <c r="DJ66" s="198"/>
      <c r="DK66" s="197"/>
      <c r="DL66" s="197"/>
      <c r="DM66" s="197"/>
      <c r="DN66" s="197"/>
      <c r="DO66" s="197"/>
      <c r="DP66" s="197"/>
      <c r="DQ66" s="198"/>
      <c r="DR66" s="197"/>
      <c r="DS66" s="197"/>
      <c r="DT66" s="197"/>
      <c r="DU66" s="197"/>
      <c r="DV66" s="197"/>
      <c r="DW66" s="197"/>
      <c r="DX66" s="199"/>
      <c r="DY66" s="196"/>
      <c r="DZ66" s="197"/>
      <c r="EA66" s="197"/>
      <c r="EB66" s="197"/>
      <c r="EC66" s="197"/>
      <c r="ED66" s="197"/>
      <c r="EE66" s="198"/>
      <c r="EF66" s="197"/>
      <c r="EG66" s="197"/>
      <c r="EH66" s="197"/>
      <c r="EI66" s="197"/>
      <c r="EJ66" s="197"/>
      <c r="EK66" s="197"/>
      <c r="EL66" s="198"/>
      <c r="EM66" s="197"/>
      <c r="EN66" s="197"/>
      <c r="EO66" s="197"/>
      <c r="EP66" s="197"/>
      <c r="EQ66" s="197"/>
      <c r="ER66" s="197"/>
      <c r="ES66" s="199"/>
      <c r="ET66" s="196"/>
      <c r="EU66" s="197"/>
      <c r="EV66" s="197"/>
      <c r="EW66" s="197"/>
      <c r="EX66" s="197"/>
      <c r="EY66" s="197"/>
      <c r="EZ66" s="198"/>
      <c r="FA66" s="197"/>
      <c r="FB66" s="197"/>
      <c r="FC66" s="197"/>
      <c r="FD66" s="197"/>
      <c r="FE66" s="197"/>
      <c r="FF66" s="197"/>
      <c r="FG66" s="198"/>
      <c r="FH66" s="197"/>
      <c r="FI66" s="197"/>
      <c r="FJ66" s="197"/>
      <c r="FK66" s="197"/>
      <c r="FL66" s="197"/>
      <c r="FM66" s="197"/>
      <c r="FN66" s="199"/>
      <c r="FO66" s="196"/>
      <c r="FP66" s="197"/>
      <c r="FQ66" s="197"/>
      <c r="FR66" s="197"/>
      <c r="FS66" s="197"/>
      <c r="FT66" s="197"/>
      <c r="FU66" s="198"/>
      <c r="FV66" s="197"/>
      <c r="FW66" s="197"/>
      <c r="FX66" s="197"/>
      <c r="FY66" s="197"/>
      <c r="FZ66" s="197"/>
      <c r="GA66" s="197"/>
      <c r="GB66" s="198"/>
      <c r="GC66" s="197"/>
      <c r="GD66" s="197"/>
      <c r="GE66" s="197"/>
      <c r="GF66" s="197"/>
      <c r="GG66" s="197"/>
      <c r="GH66" s="197"/>
      <c r="GI66" s="199"/>
    </row>
    <row r="67" spans="1:191" outlineLevel="1">
      <c r="A67">
        <v>1</v>
      </c>
      <c r="B67" s="130"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9">
        <f t="shared" ref="K67:L86" si="31">INDEX(K$59:K$62,$S67,1)</f>
        <v>500</v>
      </c>
      <c r="L67" s="209">
        <f t="shared" si="31"/>
        <v>865</v>
      </c>
      <c r="M67" s="21" t="s">
        <v>36</v>
      </c>
      <c r="O67" s="21">
        <v>1</v>
      </c>
      <c r="P67" s="21">
        <v>1</v>
      </c>
      <c r="Q67">
        <v>0</v>
      </c>
      <c r="R67">
        <v>0</v>
      </c>
      <c r="S67" s="21">
        <v>2</v>
      </c>
      <c r="T67">
        <v>0</v>
      </c>
      <c r="W67" s="195" t="s">
        <v>36</v>
      </c>
      <c r="X67" s="195" t="s">
        <v>36</v>
      </c>
      <c r="Y67" s="195" t="s">
        <v>36</v>
      </c>
      <c r="Z67" s="195" t="s">
        <v>36</v>
      </c>
      <c r="AA67" s="195" t="s">
        <v>36</v>
      </c>
      <c r="AB67" s="195" t="s">
        <v>36</v>
      </c>
      <c r="AC67" s="195" t="s">
        <v>36</v>
      </c>
      <c r="AD67" s="195" t="s">
        <v>36</v>
      </c>
      <c r="AE67" s="195" t="s">
        <v>36</v>
      </c>
      <c r="AF67" s="195" t="s">
        <v>36</v>
      </c>
      <c r="AG67" s="195" t="s">
        <v>36</v>
      </c>
      <c r="AH67" s="195" t="s">
        <v>36</v>
      </c>
      <c r="AI67" s="195" t="s">
        <v>36</v>
      </c>
      <c r="AJ67" s="195" t="s">
        <v>36</v>
      </c>
      <c r="AK67" s="195" t="s">
        <v>36</v>
      </c>
      <c r="AL67" s="195" t="s">
        <v>36</v>
      </c>
      <c r="AM67" s="195" t="s">
        <v>36</v>
      </c>
      <c r="AN67" s="195" t="s">
        <v>36</v>
      </c>
      <c r="AO67" s="195" t="s">
        <v>36</v>
      </c>
      <c r="AP67" s="195" t="s">
        <v>36</v>
      </c>
      <c r="AQ67" s="195" t="s">
        <v>36</v>
      </c>
      <c r="AR67" s="195" t="s">
        <v>36</v>
      </c>
      <c r="AS67" s="195" t="s">
        <v>36</v>
      </c>
      <c r="AT67" s="195" t="s">
        <v>36</v>
      </c>
      <c r="AU67" s="195" t="s">
        <v>36</v>
      </c>
      <c r="AV67" s="195" t="s">
        <v>36</v>
      </c>
      <c r="AW67" s="195" t="s">
        <v>36</v>
      </c>
      <c r="AX67" s="195" t="s">
        <v>36</v>
      </c>
      <c r="AY67" s="195" t="s">
        <v>36</v>
      </c>
      <c r="AZ67" s="195" t="s">
        <v>36</v>
      </c>
      <c r="BA67" s="195" t="s">
        <v>36</v>
      </c>
      <c r="BB67" s="195" t="s">
        <v>36</v>
      </c>
      <c r="BC67" s="195" t="s">
        <v>36</v>
      </c>
      <c r="BD67" s="195" t="s">
        <v>36</v>
      </c>
      <c r="BE67" s="195" t="s">
        <v>36</v>
      </c>
      <c r="BF67" s="195" t="s">
        <v>36</v>
      </c>
      <c r="BG67" s="195" t="s">
        <v>36</v>
      </c>
      <c r="BH67" s="195" t="s">
        <v>36</v>
      </c>
      <c r="BI67" s="195" t="s">
        <v>36</v>
      </c>
      <c r="BJ67" s="195" t="s">
        <v>36</v>
      </c>
      <c r="BK67" s="195" t="s">
        <v>36</v>
      </c>
      <c r="BL67" s="195" t="s">
        <v>36</v>
      </c>
      <c r="BM67" s="195"/>
      <c r="BN67" s="196"/>
      <c r="BO67" s="197"/>
      <c r="BP67" s="197"/>
      <c r="BQ67" s="197"/>
      <c r="BR67" s="197"/>
      <c r="BS67" s="197"/>
      <c r="BT67" s="198"/>
      <c r="BU67" s="197"/>
      <c r="BV67" s="197"/>
      <c r="BW67" s="197"/>
      <c r="BX67" s="197"/>
      <c r="BY67" s="197"/>
      <c r="BZ67" s="197"/>
      <c r="CA67" s="198"/>
      <c r="CB67" s="197"/>
      <c r="CC67" s="197"/>
      <c r="CD67" s="197"/>
      <c r="CE67" s="197"/>
      <c r="CF67" s="197"/>
      <c r="CG67" s="197"/>
      <c r="CH67" s="199"/>
      <c r="CI67" s="196"/>
      <c r="CJ67" s="197"/>
      <c r="CK67" s="197"/>
      <c r="CL67" s="197"/>
      <c r="CM67" s="197"/>
      <c r="CN67" s="197"/>
      <c r="CO67" s="198"/>
      <c r="CP67" s="197"/>
      <c r="CQ67" s="197"/>
      <c r="CR67" s="197"/>
      <c r="CS67" s="197"/>
      <c r="CT67" s="197"/>
      <c r="CU67" s="197"/>
      <c r="CV67" s="198"/>
      <c r="CW67" s="197"/>
      <c r="CX67" s="197"/>
      <c r="CY67" s="197"/>
      <c r="CZ67" s="197"/>
      <c r="DA67" s="197"/>
      <c r="DB67" s="197"/>
      <c r="DC67" s="199"/>
      <c r="DD67" s="196"/>
      <c r="DE67" s="197"/>
      <c r="DF67" s="197"/>
      <c r="DG67" s="197"/>
      <c r="DH67" s="197"/>
      <c r="DI67" s="197"/>
      <c r="DJ67" s="198"/>
      <c r="DK67" s="197"/>
      <c r="DL67" s="197"/>
      <c r="DM67" s="197"/>
      <c r="DN67" s="197"/>
      <c r="DO67" s="197"/>
      <c r="DP67" s="197"/>
      <c r="DQ67" s="198"/>
      <c r="DR67" s="197"/>
      <c r="DS67" s="197"/>
      <c r="DT67" s="197"/>
      <c r="DU67" s="197"/>
      <c r="DV67" s="197"/>
      <c r="DW67" s="197"/>
      <c r="DX67" s="199"/>
      <c r="DY67" s="196"/>
      <c r="DZ67" s="197"/>
      <c r="EA67" s="197"/>
      <c r="EB67" s="197"/>
      <c r="EC67" s="197"/>
      <c r="ED67" s="197"/>
      <c r="EE67" s="198"/>
      <c r="EF67" s="197"/>
      <c r="EG67" s="197"/>
      <c r="EH67" s="197"/>
      <c r="EI67" s="197"/>
      <c r="EJ67" s="197"/>
      <c r="EK67" s="197"/>
      <c r="EL67" s="198"/>
      <c r="EM67" s="197"/>
      <c r="EN67" s="197"/>
      <c r="EO67" s="197"/>
      <c r="EP67" s="197"/>
      <c r="EQ67" s="197"/>
      <c r="ER67" s="197"/>
      <c r="ES67" s="199"/>
      <c r="ET67" s="196"/>
      <c r="EU67" s="197"/>
      <c r="EV67" s="197"/>
      <c r="EW67" s="197"/>
      <c r="EX67" s="197"/>
      <c r="EY67" s="197"/>
      <c r="EZ67" s="198"/>
      <c r="FA67" s="197"/>
      <c r="FB67" s="197"/>
      <c r="FC67" s="197"/>
      <c r="FD67" s="197"/>
      <c r="FE67" s="197"/>
      <c r="FF67" s="197"/>
      <c r="FG67" s="198"/>
      <c r="FH67" s="197"/>
      <c r="FI67" s="197"/>
      <c r="FJ67" s="197"/>
      <c r="FK67" s="197"/>
      <c r="FL67" s="197"/>
      <c r="FM67" s="197"/>
      <c r="FN67" s="199"/>
      <c r="FO67" s="196"/>
      <c r="FP67" s="197"/>
      <c r="FQ67" s="197"/>
      <c r="FR67" s="197"/>
      <c r="FS67" s="197"/>
      <c r="FT67" s="197"/>
      <c r="FU67" s="198"/>
      <c r="FV67" s="197"/>
      <c r="FW67" s="197"/>
      <c r="FX67" s="197"/>
      <c r="FY67" s="197"/>
      <c r="FZ67" s="197"/>
      <c r="GA67" s="197"/>
      <c r="GB67" s="198"/>
      <c r="GC67" s="197"/>
      <c r="GD67" s="197"/>
      <c r="GE67" s="197"/>
      <c r="GF67" s="197"/>
      <c r="GG67" s="197"/>
      <c r="GH67" s="197"/>
      <c r="GI67" s="199"/>
    </row>
    <row r="68" spans="1:191" outlineLevel="1">
      <c r="A68">
        <v>2</v>
      </c>
      <c r="B68" s="130" t="str">
        <f>INDEX($O$59:$O$62,$O68,1)&amp;" "&amp;INDEX($P$59:$P$62,$P68,1)</f>
        <v>Med BBB</v>
      </c>
      <c r="C68">
        <f t="shared" si="29"/>
        <v>1</v>
      </c>
      <c r="D68" t="b">
        <f t="shared" si="30"/>
        <v>0</v>
      </c>
      <c r="E68" s="21" t="s">
        <v>36</v>
      </c>
      <c r="F68" s="21" t="s">
        <v>36</v>
      </c>
      <c r="G68" s="21" t="s">
        <v>36</v>
      </c>
      <c r="H68" s="21" t="s">
        <v>36</v>
      </c>
      <c r="I68" s="21" t="s">
        <v>36</v>
      </c>
      <c r="J68" s="21" t="s">
        <v>36</v>
      </c>
      <c r="K68" s="209">
        <f t="shared" si="31"/>
        <v>500</v>
      </c>
      <c r="L68" s="209">
        <f t="shared" si="31"/>
        <v>865</v>
      </c>
      <c r="M68" s="21" t="s">
        <v>36</v>
      </c>
      <c r="O68" s="21">
        <v>2</v>
      </c>
      <c r="P68" s="21">
        <v>2</v>
      </c>
      <c r="Q68">
        <v>0</v>
      </c>
      <c r="R68">
        <v>0</v>
      </c>
      <c r="S68" s="21">
        <v>2</v>
      </c>
      <c r="T68">
        <v>0</v>
      </c>
      <c r="W68" s="195" t="s">
        <v>36</v>
      </c>
      <c r="X68" s="195" t="s">
        <v>36</v>
      </c>
      <c r="Y68" s="195" t="s">
        <v>36</v>
      </c>
      <c r="Z68" s="195" t="s">
        <v>36</v>
      </c>
      <c r="AA68" s="195" t="s">
        <v>36</v>
      </c>
      <c r="AB68" s="195" t="s">
        <v>36</v>
      </c>
      <c r="AC68" s="195" t="s">
        <v>36</v>
      </c>
      <c r="AD68" s="195" t="s">
        <v>36</v>
      </c>
      <c r="AE68" s="195" t="s">
        <v>36</v>
      </c>
      <c r="AF68" s="195" t="s">
        <v>36</v>
      </c>
      <c r="AG68" s="195" t="s">
        <v>36</v>
      </c>
      <c r="AH68" s="195" t="s">
        <v>36</v>
      </c>
      <c r="AI68" s="195" t="s">
        <v>36</v>
      </c>
      <c r="AJ68" s="195" t="s">
        <v>36</v>
      </c>
      <c r="AK68" s="195" t="s">
        <v>36</v>
      </c>
      <c r="AL68" s="195" t="s">
        <v>36</v>
      </c>
      <c r="AM68" s="195" t="s">
        <v>36</v>
      </c>
      <c r="AN68" s="195" t="s">
        <v>36</v>
      </c>
      <c r="AO68" s="195" t="s">
        <v>36</v>
      </c>
      <c r="AP68" s="195" t="s">
        <v>36</v>
      </c>
      <c r="AQ68" s="195" t="s">
        <v>36</v>
      </c>
      <c r="AR68" s="195" t="s">
        <v>36</v>
      </c>
      <c r="AS68" s="195" t="s">
        <v>36</v>
      </c>
      <c r="AT68" s="195" t="s">
        <v>36</v>
      </c>
      <c r="AU68" s="195" t="s">
        <v>36</v>
      </c>
      <c r="AV68" s="195" t="s">
        <v>36</v>
      </c>
      <c r="AW68" s="195" t="s">
        <v>36</v>
      </c>
      <c r="AX68" s="195" t="s">
        <v>36</v>
      </c>
      <c r="AY68" s="195" t="s">
        <v>36</v>
      </c>
      <c r="AZ68" s="195" t="s">
        <v>36</v>
      </c>
      <c r="BA68" s="195" t="s">
        <v>36</v>
      </c>
      <c r="BB68" s="195" t="s">
        <v>36</v>
      </c>
      <c r="BC68" s="195" t="s">
        <v>36</v>
      </c>
      <c r="BD68" s="195" t="s">
        <v>36</v>
      </c>
      <c r="BE68" s="195" t="s">
        <v>36</v>
      </c>
      <c r="BF68" s="195" t="s">
        <v>36</v>
      </c>
      <c r="BG68" s="195" t="s">
        <v>36</v>
      </c>
      <c r="BH68" s="195" t="s">
        <v>36</v>
      </c>
      <c r="BI68" s="195" t="s">
        <v>36</v>
      </c>
      <c r="BJ68" s="195" t="s">
        <v>36</v>
      </c>
      <c r="BK68" s="195" t="s">
        <v>36</v>
      </c>
      <c r="BL68" s="195" t="s">
        <v>36</v>
      </c>
      <c r="BM68" s="195"/>
      <c r="BN68" s="196"/>
      <c r="BO68" s="197"/>
      <c r="BP68" s="197"/>
      <c r="BQ68" s="197"/>
      <c r="BR68" s="197"/>
      <c r="BS68" s="197"/>
      <c r="BT68" s="198"/>
      <c r="BU68" s="197"/>
      <c r="BV68" s="197"/>
      <c r="BW68" s="197"/>
      <c r="BX68" s="197"/>
      <c r="BY68" s="197"/>
      <c r="BZ68" s="197"/>
      <c r="CA68" s="198"/>
      <c r="CB68" s="197"/>
      <c r="CC68" s="197"/>
      <c r="CD68" s="197"/>
      <c r="CE68" s="197"/>
      <c r="CF68" s="197"/>
      <c r="CG68" s="197"/>
      <c r="CH68" s="199"/>
      <c r="CI68" s="196"/>
      <c r="CJ68" s="197"/>
      <c r="CK68" s="197"/>
      <c r="CL68" s="197"/>
      <c r="CM68" s="197"/>
      <c r="CN68" s="197"/>
      <c r="CO68" s="198"/>
      <c r="CP68" s="197"/>
      <c r="CQ68" s="197"/>
      <c r="CR68" s="197"/>
      <c r="CS68" s="197"/>
      <c r="CT68" s="197"/>
      <c r="CU68" s="197"/>
      <c r="CV68" s="198"/>
      <c r="CW68" s="197"/>
      <c r="CX68" s="197"/>
      <c r="CY68" s="197"/>
      <c r="CZ68" s="197"/>
      <c r="DA68" s="197"/>
      <c r="DB68" s="197"/>
      <c r="DC68" s="199"/>
      <c r="DD68" s="196"/>
      <c r="DE68" s="197"/>
      <c r="DF68" s="197"/>
      <c r="DG68" s="197"/>
      <c r="DH68" s="197"/>
      <c r="DI68" s="197"/>
      <c r="DJ68" s="198"/>
      <c r="DK68" s="197"/>
      <c r="DL68" s="197"/>
      <c r="DM68" s="197"/>
      <c r="DN68" s="197"/>
      <c r="DO68" s="197"/>
      <c r="DP68" s="197"/>
      <c r="DQ68" s="198"/>
      <c r="DR68" s="197"/>
      <c r="DS68" s="197"/>
      <c r="DT68" s="197"/>
      <c r="DU68" s="197"/>
      <c r="DV68" s="197"/>
      <c r="DW68" s="197"/>
      <c r="DX68" s="199"/>
      <c r="DY68" s="196"/>
      <c r="DZ68" s="197"/>
      <c r="EA68" s="197"/>
      <c r="EB68" s="197"/>
      <c r="EC68" s="197"/>
      <c r="ED68" s="197"/>
      <c r="EE68" s="198"/>
      <c r="EF68" s="197"/>
      <c r="EG68" s="197"/>
      <c r="EH68" s="197"/>
      <c r="EI68" s="197"/>
      <c r="EJ68" s="197"/>
      <c r="EK68" s="197"/>
      <c r="EL68" s="198"/>
      <c r="EM68" s="197"/>
      <c r="EN68" s="197"/>
      <c r="EO68" s="197"/>
      <c r="EP68" s="197"/>
      <c r="EQ68" s="197"/>
      <c r="ER68" s="197"/>
      <c r="ES68" s="199"/>
      <c r="ET68" s="196"/>
      <c r="EU68" s="197"/>
      <c r="EV68" s="197"/>
      <c r="EW68" s="197"/>
      <c r="EX68" s="197"/>
      <c r="EY68" s="197"/>
      <c r="EZ68" s="198"/>
      <c r="FA68" s="197"/>
      <c r="FB68" s="197"/>
      <c r="FC68" s="197"/>
      <c r="FD68" s="197"/>
      <c r="FE68" s="197"/>
      <c r="FF68" s="197"/>
      <c r="FG68" s="198"/>
      <c r="FH68" s="197"/>
      <c r="FI68" s="197"/>
      <c r="FJ68" s="197"/>
      <c r="FK68" s="197"/>
      <c r="FL68" s="197"/>
      <c r="FM68" s="197"/>
      <c r="FN68" s="199"/>
      <c r="FO68" s="196"/>
      <c r="FP68" s="197"/>
      <c r="FQ68" s="197"/>
      <c r="FR68" s="197"/>
      <c r="FS68" s="197"/>
      <c r="FT68" s="197"/>
      <c r="FU68" s="198"/>
      <c r="FV68" s="197"/>
      <c r="FW68" s="197"/>
      <c r="FX68" s="197"/>
      <c r="FY68" s="197"/>
      <c r="FZ68" s="197"/>
      <c r="GA68" s="197"/>
      <c r="GB68" s="198"/>
      <c r="GC68" s="197"/>
      <c r="GD68" s="197"/>
      <c r="GE68" s="197"/>
      <c r="GF68" s="197"/>
      <c r="GG68" s="197"/>
      <c r="GH68" s="197"/>
      <c r="GI68" s="199"/>
    </row>
    <row r="69" spans="1:191" outlineLevel="1">
      <c r="A69">
        <v>3</v>
      </c>
      <c r="B69" s="130" t="str">
        <f>INDEX($O$59:$O$62,$O69,1)&amp;" "&amp;INDEX($P$59:$P$62,$P69,1)</f>
        <v>Med BBT</v>
      </c>
      <c r="C69">
        <f t="shared" si="29"/>
        <v>1</v>
      </c>
      <c r="D69" t="b">
        <f t="shared" si="30"/>
        <v>1</v>
      </c>
      <c r="E69" s="21" t="s">
        <v>36</v>
      </c>
      <c r="F69" s="21" t="s">
        <v>36</v>
      </c>
      <c r="G69" s="21" t="s">
        <v>36</v>
      </c>
      <c r="H69" s="21" t="s">
        <v>36</v>
      </c>
      <c r="I69" s="21" t="s">
        <v>36</v>
      </c>
      <c r="J69" s="21" t="s">
        <v>36</v>
      </c>
      <c r="K69" s="209">
        <f t="shared" si="31"/>
        <v>0</v>
      </c>
      <c r="L69" s="209">
        <f t="shared" si="31"/>
        <v>450</v>
      </c>
      <c r="M69" s="209">
        <f t="shared" ref="M69:M109" si="32">INDEX(M$59:M$62,$T69,1)</f>
        <v>0.9</v>
      </c>
      <c r="O69" s="21">
        <v>3</v>
      </c>
      <c r="P69" s="21">
        <v>3</v>
      </c>
      <c r="Q69">
        <v>0</v>
      </c>
      <c r="R69">
        <v>0</v>
      </c>
      <c r="S69" s="21">
        <v>1</v>
      </c>
      <c r="T69" s="21">
        <v>1</v>
      </c>
      <c r="W69" s="195" t="s">
        <v>36</v>
      </c>
      <c r="X69" s="195" t="s">
        <v>36</v>
      </c>
      <c r="Y69" s="195" t="s">
        <v>36</v>
      </c>
      <c r="Z69" s="195" t="s">
        <v>36</v>
      </c>
      <c r="AA69" s="195" t="s">
        <v>36</v>
      </c>
      <c r="AB69" s="195" t="s">
        <v>36</v>
      </c>
      <c r="AC69" s="195" t="s">
        <v>36</v>
      </c>
      <c r="AD69" s="195" t="s">
        <v>36</v>
      </c>
      <c r="AE69" s="195" t="s">
        <v>36</v>
      </c>
      <c r="AF69" s="195" t="s">
        <v>36</v>
      </c>
      <c r="AG69" s="195" t="s">
        <v>36</v>
      </c>
      <c r="AH69" s="195" t="s">
        <v>36</v>
      </c>
      <c r="AI69" s="195" t="s">
        <v>36</v>
      </c>
      <c r="AJ69" s="195" t="s">
        <v>36</v>
      </c>
      <c r="AK69" s="195" t="s">
        <v>36</v>
      </c>
      <c r="AL69" s="195" t="s">
        <v>36</v>
      </c>
      <c r="AM69" s="195" t="s">
        <v>36</v>
      </c>
      <c r="AN69" s="195" t="s">
        <v>36</v>
      </c>
      <c r="AO69" s="195" t="s">
        <v>36</v>
      </c>
      <c r="AP69" s="195" t="s">
        <v>36</v>
      </c>
      <c r="AQ69" s="195" t="s">
        <v>36</v>
      </c>
      <c r="AR69" s="195" t="s">
        <v>36</v>
      </c>
      <c r="AS69" s="195" t="s">
        <v>36</v>
      </c>
      <c r="AT69" s="195" t="s">
        <v>36</v>
      </c>
      <c r="AU69" s="195" t="s">
        <v>36</v>
      </c>
      <c r="AV69" s="195" t="s">
        <v>36</v>
      </c>
      <c r="AW69" s="195" t="s">
        <v>36</v>
      </c>
      <c r="AX69" s="195" t="s">
        <v>36</v>
      </c>
      <c r="AY69" s="195" t="s">
        <v>36</v>
      </c>
      <c r="AZ69" s="195" t="s">
        <v>36</v>
      </c>
      <c r="BA69" s="195" t="s">
        <v>36</v>
      </c>
      <c r="BB69" s="195" t="s">
        <v>36</v>
      </c>
      <c r="BC69" s="195" t="s">
        <v>36</v>
      </c>
      <c r="BD69" s="195" t="s">
        <v>36</v>
      </c>
      <c r="BE69" s="195" t="s">
        <v>36</v>
      </c>
      <c r="BF69" s="195" t="s">
        <v>36</v>
      </c>
      <c r="BG69" s="195" t="s">
        <v>36</v>
      </c>
      <c r="BH69" s="195" t="s">
        <v>36</v>
      </c>
      <c r="BI69" s="195" t="s">
        <v>36</v>
      </c>
      <c r="BJ69" s="195" t="s">
        <v>36</v>
      </c>
      <c r="BK69" s="195" t="s">
        <v>36</v>
      </c>
      <c r="BL69" s="195" t="s">
        <v>36</v>
      </c>
      <c r="BM69" s="195"/>
      <c r="BN69" s="196"/>
      <c r="BO69" s="197"/>
      <c r="BP69" s="197"/>
      <c r="BQ69" s="197"/>
      <c r="BR69" s="197"/>
      <c r="BS69" s="197"/>
      <c r="BT69" s="198"/>
      <c r="BU69" s="197"/>
      <c r="BV69" s="197"/>
      <c r="BW69" s="197"/>
      <c r="BX69" s="197"/>
      <c r="BY69" s="197"/>
      <c r="BZ69" s="197"/>
      <c r="CA69" s="198"/>
      <c r="CB69" s="197"/>
      <c r="CC69" s="197"/>
      <c r="CD69" s="197"/>
      <c r="CE69" s="197"/>
      <c r="CF69" s="197"/>
      <c r="CG69" s="197"/>
      <c r="CH69" s="199"/>
      <c r="CI69" s="196"/>
      <c r="CJ69" s="197"/>
      <c r="CK69" s="197"/>
      <c r="CL69" s="197"/>
      <c r="CM69" s="197"/>
      <c r="CN69" s="197"/>
      <c r="CO69" s="198"/>
      <c r="CP69" s="197"/>
      <c r="CQ69" s="197"/>
      <c r="CR69" s="197"/>
      <c r="CS69" s="197"/>
      <c r="CT69" s="197"/>
      <c r="CU69" s="197"/>
      <c r="CV69" s="198"/>
      <c r="CW69" s="197"/>
      <c r="CX69" s="197"/>
      <c r="CY69" s="197"/>
      <c r="CZ69" s="197"/>
      <c r="DA69" s="197"/>
      <c r="DB69" s="197"/>
      <c r="DC69" s="199"/>
      <c r="DD69" s="196"/>
      <c r="DE69" s="197"/>
      <c r="DF69" s="197"/>
      <c r="DG69" s="197"/>
      <c r="DH69" s="197"/>
      <c r="DI69" s="197"/>
      <c r="DJ69" s="198"/>
      <c r="DK69" s="197"/>
      <c r="DL69" s="197"/>
      <c r="DM69" s="197"/>
      <c r="DN69" s="197"/>
      <c r="DO69" s="197"/>
      <c r="DP69" s="197"/>
      <c r="DQ69" s="198"/>
      <c r="DR69" s="197"/>
      <c r="DS69" s="197"/>
      <c r="DT69" s="197"/>
      <c r="DU69" s="197"/>
      <c r="DV69" s="197"/>
      <c r="DW69" s="197"/>
      <c r="DX69" s="199"/>
      <c r="DY69" s="196"/>
      <c r="DZ69" s="197"/>
      <c r="EA69" s="197"/>
      <c r="EB69" s="197"/>
      <c r="EC69" s="197"/>
      <c r="ED69" s="197"/>
      <c r="EE69" s="198"/>
      <c r="EF69" s="197"/>
      <c r="EG69" s="197"/>
      <c r="EH69" s="197"/>
      <c r="EI69" s="197"/>
      <c r="EJ69" s="197"/>
      <c r="EK69" s="197"/>
      <c r="EL69" s="198"/>
      <c r="EM69" s="197"/>
      <c r="EN69" s="197"/>
      <c r="EO69" s="197"/>
      <c r="EP69" s="197"/>
      <c r="EQ69" s="197"/>
      <c r="ER69" s="197"/>
      <c r="ES69" s="199"/>
      <c r="ET69" s="196"/>
      <c r="EU69" s="197"/>
      <c r="EV69" s="197"/>
      <c r="EW69" s="197"/>
      <c r="EX69" s="197"/>
      <c r="EY69" s="197"/>
      <c r="EZ69" s="198"/>
      <c r="FA69" s="197"/>
      <c r="FB69" s="197"/>
      <c r="FC69" s="197"/>
      <c r="FD69" s="197"/>
      <c r="FE69" s="197"/>
      <c r="FF69" s="197"/>
      <c r="FG69" s="198"/>
      <c r="FH69" s="197"/>
      <c r="FI69" s="197"/>
      <c r="FJ69" s="197"/>
      <c r="FK69" s="197"/>
      <c r="FL69" s="197"/>
      <c r="FM69" s="197"/>
      <c r="FN69" s="199"/>
      <c r="FO69" s="196"/>
      <c r="FP69" s="197"/>
      <c r="FQ69" s="197"/>
      <c r="FR69" s="197"/>
      <c r="FS69" s="197"/>
      <c r="FT69" s="197"/>
      <c r="FU69" s="198"/>
      <c r="FV69" s="197"/>
      <c r="FW69" s="197"/>
      <c r="FX69" s="197"/>
      <c r="FY69" s="197"/>
      <c r="FZ69" s="197"/>
      <c r="GA69" s="197"/>
      <c r="GB69" s="198"/>
      <c r="GC69" s="197"/>
      <c r="GD69" s="197"/>
      <c r="GE69" s="197"/>
      <c r="GF69" s="197"/>
      <c r="GG69" s="197"/>
      <c r="GH69" s="197"/>
      <c r="GI69" s="199"/>
    </row>
    <row r="70" spans="1:191" outlineLevel="1">
      <c r="A70">
        <v>4</v>
      </c>
      <c r="B70" s="130" t="str">
        <f>INDEX($O$59:$O$62,$O70,1)&amp;" "&amp;INDEX($P$59:$P$62,$P70,1)</f>
        <v>. BBB</v>
      </c>
      <c r="C70">
        <f t="shared" si="29"/>
        <v>5</v>
      </c>
      <c r="D70" t="b">
        <f t="shared" si="30"/>
        <v>0</v>
      </c>
      <c r="E70" s="21" t="s">
        <v>36</v>
      </c>
      <c r="F70" s="21" t="s">
        <v>36</v>
      </c>
      <c r="G70" s="21" t="s">
        <v>36</v>
      </c>
      <c r="H70" s="21" t="s">
        <v>36</v>
      </c>
      <c r="I70" s="21" t="s">
        <v>36</v>
      </c>
      <c r="J70" s="21" t="s">
        <v>36</v>
      </c>
      <c r="K70" s="209">
        <f t="shared" si="31"/>
        <v>0</v>
      </c>
      <c r="L70" s="209">
        <f t="shared" si="31"/>
        <v>450</v>
      </c>
      <c r="M70" s="209">
        <f t="shared" si="32"/>
        <v>0.9</v>
      </c>
      <c r="O70" s="21">
        <v>4</v>
      </c>
      <c r="P70" s="21">
        <v>4</v>
      </c>
      <c r="Q70">
        <v>0</v>
      </c>
      <c r="R70">
        <v>0</v>
      </c>
      <c r="S70" s="21">
        <v>1</v>
      </c>
      <c r="T70" s="21">
        <v>1</v>
      </c>
      <c r="W70" s="195" t="s">
        <v>36</v>
      </c>
      <c r="X70" s="195" t="s">
        <v>36</v>
      </c>
      <c r="Y70" s="195" t="s">
        <v>36</v>
      </c>
      <c r="Z70" s="195" t="s">
        <v>36</v>
      </c>
      <c r="AA70" s="195" t="s">
        <v>36</v>
      </c>
      <c r="AB70" s="195" t="s">
        <v>36</v>
      </c>
      <c r="AC70" s="195" t="s">
        <v>36</v>
      </c>
      <c r="AD70" s="195" t="s">
        <v>36</v>
      </c>
      <c r="AE70" s="195" t="s">
        <v>36</v>
      </c>
      <c r="AF70" s="195" t="s">
        <v>36</v>
      </c>
      <c r="AG70" s="195" t="s">
        <v>36</v>
      </c>
      <c r="AH70" s="195" t="s">
        <v>36</v>
      </c>
      <c r="AI70" s="195" t="s">
        <v>36</v>
      </c>
      <c r="AJ70" s="195" t="s">
        <v>36</v>
      </c>
      <c r="AK70" s="195" t="s">
        <v>36</v>
      </c>
      <c r="AL70" s="195" t="s">
        <v>36</v>
      </c>
      <c r="AM70" s="195" t="s">
        <v>36</v>
      </c>
      <c r="AN70" s="195" t="s">
        <v>36</v>
      </c>
      <c r="AO70" s="195" t="s">
        <v>36</v>
      </c>
      <c r="AP70" s="195" t="s">
        <v>36</v>
      </c>
      <c r="AQ70" s="195" t="s">
        <v>36</v>
      </c>
      <c r="AR70" s="195" t="s">
        <v>36</v>
      </c>
      <c r="AS70" s="195" t="s">
        <v>36</v>
      </c>
      <c r="AT70" s="195" t="s">
        <v>36</v>
      </c>
      <c r="AU70" s="195" t="s">
        <v>36</v>
      </c>
      <c r="AV70" s="195" t="s">
        <v>36</v>
      </c>
      <c r="AW70" s="195" t="s">
        <v>36</v>
      </c>
      <c r="AX70" s="195" t="s">
        <v>36</v>
      </c>
      <c r="AY70" s="195" t="s">
        <v>36</v>
      </c>
      <c r="AZ70" s="195" t="s">
        <v>36</v>
      </c>
      <c r="BA70" s="195" t="s">
        <v>36</v>
      </c>
      <c r="BB70" s="195" t="s">
        <v>36</v>
      </c>
      <c r="BC70" s="195" t="s">
        <v>36</v>
      </c>
      <c r="BD70" s="195" t="s">
        <v>36</v>
      </c>
      <c r="BE70" s="195" t="s">
        <v>36</v>
      </c>
      <c r="BF70" s="195" t="s">
        <v>36</v>
      </c>
      <c r="BG70" s="195" t="s">
        <v>36</v>
      </c>
      <c r="BH70" s="195" t="s">
        <v>36</v>
      </c>
      <c r="BI70" s="195" t="s">
        <v>36</v>
      </c>
      <c r="BJ70" s="195" t="s">
        <v>36</v>
      </c>
      <c r="BK70" s="195" t="s">
        <v>36</v>
      </c>
      <c r="BL70" s="195" t="s">
        <v>36</v>
      </c>
      <c r="BM70" s="195"/>
      <c r="BN70" s="196"/>
      <c r="BO70" s="197"/>
      <c r="BP70" s="197"/>
      <c r="BQ70" s="197"/>
      <c r="BR70" s="197"/>
      <c r="BS70" s="197"/>
      <c r="BT70" s="198"/>
      <c r="BU70" s="197"/>
      <c r="BV70" s="197"/>
      <c r="BW70" s="197"/>
      <c r="BX70" s="197"/>
      <c r="BY70" s="197"/>
      <c r="BZ70" s="197"/>
      <c r="CA70" s="198"/>
      <c r="CB70" s="197"/>
      <c r="CC70" s="197"/>
      <c r="CD70" s="197"/>
      <c r="CE70" s="197"/>
      <c r="CF70" s="197"/>
      <c r="CG70" s="197"/>
      <c r="CH70" s="199"/>
      <c r="CI70" s="196"/>
      <c r="CJ70" s="197"/>
      <c r="CK70" s="197"/>
      <c r="CL70" s="197"/>
      <c r="CM70" s="197"/>
      <c r="CN70" s="197"/>
      <c r="CO70" s="198"/>
      <c r="CP70" s="197"/>
      <c r="CQ70" s="197"/>
      <c r="CR70" s="197"/>
      <c r="CS70" s="197"/>
      <c r="CT70" s="197"/>
      <c r="CU70" s="197"/>
      <c r="CV70" s="198"/>
      <c r="CW70" s="197"/>
      <c r="CX70" s="197"/>
      <c r="CY70" s="197"/>
      <c r="CZ70" s="197"/>
      <c r="DA70" s="197"/>
      <c r="DB70" s="197"/>
      <c r="DC70" s="199"/>
      <c r="DD70" s="196"/>
      <c r="DE70" s="197"/>
      <c r="DF70" s="197"/>
      <c r="DG70" s="197"/>
      <c r="DH70" s="197"/>
      <c r="DI70" s="197"/>
      <c r="DJ70" s="198"/>
      <c r="DK70" s="197"/>
      <c r="DL70" s="197"/>
      <c r="DM70" s="197"/>
      <c r="DN70" s="197"/>
      <c r="DO70" s="197"/>
      <c r="DP70" s="197"/>
      <c r="DQ70" s="198"/>
      <c r="DR70" s="197"/>
      <c r="DS70" s="197"/>
      <c r="DT70" s="197"/>
      <c r="DU70" s="197"/>
      <c r="DV70" s="197"/>
      <c r="DW70" s="197"/>
      <c r="DX70" s="199"/>
      <c r="DY70" s="196"/>
      <c r="DZ70" s="197"/>
      <c r="EA70" s="197"/>
      <c r="EB70" s="197"/>
      <c r="EC70" s="197"/>
      <c r="ED70" s="197"/>
      <c r="EE70" s="198"/>
      <c r="EF70" s="197"/>
      <c r="EG70" s="197"/>
      <c r="EH70" s="197"/>
      <c r="EI70" s="197"/>
      <c r="EJ70" s="197"/>
      <c r="EK70" s="197"/>
      <c r="EL70" s="198"/>
      <c r="EM70" s="197"/>
      <c r="EN70" s="197"/>
      <c r="EO70" s="197"/>
      <c r="EP70" s="197"/>
      <c r="EQ70" s="197"/>
      <c r="ER70" s="197"/>
      <c r="ES70" s="199"/>
      <c r="ET70" s="196"/>
      <c r="EU70" s="197"/>
      <c r="EV70" s="197"/>
      <c r="EW70" s="197"/>
      <c r="EX70" s="197"/>
      <c r="EY70" s="197"/>
      <c r="EZ70" s="198"/>
      <c r="FA70" s="197"/>
      <c r="FB70" s="197"/>
      <c r="FC70" s="197"/>
      <c r="FD70" s="197"/>
      <c r="FE70" s="197"/>
      <c r="FF70" s="197"/>
      <c r="FG70" s="198"/>
      <c r="FH70" s="197"/>
      <c r="FI70" s="197"/>
      <c r="FJ70" s="197"/>
      <c r="FK70" s="197"/>
      <c r="FL70" s="197"/>
      <c r="FM70" s="197"/>
      <c r="FN70" s="199"/>
      <c r="FO70" s="196"/>
      <c r="FP70" s="197"/>
      <c r="FQ70" s="197"/>
      <c r="FR70" s="197"/>
      <c r="FS70" s="197"/>
      <c r="FT70" s="197"/>
      <c r="FU70" s="198"/>
      <c r="FV70" s="197"/>
      <c r="FW70" s="197"/>
      <c r="FX70" s="197"/>
      <c r="FY70" s="197"/>
      <c r="FZ70" s="197"/>
      <c r="GA70" s="197"/>
      <c r="GB70" s="198"/>
      <c r="GC70" s="197"/>
      <c r="GD70" s="197"/>
      <c r="GE70" s="197"/>
      <c r="GF70" s="197"/>
      <c r="GG70" s="197"/>
      <c r="GH70" s="197"/>
      <c r="GI70" s="199"/>
    </row>
    <row r="71" spans="1:191" outlineLevel="1">
      <c r="A71">
        <v>5</v>
      </c>
      <c r="B71" s="130"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9">
        <f t="shared" si="31"/>
        <v>450</v>
      </c>
      <c r="M71">
        <f t="shared" si="32"/>
        <v>0.9</v>
      </c>
      <c r="O71" s="136">
        <f>P71</f>
        <v>1</v>
      </c>
      <c r="P71" s="135">
        <f>MOD(INT(($A71-5)/PRODUCT(R$63:$U$63)),P$63)+1</f>
        <v>1</v>
      </c>
      <c r="Q71" s="136">
        <f>R71</f>
        <v>1</v>
      </c>
      <c r="R71" s="135">
        <f>MOD(INT(($A71-5)/PRODUCT(S$63:$U$63)),R$63)+1</f>
        <v>1</v>
      </c>
      <c r="S71" s="135">
        <f>MOD(INT(($A71-5)/PRODUCT(T$63:$U$63)),S$63)+1</f>
        <v>1</v>
      </c>
      <c r="T71" s="135">
        <f>MOD(INT(($A71-5)/PRODUCT(U$63:$U$63)),T$63)+1</f>
        <v>1</v>
      </c>
      <c r="W71" s="200" t="str">
        <f t="shared" ref="W71:AF80" si="37">INDEX($BN71:$GI71,1,W$66+(d.Region-1)*42)</f>
        <v>-</v>
      </c>
      <c r="X71" s="200" t="str">
        <f t="shared" si="37"/>
        <v>-</v>
      </c>
      <c r="Y71" s="200" t="str">
        <f t="shared" si="37"/>
        <v>-</v>
      </c>
      <c r="Z71" s="200" t="str">
        <f t="shared" si="37"/>
        <v>-</v>
      </c>
      <c r="AA71" s="200" t="str">
        <f t="shared" si="37"/>
        <v>-</v>
      </c>
      <c r="AB71" s="200" t="str">
        <f t="shared" si="37"/>
        <v>-</v>
      </c>
      <c r="AC71" s="200" t="str">
        <f t="shared" si="37"/>
        <v>-</v>
      </c>
      <c r="AD71" s="200" t="str">
        <f t="shared" si="37"/>
        <v>-</v>
      </c>
      <c r="AE71" s="200" t="str">
        <f t="shared" si="37"/>
        <v>-</v>
      </c>
      <c r="AF71" s="200" t="str">
        <f t="shared" si="37"/>
        <v>-</v>
      </c>
      <c r="AG71" s="200" t="str">
        <f t="shared" ref="AG71:AP80" si="38">INDEX($BN71:$GI71,1,AG$66+(d.Region-1)*42)</f>
        <v>-</v>
      </c>
      <c r="AH71" s="200" t="str">
        <f t="shared" si="38"/>
        <v>-</v>
      </c>
      <c r="AI71" s="200" t="str">
        <f t="shared" si="38"/>
        <v>-</v>
      </c>
      <c r="AJ71" s="200" t="str">
        <f t="shared" si="38"/>
        <v>-</v>
      </c>
      <c r="AK71" s="200" t="str">
        <f t="shared" si="38"/>
        <v>-</v>
      </c>
      <c r="AL71" s="200" t="str">
        <f t="shared" si="38"/>
        <v>-</v>
      </c>
      <c r="AM71" s="200" t="str">
        <f t="shared" si="38"/>
        <v>-</v>
      </c>
      <c r="AN71" s="200" t="str">
        <f t="shared" si="38"/>
        <v>-</v>
      </c>
      <c r="AO71" s="200" t="str">
        <f t="shared" si="38"/>
        <v>-</v>
      </c>
      <c r="AP71" s="200" t="str">
        <f t="shared" si="38"/>
        <v>-</v>
      </c>
      <c r="AQ71" s="200" t="str">
        <f t="shared" ref="AQ71:AZ80" si="39">INDEX($BN71:$GI71,1,AQ$66+(d.Region-1)*42)</f>
        <v>-</v>
      </c>
      <c r="AR71" s="200" t="str">
        <f t="shared" si="39"/>
        <v>-</v>
      </c>
      <c r="AS71" s="200" t="str">
        <f t="shared" si="39"/>
        <v>-</v>
      </c>
      <c r="AT71" s="200" t="str">
        <f t="shared" si="39"/>
        <v>-</v>
      </c>
      <c r="AU71" s="200" t="str">
        <f t="shared" si="39"/>
        <v>-</v>
      </c>
      <c r="AV71" s="200" t="str">
        <f t="shared" si="39"/>
        <v>-</v>
      </c>
      <c r="AW71" s="200" t="str">
        <f t="shared" si="39"/>
        <v>-</v>
      </c>
      <c r="AX71" s="200" t="str">
        <f t="shared" si="39"/>
        <v>-</v>
      </c>
      <c r="AY71" s="200" t="str">
        <f t="shared" si="39"/>
        <v>-</v>
      </c>
      <c r="AZ71" s="200" t="str">
        <f t="shared" si="39"/>
        <v>-</v>
      </c>
      <c r="BA71" s="200" t="str">
        <f t="shared" ref="BA71:BL80" si="40">INDEX($BN71:$GI71,1,BA$66+(d.Region-1)*42)</f>
        <v>-</v>
      </c>
      <c r="BB71" s="200" t="str">
        <f t="shared" si="40"/>
        <v>-</v>
      </c>
      <c r="BC71" s="200" t="str">
        <f t="shared" si="40"/>
        <v>-</v>
      </c>
      <c r="BD71" s="200" t="str">
        <f t="shared" si="40"/>
        <v>-</v>
      </c>
      <c r="BE71" s="200" t="str">
        <f t="shared" si="40"/>
        <v>-</v>
      </c>
      <c r="BF71" s="200" t="str">
        <f t="shared" si="40"/>
        <v>-</v>
      </c>
      <c r="BG71" s="200" t="str">
        <f t="shared" si="40"/>
        <v>-</v>
      </c>
      <c r="BH71" s="200" t="str">
        <f t="shared" si="40"/>
        <v>-</v>
      </c>
      <c r="BI71" s="200" t="str">
        <f t="shared" si="40"/>
        <v>-</v>
      </c>
      <c r="BJ71" s="200" t="str">
        <f t="shared" si="40"/>
        <v>-</v>
      </c>
      <c r="BK71" s="200" t="str">
        <f t="shared" si="40"/>
        <v>-</v>
      </c>
      <c r="BL71" s="200" t="str">
        <f t="shared" si="40"/>
        <v>-</v>
      </c>
      <c r="BM71" s="195"/>
      <c r="BN71" s="201" t="s">
        <v>36</v>
      </c>
      <c r="BO71" s="202" t="s">
        <v>36</v>
      </c>
      <c r="BP71" s="202" t="s">
        <v>36</v>
      </c>
      <c r="BQ71" s="202" t="s">
        <v>36</v>
      </c>
      <c r="BR71" s="202" t="s">
        <v>36</v>
      </c>
      <c r="BS71" s="202" t="s">
        <v>36</v>
      </c>
      <c r="BT71" s="203" t="s">
        <v>36</v>
      </c>
      <c r="BU71" s="202" t="s">
        <v>36</v>
      </c>
      <c r="BV71" s="202" t="s">
        <v>36</v>
      </c>
      <c r="BW71" s="202" t="s">
        <v>36</v>
      </c>
      <c r="BX71" s="202" t="s">
        <v>36</v>
      </c>
      <c r="BY71" s="202" t="s">
        <v>36</v>
      </c>
      <c r="BZ71" s="202" t="s">
        <v>36</v>
      </c>
      <c r="CA71" s="203" t="s">
        <v>36</v>
      </c>
      <c r="CB71" s="202" t="s">
        <v>36</v>
      </c>
      <c r="CC71" s="202" t="s">
        <v>36</v>
      </c>
      <c r="CD71" s="202" t="s">
        <v>36</v>
      </c>
      <c r="CE71" s="202" t="s">
        <v>36</v>
      </c>
      <c r="CF71" s="202" t="s">
        <v>36</v>
      </c>
      <c r="CG71" s="202" t="s">
        <v>36</v>
      </c>
      <c r="CH71" s="204" t="s">
        <v>36</v>
      </c>
      <c r="CI71" s="201" t="s">
        <v>36</v>
      </c>
      <c r="CJ71" s="202" t="s">
        <v>36</v>
      </c>
      <c r="CK71" s="202" t="s">
        <v>36</v>
      </c>
      <c r="CL71" s="202" t="s">
        <v>36</v>
      </c>
      <c r="CM71" s="202" t="s">
        <v>36</v>
      </c>
      <c r="CN71" s="202" t="s">
        <v>36</v>
      </c>
      <c r="CO71" s="203" t="s">
        <v>36</v>
      </c>
      <c r="CP71" s="202" t="s">
        <v>36</v>
      </c>
      <c r="CQ71" s="202" t="s">
        <v>36</v>
      </c>
      <c r="CR71" s="202" t="s">
        <v>36</v>
      </c>
      <c r="CS71" s="202" t="s">
        <v>36</v>
      </c>
      <c r="CT71" s="202" t="s">
        <v>36</v>
      </c>
      <c r="CU71" s="202" t="s">
        <v>36</v>
      </c>
      <c r="CV71" s="203" t="s">
        <v>36</v>
      </c>
      <c r="CW71" s="202" t="s">
        <v>36</v>
      </c>
      <c r="CX71" s="202" t="s">
        <v>36</v>
      </c>
      <c r="CY71" s="202" t="s">
        <v>36</v>
      </c>
      <c r="CZ71" s="202" t="s">
        <v>36</v>
      </c>
      <c r="DA71" s="202" t="s">
        <v>36</v>
      </c>
      <c r="DB71" s="202" t="s">
        <v>36</v>
      </c>
      <c r="DC71" s="204" t="s">
        <v>36</v>
      </c>
      <c r="DD71" s="201" t="s">
        <v>36</v>
      </c>
      <c r="DE71" s="202" t="s">
        <v>36</v>
      </c>
      <c r="DF71" s="202" t="s">
        <v>36</v>
      </c>
      <c r="DG71" s="202" t="s">
        <v>36</v>
      </c>
      <c r="DH71" s="202" t="s">
        <v>36</v>
      </c>
      <c r="DI71" s="202" t="s">
        <v>36</v>
      </c>
      <c r="DJ71" s="203" t="s">
        <v>36</v>
      </c>
      <c r="DK71" s="202" t="s">
        <v>36</v>
      </c>
      <c r="DL71" s="202" t="s">
        <v>36</v>
      </c>
      <c r="DM71" s="202" t="s">
        <v>36</v>
      </c>
      <c r="DN71" s="202" t="s">
        <v>36</v>
      </c>
      <c r="DO71" s="202" t="s">
        <v>36</v>
      </c>
      <c r="DP71" s="202" t="s">
        <v>36</v>
      </c>
      <c r="DQ71" s="203" t="s">
        <v>36</v>
      </c>
      <c r="DR71" s="202" t="s">
        <v>36</v>
      </c>
      <c r="DS71" s="202" t="s">
        <v>36</v>
      </c>
      <c r="DT71" s="202" t="s">
        <v>36</v>
      </c>
      <c r="DU71" s="202" t="s">
        <v>36</v>
      </c>
      <c r="DV71" s="202" t="s">
        <v>36</v>
      </c>
      <c r="DW71" s="202" t="s">
        <v>36</v>
      </c>
      <c r="DX71" s="204" t="s">
        <v>36</v>
      </c>
      <c r="DY71" s="201" t="s">
        <v>36</v>
      </c>
      <c r="DZ71" s="202" t="s">
        <v>36</v>
      </c>
      <c r="EA71" s="202" t="s">
        <v>36</v>
      </c>
      <c r="EB71" s="202" t="s">
        <v>36</v>
      </c>
      <c r="EC71" s="202" t="s">
        <v>36</v>
      </c>
      <c r="ED71" s="202" t="s">
        <v>36</v>
      </c>
      <c r="EE71" s="203" t="s">
        <v>36</v>
      </c>
      <c r="EF71" s="202" t="s">
        <v>36</v>
      </c>
      <c r="EG71" s="202" t="s">
        <v>36</v>
      </c>
      <c r="EH71" s="202" t="s">
        <v>36</v>
      </c>
      <c r="EI71" s="202" t="s">
        <v>36</v>
      </c>
      <c r="EJ71" s="202" t="s">
        <v>36</v>
      </c>
      <c r="EK71" s="202" t="s">
        <v>36</v>
      </c>
      <c r="EL71" s="203" t="s">
        <v>36</v>
      </c>
      <c r="EM71" s="202" t="s">
        <v>36</v>
      </c>
      <c r="EN71" s="202" t="s">
        <v>36</v>
      </c>
      <c r="EO71" s="202" t="s">
        <v>36</v>
      </c>
      <c r="EP71" s="202" t="s">
        <v>36</v>
      </c>
      <c r="EQ71" s="202" t="s">
        <v>36</v>
      </c>
      <c r="ER71" s="202" t="s">
        <v>36</v>
      </c>
      <c r="ES71" s="204" t="s">
        <v>36</v>
      </c>
      <c r="ET71" s="201" t="s">
        <v>36</v>
      </c>
      <c r="EU71" s="202" t="s">
        <v>36</v>
      </c>
      <c r="EV71" s="202" t="s">
        <v>36</v>
      </c>
      <c r="EW71" s="202" t="s">
        <v>36</v>
      </c>
      <c r="EX71" s="202" t="s">
        <v>36</v>
      </c>
      <c r="EY71" s="202" t="s">
        <v>36</v>
      </c>
      <c r="EZ71" s="203" t="s">
        <v>36</v>
      </c>
      <c r="FA71" s="202" t="s">
        <v>36</v>
      </c>
      <c r="FB71" s="202" t="s">
        <v>36</v>
      </c>
      <c r="FC71" s="202" t="s">
        <v>36</v>
      </c>
      <c r="FD71" s="202" t="s">
        <v>36</v>
      </c>
      <c r="FE71" s="202" t="s">
        <v>36</v>
      </c>
      <c r="FF71" s="202" t="s">
        <v>36</v>
      </c>
      <c r="FG71" s="203" t="s">
        <v>36</v>
      </c>
      <c r="FH71" s="202" t="s">
        <v>36</v>
      </c>
      <c r="FI71" s="202" t="s">
        <v>36</v>
      </c>
      <c r="FJ71" s="202" t="s">
        <v>36</v>
      </c>
      <c r="FK71" s="202" t="s">
        <v>36</v>
      </c>
      <c r="FL71" s="202" t="s">
        <v>36</v>
      </c>
      <c r="FM71" s="202" t="s">
        <v>36</v>
      </c>
      <c r="FN71" s="204" t="s">
        <v>36</v>
      </c>
      <c r="FO71" s="201" t="s">
        <v>36</v>
      </c>
      <c r="FP71" s="202" t="s">
        <v>36</v>
      </c>
      <c r="FQ71" s="202" t="s">
        <v>36</v>
      </c>
      <c r="FR71" s="202" t="s">
        <v>36</v>
      </c>
      <c r="FS71" s="202" t="s">
        <v>36</v>
      </c>
      <c r="FT71" s="202" t="s">
        <v>36</v>
      </c>
      <c r="FU71" s="203" t="s">
        <v>36</v>
      </c>
      <c r="FV71" s="202" t="s">
        <v>36</v>
      </c>
      <c r="FW71" s="202" t="s">
        <v>36</v>
      </c>
      <c r="FX71" s="202" t="s">
        <v>36</v>
      </c>
      <c r="FY71" s="202" t="s">
        <v>36</v>
      </c>
      <c r="FZ71" s="202" t="s">
        <v>36</v>
      </c>
      <c r="GA71" s="202" t="s">
        <v>36</v>
      </c>
      <c r="GB71" s="203" t="s">
        <v>36</v>
      </c>
      <c r="GC71" s="202" t="s">
        <v>36</v>
      </c>
      <c r="GD71" s="202" t="s">
        <v>36</v>
      </c>
      <c r="GE71" s="202" t="s">
        <v>36</v>
      </c>
      <c r="GF71" s="202" t="s">
        <v>36</v>
      </c>
      <c r="GG71" s="202" t="s">
        <v>36</v>
      </c>
      <c r="GH71" s="202" t="s">
        <v>36</v>
      </c>
      <c r="GI71" s="204" t="s">
        <v>36</v>
      </c>
    </row>
    <row r="72" spans="1:191" outlineLevel="1">
      <c r="A72">
        <v>6</v>
      </c>
      <c r="B72" s="130"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9">
        <f t="shared" si="31"/>
        <v>450</v>
      </c>
      <c r="M72">
        <f t="shared" si="32"/>
        <v>0</v>
      </c>
      <c r="O72" s="136">
        <f t="shared" ref="O72:O109" si="41">P72</f>
        <v>1</v>
      </c>
      <c r="P72" s="135">
        <f>MOD(INT(($A72-5)/PRODUCT(R$63:$U$63)),P$63)+1</f>
        <v>1</v>
      </c>
      <c r="Q72" s="136">
        <f t="shared" ref="Q72:Q109" si="42">R72</f>
        <v>1</v>
      </c>
      <c r="R72" s="135">
        <f>MOD(INT(($A72-5)/PRODUCT(S$63:$U$63)),R$63)+1</f>
        <v>1</v>
      </c>
      <c r="S72" s="135">
        <f>MOD(INT(($A72-5)/PRODUCT(T$63:$U$63)),S$63)+1</f>
        <v>1</v>
      </c>
      <c r="T72" s="135">
        <f>MOD(INT(($A72-5)/PRODUCT(U$63:$U$63)),T$63)+1</f>
        <v>2</v>
      </c>
      <c r="W72" s="200" t="str">
        <f t="shared" si="37"/>
        <v>-</v>
      </c>
      <c r="X72" s="200" t="str">
        <f t="shared" si="37"/>
        <v>-</v>
      </c>
      <c r="Y72" s="200" t="str">
        <f t="shared" si="37"/>
        <v>-</v>
      </c>
      <c r="Z72" s="200" t="str">
        <f t="shared" si="37"/>
        <v>-</v>
      </c>
      <c r="AA72" s="200" t="str">
        <f t="shared" si="37"/>
        <v>-</v>
      </c>
      <c r="AB72" s="200" t="str">
        <f t="shared" si="37"/>
        <v>-</v>
      </c>
      <c r="AC72" s="200" t="str">
        <f t="shared" si="37"/>
        <v>-</v>
      </c>
      <c r="AD72" s="200" t="str">
        <f t="shared" si="37"/>
        <v>-</v>
      </c>
      <c r="AE72" s="200" t="str">
        <f t="shared" si="37"/>
        <v>-</v>
      </c>
      <c r="AF72" s="200" t="str">
        <f t="shared" si="37"/>
        <v>-</v>
      </c>
      <c r="AG72" s="200" t="str">
        <f t="shared" si="38"/>
        <v>-</v>
      </c>
      <c r="AH72" s="200" t="str">
        <f t="shared" si="38"/>
        <v>-</v>
      </c>
      <c r="AI72" s="200" t="str">
        <f t="shared" si="38"/>
        <v>-</v>
      </c>
      <c r="AJ72" s="200" t="str">
        <f t="shared" si="38"/>
        <v>-</v>
      </c>
      <c r="AK72" s="200" t="str">
        <f t="shared" si="38"/>
        <v>-</v>
      </c>
      <c r="AL72" s="200" t="str">
        <f t="shared" si="38"/>
        <v>-</v>
      </c>
      <c r="AM72" s="200" t="str">
        <f t="shared" si="38"/>
        <v>-</v>
      </c>
      <c r="AN72" s="200" t="str">
        <f t="shared" si="38"/>
        <v>-</v>
      </c>
      <c r="AO72" s="200" t="str">
        <f t="shared" si="38"/>
        <v>-</v>
      </c>
      <c r="AP72" s="200" t="str">
        <f t="shared" si="38"/>
        <v>-</v>
      </c>
      <c r="AQ72" s="200" t="str">
        <f t="shared" si="39"/>
        <v>-</v>
      </c>
      <c r="AR72" s="200" t="str">
        <f t="shared" si="39"/>
        <v>-</v>
      </c>
      <c r="AS72" s="200" t="str">
        <f t="shared" si="39"/>
        <v>-</v>
      </c>
      <c r="AT72" s="200" t="str">
        <f t="shared" si="39"/>
        <v>-</v>
      </c>
      <c r="AU72" s="200" t="str">
        <f t="shared" si="39"/>
        <v>-</v>
      </c>
      <c r="AV72" s="200" t="str">
        <f t="shared" si="39"/>
        <v>-</v>
      </c>
      <c r="AW72" s="200" t="str">
        <f t="shared" si="39"/>
        <v>-</v>
      </c>
      <c r="AX72" s="200" t="str">
        <f t="shared" si="39"/>
        <v>-</v>
      </c>
      <c r="AY72" s="200" t="str">
        <f t="shared" si="39"/>
        <v>-</v>
      </c>
      <c r="AZ72" s="200" t="str">
        <f t="shared" si="39"/>
        <v>-</v>
      </c>
      <c r="BA72" s="200" t="str">
        <f t="shared" si="40"/>
        <v>-</v>
      </c>
      <c r="BB72" s="200" t="str">
        <f t="shared" si="40"/>
        <v>-</v>
      </c>
      <c r="BC72" s="200" t="str">
        <f t="shared" si="40"/>
        <v>-</v>
      </c>
      <c r="BD72" s="200" t="str">
        <f t="shared" si="40"/>
        <v>-</v>
      </c>
      <c r="BE72" s="200" t="str">
        <f t="shared" si="40"/>
        <v>-</v>
      </c>
      <c r="BF72" s="200" t="str">
        <f t="shared" si="40"/>
        <v>-</v>
      </c>
      <c r="BG72" s="200" t="str">
        <f t="shared" si="40"/>
        <v>-</v>
      </c>
      <c r="BH72" s="200" t="str">
        <f t="shared" si="40"/>
        <v>-</v>
      </c>
      <c r="BI72" s="200" t="str">
        <f t="shared" si="40"/>
        <v>-</v>
      </c>
      <c r="BJ72" s="200" t="str">
        <f t="shared" si="40"/>
        <v>-</v>
      </c>
      <c r="BK72" s="200" t="str">
        <f t="shared" si="40"/>
        <v>-</v>
      </c>
      <c r="BL72" s="200" t="str">
        <f t="shared" si="40"/>
        <v>-</v>
      </c>
      <c r="BM72" s="195"/>
      <c r="BN72" s="201" t="s">
        <v>36</v>
      </c>
      <c r="BO72" s="202" t="s">
        <v>36</v>
      </c>
      <c r="BP72" s="202" t="s">
        <v>36</v>
      </c>
      <c r="BQ72" s="202" t="s">
        <v>36</v>
      </c>
      <c r="BR72" s="202" t="s">
        <v>36</v>
      </c>
      <c r="BS72" s="202" t="s">
        <v>36</v>
      </c>
      <c r="BT72" s="203" t="s">
        <v>36</v>
      </c>
      <c r="BU72" s="202" t="s">
        <v>36</v>
      </c>
      <c r="BV72" s="202" t="s">
        <v>36</v>
      </c>
      <c r="BW72" s="202" t="s">
        <v>36</v>
      </c>
      <c r="BX72" s="202" t="s">
        <v>36</v>
      </c>
      <c r="BY72" s="202" t="s">
        <v>36</v>
      </c>
      <c r="BZ72" s="202" t="s">
        <v>36</v>
      </c>
      <c r="CA72" s="203" t="s">
        <v>36</v>
      </c>
      <c r="CB72" s="202" t="s">
        <v>36</v>
      </c>
      <c r="CC72" s="202" t="s">
        <v>36</v>
      </c>
      <c r="CD72" s="202" t="s">
        <v>36</v>
      </c>
      <c r="CE72" s="202" t="s">
        <v>36</v>
      </c>
      <c r="CF72" s="202" t="s">
        <v>36</v>
      </c>
      <c r="CG72" s="202" t="s">
        <v>36</v>
      </c>
      <c r="CH72" s="204" t="s">
        <v>36</v>
      </c>
      <c r="CI72" s="201" t="s">
        <v>36</v>
      </c>
      <c r="CJ72" s="202" t="s">
        <v>36</v>
      </c>
      <c r="CK72" s="202" t="s">
        <v>36</v>
      </c>
      <c r="CL72" s="202" t="s">
        <v>36</v>
      </c>
      <c r="CM72" s="202" t="s">
        <v>36</v>
      </c>
      <c r="CN72" s="202" t="s">
        <v>36</v>
      </c>
      <c r="CO72" s="203" t="s">
        <v>36</v>
      </c>
      <c r="CP72" s="202" t="s">
        <v>36</v>
      </c>
      <c r="CQ72" s="202" t="s">
        <v>36</v>
      </c>
      <c r="CR72" s="202" t="s">
        <v>36</v>
      </c>
      <c r="CS72" s="202" t="s">
        <v>36</v>
      </c>
      <c r="CT72" s="202" t="s">
        <v>36</v>
      </c>
      <c r="CU72" s="202" t="s">
        <v>36</v>
      </c>
      <c r="CV72" s="203" t="s">
        <v>36</v>
      </c>
      <c r="CW72" s="202" t="s">
        <v>36</v>
      </c>
      <c r="CX72" s="202" t="s">
        <v>36</v>
      </c>
      <c r="CY72" s="202" t="s">
        <v>36</v>
      </c>
      <c r="CZ72" s="202" t="s">
        <v>36</v>
      </c>
      <c r="DA72" s="202" t="s">
        <v>36</v>
      </c>
      <c r="DB72" s="202" t="s">
        <v>36</v>
      </c>
      <c r="DC72" s="204" t="s">
        <v>36</v>
      </c>
      <c r="DD72" s="201" t="s">
        <v>36</v>
      </c>
      <c r="DE72" s="202" t="s">
        <v>36</v>
      </c>
      <c r="DF72" s="202" t="s">
        <v>36</v>
      </c>
      <c r="DG72" s="202" t="s">
        <v>36</v>
      </c>
      <c r="DH72" s="202" t="s">
        <v>36</v>
      </c>
      <c r="DI72" s="202" t="s">
        <v>36</v>
      </c>
      <c r="DJ72" s="203" t="s">
        <v>36</v>
      </c>
      <c r="DK72" s="202" t="s">
        <v>36</v>
      </c>
      <c r="DL72" s="202" t="s">
        <v>36</v>
      </c>
      <c r="DM72" s="202" t="s">
        <v>36</v>
      </c>
      <c r="DN72" s="202" t="s">
        <v>36</v>
      </c>
      <c r="DO72" s="202" t="s">
        <v>36</v>
      </c>
      <c r="DP72" s="202" t="s">
        <v>36</v>
      </c>
      <c r="DQ72" s="203" t="s">
        <v>36</v>
      </c>
      <c r="DR72" s="202" t="s">
        <v>36</v>
      </c>
      <c r="DS72" s="202" t="s">
        <v>36</v>
      </c>
      <c r="DT72" s="202" t="s">
        <v>36</v>
      </c>
      <c r="DU72" s="202" t="s">
        <v>36</v>
      </c>
      <c r="DV72" s="202" t="s">
        <v>36</v>
      </c>
      <c r="DW72" s="202" t="s">
        <v>36</v>
      </c>
      <c r="DX72" s="204" t="s">
        <v>36</v>
      </c>
      <c r="DY72" s="201" t="s">
        <v>36</v>
      </c>
      <c r="DZ72" s="202" t="s">
        <v>36</v>
      </c>
      <c r="EA72" s="202" t="s">
        <v>36</v>
      </c>
      <c r="EB72" s="202" t="s">
        <v>36</v>
      </c>
      <c r="EC72" s="202" t="s">
        <v>36</v>
      </c>
      <c r="ED72" s="202" t="s">
        <v>36</v>
      </c>
      <c r="EE72" s="203" t="s">
        <v>36</v>
      </c>
      <c r="EF72" s="202" t="s">
        <v>36</v>
      </c>
      <c r="EG72" s="202" t="s">
        <v>36</v>
      </c>
      <c r="EH72" s="202" t="s">
        <v>36</v>
      </c>
      <c r="EI72" s="202" t="s">
        <v>36</v>
      </c>
      <c r="EJ72" s="202" t="s">
        <v>36</v>
      </c>
      <c r="EK72" s="202" t="s">
        <v>36</v>
      </c>
      <c r="EL72" s="203" t="s">
        <v>36</v>
      </c>
      <c r="EM72" s="202" t="s">
        <v>36</v>
      </c>
      <c r="EN72" s="202" t="s">
        <v>36</v>
      </c>
      <c r="EO72" s="202" t="s">
        <v>36</v>
      </c>
      <c r="EP72" s="202" t="s">
        <v>36</v>
      </c>
      <c r="EQ72" s="202" t="s">
        <v>36</v>
      </c>
      <c r="ER72" s="202" t="s">
        <v>36</v>
      </c>
      <c r="ES72" s="204" t="s">
        <v>36</v>
      </c>
      <c r="ET72" s="201" t="s">
        <v>36</v>
      </c>
      <c r="EU72" s="202" t="s">
        <v>36</v>
      </c>
      <c r="EV72" s="202" t="s">
        <v>36</v>
      </c>
      <c r="EW72" s="202" t="s">
        <v>36</v>
      </c>
      <c r="EX72" s="202" t="s">
        <v>36</v>
      </c>
      <c r="EY72" s="202" t="s">
        <v>36</v>
      </c>
      <c r="EZ72" s="203" t="s">
        <v>36</v>
      </c>
      <c r="FA72" s="202" t="s">
        <v>36</v>
      </c>
      <c r="FB72" s="202" t="s">
        <v>36</v>
      </c>
      <c r="FC72" s="202" t="s">
        <v>36</v>
      </c>
      <c r="FD72" s="202" t="s">
        <v>36</v>
      </c>
      <c r="FE72" s="202" t="s">
        <v>36</v>
      </c>
      <c r="FF72" s="202" t="s">
        <v>36</v>
      </c>
      <c r="FG72" s="203" t="s">
        <v>36</v>
      </c>
      <c r="FH72" s="202" t="s">
        <v>36</v>
      </c>
      <c r="FI72" s="202" t="s">
        <v>36</v>
      </c>
      <c r="FJ72" s="202" t="s">
        <v>36</v>
      </c>
      <c r="FK72" s="202" t="s">
        <v>36</v>
      </c>
      <c r="FL72" s="202" t="s">
        <v>36</v>
      </c>
      <c r="FM72" s="202" t="s">
        <v>36</v>
      </c>
      <c r="FN72" s="204" t="s">
        <v>36</v>
      </c>
      <c r="FO72" s="201" t="s">
        <v>36</v>
      </c>
      <c r="FP72" s="202" t="s">
        <v>36</v>
      </c>
      <c r="FQ72" s="202" t="s">
        <v>36</v>
      </c>
      <c r="FR72" s="202" t="s">
        <v>36</v>
      </c>
      <c r="FS72" s="202" t="s">
        <v>36</v>
      </c>
      <c r="FT72" s="202" t="s">
        <v>36</v>
      </c>
      <c r="FU72" s="203" t="s">
        <v>36</v>
      </c>
      <c r="FV72" s="202" t="s">
        <v>36</v>
      </c>
      <c r="FW72" s="202" t="s">
        <v>36</v>
      </c>
      <c r="FX72" s="202" t="s">
        <v>36</v>
      </c>
      <c r="FY72" s="202" t="s">
        <v>36</v>
      </c>
      <c r="FZ72" s="202" t="s">
        <v>36</v>
      </c>
      <c r="GA72" s="202" t="s">
        <v>36</v>
      </c>
      <c r="GB72" s="203" t="s">
        <v>36</v>
      </c>
      <c r="GC72" s="202" t="s">
        <v>36</v>
      </c>
      <c r="GD72" s="202" t="s">
        <v>36</v>
      </c>
      <c r="GE72" s="202" t="s">
        <v>36</v>
      </c>
      <c r="GF72" s="202" t="s">
        <v>36</v>
      </c>
      <c r="GG72" s="202" t="s">
        <v>36</v>
      </c>
      <c r="GH72" s="202" t="s">
        <v>36</v>
      </c>
      <c r="GI72" s="204" t="s">
        <v>36</v>
      </c>
    </row>
    <row r="73" spans="1:191" outlineLevel="1">
      <c r="A73">
        <v>7</v>
      </c>
      <c r="B73" s="130"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9">
        <f t="shared" si="31"/>
        <v>865</v>
      </c>
      <c r="M73">
        <f t="shared" si="32"/>
        <v>0.9</v>
      </c>
      <c r="O73" s="136">
        <f t="shared" si="41"/>
        <v>1</v>
      </c>
      <c r="P73" s="135">
        <f>MOD(INT(($A73-5)/PRODUCT(R$63:$U$63)),P$63)+1</f>
        <v>1</v>
      </c>
      <c r="Q73" s="136">
        <f t="shared" si="42"/>
        <v>1</v>
      </c>
      <c r="R73" s="135">
        <f>MOD(INT(($A73-5)/PRODUCT(S$63:$U$63)),R$63)+1</f>
        <v>1</v>
      </c>
      <c r="S73" s="135">
        <f>MOD(INT(($A73-5)/PRODUCT(T$63:$U$63)),S$63)+1</f>
        <v>2</v>
      </c>
      <c r="T73" s="135">
        <f>MOD(INT(($A73-5)/PRODUCT(U$63:$U$63)),T$63)+1</f>
        <v>1</v>
      </c>
      <c r="W73" s="200" t="str">
        <f t="shared" si="37"/>
        <v>-</v>
      </c>
      <c r="X73" s="200" t="str">
        <f t="shared" si="37"/>
        <v>-</v>
      </c>
      <c r="Y73" s="200" t="str">
        <f t="shared" si="37"/>
        <v>-</v>
      </c>
      <c r="Z73" s="200" t="str">
        <f t="shared" si="37"/>
        <v>-</v>
      </c>
      <c r="AA73" s="200" t="str">
        <f t="shared" si="37"/>
        <v>-</v>
      </c>
      <c r="AB73" s="200" t="str">
        <f t="shared" si="37"/>
        <v>-</v>
      </c>
      <c r="AC73" s="200" t="str">
        <f t="shared" si="37"/>
        <v>-</v>
      </c>
      <c r="AD73" s="200" t="str">
        <f t="shared" si="37"/>
        <v>-</v>
      </c>
      <c r="AE73" s="200" t="str">
        <f t="shared" si="37"/>
        <v>-</v>
      </c>
      <c r="AF73" s="200" t="str">
        <f t="shared" si="37"/>
        <v>-</v>
      </c>
      <c r="AG73" s="200" t="str">
        <f t="shared" si="38"/>
        <v>-</v>
      </c>
      <c r="AH73" s="200" t="str">
        <f t="shared" si="38"/>
        <v>-</v>
      </c>
      <c r="AI73" s="200" t="str">
        <f t="shared" si="38"/>
        <v>-</v>
      </c>
      <c r="AJ73" s="200" t="str">
        <f t="shared" si="38"/>
        <v>-</v>
      </c>
      <c r="AK73" s="200" t="str">
        <f t="shared" si="38"/>
        <v>-</v>
      </c>
      <c r="AL73" s="200" t="str">
        <f t="shared" si="38"/>
        <v>-</v>
      </c>
      <c r="AM73" s="200" t="str">
        <f t="shared" si="38"/>
        <v>-</v>
      </c>
      <c r="AN73" s="200" t="str">
        <f t="shared" si="38"/>
        <v>-</v>
      </c>
      <c r="AO73" s="200" t="str">
        <f t="shared" si="38"/>
        <v>-</v>
      </c>
      <c r="AP73" s="200" t="str">
        <f t="shared" si="38"/>
        <v>-</v>
      </c>
      <c r="AQ73" s="200" t="str">
        <f t="shared" si="39"/>
        <v>-</v>
      </c>
      <c r="AR73" s="200" t="str">
        <f t="shared" si="39"/>
        <v>-</v>
      </c>
      <c r="AS73" s="200" t="str">
        <f t="shared" si="39"/>
        <v>-</v>
      </c>
      <c r="AT73" s="200" t="str">
        <f t="shared" si="39"/>
        <v>-</v>
      </c>
      <c r="AU73" s="200" t="str">
        <f t="shared" si="39"/>
        <v>-</v>
      </c>
      <c r="AV73" s="200" t="str">
        <f t="shared" si="39"/>
        <v>-</v>
      </c>
      <c r="AW73" s="200" t="str">
        <f t="shared" si="39"/>
        <v>-</v>
      </c>
      <c r="AX73" s="200" t="str">
        <f t="shared" si="39"/>
        <v>-</v>
      </c>
      <c r="AY73" s="200" t="str">
        <f t="shared" si="39"/>
        <v>-</v>
      </c>
      <c r="AZ73" s="200" t="str">
        <f t="shared" si="39"/>
        <v>-</v>
      </c>
      <c r="BA73" s="200" t="str">
        <f t="shared" si="40"/>
        <v>-</v>
      </c>
      <c r="BB73" s="200" t="str">
        <f t="shared" si="40"/>
        <v>-</v>
      </c>
      <c r="BC73" s="200" t="str">
        <f t="shared" si="40"/>
        <v>-</v>
      </c>
      <c r="BD73" s="200" t="str">
        <f t="shared" si="40"/>
        <v>-</v>
      </c>
      <c r="BE73" s="200" t="str">
        <f t="shared" si="40"/>
        <v>-</v>
      </c>
      <c r="BF73" s="200" t="str">
        <f t="shared" si="40"/>
        <v>-</v>
      </c>
      <c r="BG73" s="200" t="str">
        <f t="shared" si="40"/>
        <v>-</v>
      </c>
      <c r="BH73" s="200" t="str">
        <f t="shared" si="40"/>
        <v>-</v>
      </c>
      <c r="BI73" s="200" t="str">
        <f t="shared" si="40"/>
        <v>-</v>
      </c>
      <c r="BJ73" s="200" t="str">
        <f t="shared" si="40"/>
        <v>-</v>
      </c>
      <c r="BK73" s="200" t="str">
        <f t="shared" si="40"/>
        <v>-</v>
      </c>
      <c r="BL73" s="200" t="str">
        <f t="shared" si="40"/>
        <v>-</v>
      </c>
      <c r="BM73" s="195"/>
      <c r="BN73" s="201" t="s">
        <v>36</v>
      </c>
      <c r="BO73" s="202" t="s">
        <v>36</v>
      </c>
      <c r="BP73" s="202" t="s">
        <v>36</v>
      </c>
      <c r="BQ73" s="202" t="s">
        <v>36</v>
      </c>
      <c r="BR73" s="202" t="s">
        <v>36</v>
      </c>
      <c r="BS73" s="202" t="s">
        <v>36</v>
      </c>
      <c r="BT73" s="203" t="s">
        <v>36</v>
      </c>
      <c r="BU73" s="202" t="s">
        <v>36</v>
      </c>
      <c r="BV73" s="202" t="s">
        <v>36</v>
      </c>
      <c r="BW73" s="202" t="s">
        <v>36</v>
      </c>
      <c r="BX73" s="202" t="s">
        <v>36</v>
      </c>
      <c r="BY73" s="202" t="s">
        <v>36</v>
      </c>
      <c r="BZ73" s="202" t="s">
        <v>36</v>
      </c>
      <c r="CA73" s="203" t="s">
        <v>36</v>
      </c>
      <c r="CB73" s="202" t="s">
        <v>36</v>
      </c>
      <c r="CC73" s="202" t="s">
        <v>36</v>
      </c>
      <c r="CD73" s="202" t="s">
        <v>36</v>
      </c>
      <c r="CE73" s="202" t="s">
        <v>36</v>
      </c>
      <c r="CF73" s="202" t="s">
        <v>36</v>
      </c>
      <c r="CG73" s="202" t="s">
        <v>36</v>
      </c>
      <c r="CH73" s="204" t="s">
        <v>36</v>
      </c>
      <c r="CI73" s="201" t="s">
        <v>36</v>
      </c>
      <c r="CJ73" s="202" t="s">
        <v>36</v>
      </c>
      <c r="CK73" s="202" t="s">
        <v>36</v>
      </c>
      <c r="CL73" s="202" t="s">
        <v>36</v>
      </c>
      <c r="CM73" s="202" t="s">
        <v>36</v>
      </c>
      <c r="CN73" s="202" t="s">
        <v>36</v>
      </c>
      <c r="CO73" s="203" t="s">
        <v>36</v>
      </c>
      <c r="CP73" s="202" t="s">
        <v>36</v>
      </c>
      <c r="CQ73" s="202" t="s">
        <v>36</v>
      </c>
      <c r="CR73" s="202" t="s">
        <v>36</v>
      </c>
      <c r="CS73" s="202" t="s">
        <v>36</v>
      </c>
      <c r="CT73" s="202" t="s">
        <v>36</v>
      </c>
      <c r="CU73" s="202" t="s">
        <v>36</v>
      </c>
      <c r="CV73" s="203" t="s">
        <v>36</v>
      </c>
      <c r="CW73" s="202" t="s">
        <v>36</v>
      </c>
      <c r="CX73" s="202" t="s">
        <v>36</v>
      </c>
      <c r="CY73" s="202" t="s">
        <v>36</v>
      </c>
      <c r="CZ73" s="202" t="s">
        <v>36</v>
      </c>
      <c r="DA73" s="202" t="s">
        <v>36</v>
      </c>
      <c r="DB73" s="202" t="s">
        <v>36</v>
      </c>
      <c r="DC73" s="204" t="s">
        <v>36</v>
      </c>
      <c r="DD73" s="201" t="s">
        <v>36</v>
      </c>
      <c r="DE73" s="202" t="s">
        <v>36</v>
      </c>
      <c r="DF73" s="202" t="s">
        <v>36</v>
      </c>
      <c r="DG73" s="202" t="s">
        <v>36</v>
      </c>
      <c r="DH73" s="202" t="s">
        <v>36</v>
      </c>
      <c r="DI73" s="202" t="s">
        <v>36</v>
      </c>
      <c r="DJ73" s="203" t="s">
        <v>36</v>
      </c>
      <c r="DK73" s="202" t="s">
        <v>36</v>
      </c>
      <c r="DL73" s="202" t="s">
        <v>36</v>
      </c>
      <c r="DM73" s="202" t="s">
        <v>36</v>
      </c>
      <c r="DN73" s="202" t="s">
        <v>36</v>
      </c>
      <c r="DO73" s="202" t="s">
        <v>36</v>
      </c>
      <c r="DP73" s="202" t="s">
        <v>36</v>
      </c>
      <c r="DQ73" s="203" t="s">
        <v>36</v>
      </c>
      <c r="DR73" s="202" t="s">
        <v>36</v>
      </c>
      <c r="DS73" s="202" t="s">
        <v>36</v>
      </c>
      <c r="DT73" s="202" t="s">
        <v>36</v>
      </c>
      <c r="DU73" s="202" t="s">
        <v>36</v>
      </c>
      <c r="DV73" s="202" t="s">
        <v>36</v>
      </c>
      <c r="DW73" s="202" t="s">
        <v>36</v>
      </c>
      <c r="DX73" s="204" t="s">
        <v>36</v>
      </c>
      <c r="DY73" s="201" t="s">
        <v>36</v>
      </c>
      <c r="DZ73" s="202" t="s">
        <v>36</v>
      </c>
      <c r="EA73" s="202" t="s">
        <v>36</v>
      </c>
      <c r="EB73" s="202" t="s">
        <v>36</v>
      </c>
      <c r="EC73" s="202" t="s">
        <v>36</v>
      </c>
      <c r="ED73" s="202" t="s">
        <v>36</v>
      </c>
      <c r="EE73" s="203" t="s">
        <v>36</v>
      </c>
      <c r="EF73" s="202" t="s">
        <v>36</v>
      </c>
      <c r="EG73" s="202" t="s">
        <v>36</v>
      </c>
      <c r="EH73" s="202" t="s">
        <v>36</v>
      </c>
      <c r="EI73" s="202" t="s">
        <v>36</v>
      </c>
      <c r="EJ73" s="202" t="s">
        <v>36</v>
      </c>
      <c r="EK73" s="202" t="s">
        <v>36</v>
      </c>
      <c r="EL73" s="203" t="s">
        <v>36</v>
      </c>
      <c r="EM73" s="202" t="s">
        <v>36</v>
      </c>
      <c r="EN73" s="202" t="s">
        <v>36</v>
      </c>
      <c r="EO73" s="202" t="s">
        <v>36</v>
      </c>
      <c r="EP73" s="202" t="s">
        <v>36</v>
      </c>
      <c r="EQ73" s="202" t="s">
        <v>36</v>
      </c>
      <c r="ER73" s="202" t="s">
        <v>36</v>
      </c>
      <c r="ES73" s="204" t="s">
        <v>36</v>
      </c>
      <c r="ET73" s="201" t="s">
        <v>36</v>
      </c>
      <c r="EU73" s="202" t="s">
        <v>36</v>
      </c>
      <c r="EV73" s="202" t="s">
        <v>36</v>
      </c>
      <c r="EW73" s="202" t="s">
        <v>36</v>
      </c>
      <c r="EX73" s="202" t="s">
        <v>36</v>
      </c>
      <c r="EY73" s="202" t="s">
        <v>36</v>
      </c>
      <c r="EZ73" s="203" t="s">
        <v>36</v>
      </c>
      <c r="FA73" s="202" t="s">
        <v>36</v>
      </c>
      <c r="FB73" s="202" t="s">
        <v>36</v>
      </c>
      <c r="FC73" s="202" t="s">
        <v>36</v>
      </c>
      <c r="FD73" s="202" t="s">
        <v>36</v>
      </c>
      <c r="FE73" s="202" t="s">
        <v>36</v>
      </c>
      <c r="FF73" s="202" t="s">
        <v>36</v>
      </c>
      <c r="FG73" s="203" t="s">
        <v>36</v>
      </c>
      <c r="FH73" s="202" t="s">
        <v>36</v>
      </c>
      <c r="FI73" s="202" t="s">
        <v>36</v>
      </c>
      <c r="FJ73" s="202" t="s">
        <v>36</v>
      </c>
      <c r="FK73" s="202" t="s">
        <v>36</v>
      </c>
      <c r="FL73" s="202" t="s">
        <v>36</v>
      </c>
      <c r="FM73" s="202" t="s">
        <v>36</v>
      </c>
      <c r="FN73" s="204" t="s">
        <v>36</v>
      </c>
      <c r="FO73" s="201" t="s">
        <v>36</v>
      </c>
      <c r="FP73" s="202" t="s">
        <v>36</v>
      </c>
      <c r="FQ73" s="202" t="s">
        <v>36</v>
      </c>
      <c r="FR73" s="202" t="s">
        <v>36</v>
      </c>
      <c r="FS73" s="202" t="s">
        <v>36</v>
      </c>
      <c r="FT73" s="202" t="s">
        <v>36</v>
      </c>
      <c r="FU73" s="203" t="s">
        <v>36</v>
      </c>
      <c r="FV73" s="202" t="s">
        <v>36</v>
      </c>
      <c r="FW73" s="202" t="s">
        <v>36</v>
      </c>
      <c r="FX73" s="202" t="s">
        <v>36</v>
      </c>
      <c r="FY73" s="202" t="s">
        <v>36</v>
      </c>
      <c r="FZ73" s="202" t="s">
        <v>36</v>
      </c>
      <c r="GA73" s="202" t="s">
        <v>36</v>
      </c>
      <c r="GB73" s="203" t="s">
        <v>36</v>
      </c>
      <c r="GC73" s="202" t="s">
        <v>36</v>
      </c>
      <c r="GD73" s="202" t="s">
        <v>36</v>
      </c>
      <c r="GE73" s="202" t="s">
        <v>36</v>
      </c>
      <c r="GF73" s="202" t="s">
        <v>36</v>
      </c>
      <c r="GG73" s="202" t="s">
        <v>36</v>
      </c>
      <c r="GH73" s="202" t="s">
        <v>36</v>
      </c>
      <c r="GI73" s="204" t="s">
        <v>36</v>
      </c>
    </row>
    <row r="74" spans="1:191" outlineLevel="1">
      <c r="A74">
        <v>8</v>
      </c>
      <c r="B74" s="130"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9">
        <f t="shared" si="31"/>
        <v>865</v>
      </c>
      <c r="M74">
        <f t="shared" si="32"/>
        <v>0</v>
      </c>
      <c r="O74" s="136">
        <f t="shared" si="41"/>
        <v>1</v>
      </c>
      <c r="P74" s="135">
        <f>MOD(INT(($A74-5)/PRODUCT(R$63:$U$63)),P$63)+1</f>
        <v>1</v>
      </c>
      <c r="Q74" s="136">
        <f t="shared" si="42"/>
        <v>1</v>
      </c>
      <c r="R74" s="135">
        <f>MOD(INT(($A74-5)/PRODUCT(S$63:$U$63)),R$63)+1</f>
        <v>1</v>
      </c>
      <c r="S74" s="135">
        <f>MOD(INT(($A74-5)/PRODUCT(T$63:$U$63)),S$63)+1</f>
        <v>2</v>
      </c>
      <c r="T74" s="135">
        <f>MOD(INT(($A74-5)/PRODUCT(U$63:$U$63)),T$63)+1</f>
        <v>2</v>
      </c>
      <c r="W74" s="200" t="str">
        <f t="shared" si="37"/>
        <v>-</v>
      </c>
      <c r="X74" s="200" t="str">
        <f t="shared" si="37"/>
        <v>-</v>
      </c>
      <c r="Y74" s="200" t="str">
        <f t="shared" si="37"/>
        <v>-</v>
      </c>
      <c r="Z74" s="200" t="str">
        <f t="shared" si="37"/>
        <v>-</v>
      </c>
      <c r="AA74" s="200" t="str">
        <f t="shared" si="37"/>
        <v>-</v>
      </c>
      <c r="AB74" s="200" t="str">
        <f t="shared" si="37"/>
        <v>-</v>
      </c>
      <c r="AC74" s="200" t="str">
        <f t="shared" si="37"/>
        <v>-</v>
      </c>
      <c r="AD74" s="200" t="str">
        <f t="shared" si="37"/>
        <v>-</v>
      </c>
      <c r="AE74" s="200" t="str">
        <f t="shared" si="37"/>
        <v>-</v>
      </c>
      <c r="AF74" s="200" t="str">
        <f t="shared" si="37"/>
        <v>-</v>
      </c>
      <c r="AG74" s="200" t="str">
        <f t="shared" si="38"/>
        <v>-</v>
      </c>
      <c r="AH74" s="200" t="str">
        <f t="shared" si="38"/>
        <v>-</v>
      </c>
      <c r="AI74" s="200" t="str">
        <f t="shared" si="38"/>
        <v>-</v>
      </c>
      <c r="AJ74" s="200" t="str">
        <f t="shared" si="38"/>
        <v>-</v>
      </c>
      <c r="AK74" s="200" t="str">
        <f t="shared" si="38"/>
        <v>-</v>
      </c>
      <c r="AL74" s="200" t="str">
        <f t="shared" si="38"/>
        <v>-</v>
      </c>
      <c r="AM74" s="200" t="str">
        <f t="shared" si="38"/>
        <v>-</v>
      </c>
      <c r="AN74" s="200" t="str">
        <f t="shared" si="38"/>
        <v>-</v>
      </c>
      <c r="AO74" s="200" t="str">
        <f t="shared" si="38"/>
        <v>-</v>
      </c>
      <c r="AP74" s="200" t="str">
        <f t="shared" si="38"/>
        <v>-</v>
      </c>
      <c r="AQ74" s="200" t="str">
        <f t="shared" si="39"/>
        <v>-</v>
      </c>
      <c r="AR74" s="200" t="str">
        <f t="shared" si="39"/>
        <v>-</v>
      </c>
      <c r="AS74" s="200" t="str">
        <f t="shared" si="39"/>
        <v>-</v>
      </c>
      <c r="AT74" s="200" t="str">
        <f t="shared" si="39"/>
        <v>-</v>
      </c>
      <c r="AU74" s="200" t="str">
        <f t="shared" si="39"/>
        <v>-</v>
      </c>
      <c r="AV74" s="200" t="str">
        <f t="shared" si="39"/>
        <v>-</v>
      </c>
      <c r="AW74" s="200" t="str">
        <f t="shared" si="39"/>
        <v>-</v>
      </c>
      <c r="AX74" s="200" t="str">
        <f t="shared" si="39"/>
        <v>-</v>
      </c>
      <c r="AY74" s="200" t="str">
        <f t="shared" si="39"/>
        <v>-</v>
      </c>
      <c r="AZ74" s="200" t="str">
        <f t="shared" si="39"/>
        <v>-</v>
      </c>
      <c r="BA74" s="200" t="str">
        <f t="shared" si="40"/>
        <v>-</v>
      </c>
      <c r="BB74" s="200" t="str">
        <f t="shared" si="40"/>
        <v>-</v>
      </c>
      <c r="BC74" s="200" t="str">
        <f t="shared" si="40"/>
        <v>-</v>
      </c>
      <c r="BD74" s="200" t="str">
        <f t="shared" si="40"/>
        <v>-</v>
      </c>
      <c r="BE74" s="200" t="str">
        <f t="shared" si="40"/>
        <v>-</v>
      </c>
      <c r="BF74" s="200" t="str">
        <f t="shared" si="40"/>
        <v>-</v>
      </c>
      <c r="BG74" s="200" t="str">
        <f t="shared" si="40"/>
        <v>-</v>
      </c>
      <c r="BH74" s="200" t="str">
        <f t="shared" si="40"/>
        <v>-</v>
      </c>
      <c r="BI74" s="200" t="str">
        <f t="shared" si="40"/>
        <v>-</v>
      </c>
      <c r="BJ74" s="200" t="str">
        <f t="shared" si="40"/>
        <v>-</v>
      </c>
      <c r="BK74" s="200" t="str">
        <f t="shared" si="40"/>
        <v>-</v>
      </c>
      <c r="BL74" s="200" t="str">
        <f t="shared" si="40"/>
        <v>-</v>
      </c>
      <c r="BM74" s="195"/>
      <c r="BN74" s="201" t="s">
        <v>36</v>
      </c>
      <c r="BO74" s="202" t="s">
        <v>36</v>
      </c>
      <c r="BP74" s="202" t="s">
        <v>36</v>
      </c>
      <c r="BQ74" s="202" t="s">
        <v>36</v>
      </c>
      <c r="BR74" s="202" t="s">
        <v>36</v>
      </c>
      <c r="BS74" s="202" t="s">
        <v>36</v>
      </c>
      <c r="BT74" s="203" t="s">
        <v>36</v>
      </c>
      <c r="BU74" s="202" t="s">
        <v>36</v>
      </c>
      <c r="BV74" s="202" t="s">
        <v>36</v>
      </c>
      <c r="BW74" s="202" t="s">
        <v>36</v>
      </c>
      <c r="BX74" s="202" t="s">
        <v>36</v>
      </c>
      <c r="BY74" s="202" t="s">
        <v>36</v>
      </c>
      <c r="BZ74" s="202" t="s">
        <v>36</v>
      </c>
      <c r="CA74" s="203" t="s">
        <v>36</v>
      </c>
      <c r="CB74" s="202" t="s">
        <v>36</v>
      </c>
      <c r="CC74" s="202" t="s">
        <v>36</v>
      </c>
      <c r="CD74" s="202" t="s">
        <v>36</v>
      </c>
      <c r="CE74" s="202" t="s">
        <v>36</v>
      </c>
      <c r="CF74" s="202" t="s">
        <v>36</v>
      </c>
      <c r="CG74" s="202" t="s">
        <v>36</v>
      </c>
      <c r="CH74" s="204" t="s">
        <v>36</v>
      </c>
      <c r="CI74" s="201" t="s">
        <v>36</v>
      </c>
      <c r="CJ74" s="202" t="s">
        <v>36</v>
      </c>
      <c r="CK74" s="202" t="s">
        <v>36</v>
      </c>
      <c r="CL74" s="202" t="s">
        <v>36</v>
      </c>
      <c r="CM74" s="202" t="s">
        <v>36</v>
      </c>
      <c r="CN74" s="202" t="s">
        <v>36</v>
      </c>
      <c r="CO74" s="203" t="s">
        <v>36</v>
      </c>
      <c r="CP74" s="202" t="s">
        <v>36</v>
      </c>
      <c r="CQ74" s="202" t="s">
        <v>36</v>
      </c>
      <c r="CR74" s="202" t="s">
        <v>36</v>
      </c>
      <c r="CS74" s="202" t="s">
        <v>36</v>
      </c>
      <c r="CT74" s="202" t="s">
        <v>36</v>
      </c>
      <c r="CU74" s="202" t="s">
        <v>36</v>
      </c>
      <c r="CV74" s="203" t="s">
        <v>36</v>
      </c>
      <c r="CW74" s="202" t="s">
        <v>36</v>
      </c>
      <c r="CX74" s="202" t="s">
        <v>36</v>
      </c>
      <c r="CY74" s="202" t="s">
        <v>36</v>
      </c>
      <c r="CZ74" s="202" t="s">
        <v>36</v>
      </c>
      <c r="DA74" s="202" t="s">
        <v>36</v>
      </c>
      <c r="DB74" s="202" t="s">
        <v>36</v>
      </c>
      <c r="DC74" s="204" t="s">
        <v>36</v>
      </c>
      <c r="DD74" s="201" t="s">
        <v>36</v>
      </c>
      <c r="DE74" s="202" t="s">
        <v>36</v>
      </c>
      <c r="DF74" s="202" t="s">
        <v>36</v>
      </c>
      <c r="DG74" s="202" t="s">
        <v>36</v>
      </c>
      <c r="DH74" s="202" t="s">
        <v>36</v>
      </c>
      <c r="DI74" s="202" t="s">
        <v>36</v>
      </c>
      <c r="DJ74" s="203" t="s">
        <v>36</v>
      </c>
      <c r="DK74" s="202" t="s">
        <v>36</v>
      </c>
      <c r="DL74" s="202" t="s">
        <v>36</v>
      </c>
      <c r="DM74" s="202" t="s">
        <v>36</v>
      </c>
      <c r="DN74" s="202" t="s">
        <v>36</v>
      </c>
      <c r="DO74" s="202" t="s">
        <v>36</v>
      </c>
      <c r="DP74" s="202" t="s">
        <v>36</v>
      </c>
      <c r="DQ74" s="203" t="s">
        <v>36</v>
      </c>
      <c r="DR74" s="202" t="s">
        <v>36</v>
      </c>
      <c r="DS74" s="202" t="s">
        <v>36</v>
      </c>
      <c r="DT74" s="202" t="s">
        <v>36</v>
      </c>
      <c r="DU74" s="202" t="s">
        <v>36</v>
      </c>
      <c r="DV74" s="202" t="s">
        <v>36</v>
      </c>
      <c r="DW74" s="202" t="s">
        <v>36</v>
      </c>
      <c r="DX74" s="204" t="s">
        <v>36</v>
      </c>
      <c r="DY74" s="201" t="s">
        <v>36</v>
      </c>
      <c r="DZ74" s="202" t="s">
        <v>36</v>
      </c>
      <c r="EA74" s="202" t="s">
        <v>36</v>
      </c>
      <c r="EB74" s="202" t="s">
        <v>36</v>
      </c>
      <c r="EC74" s="202" t="s">
        <v>36</v>
      </c>
      <c r="ED74" s="202" t="s">
        <v>36</v>
      </c>
      <c r="EE74" s="203" t="s">
        <v>36</v>
      </c>
      <c r="EF74" s="202" t="s">
        <v>36</v>
      </c>
      <c r="EG74" s="202" t="s">
        <v>36</v>
      </c>
      <c r="EH74" s="202" t="s">
        <v>36</v>
      </c>
      <c r="EI74" s="202" t="s">
        <v>36</v>
      </c>
      <c r="EJ74" s="202" t="s">
        <v>36</v>
      </c>
      <c r="EK74" s="202" t="s">
        <v>36</v>
      </c>
      <c r="EL74" s="203" t="s">
        <v>36</v>
      </c>
      <c r="EM74" s="202" t="s">
        <v>36</v>
      </c>
      <c r="EN74" s="202" t="s">
        <v>36</v>
      </c>
      <c r="EO74" s="202" t="s">
        <v>36</v>
      </c>
      <c r="EP74" s="202" t="s">
        <v>36</v>
      </c>
      <c r="EQ74" s="202" t="s">
        <v>36</v>
      </c>
      <c r="ER74" s="202" t="s">
        <v>36</v>
      </c>
      <c r="ES74" s="204" t="s">
        <v>36</v>
      </c>
      <c r="ET74" s="201" t="s">
        <v>36</v>
      </c>
      <c r="EU74" s="202" t="s">
        <v>36</v>
      </c>
      <c r="EV74" s="202" t="s">
        <v>36</v>
      </c>
      <c r="EW74" s="202" t="s">
        <v>36</v>
      </c>
      <c r="EX74" s="202" t="s">
        <v>36</v>
      </c>
      <c r="EY74" s="202" t="s">
        <v>36</v>
      </c>
      <c r="EZ74" s="203" t="s">
        <v>36</v>
      </c>
      <c r="FA74" s="202" t="s">
        <v>36</v>
      </c>
      <c r="FB74" s="202" t="s">
        <v>36</v>
      </c>
      <c r="FC74" s="202" t="s">
        <v>36</v>
      </c>
      <c r="FD74" s="202" t="s">
        <v>36</v>
      </c>
      <c r="FE74" s="202" t="s">
        <v>36</v>
      </c>
      <c r="FF74" s="202" t="s">
        <v>36</v>
      </c>
      <c r="FG74" s="203" t="s">
        <v>36</v>
      </c>
      <c r="FH74" s="202" t="s">
        <v>36</v>
      </c>
      <c r="FI74" s="202" t="s">
        <v>36</v>
      </c>
      <c r="FJ74" s="202" t="s">
        <v>36</v>
      </c>
      <c r="FK74" s="202" t="s">
        <v>36</v>
      </c>
      <c r="FL74" s="202" t="s">
        <v>36</v>
      </c>
      <c r="FM74" s="202" t="s">
        <v>36</v>
      </c>
      <c r="FN74" s="204" t="s">
        <v>36</v>
      </c>
      <c r="FO74" s="201" t="s">
        <v>36</v>
      </c>
      <c r="FP74" s="202" t="s">
        <v>36</v>
      </c>
      <c r="FQ74" s="202" t="s">
        <v>36</v>
      </c>
      <c r="FR74" s="202" t="s">
        <v>36</v>
      </c>
      <c r="FS74" s="202" t="s">
        <v>36</v>
      </c>
      <c r="FT74" s="202" t="s">
        <v>36</v>
      </c>
      <c r="FU74" s="203" t="s">
        <v>36</v>
      </c>
      <c r="FV74" s="202" t="s">
        <v>36</v>
      </c>
      <c r="FW74" s="202" t="s">
        <v>36</v>
      </c>
      <c r="FX74" s="202" t="s">
        <v>36</v>
      </c>
      <c r="FY74" s="202" t="s">
        <v>36</v>
      </c>
      <c r="FZ74" s="202" t="s">
        <v>36</v>
      </c>
      <c r="GA74" s="202" t="s">
        <v>36</v>
      </c>
      <c r="GB74" s="203" t="s">
        <v>36</v>
      </c>
      <c r="GC74" s="202" t="s">
        <v>36</v>
      </c>
      <c r="GD74" s="202" t="s">
        <v>36</v>
      </c>
      <c r="GE74" s="202" t="s">
        <v>36</v>
      </c>
      <c r="GF74" s="202" t="s">
        <v>36</v>
      </c>
      <c r="GG74" s="202" t="s">
        <v>36</v>
      </c>
      <c r="GH74" s="202" t="s">
        <v>36</v>
      </c>
      <c r="GI74" s="204" t="s">
        <v>36</v>
      </c>
    </row>
    <row r="75" spans="1:191" outlineLevel="1">
      <c r="A75">
        <v>9</v>
      </c>
      <c r="B75" s="130"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9">
        <f t="shared" si="31"/>
        <v>450</v>
      </c>
      <c r="M75">
        <f t="shared" si="32"/>
        <v>0.9</v>
      </c>
      <c r="O75" s="136">
        <f t="shared" si="41"/>
        <v>1</v>
      </c>
      <c r="P75" s="135">
        <f>MOD(INT(($A75-5)/PRODUCT(R$63:$U$63)),P$63)+1</f>
        <v>1</v>
      </c>
      <c r="Q75" s="136">
        <f t="shared" si="42"/>
        <v>2</v>
      </c>
      <c r="R75" s="135">
        <f>MOD(INT(($A75-5)/PRODUCT(S$63:$U$63)),R$63)+1</f>
        <v>2</v>
      </c>
      <c r="S75" s="135">
        <f>MOD(INT(($A75-5)/PRODUCT(T$63:$U$63)),S$63)+1</f>
        <v>1</v>
      </c>
      <c r="T75" s="135">
        <f>MOD(INT(($A75-5)/PRODUCT(U$63:$U$63)),T$63)+1</f>
        <v>1</v>
      </c>
      <c r="W75" s="200" t="str">
        <f t="shared" si="37"/>
        <v>-</v>
      </c>
      <c r="X75" s="200" t="str">
        <f t="shared" si="37"/>
        <v>-</v>
      </c>
      <c r="Y75" s="200" t="str">
        <f t="shared" si="37"/>
        <v>-</v>
      </c>
      <c r="Z75" s="200" t="str">
        <f t="shared" si="37"/>
        <v>-</v>
      </c>
      <c r="AA75" s="200" t="str">
        <f t="shared" si="37"/>
        <v>-</v>
      </c>
      <c r="AB75" s="200" t="str">
        <f t="shared" si="37"/>
        <v>-</v>
      </c>
      <c r="AC75" s="200" t="str">
        <f t="shared" si="37"/>
        <v>-</v>
      </c>
      <c r="AD75" s="200" t="str">
        <f t="shared" si="37"/>
        <v>-</v>
      </c>
      <c r="AE75" s="200" t="str">
        <f t="shared" si="37"/>
        <v>-</v>
      </c>
      <c r="AF75" s="200" t="str">
        <f t="shared" si="37"/>
        <v>-</v>
      </c>
      <c r="AG75" s="200" t="str">
        <f t="shared" si="38"/>
        <v>-</v>
      </c>
      <c r="AH75" s="200" t="str">
        <f t="shared" si="38"/>
        <v>-</v>
      </c>
      <c r="AI75" s="200" t="str">
        <f t="shared" si="38"/>
        <v>-</v>
      </c>
      <c r="AJ75" s="200" t="str">
        <f t="shared" si="38"/>
        <v>-</v>
      </c>
      <c r="AK75" s="200" t="str">
        <f t="shared" si="38"/>
        <v>-</v>
      </c>
      <c r="AL75" s="200" t="str">
        <f t="shared" si="38"/>
        <v>-</v>
      </c>
      <c r="AM75" s="200" t="str">
        <f t="shared" si="38"/>
        <v>-</v>
      </c>
      <c r="AN75" s="200" t="str">
        <f t="shared" si="38"/>
        <v>-</v>
      </c>
      <c r="AO75" s="200" t="str">
        <f t="shared" si="38"/>
        <v>-</v>
      </c>
      <c r="AP75" s="200" t="str">
        <f t="shared" si="38"/>
        <v>-</v>
      </c>
      <c r="AQ75" s="200" t="str">
        <f t="shared" si="39"/>
        <v>-</v>
      </c>
      <c r="AR75" s="200" t="str">
        <f t="shared" si="39"/>
        <v>-</v>
      </c>
      <c r="AS75" s="200" t="str">
        <f t="shared" si="39"/>
        <v>-</v>
      </c>
      <c r="AT75" s="200" t="str">
        <f t="shared" si="39"/>
        <v>-</v>
      </c>
      <c r="AU75" s="200" t="str">
        <f t="shared" si="39"/>
        <v>-</v>
      </c>
      <c r="AV75" s="200" t="str">
        <f t="shared" si="39"/>
        <v>-</v>
      </c>
      <c r="AW75" s="200" t="str">
        <f t="shared" si="39"/>
        <v>-</v>
      </c>
      <c r="AX75" s="200" t="str">
        <f t="shared" si="39"/>
        <v>-</v>
      </c>
      <c r="AY75" s="200" t="str">
        <f t="shared" si="39"/>
        <v>-</v>
      </c>
      <c r="AZ75" s="200" t="str">
        <f t="shared" si="39"/>
        <v>-</v>
      </c>
      <c r="BA75" s="200" t="str">
        <f t="shared" si="40"/>
        <v>-</v>
      </c>
      <c r="BB75" s="200" t="str">
        <f t="shared" si="40"/>
        <v>-</v>
      </c>
      <c r="BC75" s="200" t="str">
        <f t="shared" si="40"/>
        <v>-</v>
      </c>
      <c r="BD75" s="200" t="str">
        <f t="shared" si="40"/>
        <v>-</v>
      </c>
      <c r="BE75" s="200" t="str">
        <f t="shared" si="40"/>
        <v>-</v>
      </c>
      <c r="BF75" s="200" t="str">
        <f t="shared" si="40"/>
        <v>-</v>
      </c>
      <c r="BG75" s="200" t="str">
        <f t="shared" si="40"/>
        <v>-</v>
      </c>
      <c r="BH75" s="200" t="str">
        <f t="shared" si="40"/>
        <v>-</v>
      </c>
      <c r="BI75" s="200" t="str">
        <f t="shared" si="40"/>
        <v>-</v>
      </c>
      <c r="BJ75" s="200" t="str">
        <f t="shared" si="40"/>
        <v>-</v>
      </c>
      <c r="BK75" s="200" t="str">
        <f t="shared" si="40"/>
        <v>-</v>
      </c>
      <c r="BL75" s="200" t="str">
        <f t="shared" si="40"/>
        <v>-</v>
      </c>
      <c r="BM75" s="195"/>
      <c r="BN75" s="201" t="s">
        <v>36</v>
      </c>
      <c r="BO75" s="202" t="s">
        <v>36</v>
      </c>
      <c r="BP75" s="202" t="s">
        <v>36</v>
      </c>
      <c r="BQ75" s="202" t="s">
        <v>36</v>
      </c>
      <c r="BR75" s="202" t="s">
        <v>36</v>
      </c>
      <c r="BS75" s="202" t="s">
        <v>36</v>
      </c>
      <c r="BT75" s="203" t="s">
        <v>36</v>
      </c>
      <c r="BU75" s="202" t="s">
        <v>36</v>
      </c>
      <c r="BV75" s="202" t="s">
        <v>36</v>
      </c>
      <c r="BW75" s="202" t="s">
        <v>36</v>
      </c>
      <c r="BX75" s="202" t="s">
        <v>36</v>
      </c>
      <c r="BY75" s="202" t="s">
        <v>36</v>
      </c>
      <c r="BZ75" s="202" t="s">
        <v>36</v>
      </c>
      <c r="CA75" s="203" t="s">
        <v>36</v>
      </c>
      <c r="CB75" s="202" t="s">
        <v>36</v>
      </c>
      <c r="CC75" s="202" t="s">
        <v>36</v>
      </c>
      <c r="CD75" s="202" t="s">
        <v>36</v>
      </c>
      <c r="CE75" s="202" t="s">
        <v>36</v>
      </c>
      <c r="CF75" s="202" t="s">
        <v>36</v>
      </c>
      <c r="CG75" s="202" t="s">
        <v>36</v>
      </c>
      <c r="CH75" s="204" t="s">
        <v>36</v>
      </c>
      <c r="CI75" s="201" t="s">
        <v>36</v>
      </c>
      <c r="CJ75" s="202" t="s">
        <v>36</v>
      </c>
      <c r="CK75" s="202" t="s">
        <v>36</v>
      </c>
      <c r="CL75" s="202" t="s">
        <v>36</v>
      </c>
      <c r="CM75" s="202" t="s">
        <v>36</v>
      </c>
      <c r="CN75" s="202" t="s">
        <v>36</v>
      </c>
      <c r="CO75" s="203" t="s">
        <v>36</v>
      </c>
      <c r="CP75" s="202" t="s">
        <v>36</v>
      </c>
      <c r="CQ75" s="202" t="s">
        <v>36</v>
      </c>
      <c r="CR75" s="202" t="s">
        <v>36</v>
      </c>
      <c r="CS75" s="202" t="s">
        <v>36</v>
      </c>
      <c r="CT75" s="202" t="s">
        <v>36</v>
      </c>
      <c r="CU75" s="202" t="s">
        <v>36</v>
      </c>
      <c r="CV75" s="203" t="s">
        <v>36</v>
      </c>
      <c r="CW75" s="202" t="s">
        <v>36</v>
      </c>
      <c r="CX75" s="202" t="s">
        <v>36</v>
      </c>
      <c r="CY75" s="202" t="s">
        <v>36</v>
      </c>
      <c r="CZ75" s="202" t="s">
        <v>36</v>
      </c>
      <c r="DA75" s="202" t="s">
        <v>36</v>
      </c>
      <c r="DB75" s="202" t="s">
        <v>36</v>
      </c>
      <c r="DC75" s="204" t="s">
        <v>36</v>
      </c>
      <c r="DD75" s="201" t="s">
        <v>36</v>
      </c>
      <c r="DE75" s="202" t="s">
        <v>36</v>
      </c>
      <c r="DF75" s="202" t="s">
        <v>36</v>
      </c>
      <c r="DG75" s="202" t="s">
        <v>36</v>
      </c>
      <c r="DH75" s="202" t="s">
        <v>36</v>
      </c>
      <c r="DI75" s="202" t="s">
        <v>36</v>
      </c>
      <c r="DJ75" s="203" t="s">
        <v>36</v>
      </c>
      <c r="DK75" s="202" t="s">
        <v>36</v>
      </c>
      <c r="DL75" s="202" t="s">
        <v>36</v>
      </c>
      <c r="DM75" s="202" t="s">
        <v>36</v>
      </c>
      <c r="DN75" s="202" t="s">
        <v>36</v>
      </c>
      <c r="DO75" s="202" t="s">
        <v>36</v>
      </c>
      <c r="DP75" s="202" t="s">
        <v>36</v>
      </c>
      <c r="DQ75" s="203" t="s">
        <v>36</v>
      </c>
      <c r="DR75" s="202" t="s">
        <v>36</v>
      </c>
      <c r="DS75" s="202" t="s">
        <v>36</v>
      </c>
      <c r="DT75" s="202" t="s">
        <v>36</v>
      </c>
      <c r="DU75" s="202" t="s">
        <v>36</v>
      </c>
      <c r="DV75" s="202" t="s">
        <v>36</v>
      </c>
      <c r="DW75" s="202" t="s">
        <v>36</v>
      </c>
      <c r="DX75" s="204" t="s">
        <v>36</v>
      </c>
      <c r="DY75" s="201" t="s">
        <v>36</v>
      </c>
      <c r="DZ75" s="202" t="s">
        <v>36</v>
      </c>
      <c r="EA75" s="202" t="s">
        <v>36</v>
      </c>
      <c r="EB75" s="202" t="s">
        <v>36</v>
      </c>
      <c r="EC75" s="202" t="s">
        <v>36</v>
      </c>
      <c r="ED75" s="202" t="s">
        <v>36</v>
      </c>
      <c r="EE75" s="203" t="s">
        <v>36</v>
      </c>
      <c r="EF75" s="202" t="s">
        <v>36</v>
      </c>
      <c r="EG75" s="202" t="s">
        <v>36</v>
      </c>
      <c r="EH75" s="202" t="s">
        <v>36</v>
      </c>
      <c r="EI75" s="202" t="s">
        <v>36</v>
      </c>
      <c r="EJ75" s="202" t="s">
        <v>36</v>
      </c>
      <c r="EK75" s="202" t="s">
        <v>36</v>
      </c>
      <c r="EL75" s="203" t="s">
        <v>36</v>
      </c>
      <c r="EM75" s="202" t="s">
        <v>36</v>
      </c>
      <c r="EN75" s="202" t="s">
        <v>36</v>
      </c>
      <c r="EO75" s="202" t="s">
        <v>36</v>
      </c>
      <c r="EP75" s="202" t="s">
        <v>36</v>
      </c>
      <c r="EQ75" s="202" t="s">
        <v>36</v>
      </c>
      <c r="ER75" s="202" t="s">
        <v>36</v>
      </c>
      <c r="ES75" s="204" t="s">
        <v>36</v>
      </c>
      <c r="ET75" s="201" t="s">
        <v>36</v>
      </c>
      <c r="EU75" s="202" t="s">
        <v>36</v>
      </c>
      <c r="EV75" s="202" t="s">
        <v>36</v>
      </c>
      <c r="EW75" s="202" t="s">
        <v>36</v>
      </c>
      <c r="EX75" s="202" t="s">
        <v>36</v>
      </c>
      <c r="EY75" s="202" t="s">
        <v>36</v>
      </c>
      <c r="EZ75" s="203" t="s">
        <v>36</v>
      </c>
      <c r="FA75" s="202" t="s">
        <v>36</v>
      </c>
      <c r="FB75" s="202" t="s">
        <v>36</v>
      </c>
      <c r="FC75" s="202" t="s">
        <v>36</v>
      </c>
      <c r="FD75" s="202" t="s">
        <v>36</v>
      </c>
      <c r="FE75" s="202" t="s">
        <v>36</v>
      </c>
      <c r="FF75" s="202" t="s">
        <v>36</v>
      </c>
      <c r="FG75" s="203" t="s">
        <v>36</v>
      </c>
      <c r="FH75" s="202" t="s">
        <v>36</v>
      </c>
      <c r="FI75" s="202" t="s">
        <v>36</v>
      </c>
      <c r="FJ75" s="202" t="s">
        <v>36</v>
      </c>
      <c r="FK75" s="202" t="s">
        <v>36</v>
      </c>
      <c r="FL75" s="202" t="s">
        <v>36</v>
      </c>
      <c r="FM75" s="202" t="s">
        <v>36</v>
      </c>
      <c r="FN75" s="204" t="s">
        <v>36</v>
      </c>
      <c r="FO75" s="201" t="s">
        <v>36</v>
      </c>
      <c r="FP75" s="202" t="s">
        <v>36</v>
      </c>
      <c r="FQ75" s="202" t="s">
        <v>36</v>
      </c>
      <c r="FR75" s="202" t="s">
        <v>36</v>
      </c>
      <c r="FS75" s="202" t="s">
        <v>36</v>
      </c>
      <c r="FT75" s="202" t="s">
        <v>36</v>
      </c>
      <c r="FU75" s="203" t="s">
        <v>36</v>
      </c>
      <c r="FV75" s="202" t="s">
        <v>36</v>
      </c>
      <c r="FW75" s="202" t="s">
        <v>36</v>
      </c>
      <c r="FX75" s="202" t="s">
        <v>36</v>
      </c>
      <c r="FY75" s="202" t="s">
        <v>36</v>
      </c>
      <c r="FZ75" s="202" t="s">
        <v>36</v>
      </c>
      <c r="GA75" s="202" t="s">
        <v>36</v>
      </c>
      <c r="GB75" s="203" t="s">
        <v>36</v>
      </c>
      <c r="GC75" s="202" t="s">
        <v>36</v>
      </c>
      <c r="GD75" s="202" t="s">
        <v>36</v>
      </c>
      <c r="GE75" s="202" t="s">
        <v>36</v>
      </c>
      <c r="GF75" s="202" t="s">
        <v>36</v>
      </c>
      <c r="GG75" s="202" t="s">
        <v>36</v>
      </c>
      <c r="GH75" s="202" t="s">
        <v>36</v>
      </c>
      <c r="GI75" s="204" t="s">
        <v>36</v>
      </c>
    </row>
    <row r="76" spans="1:191" outlineLevel="1">
      <c r="A76">
        <v>10</v>
      </c>
      <c r="B76" s="130"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9">
        <f t="shared" si="31"/>
        <v>450</v>
      </c>
      <c r="M76">
        <f t="shared" si="32"/>
        <v>0</v>
      </c>
      <c r="O76" s="136">
        <f t="shared" si="41"/>
        <v>1</v>
      </c>
      <c r="P76" s="135">
        <f>MOD(INT(($A76-5)/PRODUCT(R$63:$U$63)),P$63)+1</f>
        <v>1</v>
      </c>
      <c r="Q76" s="136">
        <f t="shared" si="42"/>
        <v>2</v>
      </c>
      <c r="R76" s="135">
        <f>MOD(INT(($A76-5)/PRODUCT(S$63:$U$63)),R$63)+1</f>
        <v>2</v>
      </c>
      <c r="S76" s="135">
        <f>MOD(INT(($A76-5)/PRODUCT(T$63:$U$63)),S$63)+1</f>
        <v>1</v>
      </c>
      <c r="T76" s="135">
        <f>MOD(INT(($A76-5)/PRODUCT(U$63:$U$63)),T$63)+1</f>
        <v>2</v>
      </c>
      <c r="W76" s="200" t="str">
        <f t="shared" si="37"/>
        <v>-</v>
      </c>
      <c r="X76" s="200" t="str">
        <f t="shared" si="37"/>
        <v>-</v>
      </c>
      <c r="Y76" s="200" t="str">
        <f t="shared" si="37"/>
        <v>-</v>
      </c>
      <c r="Z76" s="200" t="str">
        <f t="shared" si="37"/>
        <v>-</v>
      </c>
      <c r="AA76" s="200" t="str">
        <f t="shared" si="37"/>
        <v>-</v>
      </c>
      <c r="AB76" s="200" t="str">
        <f t="shared" si="37"/>
        <v>-</v>
      </c>
      <c r="AC76" s="200" t="str">
        <f t="shared" si="37"/>
        <v>-</v>
      </c>
      <c r="AD76" s="200" t="str">
        <f t="shared" si="37"/>
        <v>-</v>
      </c>
      <c r="AE76" s="200" t="str">
        <f t="shared" si="37"/>
        <v>-</v>
      </c>
      <c r="AF76" s="200" t="str">
        <f t="shared" si="37"/>
        <v>-</v>
      </c>
      <c r="AG76" s="200" t="str">
        <f t="shared" si="38"/>
        <v>-</v>
      </c>
      <c r="AH76" s="200" t="str">
        <f t="shared" si="38"/>
        <v>-</v>
      </c>
      <c r="AI76" s="200" t="str">
        <f t="shared" si="38"/>
        <v>-</v>
      </c>
      <c r="AJ76" s="200" t="str">
        <f t="shared" si="38"/>
        <v>-</v>
      </c>
      <c r="AK76" s="200" t="str">
        <f t="shared" si="38"/>
        <v>-</v>
      </c>
      <c r="AL76" s="200" t="str">
        <f t="shared" si="38"/>
        <v>-</v>
      </c>
      <c r="AM76" s="200" t="str">
        <f t="shared" si="38"/>
        <v>-</v>
      </c>
      <c r="AN76" s="200" t="str">
        <f t="shared" si="38"/>
        <v>-</v>
      </c>
      <c r="AO76" s="200" t="str">
        <f t="shared" si="38"/>
        <v>-</v>
      </c>
      <c r="AP76" s="200" t="str">
        <f t="shared" si="38"/>
        <v>-</v>
      </c>
      <c r="AQ76" s="200" t="str">
        <f t="shared" si="39"/>
        <v>-</v>
      </c>
      <c r="AR76" s="200" t="str">
        <f t="shared" si="39"/>
        <v>-</v>
      </c>
      <c r="AS76" s="200" t="str">
        <f t="shared" si="39"/>
        <v>-</v>
      </c>
      <c r="AT76" s="200" t="str">
        <f t="shared" si="39"/>
        <v>-</v>
      </c>
      <c r="AU76" s="200" t="str">
        <f t="shared" si="39"/>
        <v>-</v>
      </c>
      <c r="AV76" s="200" t="str">
        <f t="shared" si="39"/>
        <v>-</v>
      </c>
      <c r="AW76" s="200" t="str">
        <f t="shared" si="39"/>
        <v>-</v>
      </c>
      <c r="AX76" s="200" t="str">
        <f t="shared" si="39"/>
        <v>-</v>
      </c>
      <c r="AY76" s="200" t="str">
        <f t="shared" si="39"/>
        <v>-</v>
      </c>
      <c r="AZ76" s="200" t="str">
        <f t="shared" si="39"/>
        <v>-</v>
      </c>
      <c r="BA76" s="200" t="str">
        <f t="shared" si="40"/>
        <v>-</v>
      </c>
      <c r="BB76" s="200" t="str">
        <f t="shared" si="40"/>
        <v>-</v>
      </c>
      <c r="BC76" s="200" t="str">
        <f t="shared" si="40"/>
        <v>-</v>
      </c>
      <c r="BD76" s="200" t="str">
        <f t="shared" si="40"/>
        <v>-</v>
      </c>
      <c r="BE76" s="200" t="str">
        <f t="shared" si="40"/>
        <v>-</v>
      </c>
      <c r="BF76" s="200" t="str">
        <f t="shared" si="40"/>
        <v>-</v>
      </c>
      <c r="BG76" s="200" t="str">
        <f t="shared" si="40"/>
        <v>-</v>
      </c>
      <c r="BH76" s="200" t="str">
        <f t="shared" si="40"/>
        <v>-</v>
      </c>
      <c r="BI76" s="200" t="str">
        <f t="shared" si="40"/>
        <v>-</v>
      </c>
      <c r="BJ76" s="200" t="str">
        <f t="shared" si="40"/>
        <v>-</v>
      </c>
      <c r="BK76" s="200" t="str">
        <f t="shared" si="40"/>
        <v>-</v>
      </c>
      <c r="BL76" s="200" t="str">
        <f t="shared" si="40"/>
        <v>-</v>
      </c>
      <c r="BM76" s="195"/>
      <c r="BN76" s="201" t="s">
        <v>36</v>
      </c>
      <c r="BO76" s="202" t="s">
        <v>36</v>
      </c>
      <c r="BP76" s="202" t="s">
        <v>36</v>
      </c>
      <c r="BQ76" s="202" t="s">
        <v>36</v>
      </c>
      <c r="BR76" s="202" t="s">
        <v>36</v>
      </c>
      <c r="BS76" s="202" t="s">
        <v>36</v>
      </c>
      <c r="BT76" s="203" t="s">
        <v>36</v>
      </c>
      <c r="BU76" s="202" t="s">
        <v>36</v>
      </c>
      <c r="BV76" s="202" t="s">
        <v>36</v>
      </c>
      <c r="BW76" s="202" t="s">
        <v>36</v>
      </c>
      <c r="BX76" s="202" t="s">
        <v>36</v>
      </c>
      <c r="BY76" s="202" t="s">
        <v>36</v>
      </c>
      <c r="BZ76" s="202" t="s">
        <v>36</v>
      </c>
      <c r="CA76" s="203" t="s">
        <v>36</v>
      </c>
      <c r="CB76" s="202" t="s">
        <v>36</v>
      </c>
      <c r="CC76" s="202" t="s">
        <v>36</v>
      </c>
      <c r="CD76" s="202" t="s">
        <v>36</v>
      </c>
      <c r="CE76" s="202" t="s">
        <v>36</v>
      </c>
      <c r="CF76" s="202" t="s">
        <v>36</v>
      </c>
      <c r="CG76" s="202" t="s">
        <v>36</v>
      </c>
      <c r="CH76" s="204" t="s">
        <v>36</v>
      </c>
      <c r="CI76" s="201" t="s">
        <v>36</v>
      </c>
      <c r="CJ76" s="202" t="s">
        <v>36</v>
      </c>
      <c r="CK76" s="202" t="s">
        <v>36</v>
      </c>
      <c r="CL76" s="202" t="s">
        <v>36</v>
      </c>
      <c r="CM76" s="202" t="s">
        <v>36</v>
      </c>
      <c r="CN76" s="202" t="s">
        <v>36</v>
      </c>
      <c r="CO76" s="203" t="s">
        <v>36</v>
      </c>
      <c r="CP76" s="202" t="s">
        <v>36</v>
      </c>
      <c r="CQ76" s="202" t="s">
        <v>36</v>
      </c>
      <c r="CR76" s="202" t="s">
        <v>36</v>
      </c>
      <c r="CS76" s="202" t="s">
        <v>36</v>
      </c>
      <c r="CT76" s="202" t="s">
        <v>36</v>
      </c>
      <c r="CU76" s="202" t="s">
        <v>36</v>
      </c>
      <c r="CV76" s="203" t="s">
        <v>36</v>
      </c>
      <c r="CW76" s="202" t="s">
        <v>36</v>
      </c>
      <c r="CX76" s="202" t="s">
        <v>36</v>
      </c>
      <c r="CY76" s="202" t="s">
        <v>36</v>
      </c>
      <c r="CZ76" s="202" t="s">
        <v>36</v>
      </c>
      <c r="DA76" s="202" t="s">
        <v>36</v>
      </c>
      <c r="DB76" s="202" t="s">
        <v>36</v>
      </c>
      <c r="DC76" s="204" t="s">
        <v>36</v>
      </c>
      <c r="DD76" s="201" t="s">
        <v>36</v>
      </c>
      <c r="DE76" s="202" t="s">
        <v>36</v>
      </c>
      <c r="DF76" s="202" t="s">
        <v>36</v>
      </c>
      <c r="DG76" s="202" t="s">
        <v>36</v>
      </c>
      <c r="DH76" s="202" t="s">
        <v>36</v>
      </c>
      <c r="DI76" s="202" t="s">
        <v>36</v>
      </c>
      <c r="DJ76" s="203" t="s">
        <v>36</v>
      </c>
      <c r="DK76" s="202" t="s">
        <v>36</v>
      </c>
      <c r="DL76" s="202" t="s">
        <v>36</v>
      </c>
      <c r="DM76" s="202" t="s">
        <v>36</v>
      </c>
      <c r="DN76" s="202" t="s">
        <v>36</v>
      </c>
      <c r="DO76" s="202" t="s">
        <v>36</v>
      </c>
      <c r="DP76" s="202" t="s">
        <v>36</v>
      </c>
      <c r="DQ76" s="203" t="s">
        <v>36</v>
      </c>
      <c r="DR76" s="202" t="s">
        <v>36</v>
      </c>
      <c r="DS76" s="202" t="s">
        <v>36</v>
      </c>
      <c r="DT76" s="202" t="s">
        <v>36</v>
      </c>
      <c r="DU76" s="202" t="s">
        <v>36</v>
      </c>
      <c r="DV76" s="202" t="s">
        <v>36</v>
      </c>
      <c r="DW76" s="202" t="s">
        <v>36</v>
      </c>
      <c r="DX76" s="204" t="s">
        <v>36</v>
      </c>
      <c r="DY76" s="201" t="s">
        <v>36</v>
      </c>
      <c r="DZ76" s="202" t="s">
        <v>36</v>
      </c>
      <c r="EA76" s="202" t="s">
        <v>36</v>
      </c>
      <c r="EB76" s="202" t="s">
        <v>36</v>
      </c>
      <c r="EC76" s="202" t="s">
        <v>36</v>
      </c>
      <c r="ED76" s="202" t="s">
        <v>36</v>
      </c>
      <c r="EE76" s="203" t="s">
        <v>36</v>
      </c>
      <c r="EF76" s="202" t="s">
        <v>36</v>
      </c>
      <c r="EG76" s="202" t="s">
        <v>36</v>
      </c>
      <c r="EH76" s="202" t="s">
        <v>36</v>
      </c>
      <c r="EI76" s="202" t="s">
        <v>36</v>
      </c>
      <c r="EJ76" s="202" t="s">
        <v>36</v>
      </c>
      <c r="EK76" s="202" t="s">
        <v>36</v>
      </c>
      <c r="EL76" s="203" t="s">
        <v>36</v>
      </c>
      <c r="EM76" s="202" t="s">
        <v>36</v>
      </c>
      <c r="EN76" s="202" t="s">
        <v>36</v>
      </c>
      <c r="EO76" s="202" t="s">
        <v>36</v>
      </c>
      <c r="EP76" s="202" t="s">
        <v>36</v>
      </c>
      <c r="EQ76" s="202" t="s">
        <v>36</v>
      </c>
      <c r="ER76" s="202" t="s">
        <v>36</v>
      </c>
      <c r="ES76" s="204" t="s">
        <v>36</v>
      </c>
      <c r="ET76" s="201" t="s">
        <v>36</v>
      </c>
      <c r="EU76" s="202" t="s">
        <v>36</v>
      </c>
      <c r="EV76" s="202" t="s">
        <v>36</v>
      </c>
      <c r="EW76" s="202" t="s">
        <v>36</v>
      </c>
      <c r="EX76" s="202" t="s">
        <v>36</v>
      </c>
      <c r="EY76" s="202" t="s">
        <v>36</v>
      </c>
      <c r="EZ76" s="203" t="s">
        <v>36</v>
      </c>
      <c r="FA76" s="202" t="s">
        <v>36</v>
      </c>
      <c r="FB76" s="202" t="s">
        <v>36</v>
      </c>
      <c r="FC76" s="202" t="s">
        <v>36</v>
      </c>
      <c r="FD76" s="202" t="s">
        <v>36</v>
      </c>
      <c r="FE76" s="202" t="s">
        <v>36</v>
      </c>
      <c r="FF76" s="202" t="s">
        <v>36</v>
      </c>
      <c r="FG76" s="203" t="s">
        <v>36</v>
      </c>
      <c r="FH76" s="202" t="s">
        <v>36</v>
      </c>
      <c r="FI76" s="202" t="s">
        <v>36</v>
      </c>
      <c r="FJ76" s="202" t="s">
        <v>36</v>
      </c>
      <c r="FK76" s="202" t="s">
        <v>36</v>
      </c>
      <c r="FL76" s="202" t="s">
        <v>36</v>
      </c>
      <c r="FM76" s="202" t="s">
        <v>36</v>
      </c>
      <c r="FN76" s="204" t="s">
        <v>36</v>
      </c>
      <c r="FO76" s="201" t="s">
        <v>36</v>
      </c>
      <c r="FP76" s="202" t="s">
        <v>36</v>
      </c>
      <c r="FQ76" s="202" t="s">
        <v>36</v>
      </c>
      <c r="FR76" s="202" t="s">
        <v>36</v>
      </c>
      <c r="FS76" s="202" t="s">
        <v>36</v>
      </c>
      <c r="FT76" s="202" t="s">
        <v>36</v>
      </c>
      <c r="FU76" s="203" t="s">
        <v>36</v>
      </c>
      <c r="FV76" s="202" t="s">
        <v>36</v>
      </c>
      <c r="FW76" s="202" t="s">
        <v>36</v>
      </c>
      <c r="FX76" s="202" t="s">
        <v>36</v>
      </c>
      <c r="FY76" s="202" t="s">
        <v>36</v>
      </c>
      <c r="FZ76" s="202" t="s">
        <v>36</v>
      </c>
      <c r="GA76" s="202" t="s">
        <v>36</v>
      </c>
      <c r="GB76" s="203" t="s">
        <v>36</v>
      </c>
      <c r="GC76" s="202" t="s">
        <v>36</v>
      </c>
      <c r="GD76" s="202" t="s">
        <v>36</v>
      </c>
      <c r="GE76" s="202" t="s">
        <v>36</v>
      </c>
      <c r="GF76" s="202" t="s">
        <v>36</v>
      </c>
      <c r="GG76" s="202" t="s">
        <v>36</v>
      </c>
      <c r="GH76" s="202" t="s">
        <v>36</v>
      </c>
      <c r="GI76" s="204" t="s">
        <v>36</v>
      </c>
    </row>
    <row r="77" spans="1:191" outlineLevel="1">
      <c r="A77">
        <v>11</v>
      </c>
      <c r="B77" s="130"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9">
        <f t="shared" si="31"/>
        <v>865</v>
      </c>
      <c r="M77">
        <f t="shared" si="32"/>
        <v>0.9</v>
      </c>
      <c r="O77" s="136">
        <f t="shared" si="41"/>
        <v>1</v>
      </c>
      <c r="P77" s="135">
        <f>MOD(INT(($A77-5)/PRODUCT(R$63:$U$63)),P$63)+1</f>
        <v>1</v>
      </c>
      <c r="Q77" s="136">
        <f t="shared" si="42"/>
        <v>2</v>
      </c>
      <c r="R77" s="135">
        <f>MOD(INT(($A77-5)/PRODUCT(S$63:$U$63)),R$63)+1</f>
        <v>2</v>
      </c>
      <c r="S77" s="135">
        <f>MOD(INT(($A77-5)/PRODUCT(T$63:$U$63)),S$63)+1</f>
        <v>2</v>
      </c>
      <c r="T77" s="135">
        <f>MOD(INT(($A77-5)/PRODUCT(U$63:$U$63)),T$63)+1</f>
        <v>1</v>
      </c>
      <c r="W77" s="200" t="str">
        <f t="shared" si="37"/>
        <v>-</v>
      </c>
      <c r="X77" s="200" t="str">
        <f t="shared" si="37"/>
        <v>-</v>
      </c>
      <c r="Y77" s="200" t="str">
        <f t="shared" si="37"/>
        <v>-</v>
      </c>
      <c r="Z77" s="200" t="str">
        <f t="shared" si="37"/>
        <v>-</v>
      </c>
      <c r="AA77" s="200" t="str">
        <f t="shared" si="37"/>
        <v>-</v>
      </c>
      <c r="AB77" s="200" t="str">
        <f t="shared" si="37"/>
        <v>-</v>
      </c>
      <c r="AC77" s="200" t="str">
        <f t="shared" si="37"/>
        <v>-</v>
      </c>
      <c r="AD77" s="200" t="str">
        <f t="shared" si="37"/>
        <v>-</v>
      </c>
      <c r="AE77" s="200" t="str">
        <f t="shared" si="37"/>
        <v>-</v>
      </c>
      <c r="AF77" s="200" t="str">
        <f t="shared" si="37"/>
        <v>-</v>
      </c>
      <c r="AG77" s="200" t="str">
        <f t="shared" si="38"/>
        <v>-</v>
      </c>
      <c r="AH77" s="200" t="str">
        <f t="shared" si="38"/>
        <v>-</v>
      </c>
      <c r="AI77" s="200" t="str">
        <f t="shared" si="38"/>
        <v>-</v>
      </c>
      <c r="AJ77" s="200" t="str">
        <f t="shared" si="38"/>
        <v>-</v>
      </c>
      <c r="AK77" s="200" t="str">
        <f t="shared" si="38"/>
        <v>-</v>
      </c>
      <c r="AL77" s="200" t="str">
        <f t="shared" si="38"/>
        <v>-</v>
      </c>
      <c r="AM77" s="200" t="str">
        <f t="shared" si="38"/>
        <v>-</v>
      </c>
      <c r="AN77" s="200" t="str">
        <f t="shared" si="38"/>
        <v>-</v>
      </c>
      <c r="AO77" s="200" t="str">
        <f t="shared" si="38"/>
        <v>-</v>
      </c>
      <c r="AP77" s="200" t="str">
        <f t="shared" si="38"/>
        <v>-</v>
      </c>
      <c r="AQ77" s="200" t="str">
        <f t="shared" si="39"/>
        <v>-</v>
      </c>
      <c r="AR77" s="200" t="str">
        <f t="shared" si="39"/>
        <v>-</v>
      </c>
      <c r="AS77" s="200" t="str">
        <f t="shared" si="39"/>
        <v>-</v>
      </c>
      <c r="AT77" s="200" t="str">
        <f t="shared" si="39"/>
        <v>-</v>
      </c>
      <c r="AU77" s="200" t="str">
        <f t="shared" si="39"/>
        <v>-</v>
      </c>
      <c r="AV77" s="200" t="str">
        <f t="shared" si="39"/>
        <v>-</v>
      </c>
      <c r="AW77" s="200" t="str">
        <f t="shared" si="39"/>
        <v>-</v>
      </c>
      <c r="AX77" s="200" t="str">
        <f t="shared" si="39"/>
        <v>-</v>
      </c>
      <c r="AY77" s="200" t="str">
        <f t="shared" si="39"/>
        <v>-</v>
      </c>
      <c r="AZ77" s="200" t="str">
        <f t="shared" si="39"/>
        <v>-</v>
      </c>
      <c r="BA77" s="200" t="str">
        <f t="shared" si="40"/>
        <v>-</v>
      </c>
      <c r="BB77" s="200" t="str">
        <f t="shared" si="40"/>
        <v>-</v>
      </c>
      <c r="BC77" s="200" t="str">
        <f t="shared" si="40"/>
        <v>-</v>
      </c>
      <c r="BD77" s="200" t="str">
        <f t="shared" si="40"/>
        <v>-</v>
      </c>
      <c r="BE77" s="200" t="str">
        <f t="shared" si="40"/>
        <v>-</v>
      </c>
      <c r="BF77" s="200" t="str">
        <f t="shared" si="40"/>
        <v>-</v>
      </c>
      <c r="BG77" s="200" t="str">
        <f t="shared" si="40"/>
        <v>-</v>
      </c>
      <c r="BH77" s="200" t="str">
        <f t="shared" si="40"/>
        <v>-</v>
      </c>
      <c r="BI77" s="200" t="str">
        <f t="shared" si="40"/>
        <v>-</v>
      </c>
      <c r="BJ77" s="200" t="str">
        <f t="shared" si="40"/>
        <v>-</v>
      </c>
      <c r="BK77" s="200" t="str">
        <f t="shared" si="40"/>
        <v>-</v>
      </c>
      <c r="BL77" s="200" t="str">
        <f t="shared" si="40"/>
        <v>-</v>
      </c>
      <c r="BM77" s="195"/>
      <c r="BN77" s="201" t="s">
        <v>36</v>
      </c>
      <c r="BO77" s="202" t="s">
        <v>36</v>
      </c>
      <c r="BP77" s="202" t="s">
        <v>36</v>
      </c>
      <c r="BQ77" s="202" t="s">
        <v>36</v>
      </c>
      <c r="BR77" s="202" t="s">
        <v>36</v>
      </c>
      <c r="BS77" s="202" t="s">
        <v>36</v>
      </c>
      <c r="BT77" s="203" t="s">
        <v>36</v>
      </c>
      <c r="BU77" s="202" t="s">
        <v>36</v>
      </c>
      <c r="BV77" s="202" t="s">
        <v>36</v>
      </c>
      <c r="BW77" s="202" t="s">
        <v>36</v>
      </c>
      <c r="BX77" s="202" t="s">
        <v>36</v>
      </c>
      <c r="BY77" s="202" t="s">
        <v>36</v>
      </c>
      <c r="BZ77" s="202" t="s">
        <v>36</v>
      </c>
      <c r="CA77" s="203" t="s">
        <v>36</v>
      </c>
      <c r="CB77" s="202" t="s">
        <v>36</v>
      </c>
      <c r="CC77" s="202" t="s">
        <v>36</v>
      </c>
      <c r="CD77" s="202" t="s">
        <v>36</v>
      </c>
      <c r="CE77" s="202" t="s">
        <v>36</v>
      </c>
      <c r="CF77" s="202" t="s">
        <v>36</v>
      </c>
      <c r="CG77" s="202" t="s">
        <v>36</v>
      </c>
      <c r="CH77" s="204" t="s">
        <v>36</v>
      </c>
      <c r="CI77" s="201" t="s">
        <v>36</v>
      </c>
      <c r="CJ77" s="202" t="s">
        <v>36</v>
      </c>
      <c r="CK77" s="202" t="s">
        <v>36</v>
      </c>
      <c r="CL77" s="202" t="s">
        <v>36</v>
      </c>
      <c r="CM77" s="202" t="s">
        <v>36</v>
      </c>
      <c r="CN77" s="202" t="s">
        <v>36</v>
      </c>
      <c r="CO77" s="203" t="s">
        <v>36</v>
      </c>
      <c r="CP77" s="202" t="s">
        <v>36</v>
      </c>
      <c r="CQ77" s="202" t="s">
        <v>36</v>
      </c>
      <c r="CR77" s="202" t="s">
        <v>36</v>
      </c>
      <c r="CS77" s="202" t="s">
        <v>36</v>
      </c>
      <c r="CT77" s="202" t="s">
        <v>36</v>
      </c>
      <c r="CU77" s="202" t="s">
        <v>36</v>
      </c>
      <c r="CV77" s="203" t="s">
        <v>36</v>
      </c>
      <c r="CW77" s="202" t="s">
        <v>36</v>
      </c>
      <c r="CX77" s="202" t="s">
        <v>36</v>
      </c>
      <c r="CY77" s="202" t="s">
        <v>36</v>
      </c>
      <c r="CZ77" s="202" t="s">
        <v>36</v>
      </c>
      <c r="DA77" s="202" t="s">
        <v>36</v>
      </c>
      <c r="DB77" s="202" t="s">
        <v>36</v>
      </c>
      <c r="DC77" s="204" t="s">
        <v>36</v>
      </c>
      <c r="DD77" s="201" t="s">
        <v>36</v>
      </c>
      <c r="DE77" s="202" t="s">
        <v>36</v>
      </c>
      <c r="DF77" s="202" t="s">
        <v>36</v>
      </c>
      <c r="DG77" s="202" t="s">
        <v>36</v>
      </c>
      <c r="DH77" s="202" t="s">
        <v>36</v>
      </c>
      <c r="DI77" s="202" t="s">
        <v>36</v>
      </c>
      <c r="DJ77" s="203" t="s">
        <v>36</v>
      </c>
      <c r="DK77" s="202" t="s">
        <v>36</v>
      </c>
      <c r="DL77" s="202" t="s">
        <v>36</v>
      </c>
      <c r="DM77" s="202" t="s">
        <v>36</v>
      </c>
      <c r="DN77" s="202" t="s">
        <v>36</v>
      </c>
      <c r="DO77" s="202" t="s">
        <v>36</v>
      </c>
      <c r="DP77" s="202" t="s">
        <v>36</v>
      </c>
      <c r="DQ77" s="203" t="s">
        <v>36</v>
      </c>
      <c r="DR77" s="202" t="s">
        <v>36</v>
      </c>
      <c r="DS77" s="202" t="s">
        <v>36</v>
      </c>
      <c r="DT77" s="202" t="s">
        <v>36</v>
      </c>
      <c r="DU77" s="202" t="s">
        <v>36</v>
      </c>
      <c r="DV77" s="202" t="s">
        <v>36</v>
      </c>
      <c r="DW77" s="202" t="s">
        <v>36</v>
      </c>
      <c r="DX77" s="204" t="s">
        <v>36</v>
      </c>
      <c r="DY77" s="201" t="s">
        <v>36</v>
      </c>
      <c r="DZ77" s="202" t="s">
        <v>36</v>
      </c>
      <c r="EA77" s="202" t="s">
        <v>36</v>
      </c>
      <c r="EB77" s="202" t="s">
        <v>36</v>
      </c>
      <c r="EC77" s="202" t="s">
        <v>36</v>
      </c>
      <c r="ED77" s="202" t="s">
        <v>36</v>
      </c>
      <c r="EE77" s="203" t="s">
        <v>36</v>
      </c>
      <c r="EF77" s="202" t="s">
        <v>36</v>
      </c>
      <c r="EG77" s="202" t="s">
        <v>36</v>
      </c>
      <c r="EH77" s="202" t="s">
        <v>36</v>
      </c>
      <c r="EI77" s="202" t="s">
        <v>36</v>
      </c>
      <c r="EJ77" s="202" t="s">
        <v>36</v>
      </c>
      <c r="EK77" s="202" t="s">
        <v>36</v>
      </c>
      <c r="EL77" s="203" t="s">
        <v>36</v>
      </c>
      <c r="EM77" s="202" t="s">
        <v>36</v>
      </c>
      <c r="EN77" s="202" t="s">
        <v>36</v>
      </c>
      <c r="EO77" s="202" t="s">
        <v>36</v>
      </c>
      <c r="EP77" s="202" t="s">
        <v>36</v>
      </c>
      <c r="EQ77" s="202" t="s">
        <v>36</v>
      </c>
      <c r="ER77" s="202" t="s">
        <v>36</v>
      </c>
      <c r="ES77" s="204" t="s">
        <v>36</v>
      </c>
      <c r="ET77" s="201" t="s">
        <v>36</v>
      </c>
      <c r="EU77" s="202" t="s">
        <v>36</v>
      </c>
      <c r="EV77" s="202" t="s">
        <v>36</v>
      </c>
      <c r="EW77" s="202" t="s">
        <v>36</v>
      </c>
      <c r="EX77" s="202" t="s">
        <v>36</v>
      </c>
      <c r="EY77" s="202" t="s">
        <v>36</v>
      </c>
      <c r="EZ77" s="203" t="s">
        <v>36</v>
      </c>
      <c r="FA77" s="202" t="s">
        <v>36</v>
      </c>
      <c r="FB77" s="202" t="s">
        <v>36</v>
      </c>
      <c r="FC77" s="202" t="s">
        <v>36</v>
      </c>
      <c r="FD77" s="202" t="s">
        <v>36</v>
      </c>
      <c r="FE77" s="202" t="s">
        <v>36</v>
      </c>
      <c r="FF77" s="202" t="s">
        <v>36</v>
      </c>
      <c r="FG77" s="203" t="s">
        <v>36</v>
      </c>
      <c r="FH77" s="202" t="s">
        <v>36</v>
      </c>
      <c r="FI77" s="202" t="s">
        <v>36</v>
      </c>
      <c r="FJ77" s="202" t="s">
        <v>36</v>
      </c>
      <c r="FK77" s="202" t="s">
        <v>36</v>
      </c>
      <c r="FL77" s="202" t="s">
        <v>36</v>
      </c>
      <c r="FM77" s="202" t="s">
        <v>36</v>
      </c>
      <c r="FN77" s="204" t="s">
        <v>36</v>
      </c>
      <c r="FO77" s="201" t="s">
        <v>36</v>
      </c>
      <c r="FP77" s="202" t="s">
        <v>36</v>
      </c>
      <c r="FQ77" s="202" t="s">
        <v>36</v>
      </c>
      <c r="FR77" s="202" t="s">
        <v>36</v>
      </c>
      <c r="FS77" s="202" t="s">
        <v>36</v>
      </c>
      <c r="FT77" s="202" t="s">
        <v>36</v>
      </c>
      <c r="FU77" s="203" t="s">
        <v>36</v>
      </c>
      <c r="FV77" s="202" t="s">
        <v>36</v>
      </c>
      <c r="FW77" s="202" t="s">
        <v>36</v>
      </c>
      <c r="FX77" s="202" t="s">
        <v>36</v>
      </c>
      <c r="FY77" s="202" t="s">
        <v>36</v>
      </c>
      <c r="FZ77" s="202" t="s">
        <v>36</v>
      </c>
      <c r="GA77" s="202" t="s">
        <v>36</v>
      </c>
      <c r="GB77" s="203" t="s">
        <v>36</v>
      </c>
      <c r="GC77" s="202" t="s">
        <v>36</v>
      </c>
      <c r="GD77" s="202" t="s">
        <v>36</v>
      </c>
      <c r="GE77" s="202" t="s">
        <v>36</v>
      </c>
      <c r="GF77" s="202" t="s">
        <v>36</v>
      </c>
      <c r="GG77" s="202" t="s">
        <v>36</v>
      </c>
      <c r="GH77" s="202" t="s">
        <v>36</v>
      </c>
      <c r="GI77" s="204" t="s">
        <v>36</v>
      </c>
    </row>
    <row r="78" spans="1:191" outlineLevel="1">
      <c r="A78">
        <v>12</v>
      </c>
      <c r="B78" s="130"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9">
        <f t="shared" si="31"/>
        <v>865</v>
      </c>
      <c r="M78">
        <f t="shared" si="32"/>
        <v>0</v>
      </c>
      <c r="O78" s="136">
        <f t="shared" si="41"/>
        <v>1</v>
      </c>
      <c r="P78" s="135">
        <f>MOD(INT(($A78-5)/PRODUCT(R$63:$U$63)),P$63)+1</f>
        <v>1</v>
      </c>
      <c r="Q78" s="136">
        <f t="shared" si="42"/>
        <v>2</v>
      </c>
      <c r="R78" s="135">
        <f>MOD(INT(($A78-5)/PRODUCT(S$63:$U$63)),R$63)+1</f>
        <v>2</v>
      </c>
      <c r="S78" s="135">
        <f>MOD(INT(($A78-5)/PRODUCT(T$63:$U$63)),S$63)+1</f>
        <v>2</v>
      </c>
      <c r="T78" s="135">
        <f>MOD(INT(($A78-5)/PRODUCT(U$63:$U$63)),T$63)+1</f>
        <v>2</v>
      </c>
      <c r="W78" s="200" t="str">
        <f t="shared" si="37"/>
        <v>-</v>
      </c>
      <c r="X78" s="200" t="str">
        <f t="shared" si="37"/>
        <v>-</v>
      </c>
      <c r="Y78" s="200" t="str">
        <f t="shared" si="37"/>
        <v>-</v>
      </c>
      <c r="Z78" s="200" t="str">
        <f t="shared" si="37"/>
        <v>-</v>
      </c>
      <c r="AA78" s="200" t="str">
        <f t="shared" si="37"/>
        <v>-</v>
      </c>
      <c r="AB78" s="200" t="str">
        <f t="shared" si="37"/>
        <v>-</v>
      </c>
      <c r="AC78" s="200" t="str">
        <f t="shared" si="37"/>
        <v>-</v>
      </c>
      <c r="AD78" s="200" t="str">
        <f t="shared" si="37"/>
        <v>-</v>
      </c>
      <c r="AE78" s="200" t="str">
        <f t="shared" si="37"/>
        <v>-</v>
      </c>
      <c r="AF78" s="200" t="str">
        <f t="shared" si="37"/>
        <v>-</v>
      </c>
      <c r="AG78" s="200" t="str">
        <f t="shared" si="38"/>
        <v>-</v>
      </c>
      <c r="AH78" s="200" t="str">
        <f t="shared" si="38"/>
        <v>-</v>
      </c>
      <c r="AI78" s="200" t="str">
        <f t="shared" si="38"/>
        <v>-</v>
      </c>
      <c r="AJ78" s="200" t="str">
        <f t="shared" si="38"/>
        <v>-</v>
      </c>
      <c r="AK78" s="200" t="str">
        <f t="shared" si="38"/>
        <v>-</v>
      </c>
      <c r="AL78" s="200" t="str">
        <f t="shared" si="38"/>
        <v>-</v>
      </c>
      <c r="AM78" s="200" t="str">
        <f t="shared" si="38"/>
        <v>-</v>
      </c>
      <c r="AN78" s="200" t="str">
        <f t="shared" si="38"/>
        <v>-</v>
      </c>
      <c r="AO78" s="200" t="str">
        <f t="shared" si="38"/>
        <v>-</v>
      </c>
      <c r="AP78" s="200" t="str">
        <f t="shared" si="38"/>
        <v>-</v>
      </c>
      <c r="AQ78" s="200" t="str">
        <f t="shared" si="39"/>
        <v>-</v>
      </c>
      <c r="AR78" s="200" t="str">
        <f t="shared" si="39"/>
        <v>-</v>
      </c>
      <c r="AS78" s="200" t="str">
        <f t="shared" si="39"/>
        <v>-</v>
      </c>
      <c r="AT78" s="200" t="str">
        <f t="shared" si="39"/>
        <v>-</v>
      </c>
      <c r="AU78" s="200" t="str">
        <f t="shared" si="39"/>
        <v>-</v>
      </c>
      <c r="AV78" s="200" t="str">
        <f t="shared" si="39"/>
        <v>-</v>
      </c>
      <c r="AW78" s="200" t="str">
        <f t="shared" si="39"/>
        <v>-</v>
      </c>
      <c r="AX78" s="200" t="str">
        <f t="shared" si="39"/>
        <v>-</v>
      </c>
      <c r="AY78" s="200" t="str">
        <f t="shared" si="39"/>
        <v>-</v>
      </c>
      <c r="AZ78" s="200" t="str">
        <f t="shared" si="39"/>
        <v>-</v>
      </c>
      <c r="BA78" s="200" t="str">
        <f t="shared" si="40"/>
        <v>-</v>
      </c>
      <c r="BB78" s="200" t="str">
        <f t="shared" si="40"/>
        <v>-</v>
      </c>
      <c r="BC78" s="200" t="str">
        <f t="shared" si="40"/>
        <v>-</v>
      </c>
      <c r="BD78" s="200" t="str">
        <f t="shared" si="40"/>
        <v>-</v>
      </c>
      <c r="BE78" s="200" t="str">
        <f t="shared" si="40"/>
        <v>-</v>
      </c>
      <c r="BF78" s="200" t="str">
        <f t="shared" si="40"/>
        <v>-</v>
      </c>
      <c r="BG78" s="200" t="str">
        <f t="shared" si="40"/>
        <v>-</v>
      </c>
      <c r="BH78" s="200" t="str">
        <f t="shared" si="40"/>
        <v>-</v>
      </c>
      <c r="BI78" s="200" t="str">
        <f t="shared" si="40"/>
        <v>-</v>
      </c>
      <c r="BJ78" s="200" t="str">
        <f t="shared" si="40"/>
        <v>-</v>
      </c>
      <c r="BK78" s="200" t="str">
        <f t="shared" si="40"/>
        <v>-</v>
      </c>
      <c r="BL78" s="200" t="str">
        <f t="shared" si="40"/>
        <v>-</v>
      </c>
      <c r="BM78" s="195"/>
      <c r="BN78" s="201" t="s">
        <v>36</v>
      </c>
      <c r="BO78" s="202" t="s">
        <v>36</v>
      </c>
      <c r="BP78" s="202" t="s">
        <v>36</v>
      </c>
      <c r="BQ78" s="202" t="s">
        <v>36</v>
      </c>
      <c r="BR78" s="202" t="s">
        <v>36</v>
      </c>
      <c r="BS78" s="202" t="s">
        <v>36</v>
      </c>
      <c r="BT78" s="203" t="s">
        <v>36</v>
      </c>
      <c r="BU78" s="202" t="s">
        <v>36</v>
      </c>
      <c r="BV78" s="202" t="s">
        <v>36</v>
      </c>
      <c r="BW78" s="202" t="s">
        <v>36</v>
      </c>
      <c r="BX78" s="202" t="s">
        <v>36</v>
      </c>
      <c r="BY78" s="202" t="s">
        <v>36</v>
      </c>
      <c r="BZ78" s="202" t="s">
        <v>36</v>
      </c>
      <c r="CA78" s="203" t="s">
        <v>36</v>
      </c>
      <c r="CB78" s="202" t="s">
        <v>36</v>
      </c>
      <c r="CC78" s="202" t="s">
        <v>36</v>
      </c>
      <c r="CD78" s="202" t="s">
        <v>36</v>
      </c>
      <c r="CE78" s="202" t="s">
        <v>36</v>
      </c>
      <c r="CF78" s="202" t="s">
        <v>36</v>
      </c>
      <c r="CG78" s="202" t="s">
        <v>36</v>
      </c>
      <c r="CH78" s="204" t="s">
        <v>36</v>
      </c>
      <c r="CI78" s="201" t="s">
        <v>36</v>
      </c>
      <c r="CJ78" s="202" t="s">
        <v>36</v>
      </c>
      <c r="CK78" s="202" t="s">
        <v>36</v>
      </c>
      <c r="CL78" s="202" t="s">
        <v>36</v>
      </c>
      <c r="CM78" s="202" t="s">
        <v>36</v>
      </c>
      <c r="CN78" s="202" t="s">
        <v>36</v>
      </c>
      <c r="CO78" s="203" t="s">
        <v>36</v>
      </c>
      <c r="CP78" s="202" t="s">
        <v>36</v>
      </c>
      <c r="CQ78" s="202" t="s">
        <v>36</v>
      </c>
      <c r="CR78" s="202" t="s">
        <v>36</v>
      </c>
      <c r="CS78" s="202" t="s">
        <v>36</v>
      </c>
      <c r="CT78" s="202" t="s">
        <v>36</v>
      </c>
      <c r="CU78" s="202" t="s">
        <v>36</v>
      </c>
      <c r="CV78" s="203" t="s">
        <v>36</v>
      </c>
      <c r="CW78" s="202" t="s">
        <v>36</v>
      </c>
      <c r="CX78" s="202" t="s">
        <v>36</v>
      </c>
      <c r="CY78" s="202" t="s">
        <v>36</v>
      </c>
      <c r="CZ78" s="202" t="s">
        <v>36</v>
      </c>
      <c r="DA78" s="202" t="s">
        <v>36</v>
      </c>
      <c r="DB78" s="202" t="s">
        <v>36</v>
      </c>
      <c r="DC78" s="204" t="s">
        <v>36</v>
      </c>
      <c r="DD78" s="201" t="s">
        <v>36</v>
      </c>
      <c r="DE78" s="202" t="s">
        <v>36</v>
      </c>
      <c r="DF78" s="202" t="s">
        <v>36</v>
      </c>
      <c r="DG78" s="202" t="s">
        <v>36</v>
      </c>
      <c r="DH78" s="202" t="s">
        <v>36</v>
      </c>
      <c r="DI78" s="202" t="s">
        <v>36</v>
      </c>
      <c r="DJ78" s="203" t="s">
        <v>36</v>
      </c>
      <c r="DK78" s="202" t="s">
        <v>36</v>
      </c>
      <c r="DL78" s="202" t="s">
        <v>36</v>
      </c>
      <c r="DM78" s="202" t="s">
        <v>36</v>
      </c>
      <c r="DN78" s="202" t="s">
        <v>36</v>
      </c>
      <c r="DO78" s="202" t="s">
        <v>36</v>
      </c>
      <c r="DP78" s="202" t="s">
        <v>36</v>
      </c>
      <c r="DQ78" s="203" t="s">
        <v>36</v>
      </c>
      <c r="DR78" s="202" t="s">
        <v>36</v>
      </c>
      <c r="DS78" s="202" t="s">
        <v>36</v>
      </c>
      <c r="DT78" s="202" t="s">
        <v>36</v>
      </c>
      <c r="DU78" s="202" t="s">
        <v>36</v>
      </c>
      <c r="DV78" s="202" t="s">
        <v>36</v>
      </c>
      <c r="DW78" s="202" t="s">
        <v>36</v>
      </c>
      <c r="DX78" s="204" t="s">
        <v>36</v>
      </c>
      <c r="DY78" s="201" t="s">
        <v>36</v>
      </c>
      <c r="DZ78" s="202" t="s">
        <v>36</v>
      </c>
      <c r="EA78" s="202" t="s">
        <v>36</v>
      </c>
      <c r="EB78" s="202" t="s">
        <v>36</v>
      </c>
      <c r="EC78" s="202" t="s">
        <v>36</v>
      </c>
      <c r="ED78" s="202" t="s">
        <v>36</v>
      </c>
      <c r="EE78" s="203" t="s">
        <v>36</v>
      </c>
      <c r="EF78" s="202" t="s">
        <v>36</v>
      </c>
      <c r="EG78" s="202" t="s">
        <v>36</v>
      </c>
      <c r="EH78" s="202" t="s">
        <v>36</v>
      </c>
      <c r="EI78" s="202" t="s">
        <v>36</v>
      </c>
      <c r="EJ78" s="202" t="s">
        <v>36</v>
      </c>
      <c r="EK78" s="202" t="s">
        <v>36</v>
      </c>
      <c r="EL78" s="203" t="s">
        <v>36</v>
      </c>
      <c r="EM78" s="202" t="s">
        <v>36</v>
      </c>
      <c r="EN78" s="202" t="s">
        <v>36</v>
      </c>
      <c r="EO78" s="202" t="s">
        <v>36</v>
      </c>
      <c r="EP78" s="202" t="s">
        <v>36</v>
      </c>
      <c r="EQ78" s="202" t="s">
        <v>36</v>
      </c>
      <c r="ER78" s="202" t="s">
        <v>36</v>
      </c>
      <c r="ES78" s="204" t="s">
        <v>36</v>
      </c>
      <c r="ET78" s="201" t="s">
        <v>36</v>
      </c>
      <c r="EU78" s="202" t="s">
        <v>36</v>
      </c>
      <c r="EV78" s="202" t="s">
        <v>36</v>
      </c>
      <c r="EW78" s="202" t="s">
        <v>36</v>
      </c>
      <c r="EX78" s="202" t="s">
        <v>36</v>
      </c>
      <c r="EY78" s="202" t="s">
        <v>36</v>
      </c>
      <c r="EZ78" s="203" t="s">
        <v>36</v>
      </c>
      <c r="FA78" s="202" t="s">
        <v>36</v>
      </c>
      <c r="FB78" s="202" t="s">
        <v>36</v>
      </c>
      <c r="FC78" s="202" t="s">
        <v>36</v>
      </c>
      <c r="FD78" s="202" t="s">
        <v>36</v>
      </c>
      <c r="FE78" s="202" t="s">
        <v>36</v>
      </c>
      <c r="FF78" s="202" t="s">
        <v>36</v>
      </c>
      <c r="FG78" s="203" t="s">
        <v>36</v>
      </c>
      <c r="FH78" s="202" t="s">
        <v>36</v>
      </c>
      <c r="FI78" s="202" t="s">
        <v>36</v>
      </c>
      <c r="FJ78" s="202" t="s">
        <v>36</v>
      </c>
      <c r="FK78" s="202" t="s">
        <v>36</v>
      </c>
      <c r="FL78" s="202" t="s">
        <v>36</v>
      </c>
      <c r="FM78" s="202" t="s">
        <v>36</v>
      </c>
      <c r="FN78" s="204" t="s">
        <v>36</v>
      </c>
      <c r="FO78" s="201" t="s">
        <v>36</v>
      </c>
      <c r="FP78" s="202" t="s">
        <v>36</v>
      </c>
      <c r="FQ78" s="202" t="s">
        <v>36</v>
      </c>
      <c r="FR78" s="202" t="s">
        <v>36</v>
      </c>
      <c r="FS78" s="202" t="s">
        <v>36</v>
      </c>
      <c r="FT78" s="202" t="s">
        <v>36</v>
      </c>
      <c r="FU78" s="203" t="s">
        <v>36</v>
      </c>
      <c r="FV78" s="202" t="s">
        <v>36</v>
      </c>
      <c r="FW78" s="202" t="s">
        <v>36</v>
      </c>
      <c r="FX78" s="202" t="s">
        <v>36</v>
      </c>
      <c r="FY78" s="202" t="s">
        <v>36</v>
      </c>
      <c r="FZ78" s="202" t="s">
        <v>36</v>
      </c>
      <c r="GA78" s="202" t="s">
        <v>36</v>
      </c>
      <c r="GB78" s="203" t="s">
        <v>36</v>
      </c>
      <c r="GC78" s="202" t="s">
        <v>36</v>
      </c>
      <c r="GD78" s="202" t="s">
        <v>36</v>
      </c>
      <c r="GE78" s="202" t="s">
        <v>36</v>
      </c>
      <c r="GF78" s="202" t="s">
        <v>36</v>
      </c>
      <c r="GG78" s="202" t="s">
        <v>36</v>
      </c>
      <c r="GH78" s="202" t="s">
        <v>36</v>
      </c>
      <c r="GI78" s="204" t="s">
        <v>36</v>
      </c>
    </row>
    <row r="79" spans="1:191" outlineLevel="1">
      <c r="A79">
        <v>13</v>
      </c>
      <c r="B79" s="130"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9">
        <f t="shared" si="31"/>
        <v>450</v>
      </c>
      <c r="M79">
        <f t="shared" si="32"/>
        <v>0.9</v>
      </c>
      <c r="O79" s="136">
        <f t="shared" si="41"/>
        <v>1</v>
      </c>
      <c r="P79" s="135">
        <f>MOD(INT(($A79-5)/PRODUCT(R$63:$U$63)),P$63)+1</f>
        <v>1</v>
      </c>
      <c r="Q79" s="136">
        <f t="shared" si="42"/>
        <v>3</v>
      </c>
      <c r="R79" s="135">
        <f>MOD(INT(($A79-5)/PRODUCT(S$63:$U$63)),R$63)+1</f>
        <v>3</v>
      </c>
      <c r="S79" s="135">
        <f>MOD(INT(($A79-5)/PRODUCT(T$63:$U$63)),S$63)+1</f>
        <v>1</v>
      </c>
      <c r="T79" s="135">
        <f>MOD(INT(($A79-5)/PRODUCT(U$63:$U$63)),T$63)+1</f>
        <v>1</v>
      </c>
      <c r="W79" s="200" t="str">
        <f t="shared" si="37"/>
        <v>-</v>
      </c>
      <c r="X79" s="200" t="str">
        <f t="shared" si="37"/>
        <v>-</v>
      </c>
      <c r="Y79" s="200" t="str">
        <f t="shared" si="37"/>
        <v>-</v>
      </c>
      <c r="Z79" s="200" t="str">
        <f t="shared" si="37"/>
        <v>-</v>
      </c>
      <c r="AA79" s="200" t="str">
        <f t="shared" si="37"/>
        <v>-</v>
      </c>
      <c r="AB79" s="200" t="str">
        <f t="shared" si="37"/>
        <v>-</v>
      </c>
      <c r="AC79" s="200" t="str">
        <f t="shared" si="37"/>
        <v>-</v>
      </c>
      <c r="AD79" s="200" t="str">
        <f t="shared" si="37"/>
        <v>-</v>
      </c>
      <c r="AE79" s="200" t="str">
        <f t="shared" si="37"/>
        <v>-</v>
      </c>
      <c r="AF79" s="200" t="str">
        <f t="shared" si="37"/>
        <v>-</v>
      </c>
      <c r="AG79" s="200" t="str">
        <f t="shared" si="38"/>
        <v>-</v>
      </c>
      <c r="AH79" s="200" t="str">
        <f t="shared" si="38"/>
        <v>-</v>
      </c>
      <c r="AI79" s="200" t="str">
        <f t="shared" si="38"/>
        <v>-</v>
      </c>
      <c r="AJ79" s="200" t="str">
        <f t="shared" si="38"/>
        <v>-</v>
      </c>
      <c r="AK79" s="200" t="str">
        <f t="shared" si="38"/>
        <v>-</v>
      </c>
      <c r="AL79" s="200" t="str">
        <f t="shared" si="38"/>
        <v>-</v>
      </c>
      <c r="AM79" s="200" t="str">
        <f t="shared" si="38"/>
        <v>-</v>
      </c>
      <c r="AN79" s="200" t="str">
        <f t="shared" si="38"/>
        <v>-</v>
      </c>
      <c r="AO79" s="200" t="str">
        <f t="shared" si="38"/>
        <v>-</v>
      </c>
      <c r="AP79" s="200" t="str">
        <f t="shared" si="38"/>
        <v>-</v>
      </c>
      <c r="AQ79" s="200" t="str">
        <f t="shared" si="39"/>
        <v>-</v>
      </c>
      <c r="AR79" s="200" t="str">
        <f t="shared" si="39"/>
        <v>-</v>
      </c>
      <c r="AS79" s="200" t="str">
        <f t="shared" si="39"/>
        <v>-</v>
      </c>
      <c r="AT79" s="200" t="str">
        <f t="shared" si="39"/>
        <v>-</v>
      </c>
      <c r="AU79" s="200" t="str">
        <f t="shared" si="39"/>
        <v>-</v>
      </c>
      <c r="AV79" s="200" t="str">
        <f t="shared" si="39"/>
        <v>-</v>
      </c>
      <c r="AW79" s="200" t="str">
        <f t="shared" si="39"/>
        <v>-</v>
      </c>
      <c r="AX79" s="200" t="str">
        <f t="shared" si="39"/>
        <v>-</v>
      </c>
      <c r="AY79" s="200" t="str">
        <f t="shared" si="39"/>
        <v>-</v>
      </c>
      <c r="AZ79" s="200" t="str">
        <f t="shared" si="39"/>
        <v>-</v>
      </c>
      <c r="BA79" s="200" t="str">
        <f t="shared" si="40"/>
        <v>-</v>
      </c>
      <c r="BB79" s="200" t="str">
        <f t="shared" si="40"/>
        <v>-</v>
      </c>
      <c r="BC79" s="200" t="str">
        <f t="shared" si="40"/>
        <v>-</v>
      </c>
      <c r="BD79" s="200" t="str">
        <f t="shared" si="40"/>
        <v>-</v>
      </c>
      <c r="BE79" s="200" t="str">
        <f t="shared" si="40"/>
        <v>-</v>
      </c>
      <c r="BF79" s="200" t="str">
        <f t="shared" si="40"/>
        <v>-</v>
      </c>
      <c r="BG79" s="200" t="str">
        <f t="shared" si="40"/>
        <v>-</v>
      </c>
      <c r="BH79" s="200" t="str">
        <f t="shared" si="40"/>
        <v>-</v>
      </c>
      <c r="BI79" s="200" t="str">
        <f t="shared" si="40"/>
        <v>-</v>
      </c>
      <c r="BJ79" s="200" t="str">
        <f t="shared" si="40"/>
        <v>-</v>
      </c>
      <c r="BK79" s="200" t="str">
        <f t="shared" si="40"/>
        <v>-</v>
      </c>
      <c r="BL79" s="200" t="str">
        <f t="shared" si="40"/>
        <v>-</v>
      </c>
      <c r="BM79" s="195"/>
      <c r="BN79" s="201" t="s">
        <v>36</v>
      </c>
      <c r="BO79" s="202" t="s">
        <v>36</v>
      </c>
      <c r="BP79" s="202" t="s">
        <v>36</v>
      </c>
      <c r="BQ79" s="202" t="s">
        <v>36</v>
      </c>
      <c r="BR79" s="202" t="s">
        <v>36</v>
      </c>
      <c r="BS79" s="202" t="s">
        <v>36</v>
      </c>
      <c r="BT79" s="203" t="s">
        <v>36</v>
      </c>
      <c r="BU79" s="202" t="s">
        <v>36</v>
      </c>
      <c r="BV79" s="202" t="s">
        <v>36</v>
      </c>
      <c r="BW79" s="202" t="s">
        <v>36</v>
      </c>
      <c r="BX79" s="202" t="s">
        <v>36</v>
      </c>
      <c r="BY79" s="202" t="s">
        <v>36</v>
      </c>
      <c r="BZ79" s="202" t="s">
        <v>36</v>
      </c>
      <c r="CA79" s="203" t="s">
        <v>36</v>
      </c>
      <c r="CB79" s="202" t="s">
        <v>36</v>
      </c>
      <c r="CC79" s="202" t="s">
        <v>36</v>
      </c>
      <c r="CD79" s="202" t="s">
        <v>36</v>
      </c>
      <c r="CE79" s="202" t="s">
        <v>36</v>
      </c>
      <c r="CF79" s="202" t="s">
        <v>36</v>
      </c>
      <c r="CG79" s="202" t="s">
        <v>36</v>
      </c>
      <c r="CH79" s="204" t="s">
        <v>36</v>
      </c>
      <c r="CI79" s="201" t="s">
        <v>36</v>
      </c>
      <c r="CJ79" s="202" t="s">
        <v>36</v>
      </c>
      <c r="CK79" s="202" t="s">
        <v>36</v>
      </c>
      <c r="CL79" s="202" t="s">
        <v>36</v>
      </c>
      <c r="CM79" s="202" t="s">
        <v>36</v>
      </c>
      <c r="CN79" s="202" t="s">
        <v>36</v>
      </c>
      <c r="CO79" s="203" t="s">
        <v>36</v>
      </c>
      <c r="CP79" s="202" t="s">
        <v>36</v>
      </c>
      <c r="CQ79" s="202" t="s">
        <v>36</v>
      </c>
      <c r="CR79" s="202" t="s">
        <v>36</v>
      </c>
      <c r="CS79" s="202" t="s">
        <v>36</v>
      </c>
      <c r="CT79" s="202" t="s">
        <v>36</v>
      </c>
      <c r="CU79" s="202" t="s">
        <v>36</v>
      </c>
      <c r="CV79" s="203" t="s">
        <v>36</v>
      </c>
      <c r="CW79" s="202" t="s">
        <v>36</v>
      </c>
      <c r="CX79" s="202" t="s">
        <v>36</v>
      </c>
      <c r="CY79" s="202" t="s">
        <v>36</v>
      </c>
      <c r="CZ79" s="202" t="s">
        <v>36</v>
      </c>
      <c r="DA79" s="202" t="s">
        <v>36</v>
      </c>
      <c r="DB79" s="202" t="s">
        <v>36</v>
      </c>
      <c r="DC79" s="204" t="s">
        <v>36</v>
      </c>
      <c r="DD79" s="201" t="s">
        <v>36</v>
      </c>
      <c r="DE79" s="202" t="s">
        <v>36</v>
      </c>
      <c r="DF79" s="202" t="s">
        <v>36</v>
      </c>
      <c r="DG79" s="202" t="s">
        <v>36</v>
      </c>
      <c r="DH79" s="202" t="s">
        <v>36</v>
      </c>
      <c r="DI79" s="202" t="s">
        <v>36</v>
      </c>
      <c r="DJ79" s="203" t="s">
        <v>36</v>
      </c>
      <c r="DK79" s="202" t="s">
        <v>36</v>
      </c>
      <c r="DL79" s="202" t="s">
        <v>36</v>
      </c>
      <c r="DM79" s="202" t="s">
        <v>36</v>
      </c>
      <c r="DN79" s="202" t="s">
        <v>36</v>
      </c>
      <c r="DO79" s="202" t="s">
        <v>36</v>
      </c>
      <c r="DP79" s="202" t="s">
        <v>36</v>
      </c>
      <c r="DQ79" s="203" t="s">
        <v>36</v>
      </c>
      <c r="DR79" s="202" t="s">
        <v>36</v>
      </c>
      <c r="DS79" s="202" t="s">
        <v>36</v>
      </c>
      <c r="DT79" s="202" t="s">
        <v>36</v>
      </c>
      <c r="DU79" s="202" t="s">
        <v>36</v>
      </c>
      <c r="DV79" s="202" t="s">
        <v>36</v>
      </c>
      <c r="DW79" s="202" t="s">
        <v>36</v>
      </c>
      <c r="DX79" s="204" t="s">
        <v>36</v>
      </c>
      <c r="DY79" s="201" t="s">
        <v>36</v>
      </c>
      <c r="DZ79" s="202" t="s">
        <v>36</v>
      </c>
      <c r="EA79" s="202" t="s">
        <v>36</v>
      </c>
      <c r="EB79" s="202" t="s">
        <v>36</v>
      </c>
      <c r="EC79" s="202" t="s">
        <v>36</v>
      </c>
      <c r="ED79" s="202" t="s">
        <v>36</v>
      </c>
      <c r="EE79" s="203" t="s">
        <v>36</v>
      </c>
      <c r="EF79" s="202" t="s">
        <v>36</v>
      </c>
      <c r="EG79" s="202" t="s">
        <v>36</v>
      </c>
      <c r="EH79" s="202" t="s">
        <v>36</v>
      </c>
      <c r="EI79" s="202" t="s">
        <v>36</v>
      </c>
      <c r="EJ79" s="202" t="s">
        <v>36</v>
      </c>
      <c r="EK79" s="202" t="s">
        <v>36</v>
      </c>
      <c r="EL79" s="203" t="s">
        <v>36</v>
      </c>
      <c r="EM79" s="202" t="s">
        <v>36</v>
      </c>
      <c r="EN79" s="202" t="s">
        <v>36</v>
      </c>
      <c r="EO79" s="202" t="s">
        <v>36</v>
      </c>
      <c r="EP79" s="202" t="s">
        <v>36</v>
      </c>
      <c r="EQ79" s="202" t="s">
        <v>36</v>
      </c>
      <c r="ER79" s="202" t="s">
        <v>36</v>
      </c>
      <c r="ES79" s="204" t="s">
        <v>36</v>
      </c>
      <c r="ET79" s="201" t="s">
        <v>36</v>
      </c>
      <c r="EU79" s="202" t="s">
        <v>36</v>
      </c>
      <c r="EV79" s="202" t="s">
        <v>36</v>
      </c>
      <c r="EW79" s="202" t="s">
        <v>36</v>
      </c>
      <c r="EX79" s="202" t="s">
        <v>36</v>
      </c>
      <c r="EY79" s="202" t="s">
        <v>36</v>
      </c>
      <c r="EZ79" s="203" t="s">
        <v>36</v>
      </c>
      <c r="FA79" s="202" t="s">
        <v>36</v>
      </c>
      <c r="FB79" s="202" t="s">
        <v>36</v>
      </c>
      <c r="FC79" s="202" t="s">
        <v>36</v>
      </c>
      <c r="FD79" s="202" t="s">
        <v>36</v>
      </c>
      <c r="FE79" s="202" t="s">
        <v>36</v>
      </c>
      <c r="FF79" s="202" t="s">
        <v>36</v>
      </c>
      <c r="FG79" s="203" t="s">
        <v>36</v>
      </c>
      <c r="FH79" s="202" t="s">
        <v>36</v>
      </c>
      <c r="FI79" s="202" t="s">
        <v>36</v>
      </c>
      <c r="FJ79" s="202" t="s">
        <v>36</v>
      </c>
      <c r="FK79" s="202" t="s">
        <v>36</v>
      </c>
      <c r="FL79" s="202" t="s">
        <v>36</v>
      </c>
      <c r="FM79" s="202" t="s">
        <v>36</v>
      </c>
      <c r="FN79" s="204" t="s">
        <v>36</v>
      </c>
      <c r="FO79" s="201" t="s">
        <v>36</v>
      </c>
      <c r="FP79" s="202" t="s">
        <v>36</v>
      </c>
      <c r="FQ79" s="202" t="s">
        <v>36</v>
      </c>
      <c r="FR79" s="202" t="s">
        <v>36</v>
      </c>
      <c r="FS79" s="202" t="s">
        <v>36</v>
      </c>
      <c r="FT79" s="202" t="s">
        <v>36</v>
      </c>
      <c r="FU79" s="203" t="s">
        <v>36</v>
      </c>
      <c r="FV79" s="202" t="s">
        <v>36</v>
      </c>
      <c r="FW79" s="202" t="s">
        <v>36</v>
      </c>
      <c r="FX79" s="202" t="s">
        <v>36</v>
      </c>
      <c r="FY79" s="202" t="s">
        <v>36</v>
      </c>
      <c r="FZ79" s="202" t="s">
        <v>36</v>
      </c>
      <c r="GA79" s="202" t="s">
        <v>36</v>
      </c>
      <c r="GB79" s="203" t="s">
        <v>36</v>
      </c>
      <c r="GC79" s="202" t="s">
        <v>36</v>
      </c>
      <c r="GD79" s="202" t="s">
        <v>36</v>
      </c>
      <c r="GE79" s="202" t="s">
        <v>36</v>
      </c>
      <c r="GF79" s="202" t="s">
        <v>36</v>
      </c>
      <c r="GG79" s="202" t="s">
        <v>36</v>
      </c>
      <c r="GH79" s="202" t="s">
        <v>36</v>
      </c>
      <c r="GI79" s="204" t="s">
        <v>36</v>
      </c>
    </row>
    <row r="80" spans="1:191" outlineLevel="1">
      <c r="A80">
        <v>14</v>
      </c>
      <c r="B80" s="130"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9">
        <f t="shared" si="31"/>
        <v>450</v>
      </c>
      <c r="M80">
        <f t="shared" si="32"/>
        <v>0</v>
      </c>
      <c r="O80" s="136">
        <f t="shared" si="41"/>
        <v>1</v>
      </c>
      <c r="P80" s="135">
        <f>MOD(INT(($A80-5)/PRODUCT(R$63:$U$63)),P$63)+1</f>
        <v>1</v>
      </c>
      <c r="Q80" s="136">
        <f t="shared" si="42"/>
        <v>3</v>
      </c>
      <c r="R80" s="135">
        <f>MOD(INT(($A80-5)/PRODUCT(S$63:$U$63)),R$63)+1</f>
        <v>3</v>
      </c>
      <c r="S80" s="135">
        <f>MOD(INT(($A80-5)/PRODUCT(T$63:$U$63)),S$63)+1</f>
        <v>1</v>
      </c>
      <c r="T80" s="135">
        <f>MOD(INT(($A80-5)/PRODUCT(U$63:$U$63)),T$63)+1</f>
        <v>2</v>
      </c>
      <c r="W80" s="200" t="str">
        <f t="shared" si="37"/>
        <v>-</v>
      </c>
      <c r="X80" s="200" t="str">
        <f t="shared" si="37"/>
        <v>-</v>
      </c>
      <c r="Y80" s="200" t="str">
        <f t="shared" si="37"/>
        <v>-</v>
      </c>
      <c r="Z80" s="200" t="str">
        <f t="shared" si="37"/>
        <v>-</v>
      </c>
      <c r="AA80" s="200" t="str">
        <f t="shared" si="37"/>
        <v>-</v>
      </c>
      <c r="AB80" s="200" t="str">
        <f t="shared" si="37"/>
        <v>-</v>
      </c>
      <c r="AC80" s="200" t="str">
        <f t="shared" si="37"/>
        <v>-</v>
      </c>
      <c r="AD80" s="200" t="str">
        <f t="shared" si="37"/>
        <v>-</v>
      </c>
      <c r="AE80" s="200" t="str">
        <f t="shared" si="37"/>
        <v>-</v>
      </c>
      <c r="AF80" s="200" t="str">
        <f t="shared" si="37"/>
        <v>-</v>
      </c>
      <c r="AG80" s="200" t="str">
        <f t="shared" si="38"/>
        <v>-</v>
      </c>
      <c r="AH80" s="200" t="str">
        <f t="shared" si="38"/>
        <v>-</v>
      </c>
      <c r="AI80" s="200" t="str">
        <f t="shared" si="38"/>
        <v>-</v>
      </c>
      <c r="AJ80" s="200" t="str">
        <f t="shared" si="38"/>
        <v>-</v>
      </c>
      <c r="AK80" s="200" t="str">
        <f t="shared" si="38"/>
        <v>-</v>
      </c>
      <c r="AL80" s="200" t="str">
        <f t="shared" si="38"/>
        <v>-</v>
      </c>
      <c r="AM80" s="200" t="str">
        <f t="shared" si="38"/>
        <v>-</v>
      </c>
      <c r="AN80" s="200" t="str">
        <f t="shared" si="38"/>
        <v>-</v>
      </c>
      <c r="AO80" s="200" t="str">
        <f t="shared" si="38"/>
        <v>-</v>
      </c>
      <c r="AP80" s="200" t="str">
        <f t="shared" si="38"/>
        <v>-</v>
      </c>
      <c r="AQ80" s="200" t="str">
        <f t="shared" si="39"/>
        <v>-</v>
      </c>
      <c r="AR80" s="200" t="str">
        <f t="shared" si="39"/>
        <v>-</v>
      </c>
      <c r="AS80" s="200" t="str">
        <f t="shared" si="39"/>
        <v>-</v>
      </c>
      <c r="AT80" s="200" t="str">
        <f t="shared" si="39"/>
        <v>-</v>
      </c>
      <c r="AU80" s="200" t="str">
        <f t="shared" si="39"/>
        <v>-</v>
      </c>
      <c r="AV80" s="200" t="str">
        <f t="shared" si="39"/>
        <v>-</v>
      </c>
      <c r="AW80" s="200" t="str">
        <f t="shared" si="39"/>
        <v>-</v>
      </c>
      <c r="AX80" s="200" t="str">
        <f t="shared" si="39"/>
        <v>-</v>
      </c>
      <c r="AY80" s="200" t="str">
        <f t="shared" si="39"/>
        <v>-</v>
      </c>
      <c r="AZ80" s="200" t="str">
        <f t="shared" si="39"/>
        <v>-</v>
      </c>
      <c r="BA80" s="200" t="str">
        <f t="shared" si="40"/>
        <v>-</v>
      </c>
      <c r="BB80" s="200" t="str">
        <f t="shared" si="40"/>
        <v>-</v>
      </c>
      <c r="BC80" s="200" t="str">
        <f t="shared" si="40"/>
        <v>-</v>
      </c>
      <c r="BD80" s="200" t="str">
        <f t="shared" si="40"/>
        <v>-</v>
      </c>
      <c r="BE80" s="200" t="str">
        <f t="shared" si="40"/>
        <v>-</v>
      </c>
      <c r="BF80" s="200" t="str">
        <f t="shared" si="40"/>
        <v>-</v>
      </c>
      <c r="BG80" s="200" t="str">
        <f t="shared" si="40"/>
        <v>-</v>
      </c>
      <c r="BH80" s="200" t="str">
        <f t="shared" si="40"/>
        <v>-</v>
      </c>
      <c r="BI80" s="200" t="str">
        <f t="shared" si="40"/>
        <v>-</v>
      </c>
      <c r="BJ80" s="200" t="str">
        <f t="shared" si="40"/>
        <v>-</v>
      </c>
      <c r="BK80" s="200" t="str">
        <f t="shared" si="40"/>
        <v>-</v>
      </c>
      <c r="BL80" s="200" t="str">
        <f t="shared" si="40"/>
        <v>-</v>
      </c>
      <c r="BM80" s="195"/>
      <c r="BN80" s="201" t="s">
        <v>36</v>
      </c>
      <c r="BO80" s="202" t="s">
        <v>36</v>
      </c>
      <c r="BP80" s="202" t="s">
        <v>36</v>
      </c>
      <c r="BQ80" s="202" t="s">
        <v>36</v>
      </c>
      <c r="BR80" s="202" t="s">
        <v>36</v>
      </c>
      <c r="BS80" s="202" t="s">
        <v>36</v>
      </c>
      <c r="BT80" s="203" t="s">
        <v>36</v>
      </c>
      <c r="BU80" s="202" t="s">
        <v>36</v>
      </c>
      <c r="BV80" s="202" t="s">
        <v>36</v>
      </c>
      <c r="BW80" s="202" t="s">
        <v>36</v>
      </c>
      <c r="BX80" s="202" t="s">
        <v>36</v>
      </c>
      <c r="BY80" s="202" t="s">
        <v>36</v>
      </c>
      <c r="BZ80" s="202" t="s">
        <v>36</v>
      </c>
      <c r="CA80" s="203" t="s">
        <v>36</v>
      </c>
      <c r="CB80" s="202" t="s">
        <v>36</v>
      </c>
      <c r="CC80" s="202" t="s">
        <v>36</v>
      </c>
      <c r="CD80" s="202" t="s">
        <v>36</v>
      </c>
      <c r="CE80" s="202" t="s">
        <v>36</v>
      </c>
      <c r="CF80" s="202" t="s">
        <v>36</v>
      </c>
      <c r="CG80" s="202" t="s">
        <v>36</v>
      </c>
      <c r="CH80" s="204" t="s">
        <v>36</v>
      </c>
      <c r="CI80" s="201" t="s">
        <v>36</v>
      </c>
      <c r="CJ80" s="202" t="s">
        <v>36</v>
      </c>
      <c r="CK80" s="202" t="s">
        <v>36</v>
      </c>
      <c r="CL80" s="202" t="s">
        <v>36</v>
      </c>
      <c r="CM80" s="202" t="s">
        <v>36</v>
      </c>
      <c r="CN80" s="202" t="s">
        <v>36</v>
      </c>
      <c r="CO80" s="203" t="s">
        <v>36</v>
      </c>
      <c r="CP80" s="202" t="s">
        <v>36</v>
      </c>
      <c r="CQ80" s="202" t="s">
        <v>36</v>
      </c>
      <c r="CR80" s="202" t="s">
        <v>36</v>
      </c>
      <c r="CS80" s="202" t="s">
        <v>36</v>
      </c>
      <c r="CT80" s="202" t="s">
        <v>36</v>
      </c>
      <c r="CU80" s="202" t="s">
        <v>36</v>
      </c>
      <c r="CV80" s="203" t="s">
        <v>36</v>
      </c>
      <c r="CW80" s="202" t="s">
        <v>36</v>
      </c>
      <c r="CX80" s="202" t="s">
        <v>36</v>
      </c>
      <c r="CY80" s="202" t="s">
        <v>36</v>
      </c>
      <c r="CZ80" s="202" t="s">
        <v>36</v>
      </c>
      <c r="DA80" s="202" t="s">
        <v>36</v>
      </c>
      <c r="DB80" s="202" t="s">
        <v>36</v>
      </c>
      <c r="DC80" s="204" t="s">
        <v>36</v>
      </c>
      <c r="DD80" s="201" t="s">
        <v>36</v>
      </c>
      <c r="DE80" s="202" t="s">
        <v>36</v>
      </c>
      <c r="DF80" s="202" t="s">
        <v>36</v>
      </c>
      <c r="DG80" s="202" t="s">
        <v>36</v>
      </c>
      <c r="DH80" s="202" t="s">
        <v>36</v>
      </c>
      <c r="DI80" s="202" t="s">
        <v>36</v>
      </c>
      <c r="DJ80" s="203" t="s">
        <v>36</v>
      </c>
      <c r="DK80" s="202" t="s">
        <v>36</v>
      </c>
      <c r="DL80" s="202" t="s">
        <v>36</v>
      </c>
      <c r="DM80" s="202" t="s">
        <v>36</v>
      </c>
      <c r="DN80" s="202" t="s">
        <v>36</v>
      </c>
      <c r="DO80" s="202" t="s">
        <v>36</v>
      </c>
      <c r="DP80" s="202" t="s">
        <v>36</v>
      </c>
      <c r="DQ80" s="203" t="s">
        <v>36</v>
      </c>
      <c r="DR80" s="202" t="s">
        <v>36</v>
      </c>
      <c r="DS80" s="202" t="s">
        <v>36</v>
      </c>
      <c r="DT80" s="202" t="s">
        <v>36</v>
      </c>
      <c r="DU80" s="202" t="s">
        <v>36</v>
      </c>
      <c r="DV80" s="202" t="s">
        <v>36</v>
      </c>
      <c r="DW80" s="202" t="s">
        <v>36</v>
      </c>
      <c r="DX80" s="204" t="s">
        <v>36</v>
      </c>
      <c r="DY80" s="201" t="s">
        <v>36</v>
      </c>
      <c r="DZ80" s="202" t="s">
        <v>36</v>
      </c>
      <c r="EA80" s="202" t="s">
        <v>36</v>
      </c>
      <c r="EB80" s="202" t="s">
        <v>36</v>
      </c>
      <c r="EC80" s="202" t="s">
        <v>36</v>
      </c>
      <c r="ED80" s="202" t="s">
        <v>36</v>
      </c>
      <c r="EE80" s="203" t="s">
        <v>36</v>
      </c>
      <c r="EF80" s="202" t="s">
        <v>36</v>
      </c>
      <c r="EG80" s="202" t="s">
        <v>36</v>
      </c>
      <c r="EH80" s="202" t="s">
        <v>36</v>
      </c>
      <c r="EI80" s="202" t="s">
        <v>36</v>
      </c>
      <c r="EJ80" s="202" t="s">
        <v>36</v>
      </c>
      <c r="EK80" s="202" t="s">
        <v>36</v>
      </c>
      <c r="EL80" s="203" t="s">
        <v>36</v>
      </c>
      <c r="EM80" s="202" t="s">
        <v>36</v>
      </c>
      <c r="EN80" s="202" t="s">
        <v>36</v>
      </c>
      <c r="EO80" s="202" t="s">
        <v>36</v>
      </c>
      <c r="EP80" s="202" t="s">
        <v>36</v>
      </c>
      <c r="EQ80" s="202" t="s">
        <v>36</v>
      </c>
      <c r="ER80" s="202" t="s">
        <v>36</v>
      </c>
      <c r="ES80" s="204" t="s">
        <v>36</v>
      </c>
      <c r="ET80" s="201" t="s">
        <v>36</v>
      </c>
      <c r="EU80" s="202" t="s">
        <v>36</v>
      </c>
      <c r="EV80" s="202" t="s">
        <v>36</v>
      </c>
      <c r="EW80" s="202" t="s">
        <v>36</v>
      </c>
      <c r="EX80" s="202" t="s">
        <v>36</v>
      </c>
      <c r="EY80" s="202" t="s">
        <v>36</v>
      </c>
      <c r="EZ80" s="203" t="s">
        <v>36</v>
      </c>
      <c r="FA80" s="202" t="s">
        <v>36</v>
      </c>
      <c r="FB80" s="202" t="s">
        <v>36</v>
      </c>
      <c r="FC80" s="202" t="s">
        <v>36</v>
      </c>
      <c r="FD80" s="202" t="s">
        <v>36</v>
      </c>
      <c r="FE80" s="202" t="s">
        <v>36</v>
      </c>
      <c r="FF80" s="202" t="s">
        <v>36</v>
      </c>
      <c r="FG80" s="203" t="s">
        <v>36</v>
      </c>
      <c r="FH80" s="202" t="s">
        <v>36</v>
      </c>
      <c r="FI80" s="202" t="s">
        <v>36</v>
      </c>
      <c r="FJ80" s="202" t="s">
        <v>36</v>
      </c>
      <c r="FK80" s="202" t="s">
        <v>36</v>
      </c>
      <c r="FL80" s="202" t="s">
        <v>36</v>
      </c>
      <c r="FM80" s="202" t="s">
        <v>36</v>
      </c>
      <c r="FN80" s="204" t="s">
        <v>36</v>
      </c>
      <c r="FO80" s="201" t="s">
        <v>36</v>
      </c>
      <c r="FP80" s="202" t="s">
        <v>36</v>
      </c>
      <c r="FQ80" s="202" t="s">
        <v>36</v>
      </c>
      <c r="FR80" s="202" t="s">
        <v>36</v>
      </c>
      <c r="FS80" s="202" t="s">
        <v>36</v>
      </c>
      <c r="FT80" s="202" t="s">
        <v>36</v>
      </c>
      <c r="FU80" s="203" t="s">
        <v>36</v>
      </c>
      <c r="FV80" s="202" t="s">
        <v>36</v>
      </c>
      <c r="FW80" s="202" t="s">
        <v>36</v>
      </c>
      <c r="FX80" s="202" t="s">
        <v>36</v>
      </c>
      <c r="FY80" s="202" t="s">
        <v>36</v>
      </c>
      <c r="FZ80" s="202" t="s">
        <v>36</v>
      </c>
      <c r="GA80" s="202" t="s">
        <v>36</v>
      </c>
      <c r="GB80" s="203" t="s">
        <v>36</v>
      </c>
      <c r="GC80" s="202" t="s">
        <v>36</v>
      </c>
      <c r="GD80" s="202" t="s">
        <v>36</v>
      </c>
      <c r="GE80" s="202" t="s">
        <v>36</v>
      </c>
      <c r="GF80" s="202" t="s">
        <v>36</v>
      </c>
      <c r="GG80" s="202" t="s">
        <v>36</v>
      </c>
      <c r="GH80" s="202" t="s">
        <v>36</v>
      </c>
      <c r="GI80" s="204" t="s">
        <v>36</v>
      </c>
    </row>
    <row r="81" spans="1:191" outlineLevel="1">
      <c r="A81">
        <v>15</v>
      </c>
      <c r="B81" s="130"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9">
        <f t="shared" si="31"/>
        <v>865</v>
      </c>
      <c r="M81">
        <f t="shared" si="32"/>
        <v>0.9</v>
      </c>
      <c r="O81" s="136">
        <f t="shared" si="41"/>
        <v>1</v>
      </c>
      <c r="P81" s="135">
        <f>MOD(INT(($A81-5)/PRODUCT(R$63:$U$63)),P$63)+1</f>
        <v>1</v>
      </c>
      <c r="Q81" s="136">
        <f t="shared" si="42"/>
        <v>3</v>
      </c>
      <c r="R81" s="135">
        <f>MOD(INT(($A81-5)/PRODUCT(S$63:$U$63)),R$63)+1</f>
        <v>3</v>
      </c>
      <c r="S81" s="135">
        <f>MOD(INT(($A81-5)/PRODUCT(T$63:$U$63)),S$63)+1</f>
        <v>2</v>
      </c>
      <c r="T81" s="135">
        <f>MOD(INT(($A81-5)/PRODUCT(U$63:$U$63)),T$63)+1</f>
        <v>1</v>
      </c>
      <c r="W81" s="200" t="str">
        <f t="shared" ref="W81:AF90" si="43">INDEX($BN81:$GI81,1,W$66+(d.Region-1)*42)</f>
        <v>-</v>
      </c>
      <c r="X81" s="200" t="str">
        <f t="shared" si="43"/>
        <v>-</v>
      </c>
      <c r="Y81" s="200" t="str">
        <f t="shared" si="43"/>
        <v>-</v>
      </c>
      <c r="Z81" s="200" t="str">
        <f t="shared" si="43"/>
        <v>-</v>
      </c>
      <c r="AA81" s="200" t="str">
        <f t="shared" si="43"/>
        <v>-</v>
      </c>
      <c r="AB81" s="200" t="str">
        <f t="shared" si="43"/>
        <v>-</v>
      </c>
      <c r="AC81" s="200" t="str">
        <f t="shared" si="43"/>
        <v>-</v>
      </c>
      <c r="AD81" s="200" t="str">
        <f t="shared" si="43"/>
        <v>-</v>
      </c>
      <c r="AE81" s="200" t="str">
        <f t="shared" si="43"/>
        <v>-</v>
      </c>
      <c r="AF81" s="200" t="str">
        <f t="shared" si="43"/>
        <v>-</v>
      </c>
      <c r="AG81" s="200" t="str">
        <f t="shared" ref="AG81:AP90" si="44">INDEX($BN81:$GI81,1,AG$66+(d.Region-1)*42)</f>
        <v>-</v>
      </c>
      <c r="AH81" s="200" t="str">
        <f t="shared" si="44"/>
        <v>-</v>
      </c>
      <c r="AI81" s="200" t="str">
        <f t="shared" si="44"/>
        <v>-</v>
      </c>
      <c r="AJ81" s="200" t="str">
        <f t="shared" si="44"/>
        <v>-</v>
      </c>
      <c r="AK81" s="200" t="str">
        <f t="shared" si="44"/>
        <v>-</v>
      </c>
      <c r="AL81" s="200" t="str">
        <f t="shared" si="44"/>
        <v>-</v>
      </c>
      <c r="AM81" s="200" t="str">
        <f t="shared" si="44"/>
        <v>-</v>
      </c>
      <c r="AN81" s="200" t="str">
        <f t="shared" si="44"/>
        <v>-</v>
      </c>
      <c r="AO81" s="200" t="str">
        <f t="shared" si="44"/>
        <v>-</v>
      </c>
      <c r="AP81" s="200" t="str">
        <f t="shared" si="44"/>
        <v>-</v>
      </c>
      <c r="AQ81" s="200" t="str">
        <f t="shared" ref="AQ81:AZ90" si="45">INDEX($BN81:$GI81,1,AQ$66+(d.Region-1)*42)</f>
        <v>-</v>
      </c>
      <c r="AR81" s="200" t="str">
        <f t="shared" si="45"/>
        <v>-</v>
      </c>
      <c r="AS81" s="200" t="str">
        <f t="shared" si="45"/>
        <v>-</v>
      </c>
      <c r="AT81" s="200" t="str">
        <f t="shared" si="45"/>
        <v>-</v>
      </c>
      <c r="AU81" s="200" t="str">
        <f t="shared" si="45"/>
        <v>-</v>
      </c>
      <c r="AV81" s="200" t="str">
        <f t="shared" si="45"/>
        <v>-</v>
      </c>
      <c r="AW81" s="200" t="str">
        <f t="shared" si="45"/>
        <v>-</v>
      </c>
      <c r="AX81" s="200" t="str">
        <f t="shared" si="45"/>
        <v>-</v>
      </c>
      <c r="AY81" s="200" t="str">
        <f t="shared" si="45"/>
        <v>-</v>
      </c>
      <c r="AZ81" s="200" t="str">
        <f t="shared" si="45"/>
        <v>-</v>
      </c>
      <c r="BA81" s="200" t="str">
        <f t="shared" ref="BA81:BL90" si="46">INDEX($BN81:$GI81,1,BA$66+(d.Region-1)*42)</f>
        <v>-</v>
      </c>
      <c r="BB81" s="200" t="str">
        <f t="shared" si="46"/>
        <v>-</v>
      </c>
      <c r="BC81" s="200" t="str">
        <f t="shared" si="46"/>
        <v>-</v>
      </c>
      <c r="BD81" s="200" t="str">
        <f t="shared" si="46"/>
        <v>-</v>
      </c>
      <c r="BE81" s="200" t="str">
        <f t="shared" si="46"/>
        <v>-</v>
      </c>
      <c r="BF81" s="200" t="str">
        <f t="shared" si="46"/>
        <v>-</v>
      </c>
      <c r="BG81" s="200" t="str">
        <f t="shared" si="46"/>
        <v>-</v>
      </c>
      <c r="BH81" s="200" t="str">
        <f t="shared" si="46"/>
        <v>-</v>
      </c>
      <c r="BI81" s="200" t="str">
        <f t="shared" si="46"/>
        <v>-</v>
      </c>
      <c r="BJ81" s="200" t="str">
        <f t="shared" si="46"/>
        <v>-</v>
      </c>
      <c r="BK81" s="200" t="str">
        <f t="shared" si="46"/>
        <v>-</v>
      </c>
      <c r="BL81" s="200" t="str">
        <f t="shared" si="46"/>
        <v>-</v>
      </c>
      <c r="BM81" s="195"/>
      <c r="BN81" s="201" t="s">
        <v>36</v>
      </c>
      <c r="BO81" s="202" t="s">
        <v>36</v>
      </c>
      <c r="BP81" s="202" t="s">
        <v>36</v>
      </c>
      <c r="BQ81" s="202" t="s">
        <v>36</v>
      </c>
      <c r="BR81" s="202" t="s">
        <v>36</v>
      </c>
      <c r="BS81" s="202" t="s">
        <v>36</v>
      </c>
      <c r="BT81" s="203" t="s">
        <v>36</v>
      </c>
      <c r="BU81" s="202" t="s">
        <v>36</v>
      </c>
      <c r="BV81" s="202" t="s">
        <v>36</v>
      </c>
      <c r="BW81" s="202" t="s">
        <v>36</v>
      </c>
      <c r="BX81" s="202" t="s">
        <v>36</v>
      </c>
      <c r="BY81" s="202" t="s">
        <v>36</v>
      </c>
      <c r="BZ81" s="202" t="s">
        <v>36</v>
      </c>
      <c r="CA81" s="203" t="s">
        <v>36</v>
      </c>
      <c r="CB81" s="202" t="s">
        <v>36</v>
      </c>
      <c r="CC81" s="202" t="s">
        <v>36</v>
      </c>
      <c r="CD81" s="202" t="s">
        <v>36</v>
      </c>
      <c r="CE81" s="202" t="s">
        <v>36</v>
      </c>
      <c r="CF81" s="202" t="s">
        <v>36</v>
      </c>
      <c r="CG81" s="202" t="s">
        <v>36</v>
      </c>
      <c r="CH81" s="204" t="s">
        <v>36</v>
      </c>
      <c r="CI81" s="201" t="s">
        <v>36</v>
      </c>
      <c r="CJ81" s="202" t="s">
        <v>36</v>
      </c>
      <c r="CK81" s="202" t="s">
        <v>36</v>
      </c>
      <c r="CL81" s="202" t="s">
        <v>36</v>
      </c>
      <c r="CM81" s="202" t="s">
        <v>36</v>
      </c>
      <c r="CN81" s="202" t="s">
        <v>36</v>
      </c>
      <c r="CO81" s="203" t="s">
        <v>36</v>
      </c>
      <c r="CP81" s="202" t="s">
        <v>36</v>
      </c>
      <c r="CQ81" s="202" t="s">
        <v>36</v>
      </c>
      <c r="CR81" s="202" t="s">
        <v>36</v>
      </c>
      <c r="CS81" s="202" t="s">
        <v>36</v>
      </c>
      <c r="CT81" s="202" t="s">
        <v>36</v>
      </c>
      <c r="CU81" s="202" t="s">
        <v>36</v>
      </c>
      <c r="CV81" s="203" t="s">
        <v>36</v>
      </c>
      <c r="CW81" s="202" t="s">
        <v>36</v>
      </c>
      <c r="CX81" s="202" t="s">
        <v>36</v>
      </c>
      <c r="CY81" s="202" t="s">
        <v>36</v>
      </c>
      <c r="CZ81" s="202" t="s">
        <v>36</v>
      </c>
      <c r="DA81" s="202" t="s">
        <v>36</v>
      </c>
      <c r="DB81" s="202" t="s">
        <v>36</v>
      </c>
      <c r="DC81" s="204" t="s">
        <v>36</v>
      </c>
      <c r="DD81" s="201" t="s">
        <v>36</v>
      </c>
      <c r="DE81" s="202" t="s">
        <v>36</v>
      </c>
      <c r="DF81" s="202" t="s">
        <v>36</v>
      </c>
      <c r="DG81" s="202" t="s">
        <v>36</v>
      </c>
      <c r="DH81" s="202" t="s">
        <v>36</v>
      </c>
      <c r="DI81" s="202" t="s">
        <v>36</v>
      </c>
      <c r="DJ81" s="203" t="s">
        <v>36</v>
      </c>
      <c r="DK81" s="202" t="s">
        <v>36</v>
      </c>
      <c r="DL81" s="202" t="s">
        <v>36</v>
      </c>
      <c r="DM81" s="202" t="s">
        <v>36</v>
      </c>
      <c r="DN81" s="202" t="s">
        <v>36</v>
      </c>
      <c r="DO81" s="202" t="s">
        <v>36</v>
      </c>
      <c r="DP81" s="202" t="s">
        <v>36</v>
      </c>
      <c r="DQ81" s="203" t="s">
        <v>36</v>
      </c>
      <c r="DR81" s="202" t="s">
        <v>36</v>
      </c>
      <c r="DS81" s="202" t="s">
        <v>36</v>
      </c>
      <c r="DT81" s="202" t="s">
        <v>36</v>
      </c>
      <c r="DU81" s="202" t="s">
        <v>36</v>
      </c>
      <c r="DV81" s="202" t="s">
        <v>36</v>
      </c>
      <c r="DW81" s="202" t="s">
        <v>36</v>
      </c>
      <c r="DX81" s="204" t="s">
        <v>36</v>
      </c>
      <c r="DY81" s="201" t="s">
        <v>36</v>
      </c>
      <c r="DZ81" s="202" t="s">
        <v>36</v>
      </c>
      <c r="EA81" s="202" t="s">
        <v>36</v>
      </c>
      <c r="EB81" s="202" t="s">
        <v>36</v>
      </c>
      <c r="EC81" s="202" t="s">
        <v>36</v>
      </c>
      <c r="ED81" s="202" t="s">
        <v>36</v>
      </c>
      <c r="EE81" s="203" t="s">
        <v>36</v>
      </c>
      <c r="EF81" s="202" t="s">
        <v>36</v>
      </c>
      <c r="EG81" s="202" t="s">
        <v>36</v>
      </c>
      <c r="EH81" s="202" t="s">
        <v>36</v>
      </c>
      <c r="EI81" s="202" t="s">
        <v>36</v>
      </c>
      <c r="EJ81" s="202" t="s">
        <v>36</v>
      </c>
      <c r="EK81" s="202" t="s">
        <v>36</v>
      </c>
      <c r="EL81" s="203" t="s">
        <v>36</v>
      </c>
      <c r="EM81" s="202" t="s">
        <v>36</v>
      </c>
      <c r="EN81" s="202" t="s">
        <v>36</v>
      </c>
      <c r="EO81" s="202" t="s">
        <v>36</v>
      </c>
      <c r="EP81" s="202" t="s">
        <v>36</v>
      </c>
      <c r="EQ81" s="202" t="s">
        <v>36</v>
      </c>
      <c r="ER81" s="202" t="s">
        <v>36</v>
      </c>
      <c r="ES81" s="204" t="s">
        <v>36</v>
      </c>
      <c r="ET81" s="201" t="s">
        <v>36</v>
      </c>
      <c r="EU81" s="202" t="s">
        <v>36</v>
      </c>
      <c r="EV81" s="202" t="s">
        <v>36</v>
      </c>
      <c r="EW81" s="202" t="s">
        <v>36</v>
      </c>
      <c r="EX81" s="202" t="s">
        <v>36</v>
      </c>
      <c r="EY81" s="202" t="s">
        <v>36</v>
      </c>
      <c r="EZ81" s="203" t="s">
        <v>36</v>
      </c>
      <c r="FA81" s="202" t="s">
        <v>36</v>
      </c>
      <c r="FB81" s="202" t="s">
        <v>36</v>
      </c>
      <c r="FC81" s="202" t="s">
        <v>36</v>
      </c>
      <c r="FD81" s="202" t="s">
        <v>36</v>
      </c>
      <c r="FE81" s="202" t="s">
        <v>36</v>
      </c>
      <c r="FF81" s="202" t="s">
        <v>36</v>
      </c>
      <c r="FG81" s="203" t="s">
        <v>36</v>
      </c>
      <c r="FH81" s="202" t="s">
        <v>36</v>
      </c>
      <c r="FI81" s="202" t="s">
        <v>36</v>
      </c>
      <c r="FJ81" s="202" t="s">
        <v>36</v>
      </c>
      <c r="FK81" s="202" t="s">
        <v>36</v>
      </c>
      <c r="FL81" s="202" t="s">
        <v>36</v>
      </c>
      <c r="FM81" s="202" t="s">
        <v>36</v>
      </c>
      <c r="FN81" s="204" t="s">
        <v>36</v>
      </c>
      <c r="FO81" s="201" t="s">
        <v>36</v>
      </c>
      <c r="FP81" s="202" t="s">
        <v>36</v>
      </c>
      <c r="FQ81" s="202" t="s">
        <v>36</v>
      </c>
      <c r="FR81" s="202" t="s">
        <v>36</v>
      </c>
      <c r="FS81" s="202" t="s">
        <v>36</v>
      </c>
      <c r="FT81" s="202" t="s">
        <v>36</v>
      </c>
      <c r="FU81" s="203" t="s">
        <v>36</v>
      </c>
      <c r="FV81" s="202" t="s">
        <v>36</v>
      </c>
      <c r="FW81" s="202" t="s">
        <v>36</v>
      </c>
      <c r="FX81" s="202" t="s">
        <v>36</v>
      </c>
      <c r="FY81" s="202" t="s">
        <v>36</v>
      </c>
      <c r="FZ81" s="202" t="s">
        <v>36</v>
      </c>
      <c r="GA81" s="202" t="s">
        <v>36</v>
      </c>
      <c r="GB81" s="203" t="s">
        <v>36</v>
      </c>
      <c r="GC81" s="202" t="s">
        <v>36</v>
      </c>
      <c r="GD81" s="202" t="s">
        <v>36</v>
      </c>
      <c r="GE81" s="202" t="s">
        <v>36</v>
      </c>
      <c r="GF81" s="202" t="s">
        <v>36</v>
      </c>
      <c r="GG81" s="202" t="s">
        <v>36</v>
      </c>
      <c r="GH81" s="202" t="s">
        <v>36</v>
      </c>
      <c r="GI81" s="204" t="s">
        <v>36</v>
      </c>
    </row>
    <row r="82" spans="1:191" outlineLevel="1">
      <c r="A82">
        <v>16</v>
      </c>
      <c r="B82" s="130"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9">
        <f t="shared" si="31"/>
        <v>865</v>
      </c>
      <c r="M82">
        <f t="shared" si="32"/>
        <v>0</v>
      </c>
      <c r="O82" s="136">
        <f t="shared" si="41"/>
        <v>1</v>
      </c>
      <c r="P82" s="135">
        <f>MOD(INT(($A82-5)/PRODUCT(R$63:$U$63)),P$63)+1</f>
        <v>1</v>
      </c>
      <c r="Q82" s="136">
        <f t="shared" si="42"/>
        <v>3</v>
      </c>
      <c r="R82" s="135">
        <f>MOD(INT(($A82-5)/PRODUCT(S$63:$U$63)),R$63)+1</f>
        <v>3</v>
      </c>
      <c r="S82" s="135">
        <f>MOD(INT(($A82-5)/PRODUCT(T$63:$U$63)),S$63)+1</f>
        <v>2</v>
      </c>
      <c r="T82" s="135">
        <f>MOD(INT(($A82-5)/PRODUCT(U$63:$U$63)),T$63)+1</f>
        <v>2</v>
      </c>
      <c r="W82" s="200" t="str">
        <f t="shared" si="43"/>
        <v>-</v>
      </c>
      <c r="X82" s="200" t="str">
        <f t="shared" si="43"/>
        <v>-</v>
      </c>
      <c r="Y82" s="200" t="str">
        <f t="shared" si="43"/>
        <v>-</v>
      </c>
      <c r="Z82" s="200" t="str">
        <f t="shared" si="43"/>
        <v>-</v>
      </c>
      <c r="AA82" s="200" t="str">
        <f t="shared" si="43"/>
        <v>-</v>
      </c>
      <c r="AB82" s="200" t="str">
        <f t="shared" si="43"/>
        <v>-</v>
      </c>
      <c r="AC82" s="200" t="str">
        <f t="shared" si="43"/>
        <v>-</v>
      </c>
      <c r="AD82" s="200" t="str">
        <f t="shared" si="43"/>
        <v>-</v>
      </c>
      <c r="AE82" s="200" t="str">
        <f t="shared" si="43"/>
        <v>-</v>
      </c>
      <c r="AF82" s="200" t="str">
        <f t="shared" si="43"/>
        <v>-</v>
      </c>
      <c r="AG82" s="200" t="str">
        <f t="shared" si="44"/>
        <v>-</v>
      </c>
      <c r="AH82" s="200" t="str">
        <f t="shared" si="44"/>
        <v>-</v>
      </c>
      <c r="AI82" s="200" t="str">
        <f t="shared" si="44"/>
        <v>-</v>
      </c>
      <c r="AJ82" s="200" t="str">
        <f t="shared" si="44"/>
        <v>-</v>
      </c>
      <c r="AK82" s="200" t="str">
        <f t="shared" si="44"/>
        <v>-</v>
      </c>
      <c r="AL82" s="200" t="str">
        <f t="shared" si="44"/>
        <v>-</v>
      </c>
      <c r="AM82" s="200" t="str">
        <f t="shared" si="44"/>
        <v>-</v>
      </c>
      <c r="AN82" s="200" t="str">
        <f t="shared" si="44"/>
        <v>-</v>
      </c>
      <c r="AO82" s="200" t="str">
        <f t="shared" si="44"/>
        <v>-</v>
      </c>
      <c r="AP82" s="200" t="str">
        <f t="shared" si="44"/>
        <v>-</v>
      </c>
      <c r="AQ82" s="200" t="str">
        <f t="shared" si="45"/>
        <v>-</v>
      </c>
      <c r="AR82" s="200" t="str">
        <f t="shared" si="45"/>
        <v>-</v>
      </c>
      <c r="AS82" s="200" t="str">
        <f t="shared" si="45"/>
        <v>-</v>
      </c>
      <c r="AT82" s="200" t="str">
        <f t="shared" si="45"/>
        <v>-</v>
      </c>
      <c r="AU82" s="200" t="str">
        <f t="shared" si="45"/>
        <v>-</v>
      </c>
      <c r="AV82" s="200" t="str">
        <f t="shared" si="45"/>
        <v>-</v>
      </c>
      <c r="AW82" s="200" t="str">
        <f t="shared" si="45"/>
        <v>-</v>
      </c>
      <c r="AX82" s="200" t="str">
        <f t="shared" si="45"/>
        <v>-</v>
      </c>
      <c r="AY82" s="200" t="str">
        <f t="shared" si="45"/>
        <v>-</v>
      </c>
      <c r="AZ82" s="200" t="str">
        <f t="shared" si="45"/>
        <v>-</v>
      </c>
      <c r="BA82" s="200" t="str">
        <f t="shared" si="46"/>
        <v>-</v>
      </c>
      <c r="BB82" s="200" t="str">
        <f t="shared" si="46"/>
        <v>-</v>
      </c>
      <c r="BC82" s="200" t="str">
        <f t="shared" si="46"/>
        <v>-</v>
      </c>
      <c r="BD82" s="200" t="str">
        <f t="shared" si="46"/>
        <v>-</v>
      </c>
      <c r="BE82" s="200" t="str">
        <f t="shared" si="46"/>
        <v>-</v>
      </c>
      <c r="BF82" s="200" t="str">
        <f t="shared" si="46"/>
        <v>-</v>
      </c>
      <c r="BG82" s="200" t="str">
        <f t="shared" si="46"/>
        <v>-</v>
      </c>
      <c r="BH82" s="200" t="str">
        <f t="shared" si="46"/>
        <v>-</v>
      </c>
      <c r="BI82" s="200" t="str">
        <f t="shared" si="46"/>
        <v>-</v>
      </c>
      <c r="BJ82" s="200" t="str">
        <f t="shared" si="46"/>
        <v>-</v>
      </c>
      <c r="BK82" s="200" t="str">
        <f t="shared" si="46"/>
        <v>-</v>
      </c>
      <c r="BL82" s="200" t="str">
        <f t="shared" si="46"/>
        <v>-</v>
      </c>
      <c r="BM82" s="195"/>
      <c r="BN82" s="201" t="s">
        <v>36</v>
      </c>
      <c r="BO82" s="202" t="s">
        <v>36</v>
      </c>
      <c r="BP82" s="202" t="s">
        <v>36</v>
      </c>
      <c r="BQ82" s="202" t="s">
        <v>36</v>
      </c>
      <c r="BR82" s="202" t="s">
        <v>36</v>
      </c>
      <c r="BS82" s="202" t="s">
        <v>36</v>
      </c>
      <c r="BT82" s="203" t="s">
        <v>36</v>
      </c>
      <c r="BU82" s="202" t="s">
        <v>36</v>
      </c>
      <c r="BV82" s="202" t="s">
        <v>36</v>
      </c>
      <c r="BW82" s="202" t="s">
        <v>36</v>
      </c>
      <c r="BX82" s="202" t="s">
        <v>36</v>
      </c>
      <c r="BY82" s="202" t="s">
        <v>36</v>
      </c>
      <c r="BZ82" s="202" t="s">
        <v>36</v>
      </c>
      <c r="CA82" s="203" t="s">
        <v>36</v>
      </c>
      <c r="CB82" s="202" t="s">
        <v>36</v>
      </c>
      <c r="CC82" s="202" t="s">
        <v>36</v>
      </c>
      <c r="CD82" s="202" t="s">
        <v>36</v>
      </c>
      <c r="CE82" s="202" t="s">
        <v>36</v>
      </c>
      <c r="CF82" s="202" t="s">
        <v>36</v>
      </c>
      <c r="CG82" s="202" t="s">
        <v>36</v>
      </c>
      <c r="CH82" s="204" t="s">
        <v>36</v>
      </c>
      <c r="CI82" s="201" t="s">
        <v>36</v>
      </c>
      <c r="CJ82" s="202" t="s">
        <v>36</v>
      </c>
      <c r="CK82" s="202" t="s">
        <v>36</v>
      </c>
      <c r="CL82" s="202" t="s">
        <v>36</v>
      </c>
      <c r="CM82" s="202" t="s">
        <v>36</v>
      </c>
      <c r="CN82" s="202" t="s">
        <v>36</v>
      </c>
      <c r="CO82" s="203" t="s">
        <v>36</v>
      </c>
      <c r="CP82" s="202" t="s">
        <v>36</v>
      </c>
      <c r="CQ82" s="202" t="s">
        <v>36</v>
      </c>
      <c r="CR82" s="202" t="s">
        <v>36</v>
      </c>
      <c r="CS82" s="202" t="s">
        <v>36</v>
      </c>
      <c r="CT82" s="202" t="s">
        <v>36</v>
      </c>
      <c r="CU82" s="202" t="s">
        <v>36</v>
      </c>
      <c r="CV82" s="203" t="s">
        <v>36</v>
      </c>
      <c r="CW82" s="202" t="s">
        <v>36</v>
      </c>
      <c r="CX82" s="202" t="s">
        <v>36</v>
      </c>
      <c r="CY82" s="202" t="s">
        <v>36</v>
      </c>
      <c r="CZ82" s="202" t="s">
        <v>36</v>
      </c>
      <c r="DA82" s="202" t="s">
        <v>36</v>
      </c>
      <c r="DB82" s="202" t="s">
        <v>36</v>
      </c>
      <c r="DC82" s="204" t="s">
        <v>36</v>
      </c>
      <c r="DD82" s="201" t="s">
        <v>36</v>
      </c>
      <c r="DE82" s="202" t="s">
        <v>36</v>
      </c>
      <c r="DF82" s="202" t="s">
        <v>36</v>
      </c>
      <c r="DG82" s="202" t="s">
        <v>36</v>
      </c>
      <c r="DH82" s="202" t="s">
        <v>36</v>
      </c>
      <c r="DI82" s="202" t="s">
        <v>36</v>
      </c>
      <c r="DJ82" s="203" t="s">
        <v>36</v>
      </c>
      <c r="DK82" s="202" t="s">
        <v>36</v>
      </c>
      <c r="DL82" s="202" t="s">
        <v>36</v>
      </c>
      <c r="DM82" s="202" t="s">
        <v>36</v>
      </c>
      <c r="DN82" s="202" t="s">
        <v>36</v>
      </c>
      <c r="DO82" s="202" t="s">
        <v>36</v>
      </c>
      <c r="DP82" s="202" t="s">
        <v>36</v>
      </c>
      <c r="DQ82" s="203" t="s">
        <v>36</v>
      </c>
      <c r="DR82" s="202" t="s">
        <v>36</v>
      </c>
      <c r="DS82" s="202" t="s">
        <v>36</v>
      </c>
      <c r="DT82" s="202" t="s">
        <v>36</v>
      </c>
      <c r="DU82" s="202" t="s">
        <v>36</v>
      </c>
      <c r="DV82" s="202" t="s">
        <v>36</v>
      </c>
      <c r="DW82" s="202" t="s">
        <v>36</v>
      </c>
      <c r="DX82" s="204" t="s">
        <v>36</v>
      </c>
      <c r="DY82" s="201" t="s">
        <v>36</v>
      </c>
      <c r="DZ82" s="202" t="s">
        <v>36</v>
      </c>
      <c r="EA82" s="202" t="s">
        <v>36</v>
      </c>
      <c r="EB82" s="202" t="s">
        <v>36</v>
      </c>
      <c r="EC82" s="202" t="s">
        <v>36</v>
      </c>
      <c r="ED82" s="202" t="s">
        <v>36</v>
      </c>
      <c r="EE82" s="203" t="s">
        <v>36</v>
      </c>
      <c r="EF82" s="202" t="s">
        <v>36</v>
      </c>
      <c r="EG82" s="202" t="s">
        <v>36</v>
      </c>
      <c r="EH82" s="202" t="s">
        <v>36</v>
      </c>
      <c r="EI82" s="202" t="s">
        <v>36</v>
      </c>
      <c r="EJ82" s="202" t="s">
        <v>36</v>
      </c>
      <c r="EK82" s="202" t="s">
        <v>36</v>
      </c>
      <c r="EL82" s="203" t="s">
        <v>36</v>
      </c>
      <c r="EM82" s="202" t="s">
        <v>36</v>
      </c>
      <c r="EN82" s="202" t="s">
        <v>36</v>
      </c>
      <c r="EO82" s="202" t="s">
        <v>36</v>
      </c>
      <c r="EP82" s="202" t="s">
        <v>36</v>
      </c>
      <c r="EQ82" s="202" t="s">
        <v>36</v>
      </c>
      <c r="ER82" s="202" t="s">
        <v>36</v>
      </c>
      <c r="ES82" s="204" t="s">
        <v>36</v>
      </c>
      <c r="ET82" s="201" t="s">
        <v>36</v>
      </c>
      <c r="EU82" s="202" t="s">
        <v>36</v>
      </c>
      <c r="EV82" s="202" t="s">
        <v>36</v>
      </c>
      <c r="EW82" s="202" t="s">
        <v>36</v>
      </c>
      <c r="EX82" s="202" t="s">
        <v>36</v>
      </c>
      <c r="EY82" s="202" t="s">
        <v>36</v>
      </c>
      <c r="EZ82" s="203" t="s">
        <v>36</v>
      </c>
      <c r="FA82" s="202" t="s">
        <v>36</v>
      </c>
      <c r="FB82" s="202" t="s">
        <v>36</v>
      </c>
      <c r="FC82" s="202" t="s">
        <v>36</v>
      </c>
      <c r="FD82" s="202" t="s">
        <v>36</v>
      </c>
      <c r="FE82" s="202" t="s">
        <v>36</v>
      </c>
      <c r="FF82" s="202" t="s">
        <v>36</v>
      </c>
      <c r="FG82" s="203" t="s">
        <v>36</v>
      </c>
      <c r="FH82" s="202" t="s">
        <v>36</v>
      </c>
      <c r="FI82" s="202" t="s">
        <v>36</v>
      </c>
      <c r="FJ82" s="202" t="s">
        <v>36</v>
      </c>
      <c r="FK82" s="202" t="s">
        <v>36</v>
      </c>
      <c r="FL82" s="202" t="s">
        <v>36</v>
      </c>
      <c r="FM82" s="202" t="s">
        <v>36</v>
      </c>
      <c r="FN82" s="204" t="s">
        <v>36</v>
      </c>
      <c r="FO82" s="201" t="s">
        <v>36</v>
      </c>
      <c r="FP82" s="202" t="s">
        <v>36</v>
      </c>
      <c r="FQ82" s="202" t="s">
        <v>36</v>
      </c>
      <c r="FR82" s="202" t="s">
        <v>36</v>
      </c>
      <c r="FS82" s="202" t="s">
        <v>36</v>
      </c>
      <c r="FT82" s="202" t="s">
        <v>36</v>
      </c>
      <c r="FU82" s="203" t="s">
        <v>36</v>
      </c>
      <c r="FV82" s="202" t="s">
        <v>36</v>
      </c>
      <c r="FW82" s="202" t="s">
        <v>36</v>
      </c>
      <c r="FX82" s="202" t="s">
        <v>36</v>
      </c>
      <c r="FY82" s="202" t="s">
        <v>36</v>
      </c>
      <c r="FZ82" s="202" t="s">
        <v>36</v>
      </c>
      <c r="GA82" s="202" t="s">
        <v>36</v>
      </c>
      <c r="GB82" s="203" t="s">
        <v>36</v>
      </c>
      <c r="GC82" s="202" t="s">
        <v>36</v>
      </c>
      <c r="GD82" s="202" t="s">
        <v>36</v>
      </c>
      <c r="GE82" s="202" t="s">
        <v>36</v>
      </c>
      <c r="GF82" s="202" t="s">
        <v>36</v>
      </c>
      <c r="GG82" s="202" t="s">
        <v>36</v>
      </c>
      <c r="GH82" s="202" t="s">
        <v>36</v>
      </c>
      <c r="GI82" s="204" t="s">
        <v>36</v>
      </c>
    </row>
    <row r="83" spans="1:191" outlineLevel="1">
      <c r="A83">
        <v>17</v>
      </c>
      <c r="B83" s="130"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9">
        <f t="shared" si="31"/>
        <v>450</v>
      </c>
      <c r="M83">
        <f t="shared" si="32"/>
        <v>0.9</v>
      </c>
      <c r="O83" s="136">
        <f t="shared" si="41"/>
        <v>2</v>
      </c>
      <c r="P83" s="135">
        <f>MOD(INT(($A83-5)/PRODUCT(R$63:$U$63)),P$63)+1</f>
        <v>2</v>
      </c>
      <c r="Q83" s="136">
        <f t="shared" si="42"/>
        <v>1</v>
      </c>
      <c r="R83" s="135">
        <f>MOD(INT(($A83-5)/PRODUCT(S$63:$U$63)),R$63)+1</f>
        <v>1</v>
      </c>
      <c r="S83" s="135">
        <f>MOD(INT(($A83-5)/PRODUCT(T$63:$U$63)),S$63)+1</f>
        <v>1</v>
      </c>
      <c r="T83" s="135">
        <f>MOD(INT(($A83-5)/PRODUCT(U$63:$U$63)),T$63)+1</f>
        <v>1</v>
      </c>
      <c r="W83" s="200" t="str">
        <f t="shared" si="43"/>
        <v>-</v>
      </c>
      <c r="X83" s="200" t="str">
        <f t="shared" si="43"/>
        <v>-</v>
      </c>
      <c r="Y83" s="200" t="str">
        <f t="shared" si="43"/>
        <v>-</v>
      </c>
      <c r="Z83" s="200" t="str">
        <f t="shared" si="43"/>
        <v>-</v>
      </c>
      <c r="AA83" s="200" t="str">
        <f t="shared" si="43"/>
        <v>-</v>
      </c>
      <c r="AB83" s="200" t="str">
        <f t="shared" si="43"/>
        <v>-</v>
      </c>
      <c r="AC83" s="200" t="str">
        <f t="shared" si="43"/>
        <v>-</v>
      </c>
      <c r="AD83" s="200" t="str">
        <f t="shared" si="43"/>
        <v>-</v>
      </c>
      <c r="AE83" s="200" t="str">
        <f t="shared" si="43"/>
        <v>-</v>
      </c>
      <c r="AF83" s="200" t="str">
        <f t="shared" si="43"/>
        <v>-</v>
      </c>
      <c r="AG83" s="200" t="str">
        <f t="shared" si="44"/>
        <v>-</v>
      </c>
      <c r="AH83" s="200" t="str">
        <f t="shared" si="44"/>
        <v>-</v>
      </c>
      <c r="AI83" s="200" t="str">
        <f t="shared" si="44"/>
        <v>-</v>
      </c>
      <c r="AJ83" s="200" t="str">
        <f t="shared" si="44"/>
        <v>-</v>
      </c>
      <c r="AK83" s="200" t="str">
        <f t="shared" si="44"/>
        <v>-</v>
      </c>
      <c r="AL83" s="200" t="str">
        <f t="shared" si="44"/>
        <v>-</v>
      </c>
      <c r="AM83" s="200" t="str">
        <f t="shared" si="44"/>
        <v>-</v>
      </c>
      <c r="AN83" s="200" t="str">
        <f t="shared" si="44"/>
        <v>-</v>
      </c>
      <c r="AO83" s="200" t="str">
        <f t="shared" si="44"/>
        <v>-</v>
      </c>
      <c r="AP83" s="200" t="str">
        <f t="shared" si="44"/>
        <v>-</v>
      </c>
      <c r="AQ83" s="200" t="str">
        <f t="shared" si="45"/>
        <v>-</v>
      </c>
      <c r="AR83" s="200" t="str">
        <f t="shared" si="45"/>
        <v>-</v>
      </c>
      <c r="AS83" s="200" t="str">
        <f t="shared" si="45"/>
        <v>-</v>
      </c>
      <c r="AT83" s="200" t="str">
        <f t="shared" si="45"/>
        <v>-</v>
      </c>
      <c r="AU83" s="200" t="str">
        <f t="shared" si="45"/>
        <v>-</v>
      </c>
      <c r="AV83" s="200" t="str">
        <f t="shared" si="45"/>
        <v>-</v>
      </c>
      <c r="AW83" s="200" t="str">
        <f t="shared" si="45"/>
        <v>-</v>
      </c>
      <c r="AX83" s="200" t="str">
        <f t="shared" si="45"/>
        <v>-</v>
      </c>
      <c r="AY83" s="200" t="str">
        <f t="shared" si="45"/>
        <v>-</v>
      </c>
      <c r="AZ83" s="200" t="str">
        <f t="shared" si="45"/>
        <v>-</v>
      </c>
      <c r="BA83" s="200" t="str">
        <f t="shared" si="46"/>
        <v>-</v>
      </c>
      <c r="BB83" s="200" t="str">
        <f t="shared" si="46"/>
        <v>-</v>
      </c>
      <c r="BC83" s="200" t="str">
        <f t="shared" si="46"/>
        <v>-</v>
      </c>
      <c r="BD83" s="200" t="str">
        <f t="shared" si="46"/>
        <v>-</v>
      </c>
      <c r="BE83" s="200" t="str">
        <f t="shared" si="46"/>
        <v>-</v>
      </c>
      <c r="BF83" s="200" t="str">
        <f t="shared" si="46"/>
        <v>-</v>
      </c>
      <c r="BG83" s="200" t="str">
        <f t="shared" si="46"/>
        <v>-</v>
      </c>
      <c r="BH83" s="200" t="str">
        <f t="shared" si="46"/>
        <v>-</v>
      </c>
      <c r="BI83" s="200" t="str">
        <f t="shared" si="46"/>
        <v>-</v>
      </c>
      <c r="BJ83" s="200" t="str">
        <f t="shared" si="46"/>
        <v>-</v>
      </c>
      <c r="BK83" s="200" t="str">
        <f t="shared" si="46"/>
        <v>-</v>
      </c>
      <c r="BL83" s="200" t="str">
        <f t="shared" si="46"/>
        <v>-</v>
      </c>
      <c r="BM83" s="195"/>
      <c r="BN83" s="201" t="s">
        <v>36</v>
      </c>
      <c r="BO83" s="202" t="s">
        <v>36</v>
      </c>
      <c r="BP83" s="202" t="s">
        <v>36</v>
      </c>
      <c r="BQ83" s="202" t="s">
        <v>36</v>
      </c>
      <c r="BR83" s="202" t="s">
        <v>36</v>
      </c>
      <c r="BS83" s="202" t="s">
        <v>36</v>
      </c>
      <c r="BT83" s="203" t="s">
        <v>36</v>
      </c>
      <c r="BU83" s="202" t="s">
        <v>36</v>
      </c>
      <c r="BV83" s="202" t="s">
        <v>36</v>
      </c>
      <c r="BW83" s="202" t="s">
        <v>36</v>
      </c>
      <c r="BX83" s="202" t="s">
        <v>36</v>
      </c>
      <c r="BY83" s="202" t="s">
        <v>36</v>
      </c>
      <c r="BZ83" s="202" t="s">
        <v>36</v>
      </c>
      <c r="CA83" s="203" t="s">
        <v>36</v>
      </c>
      <c r="CB83" s="202" t="s">
        <v>36</v>
      </c>
      <c r="CC83" s="202" t="s">
        <v>36</v>
      </c>
      <c r="CD83" s="202" t="s">
        <v>36</v>
      </c>
      <c r="CE83" s="202" t="s">
        <v>36</v>
      </c>
      <c r="CF83" s="202" t="s">
        <v>36</v>
      </c>
      <c r="CG83" s="202" t="s">
        <v>36</v>
      </c>
      <c r="CH83" s="204" t="s">
        <v>36</v>
      </c>
      <c r="CI83" s="201" t="s">
        <v>36</v>
      </c>
      <c r="CJ83" s="202" t="s">
        <v>36</v>
      </c>
      <c r="CK83" s="202" t="s">
        <v>36</v>
      </c>
      <c r="CL83" s="202" t="s">
        <v>36</v>
      </c>
      <c r="CM83" s="202" t="s">
        <v>36</v>
      </c>
      <c r="CN83" s="202" t="s">
        <v>36</v>
      </c>
      <c r="CO83" s="203" t="s">
        <v>36</v>
      </c>
      <c r="CP83" s="202" t="s">
        <v>36</v>
      </c>
      <c r="CQ83" s="202" t="s">
        <v>36</v>
      </c>
      <c r="CR83" s="202" t="s">
        <v>36</v>
      </c>
      <c r="CS83" s="202" t="s">
        <v>36</v>
      </c>
      <c r="CT83" s="202" t="s">
        <v>36</v>
      </c>
      <c r="CU83" s="202" t="s">
        <v>36</v>
      </c>
      <c r="CV83" s="203" t="s">
        <v>36</v>
      </c>
      <c r="CW83" s="202" t="s">
        <v>36</v>
      </c>
      <c r="CX83" s="202" t="s">
        <v>36</v>
      </c>
      <c r="CY83" s="202" t="s">
        <v>36</v>
      </c>
      <c r="CZ83" s="202" t="s">
        <v>36</v>
      </c>
      <c r="DA83" s="202" t="s">
        <v>36</v>
      </c>
      <c r="DB83" s="202" t="s">
        <v>36</v>
      </c>
      <c r="DC83" s="204" t="s">
        <v>36</v>
      </c>
      <c r="DD83" s="201" t="s">
        <v>36</v>
      </c>
      <c r="DE83" s="202" t="s">
        <v>36</v>
      </c>
      <c r="DF83" s="202" t="s">
        <v>36</v>
      </c>
      <c r="DG83" s="202" t="s">
        <v>36</v>
      </c>
      <c r="DH83" s="202" t="s">
        <v>36</v>
      </c>
      <c r="DI83" s="202" t="s">
        <v>36</v>
      </c>
      <c r="DJ83" s="203" t="s">
        <v>36</v>
      </c>
      <c r="DK83" s="202" t="s">
        <v>36</v>
      </c>
      <c r="DL83" s="202" t="s">
        <v>36</v>
      </c>
      <c r="DM83" s="202" t="s">
        <v>36</v>
      </c>
      <c r="DN83" s="202" t="s">
        <v>36</v>
      </c>
      <c r="DO83" s="202" t="s">
        <v>36</v>
      </c>
      <c r="DP83" s="202" t="s">
        <v>36</v>
      </c>
      <c r="DQ83" s="203" t="s">
        <v>36</v>
      </c>
      <c r="DR83" s="202" t="s">
        <v>36</v>
      </c>
      <c r="DS83" s="202" t="s">
        <v>36</v>
      </c>
      <c r="DT83" s="202" t="s">
        <v>36</v>
      </c>
      <c r="DU83" s="202" t="s">
        <v>36</v>
      </c>
      <c r="DV83" s="202" t="s">
        <v>36</v>
      </c>
      <c r="DW83" s="202" t="s">
        <v>36</v>
      </c>
      <c r="DX83" s="204" t="s">
        <v>36</v>
      </c>
      <c r="DY83" s="201" t="s">
        <v>36</v>
      </c>
      <c r="DZ83" s="202" t="s">
        <v>36</v>
      </c>
      <c r="EA83" s="202" t="s">
        <v>36</v>
      </c>
      <c r="EB83" s="202" t="s">
        <v>36</v>
      </c>
      <c r="EC83" s="202" t="s">
        <v>36</v>
      </c>
      <c r="ED83" s="202" t="s">
        <v>36</v>
      </c>
      <c r="EE83" s="203" t="s">
        <v>36</v>
      </c>
      <c r="EF83" s="202" t="s">
        <v>36</v>
      </c>
      <c r="EG83" s="202" t="s">
        <v>36</v>
      </c>
      <c r="EH83" s="202" t="s">
        <v>36</v>
      </c>
      <c r="EI83" s="202" t="s">
        <v>36</v>
      </c>
      <c r="EJ83" s="202" t="s">
        <v>36</v>
      </c>
      <c r="EK83" s="202" t="s">
        <v>36</v>
      </c>
      <c r="EL83" s="203" t="s">
        <v>36</v>
      </c>
      <c r="EM83" s="202" t="s">
        <v>36</v>
      </c>
      <c r="EN83" s="202" t="s">
        <v>36</v>
      </c>
      <c r="EO83" s="202" t="s">
        <v>36</v>
      </c>
      <c r="EP83" s="202" t="s">
        <v>36</v>
      </c>
      <c r="EQ83" s="202" t="s">
        <v>36</v>
      </c>
      <c r="ER83" s="202" t="s">
        <v>36</v>
      </c>
      <c r="ES83" s="204" t="s">
        <v>36</v>
      </c>
      <c r="ET83" s="201" t="s">
        <v>36</v>
      </c>
      <c r="EU83" s="202" t="s">
        <v>36</v>
      </c>
      <c r="EV83" s="202" t="s">
        <v>36</v>
      </c>
      <c r="EW83" s="202" t="s">
        <v>36</v>
      </c>
      <c r="EX83" s="202" t="s">
        <v>36</v>
      </c>
      <c r="EY83" s="202" t="s">
        <v>36</v>
      </c>
      <c r="EZ83" s="203" t="s">
        <v>36</v>
      </c>
      <c r="FA83" s="202" t="s">
        <v>36</v>
      </c>
      <c r="FB83" s="202" t="s">
        <v>36</v>
      </c>
      <c r="FC83" s="202" t="s">
        <v>36</v>
      </c>
      <c r="FD83" s="202" t="s">
        <v>36</v>
      </c>
      <c r="FE83" s="202" t="s">
        <v>36</v>
      </c>
      <c r="FF83" s="202" t="s">
        <v>36</v>
      </c>
      <c r="FG83" s="203" t="s">
        <v>36</v>
      </c>
      <c r="FH83" s="202" t="s">
        <v>36</v>
      </c>
      <c r="FI83" s="202" t="s">
        <v>36</v>
      </c>
      <c r="FJ83" s="202" t="s">
        <v>36</v>
      </c>
      <c r="FK83" s="202" t="s">
        <v>36</v>
      </c>
      <c r="FL83" s="202" t="s">
        <v>36</v>
      </c>
      <c r="FM83" s="202" t="s">
        <v>36</v>
      </c>
      <c r="FN83" s="204" t="s">
        <v>36</v>
      </c>
      <c r="FO83" s="201" t="s">
        <v>36</v>
      </c>
      <c r="FP83" s="202" t="s">
        <v>36</v>
      </c>
      <c r="FQ83" s="202" t="s">
        <v>36</v>
      </c>
      <c r="FR83" s="202" t="s">
        <v>36</v>
      </c>
      <c r="FS83" s="202" t="s">
        <v>36</v>
      </c>
      <c r="FT83" s="202" t="s">
        <v>36</v>
      </c>
      <c r="FU83" s="203" t="s">
        <v>36</v>
      </c>
      <c r="FV83" s="202" t="s">
        <v>36</v>
      </c>
      <c r="FW83" s="202" t="s">
        <v>36</v>
      </c>
      <c r="FX83" s="202" t="s">
        <v>36</v>
      </c>
      <c r="FY83" s="202" t="s">
        <v>36</v>
      </c>
      <c r="FZ83" s="202" t="s">
        <v>36</v>
      </c>
      <c r="GA83" s="202" t="s">
        <v>36</v>
      </c>
      <c r="GB83" s="203" t="s">
        <v>36</v>
      </c>
      <c r="GC83" s="202" t="s">
        <v>36</v>
      </c>
      <c r="GD83" s="202" t="s">
        <v>36</v>
      </c>
      <c r="GE83" s="202" t="s">
        <v>36</v>
      </c>
      <c r="GF83" s="202" t="s">
        <v>36</v>
      </c>
      <c r="GG83" s="202" t="s">
        <v>36</v>
      </c>
      <c r="GH83" s="202" t="s">
        <v>36</v>
      </c>
      <c r="GI83" s="204" t="s">
        <v>36</v>
      </c>
    </row>
    <row r="84" spans="1:191" outlineLevel="1">
      <c r="A84">
        <v>18</v>
      </c>
      <c r="B84" s="130"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9">
        <f t="shared" si="31"/>
        <v>450</v>
      </c>
      <c r="M84">
        <f t="shared" si="32"/>
        <v>0</v>
      </c>
      <c r="O84" s="136">
        <f t="shared" si="41"/>
        <v>2</v>
      </c>
      <c r="P84" s="135">
        <f>MOD(INT(($A84-5)/PRODUCT(R$63:$U$63)),P$63)+1</f>
        <v>2</v>
      </c>
      <c r="Q84" s="136">
        <f t="shared" si="42"/>
        <v>1</v>
      </c>
      <c r="R84" s="135">
        <f>MOD(INT(($A84-5)/PRODUCT(S$63:$U$63)),R$63)+1</f>
        <v>1</v>
      </c>
      <c r="S84" s="135">
        <f>MOD(INT(($A84-5)/PRODUCT(T$63:$U$63)),S$63)+1</f>
        <v>1</v>
      </c>
      <c r="T84" s="135">
        <f>MOD(INT(($A84-5)/PRODUCT(U$63:$U$63)),T$63)+1</f>
        <v>2</v>
      </c>
      <c r="W84" s="200" t="str">
        <f t="shared" si="43"/>
        <v>-</v>
      </c>
      <c r="X84" s="200" t="str">
        <f t="shared" si="43"/>
        <v>-</v>
      </c>
      <c r="Y84" s="200" t="str">
        <f t="shared" si="43"/>
        <v>-</v>
      </c>
      <c r="Z84" s="200" t="str">
        <f t="shared" si="43"/>
        <v>-</v>
      </c>
      <c r="AA84" s="200" t="str">
        <f t="shared" si="43"/>
        <v>-</v>
      </c>
      <c r="AB84" s="200" t="str">
        <f t="shared" si="43"/>
        <v>-</v>
      </c>
      <c r="AC84" s="200" t="str">
        <f t="shared" si="43"/>
        <v>-</v>
      </c>
      <c r="AD84" s="200" t="str">
        <f t="shared" si="43"/>
        <v>-</v>
      </c>
      <c r="AE84" s="200" t="str">
        <f t="shared" si="43"/>
        <v>-</v>
      </c>
      <c r="AF84" s="200" t="str">
        <f t="shared" si="43"/>
        <v>-</v>
      </c>
      <c r="AG84" s="200" t="str">
        <f t="shared" si="44"/>
        <v>-</v>
      </c>
      <c r="AH84" s="200" t="str">
        <f t="shared" si="44"/>
        <v>-</v>
      </c>
      <c r="AI84" s="200" t="str">
        <f t="shared" si="44"/>
        <v>-</v>
      </c>
      <c r="AJ84" s="200" t="str">
        <f t="shared" si="44"/>
        <v>-</v>
      </c>
      <c r="AK84" s="200" t="str">
        <f t="shared" si="44"/>
        <v>-</v>
      </c>
      <c r="AL84" s="200" t="str">
        <f t="shared" si="44"/>
        <v>-</v>
      </c>
      <c r="AM84" s="200" t="str">
        <f t="shared" si="44"/>
        <v>-</v>
      </c>
      <c r="AN84" s="200" t="str">
        <f t="shared" si="44"/>
        <v>-</v>
      </c>
      <c r="AO84" s="200" t="str">
        <f t="shared" si="44"/>
        <v>-</v>
      </c>
      <c r="AP84" s="200" t="str">
        <f t="shared" si="44"/>
        <v>-</v>
      </c>
      <c r="AQ84" s="200" t="str">
        <f t="shared" si="45"/>
        <v>-</v>
      </c>
      <c r="AR84" s="200" t="str">
        <f t="shared" si="45"/>
        <v>-</v>
      </c>
      <c r="AS84" s="200" t="str">
        <f t="shared" si="45"/>
        <v>-</v>
      </c>
      <c r="AT84" s="200" t="str">
        <f t="shared" si="45"/>
        <v>-</v>
      </c>
      <c r="AU84" s="200" t="str">
        <f t="shared" si="45"/>
        <v>-</v>
      </c>
      <c r="AV84" s="200" t="str">
        <f t="shared" si="45"/>
        <v>-</v>
      </c>
      <c r="AW84" s="200" t="str">
        <f t="shared" si="45"/>
        <v>-</v>
      </c>
      <c r="AX84" s="200" t="str">
        <f t="shared" si="45"/>
        <v>-</v>
      </c>
      <c r="AY84" s="200" t="str">
        <f t="shared" si="45"/>
        <v>-</v>
      </c>
      <c r="AZ84" s="200" t="str">
        <f t="shared" si="45"/>
        <v>-</v>
      </c>
      <c r="BA84" s="200" t="str">
        <f t="shared" si="46"/>
        <v>-</v>
      </c>
      <c r="BB84" s="200" t="str">
        <f t="shared" si="46"/>
        <v>-</v>
      </c>
      <c r="BC84" s="200" t="str">
        <f t="shared" si="46"/>
        <v>-</v>
      </c>
      <c r="BD84" s="200" t="str">
        <f t="shared" si="46"/>
        <v>-</v>
      </c>
      <c r="BE84" s="200" t="str">
        <f t="shared" si="46"/>
        <v>-</v>
      </c>
      <c r="BF84" s="200" t="str">
        <f t="shared" si="46"/>
        <v>-</v>
      </c>
      <c r="BG84" s="200" t="str">
        <f t="shared" si="46"/>
        <v>-</v>
      </c>
      <c r="BH84" s="200" t="str">
        <f t="shared" si="46"/>
        <v>-</v>
      </c>
      <c r="BI84" s="200" t="str">
        <f t="shared" si="46"/>
        <v>-</v>
      </c>
      <c r="BJ84" s="200" t="str">
        <f t="shared" si="46"/>
        <v>-</v>
      </c>
      <c r="BK84" s="200" t="str">
        <f t="shared" si="46"/>
        <v>-</v>
      </c>
      <c r="BL84" s="200" t="str">
        <f t="shared" si="46"/>
        <v>-</v>
      </c>
      <c r="BM84" s="195"/>
      <c r="BN84" s="201" t="s">
        <v>36</v>
      </c>
      <c r="BO84" s="202" t="s">
        <v>36</v>
      </c>
      <c r="BP84" s="202" t="s">
        <v>36</v>
      </c>
      <c r="BQ84" s="202" t="s">
        <v>36</v>
      </c>
      <c r="BR84" s="202" t="s">
        <v>36</v>
      </c>
      <c r="BS84" s="202" t="s">
        <v>36</v>
      </c>
      <c r="BT84" s="203" t="s">
        <v>36</v>
      </c>
      <c r="BU84" s="202" t="s">
        <v>36</v>
      </c>
      <c r="BV84" s="202" t="s">
        <v>36</v>
      </c>
      <c r="BW84" s="202" t="s">
        <v>36</v>
      </c>
      <c r="BX84" s="202" t="s">
        <v>36</v>
      </c>
      <c r="BY84" s="202" t="s">
        <v>36</v>
      </c>
      <c r="BZ84" s="202" t="s">
        <v>36</v>
      </c>
      <c r="CA84" s="203" t="s">
        <v>36</v>
      </c>
      <c r="CB84" s="202" t="s">
        <v>36</v>
      </c>
      <c r="CC84" s="202" t="s">
        <v>36</v>
      </c>
      <c r="CD84" s="202" t="s">
        <v>36</v>
      </c>
      <c r="CE84" s="202" t="s">
        <v>36</v>
      </c>
      <c r="CF84" s="202" t="s">
        <v>36</v>
      </c>
      <c r="CG84" s="202" t="s">
        <v>36</v>
      </c>
      <c r="CH84" s="204" t="s">
        <v>36</v>
      </c>
      <c r="CI84" s="201" t="s">
        <v>36</v>
      </c>
      <c r="CJ84" s="202" t="s">
        <v>36</v>
      </c>
      <c r="CK84" s="202" t="s">
        <v>36</v>
      </c>
      <c r="CL84" s="202" t="s">
        <v>36</v>
      </c>
      <c r="CM84" s="202" t="s">
        <v>36</v>
      </c>
      <c r="CN84" s="202" t="s">
        <v>36</v>
      </c>
      <c r="CO84" s="203" t="s">
        <v>36</v>
      </c>
      <c r="CP84" s="202" t="s">
        <v>36</v>
      </c>
      <c r="CQ84" s="202" t="s">
        <v>36</v>
      </c>
      <c r="CR84" s="202" t="s">
        <v>36</v>
      </c>
      <c r="CS84" s="202" t="s">
        <v>36</v>
      </c>
      <c r="CT84" s="202" t="s">
        <v>36</v>
      </c>
      <c r="CU84" s="202" t="s">
        <v>36</v>
      </c>
      <c r="CV84" s="203" t="s">
        <v>36</v>
      </c>
      <c r="CW84" s="202" t="s">
        <v>36</v>
      </c>
      <c r="CX84" s="202" t="s">
        <v>36</v>
      </c>
      <c r="CY84" s="202" t="s">
        <v>36</v>
      </c>
      <c r="CZ84" s="202" t="s">
        <v>36</v>
      </c>
      <c r="DA84" s="202" t="s">
        <v>36</v>
      </c>
      <c r="DB84" s="202" t="s">
        <v>36</v>
      </c>
      <c r="DC84" s="204" t="s">
        <v>36</v>
      </c>
      <c r="DD84" s="201" t="s">
        <v>36</v>
      </c>
      <c r="DE84" s="202" t="s">
        <v>36</v>
      </c>
      <c r="DF84" s="202" t="s">
        <v>36</v>
      </c>
      <c r="DG84" s="202" t="s">
        <v>36</v>
      </c>
      <c r="DH84" s="202" t="s">
        <v>36</v>
      </c>
      <c r="DI84" s="202" t="s">
        <v>36</v>
      </c>
      <c r="DJ84" s="203" t="s">
        <v>36</v>
      </c>
      <c r="DK84" s="202" t="s">
        <v>36</v>
      </c>
      <c r="DL84" s="202" t="s">
        <v>36</v>
      </c>
      <c r="DM84" s="202" t="s">
        <v>36</v>
      </c>
      <c r="DN84" s="202" t="s">
        <v>36</v>
      </c>
      <c r="DO84" s="202" t="s">
        <v>36</v>
      </c>
      <c r="DP84" s="202" t="s">
        <v>36</v>
      </c>
      <c r="DQ84" s="203" t="s">
        <v>36</v>
      </c>
      <c r="DR84" s="202" t="s">
        <v>36</v>
      </c>
      <c r="DS84" s="202" t="s">
        <v>36</v>
      </c>
      <c r="DT84" s="202" t="s">
        <v>36</v>
      </c>
      <c r="DU84" s="202" t="s">
        <v>36</v>
      </c>
      <c r="DV84" s="202" t="s">
        <v>36</v>
      </c>
      <c r="DW84" s="202" t="s">
        <v>36</v>
      </c>
      <c r="DX84" s="204" t="s">
        <v>36</v>
      </c>
      <c r="DY84" s="201" t="s">
        <v>36</v>
      </c>
      <c r="DZ84" s="202" t="s">
        <v>36</v>
      </c>
      <c r="EA84" s="202" t="s">
        <v>36</v>
      </c>
      <c r="EB84" s="202" t="s">
        <v>36</v>
      </c>
      <c r="EC84" s="202" t="s">
        <v>36</v>
      </c>
      <c r="ED84" s="202" t="s">
        <v>36</v>
      </c>
      <c r="EE84" s="203" t="s">
        <v>36</v>
      </c>
      <c r="EF84" s="202" t="s">
        <v>36</v>
      </c>
      <c r="EG84" s="202" t="s">
        <v>36</v>
      </c>
      <c r="EH84" s="202" t="s">
        <v>36</v>
      </c>
      <c r="EI84" s="202" t="s">
        <v>36</v>
      </c>
      <c r="EJ84" s="202" t="s">
        <v>36</v>
      </c>
      <c r="EK84" s="202" t="s">
        <v>36</v>
      </c>
      <c r="EL84" s="203" t="s">
        <v>36</v>
      </c>
      <c r="EM84" s="202" t="s">
        <v>36</v>
      </c>
      <c r="EN84" s="202" t="s">
        <v>36</v>
      </c>
      <c r="EO84" s="202" t="s">
        <v>36</v>
      </c>
      <c r="EP84" s="202" t="s">
        <v>36</v>
      </c>
      <c r="EQ84" s="202" t="s">
        <v>36</v>
      </c>
      <c r="ER84" s="202" t="s">
        <v>36</v>
      </c>
      <c r="ES84" s="204" t="s">
        <v>36</v>
      </c>
      <c r="ET84" s="201" t="s">
        <v>36</v>
      </c>
      <c r="EU84" s="202" t="s">
        <v>36</v>
      </c>
      <c r="EV84" s="202" t="s">
        <v>36</v>
      </c>
      <c r="EW84" s="202" t="s">
        <v>36</v>
      </c>
      <c r="EX84" s="202" t="s">
        <v>36</v>
      </c>
      <c r="EY84" s="202" t="s">
        <v>36</v>
      </c>
      <c r="EZ84" s="203" t="s">
        <v>36</v>
      </c>
      <c r="FA84" s="202" t="s">
        <v>36</v>
      </c>
      <c r="FB84" s="202" t="s">
        <v>36</v>
      </c>
      <c r="FC84" s="202" t="s">
        <v>36</v>
      </c>
      <c r="FD84" s="202" t="s">
        <v>36</v>
      </c>
      <c r="FE84" s="202" t="s">
        <v>36</v>
      </c>
      <c r="FF84" s="202" t="s">
        <v>36</v>
      </c>
      <c r="FG84" s="203" t="s">
        <v>36</v>
      </c>
      <c r="FH84" s="202" t="s">
        <v>36</v>
      </c>
      <c r="FI84" s="202" t="s">
        <v>36</v>
      </c>
      <c r="FJ84" s="202" t="s">
        <v>36</v>
      </c>
      <c r="FK84" s="202" t="s">
        <v>36</v>
      </c>
      <c r="FL84" s="202" t="s">
        <v>36</v>
      </c>
      <c r="FM84" s="202" t="s">
        <v>36</v>
      </c>
      <c r="FN84" s="204" t="s">
        <v>36</v>
      </c>
      <c r="FO84" s="201" t="s">
        <v>36</v>
      </c>
      <c r="FP84" s="202" t="s">
        <v>36</v>
      </c>
      <c r="FQ84" s="202" t="s">
        <v>36</v>
      </c>
      <c r="FR84" s="202" t="s">
        <v>36</v>
      </c>
      <c r="FS84" s="202" t="s">
        <v>36</v>
      </c>
      <c r="FT84" s="202" t="s">
        <v>36</v>
      </c>
      <c r="FU84" s="203" t="s">
        <v>36</v>
      </c>
      <c r="FV84" s="202" t="s">
        <v>36</v>
      </c>
      <c r="FW84" s="202" t="s">
        <v>36</v>
      </c>
      <c r="FX84" s="202" t="s">
        <v>36</v>
      </c>
      <c r="FY84" s="202" t="s">
        <v>36</v>
      </c>
      <c r="FZ84" s="202" t="s">
        <v>36</v>
      </c>
      <c r="GA84" s="202" t="s">
        <v>36</v>
      </c>
      <c r="GB84" s="203" t="s">
        <v>36</v>
      </c>
      <c r="GC84" s="202" t="s">
        <v>36</v>
      </c>
      <c r="GD84" s="202" t="s">
        <v>36</v>
      </c>
      <c r="GE84" s="202" t="s">
        <v>36</v>
      </c>
      <c r="GF84" s="202" t="s">
        <v>36</v>
      </c>
      <c r="GG84" s="202" t="s">
        <v>36</v>
      </c>
      <c r="GH84" s="202" t="s">
        <v>36</v>
      </c>
      <c r="GI84" s="204" t="s">
        <v>36</v>
      </c>
    </row>
    <row r="85" spans="1:191" outlineLevel="1">
      <c r="A85">
        <v>19</v>
      </c>
      <c r="B85" s="130"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9">
        <f t="shared" si="31"/>
        <v>865</v>
      </c>
      <c r="M85">
        <f t="shared" si="32"/>
        <v>0.9</v>
      </c>
      <c r="O85" s="136">
        <f t="shared" si="41"/>
        <v>2</v>
      </c>
      <c r="P85" s="135">
        <f>MOD(INT(($A85-5)/PRODUCT(R$63:$U$63)),P$63)+1</f>
        <v>2</v>
      </c>
      <c r="Q85" s="136">
        <f t="shared" si="42"/>
        <v>1</v>
      </c>
      <c r="R85" s="135">
        <f>MOD(INT(($A85-5)/PRODUCT(S$63:$U$63)),R$63)+1</f>
        <v>1</v>
      </c>
      <c r="S85" s="135">
        <f>MOD(INT(($A85-5)/PRODUCT(T$63:$U$63)),S$63)+1</f>
        <v>2</v>
      </c>
      <c r="T85" s="135">
        <f>MOD(INT(($A85-5)/PRODUCT(U$63:$U$63)),T$63)+1</f>
        <v>1</v>
      </c>
      <c r="W85" s="200" t="str">
        <f t="shared" si="43"/>
        <v>-</v>
      </c>
      <c r="X85" s="200" t="str">
        <f t="shared" si="43"/>
        <v>-</v>
      </c>
      <c r="Y85" s="200" t="str">
        <f t="shared" si="43"/>
        <v>-</v>
      </c>
      <c r="Z85" s="200" t="str">
        <f t="shared" si="43"/>
        <v>-</v>
      </c>
      <c r="AA85" s="200" t="str">
        <f t="shared" si="43"/>
        <v>-</v>
      </c>
      <c r="AB85" s="200" t="str">
        <f t="shared" si="43"/>
        <v>-</v>
      </c>
      <c r="AC85" s="200" t="str">
        <f t="shared" si="43"/>
        <v>-</v>
      </c>
      <c r="AD85" s="200" t="str">
        <f t="shared" si="43"/>
        <v>-</v>
      </c>
      <c r="AE85" s="200" t="str">
        <f t="shared" si="43"/>
        <v>-</v>
      </c>
      <c r="AF85" s="200" t="str">
        <f t="shared" si="43"/>
        <v>-</v>
      </c>
      <c r="AG85" s="200" t="str">
        <f t="shared" si="44"/>
        <v>-</v>
      </c>
      <c r="AH85" s="200" t="str">
        <f t="shared" si="44"/>
        <v>-</v>
      </c>
      <c r="AI85" s="200" t="str">
        <f t="shared" si="44"/>
        <v>-</v>
      </c>
      <c r="AJ85" s="200" t="str">
        <f t="shared" si="44"/>
        <v>-</v>
      </c>
      <c r="AK85" s="200" t="str">
        <f t="shared" si="44"/>
        <v>-</v>
      </c>
      <c r="AL85" s="200" t="str">
        <f t="shared" si="44"/>
        <v>-</v>
      </c>
      <c r="AM85" s="200" t="str">
        <f t="shared" si="44"/>
        <v>-</v>
      </c>
      <c r="AN85" s="200" t="str">
        <f t="shared" si="44"/>
        <v>-</v>
      </c>
      <c r="AO85" s="200" t="str">
        <f t="shared" si="44"/>
        <v>-</v>
      </c>
      <c r="AP85" s="200" t="str">
        <f t="shared" si="44"/>
        <v>-</v>
      </c>
      <c r="AQ85" s="200" t="str">
        <f t="shared" si="45"/>
        <v>-</v>
      </c>
      <c r="AR85" s="200" t="str">
        <f t="shared" si="45"/>
        <v>-</v>
      </c>
      <c r="AS85" s="200" t="str">
        <f t="shared" si="45"/>
        <v>-</v>
      </c>
      <c r="AT85" s="200" t="str">
        <f t="shared" si="45"/>
        <v>-</v>
      </c>
      <c r="AU85" s="200" t="str">
        <f t="shared" si="45"/>
        <v>-</v>
      </c>
      <c r="AV85" s="200" t="str">
        <f t="shared" si="45"/>
        <v>-</v>
      </c>
      <c r="AW85" s="200" t="str">
        <f t="shared" si="45"/>
        <v>-</v>
      </c>
      <c r="AX85" s="200" t="str">
        <f t="shared" si="45"/>
        <v>-</v>
      </c>
      <c r="AY85" s="200" t="str">
        <f t="shared" si="45"/>
        <v>-</v>
      </c>
      <c r="AZ85" s="200" t="str">
        <f t="shared" si="45"/>
        <v>-</v>
      </c>
      <c r="BA85" s="200" t="str">
        <f t="shared" si="46"/>
        <v>-</v>
      </c>
      <c r="BB85" s="200" t="str">
        <f t="shared" si="46"/>
        <v>-</v>
      </c>
      <c r="BC85" s="200" t="str">
        <f t="shared" si="46"/>
        <v>-</v>
      </c>
      <c r="BD85" s="200" t="str">
        <f t="shared" si="46"/>
        <v>-</v>
      </c>
      <c r="BE85" s="200" t="str">
        <f t="shared" si="46"/>
        <v>-</v>
      </c>
      <c r="BF85" s="200" t="str">
        <f t="shared" si="46"/>
        <v>-</v>
      </c>
      <c r="BG85" s="200" t="str">
        <f t="shared" si="46"/>
        <v>-</v>
      </c>
      <c r="BH85" s="200" t="str">
        <f t="shared" si="46"/>
        <v>-</v>
      </c>
      <c r="BI85" s="200" t="str">
        <f t="shared" si="46"/>
        <v>-</v>
      </c>
      <c r="BJ85" s="200" t="str">
        <f t="shared" si="46"/>
        <v>-</v>
      </c>
      <c r="BK85" s="200" t="str">
        <f t="shared" si="46"/>
        <v>-</v>
      </c>
      <c r="BL85" s="200" t="str">
        <f t="shared" si="46"/>
        <v>-</v>
      </c>
      <c r="BM85" s="195"/>
      <c r="BN85" s="201" t="s">
        <v>36</v>
      </c>
      <c r="BO85" s="202" t="s">
        <v>36</v>
      </c>
      <c r="BP85" s="202" t="s">
        <v>36</v>
      </c>
      <c r="BQ85" s="202" t="s">
        <v>36</v>
      </c>
      <c r="BR85" s="202" t="s">
        <v>36</v>
      </c>
      <c r="BS85" s="202" t="s">
        <v>36</v>
      </c>
      <c r="BT85" s="203" t="s">
        <v>36</v>
      </c>
      <c r="BU85" s="202" t="s">
        <v>36</v>
      </c>
      <c r="BV85" s="202" t="s">
        <v>36</v>
      </c>
      <c r="BW85" s="202" t="s">
        <v>36</v>
      </c>
      <c r="BX85" s="202" t="s">
        <v>36</v>
      </c>
      <c r="BY85" s="202" t="s">
        <v>36</v>
      </c>
      <c r="BZ85" s="202" t="s">
        <v>36</v>
      </c>
      <c r="CA85" s="203" t="s">
        <v>36</v>
      </c>
      <c r="CB85" s="202" t="s">
        <v>36</v>
      </c>
      <c r="CC85" s="202" t="s">
        <v>36</v>
      </c>
      <c r="CD85" s="202" t="s">
        <v>36</v>
      </c>
      <c r="CE85" s="202" t="s">
        <v>36</v>
      </c>
      <c r="CF85" s="202" t="s">
        <v>36</v>
      </c>
      <c r="CG85" s="202" t="s">
        <v>36</v>
      </c>
      <c r="CH85" s="204" t="s">
        <v>36</v>
      </c>
      <c r="CI85" s="201" t="s">
        <v>36</v>
      </c>
      <c r="CJ85" s="202" t="s">
        <v>36</v>
      </c>
      <c r="CK85" s="202" t="s">
        <v>36</v>
      </c>
      <c r="CL85" s="202" t="s">
        <v>36</v>
      </c>
      <c r="CM85" s="202" t="s">
        <v>36</v>
      </c>
      <c r="CN85" s="202" t="s">
        <v>36</v>
      </c>
      <c r="CO85" s="203" t="s">
        <v>36</v>
      </c>
      <c r="CP85" s="202" t="s">
        <v>36</v>
      </c>
      <c r="CQ85" s="202" t="s">
        <v>36</v>
      </c>
      <c r="CR85" s="202" t="s">
        <v>36</v>
      </c>
      <c r="CS85" s="202" t="s">
        <v>36</v>
      </c>
      <c r="CT85" s="202" t="s">
        <v>36</v>
      </c>
      <c r="CU85" s="202" t="s">
        <v>36</v>
      </c>
      <c r="CV85" s="203" t="s">
        <v>36</v>
      </c>
      <c r="CW85" s="202" t="s">
        <v>36</v>
      </c>
      <c r="CX85" s="202" t="s">
        <v>36</v>
      </c>
      <c r="CY85" s="202" t="s">
        <v>36</v>
      </c>
      <c r="CZ85" s="202" t="s">
        <v>36</v>
      </c>
      <c r="DA85" s="202" t="s">
        <v>36</v>
      </c>
      <c r="DB85" s="202" t="s">
        <v>36</v>
      </c>
      <c r="DC85" s="204" t="s">
        <v>36</v>
      </c>
      <c r="DD85" s="201" t="s">
        <v>36</v>
      </c>
      <c r="DE85" s="202" t="s">
        <v>36</v>
      </c>
      <c r="DF85" s="202" t="s">
        <v>36</v>
      </c>
      <c r="DG85" s="202" t="s">
        <v>36</v>
      </c>
      <c r="DH85" s="202" t="s">
        <v>36</v>
      </c>
      <c r="DI85" s="202" t="s">
        <v>36</v>
      </c>
      <c r="DJ85" s="203" t="s">
        <v>36</v>
      </c>
      <c r="DK85" s="202" t="s">
        <v>36</v>
      </c>
      <c r="DL85" s="202" t="s">
        <v>36</v>
      </c>
      <c r="DM85" s="202" t="s">
        <v>36</v>
      </c>
      <c r="DN85" s="202" t="s">
        <v>36</v>
      </c>
      <c r="DO85" s="202" t="s">
        <v>36</v>
      </c>
      <c r="DP85" s="202" t="s">
        <v>36</v>
      </c>
      <c r="DQ85" s="203" t="s">
        <v>36</v>
      </c>
      <c r="DR85" s="202" t="s">
        <v>36</v>
      </c>
      <c r="DS85" s="202" t="s">
        <v>36</v>
      </c>
      <c r="DT85" s="202" t="s">
        <v>36</v>
      </c>
      <c r="DU85" s="202" t="s">
        <v>36</v>
      </c>
      <c r="DV85" s="202" t="s">
        <v>36</v>
      </c>
      <c r="DW85" s="202" t="s">
        <v>36</v>
      </c>
      <c r="DX85" s="204" t="s">
        <v>36</v>
      </c>
      <c r="DY85" s="201" t="s">
        <v>36</v>
      </c>
      <c r="DZ85" s="202" t="s">
        <v>36</v>
      </c>
      <c r="EA85" s="202" t="s">
        <v>36</v>
      </c>
      <c r="EB85" s="202" t="s">
        <v>36</v>
      </c>
      <c r="EC85" s="202" t="s">
        <v>36</v>
      </c>
      <c r="ED85" s="202" t="s">
        <v>36</v>
      </c>
      <c r="EE85" s="203" t="s">
        <v>36</v>
      </c>
      <c r="EF85" s="202" t="s">
        <v>36</v>
      </c>
      <c r="EG85" s="202" t="s">
        <v>36</v>
      </c>
      <c r="EH85" s="202" t="s">
        <v>36</v>
      </c>
      <c r="EI85" s="202" t="s">
        <v>36</v>
      </c>
      <c r="EJ85" s="202" t="s">
        <v>36</v>
      </c>
      <c r="EK85" s="202" t="s">
        <v>36</v>
      </c>
      <c r="EL85" s="203" t="s">
        <v>36</v>
      </c>
      <c r="EM85" s="202" t="s">
        <v>36</v>
      </c>
      <c r="EN85" s="202" t="s">
        <v>36</v>
      </c>
      <c r="EO85" s="202" t="s">
        <v>36</v>
      </c>
      <c r="EP85" s="202" t="s">
        <v>36</v>
      </c>
      <c r="EQ85" s="202" t="s">
        <v>36</v>
      </c>
      <c r="ER85" s="202" t="s">
        <v>36</v>
      </c>
      <c r="ES85" s="204" t="s">
        <v>36</v>
      </c>
      <c r="ET85" s="201" t="s">
        <v>36</v>
      </c>
      <c r="EU85" s="202" t="s">
        <v>36</v>
      </c>
      <c r="EV85" s="202" t="s">
        <v>36</v>
      </c>
      <c r="EW85" s="202" t="s">
        <v>36</v>
      </c>
      <c r="EX85" s="202" t="s">
        <v>36</v>
      </c>
      <c r="EY85" s="202" t="s">
        <v>36</v>
      </c>
      <c r="EZ85" s="203" t="s">
        <v>36</v>
      </c>
      <c r="FA85" s="202" t="s">
        <v>36</v>
      </c>
      <c r="FB85" s="202" t="s">
        <v>36</v>
      </c>
      <c r="FC85" s="202" t="s">
        <v>36</v>
      </c>
      <c r="FD85" s="202" t="s">
        <v>36</v>
      </c>
      <c r="FE85" s="202" t="s">
        <v>36</v>
      </c>
      <c r="FF85" s="202" t="s">
        <v>36</v>
      </c>
      <c r="FG85" s="203" t="s">
        <v>36</v>
      </c>
      <c r="FH85" s="202" t="s">
        <v>36</v>
      </c>
      <c r="FI85" s="202" t="s">
        <v>36</v>
      </c>
      <c r="FJ85" s="202" t="s">
        <v>36</v>
      </c>
      <c r="FK85" s="202" t="s">
        <v>36</v>
      </c>
      <c r="FL85" s="202" t="s">
        <v>36</v>
      </c>
      <c r="FM85" s="202" t="s">
        <v>36</v>
      </c>
      <c r="FN85" s="204" t="s">
        <v>36</v>
      </c>
      <c r="FO85" s="201" t="s">
        <v>36</v>
      </c>
      <c r="FP85" s="202" t="s">
        <v>36</v>
      </c>
      <c r="FQ85" s="202" t="s">
        <v>36</v>
      </c>
      <c r="FR85" s="202" t="s">
        <v>36</v>
      </c>
      <c r="FS85" s="202" t="s">
        <v>36</v>
      </c>
      <c r="FT85" s="202" t="s">
        <v>36</v>
      </c>
      <c r="FU85" s="203" t="s">
        <v>36</v>
      </c>
      <c r="FV85" s="202" t="s">
        <v>36</v>
      </c>
      <c r="FW85" s="202" t="s">
        <v>36</v>
      </c>
      <c r="FX85" s="202" t="s">
        <v>36</v>
      </c>
      <c r="FY85" s="202" t="s">
        <v>36</v>
      </c>
      <c r="FZ85" s="202" t="s">
        <v>36</v>
      </c>
      <c r="GA85" s="202" t="s">
        <v>36</v>
      </c>
      <c r="GB85" s="203" t="s">
        <v>36</v>
      </c>
      <c r="GC85" s="202" t="s">
        <v>36</v>
      </c>
      <c r="GD85" s="202" t="s">
        <v>36</v>
      </c>
      <c r="GE85" s="202" t="s">
        <v>36</v>
      </c>
      <c r="GF85" s="202" t="s">
        <v>36</v>
      </c>
      <c r="GG85" s="202" t="s">
        <v>36</v>
      </c>
      <c r="GH85" s="202" t="s">
        <v>36</v>
      </c>
      <c r="GI85" s="204" t="s">
        <v>36</v>
      </c>
    </row>
    <row r="86" spans="1:191" outlineLevel="1">
      <c r="A86">
        <v>20</v>
      </c>
      <c r="B86" s="130"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9">
        <f t="shared" si="31"/>
        <v>865</v>
      </c>
      <c r="M86">
        <f t="shared" si="32"/>
        <v>0</v>
      </c>
      <c r="O86" s="136">
        <f t="shared" si="41"/>
        <v>2</v>
      </c>
      <c r="P86" s="135">
        <f>MOD(INT(($A86-5)/PRODUCT(R$63:$U$63)),P$63)+1</f>
        <v>2</v>
      </c>
      <c r="Q86" s="136">
        <f t="shared" si="42"/>
        <v>1</v>
      </c>
      <c r="R86" s="135">
        <f>MOD(INT(($A86-5)/PRODUCT(S$63:$U$63)),R$63)+1</f>
        <v>1</v>
      </c>
      <c r="S86" s="135">
        <f>MOD(INT(($A86-5)/PRODUCT(T$63:$U$63)),S$63)+1</f>
        <v>2</v>
      </c>
      <c r="T86" s="135">
        <f>MOD(INT(($A86-5)/PRODUCT(U$63:$U$63)),T$63)+1</f>
        <v>2</v>
      </c>
      <c r="W86" s="200" t="str">
        <f t="shared" si="43"/>
        <v>-</v>
      </c>
      <c r="X86" s="200" t="str">
        <f t="shared" si="43"/>
        <v>-</v>
      </c>
      <c r="Y86" s="200" t="str">
        <f t="shared" si="43"/>
        <v>-</v>
      </c>
      <c r="Z86" s="200" t="str">
        <f t="shared" si="43"/>
        <v>-</v>
      </c>
      <c r="AA86" s="200" t="str">
        <f t="shared" si="43"/>
        <v>-</v>
      </c>
      <c r="AB86" s="200" t="str">
        <f t="shared" si="43"/>
        <v>-</v>
      </c>
      <c r="AC86" s="200" t="str">
        <f t="shared" si="43"/>
        <v>-</v>
      </c>
      <c r="AD86" s="200" t="str">
        <f t="shared" si="43"/>
        <v>-</v>
      </c>
      <c r="AE86" s="200" t="str">
        <f t="shared" si="43"/>
        <v>-</v>
      </c>
      <c r="AF86" s="200" t="str">
        <f t="shared" si="43"/>
        <v>-</v>
      </c>
      <c r="AG86" s="200" t="str">
        <f t="shared" si="44"/>
        <v>-</v>
      </c>
      <c r="AH86" s="200" t="str">
        <f t="shared" si="44"/>
        <v>-</v>
      </c>
      <c r="AI86" s="200" t="str">
        <f t="shared" si="44"/>
        <v>-</v>
      </c>
      <c r="AJ86" s="200" t="str">
        <f t="shared" si="44"/>
        <v>-</v>
      </c>
      <c r="AK86" s="200" t="str">
        <f t="shared" si="44"/>
        <v>-</v>
      </c>
      <c r="AL86" s="200" t="str">
        <f t="shared" si="44"/>
        <v>-</v>
      </c>
      <c r="AM86" s="200" t="str">
        <f t="shared" si="44"/>
        <v>-</v>
      </c>
      <c r="AN86" s="200" t="str">
        <f t="shared" si="44"/>
        <v>-</v>
      </c>
      <c r="AO86" s="200" t="str">
        <f t="shared" si="44"/>
        <v>-</v>
      </c>
      <c r="AP86" s="200" t="str">
        <f t="shared" si="44"/>
        <v>-</v>
      </c>
      <c r="AQ86" s="200" t="str">
        <f t="shared" si="45"/>
        <v>-</v>
      </c>
      <c r="AR86" s="200" t="str">
        <f t="shared" si="45"/>
        <v>-</v>
      </c>
      <c r="AS86" s="200" t="str">
        <f t="shared" si="45"/>
        <v>-</v>
      </c>
      <c r="AT86" s="200" t="str">
        <f t="shared" si="45"/>
        <v>-</v>
      </c>
      <c r="AU86" s="200" t="str">
        <f t="shared" si="45"/>
        <v>-</v>
      </c>
      <c r="AV86" s="200" t="str">
        <f t="shared" si="45"/>
        <v>-</v>
      </c>
      <c r="AW86" s="200" t="str">
        <f t="shared" si="45"/>
        <v>-</v>
      </c>
      <c r="AX86" s="200" t="str">
        <f t="shared" si="45"/>
        <v>-</v>
      </c>
      <c r="AY86" s="200" t="str">
        <f t="shared" si="45"/>
        <v>-</v>
      </c>
      <c r="AZ86" s="200" t="str">
        <f t="shared" si="45"/>
        <v>-</v>
      </c>
      <c r="BA86" s="200" t="str">
        <f t="shared" si="46"/>
        <v>-</v>
      </c>
      <c r="BB86" s="200" t="str">
        <f t="shared" si="46"/>
        <v>-</v>
      </c>
      <c r="BC86" s="200" t="str">
        <f t="shared" si="46"/>
        <v>-</v>
      </c>
      <c r="BD86" s="200" t="str">
        <f t="shared" si="46"/>
        <v>-</v>
      </c>
      <c r="BE86" s="200" t="str">
        <f t="shared" si="46"/>
        <v>-</v>
      </c>
      <c r="BF86" s="200" t="str">
        <f t="shared" si="46"/>
        <v>-</v>
      </c>
      <c r="BG86" s="200" t="str">
        <f t="shared" si="46"/>
        <v>-</v>
      </c>
      <c r="BH86" s="200" t="str">
        <f t="shared" si="46"/>
        <v>-</v>
      </c>
      <c r="BI86" s="200" t="str">
        <f t="shared" si="46"/>
        <v>-</v>
      </c>
      <c r="BJ86" s="200" t="str">
        <f t="shared" si="46"/>
        <v>-</v>
      </c>
      <c r="BK86" s="200" t="str">
        <f t="shared" si="46"/>
        <v>-</v>
      </c>
      <c r="BL86" s="200" t="str">
        <f t="shared" si="46"/>
        <v>-</v>
      </c>
      <c r="BM86" s="195"/>
      <c r="BN86" s="201" t="s">
        <v>36</v>
      </c>
      <c r="BO86" s="202" t="s">
        <v>36</v>
      </c>
      <c r="BP86" s="202" t="s">
        <v>36</v>
      </c>
      <c r="BQ86" s="202" t="s">
        <v>36</v>
      </c>
      <c r="BR86" s="202" t="s">
        <v>36</v>
      </c>
      <c r="BS86" s="202" t="s">
        <v>36</v>
      </c>
      <c r="BT86" s="203" t="s">
        <v>36</v>
      </c>
      <c r="BU86" s="202" t="s">
        <v>36</v>
      </c>
      <c r="BV86" s="202" t="s">
        <v>36</v>
      </c>
      <c r="BW86" s="202" t="s">
        <v>36</v>
      </c>
      <c r="BX86" s="202" t="s">
        <v>36</v>
      </c>
      <c r="BY86" s="202" t="s">
        <v>36</v>
      </c>
      <c r="BZ86" s="202" t="s">
        <v>36</v>
      </c>
      <c r="CA86" s="203" t="s">
        <v>36</v>
      </c>
      <c r="CB86" s="202" t="s">
        <v>36</v>
      </c>
      <c r="CC86" s="202" t="s">
        <v>36</v>
      </c>
      <c r="CD86" s="202" t="s">
        <v>36</v>
      </c>
      <c r="CE86" s="202" t="s">
        <v>36</v>
      </c>
      <c r="CF86" s="202" t="s">
        <v>36</v>
      </c>
      <c r="CG86" s="202" t="s">
        <v>36</v>
      </c>
      <c r="CH86" s="204" t="s">
        <v>36</v>
      </c>
      <c r="CI86" s="201" t="s">
        <v>36</v>
      </c>
      <c r="CJ86" s="202" t="s">
        <v>36</v>
      </c>
      <c r="CK86" s="202" t="s">
        <v>36</v>
      </c>
      <c r="CL86" s="202" t="s">
        <v>36</v>
      </c>
      <c r="CM86" s="202" t="s">
        <v>36</v>
      </c>
      <c r="CN86" s="202" t="s">
        <v>36</v>
      </c>
      <c r="CO86" s="203" t="s">
        <v>36</v>
      </c>
      <c r="CP86" s="202" t="s">
        <v>36</v>
      </c>
      <c r="CQ86" s="202" t="s">
        <v>36</v>
      </c>
      <c r="CR86" s="202" t="s">
        <v>36</v>
      </c>
      <c r="CS86" s="202" t="s">
        <v>36</v>
      </c>
      <c r="CT86" s="202" t="s">
        <v>36</v>
      </c>
      <c r="CU86" s="202" t="s">
        <v>36</v>
      </c>
      <c r="CV86" s="203" t="s">
        <v>36</v>
      </c>
      <c r="CW86" s="202" t="s">
        <v>36</v>
      </c>
      <c r="CX86" s="202" t="s">
        <v>36</v>
      </c>
      <c r="CY86" s="202" t="s">
        <v>36</v>
      </c>
      <c r="CZ86" s="202" t="s">
        <v>36</v>
      </c>
      <c r="DA86" s="202" t="s">
        <v>36</v>
      </c>
      <c r="DB86" s="202" t="s">
        <v>36</v>
      </c>
      <c r="DC86" s="204" t="s">
        <v>36</v>
      </c>
      <c r="DD86" s="201" t="s">
        <v>36</v>
      </c>
      <c r="DE86" s="202" t="s">
        <v>36</v>
      </c>
      <c r="DF86" s="202" t="s">
        <v>36</v>
      </c>
      <c r="DG86" s="202" t="s">
        <v>36</v>
      </c>
      <c r="DH86" s="202" t="s">
        <v>36</v>
      </c>
      <c r="DI86" s="202" t="s">
        <v>36</v>
      </c>
      <c r="DJ86" s="203" t="s">
        <v>36</v>
      </c>
      <c r="DK86" s="202" t="s">
        <v>36</v>
      </c>
      <c r="DL86" s="202" t="s">
        <v>36</v>
      </c>
      <c r="DM86" s="202" t="s">
        <v>36</v>
      </c>
      <c r="DN86" s="202" t="s">
        <v>36</v>
      </c>
      <c r="DO86" s="202" t="s">
        <v>36</v>
      </c>
      <c r="DP86" s="202" t="s">
        <v>36</v>
      </c>
      <c r="DQ86" s="203" t="s">
        <v>36</v>
      </c>
      <c r="DR86" s="202" t="s">
        <v>36</v>
      </c>
      <c r="DS86" s="202" t="s">
        <v>36</v>
      </c>
      <c r="DT86" s="202" t="s">
        <v>36</v>
      </c>
      <c r="DU86" s="202" t="s">
        <v>36</v>
      </c>
      <c r="DV86" s="202" t="s">
        <v>36</v>
      </c>
      <c r="DW86" s="202" t="s">
        <v>36</v>
      </c>
      <c r="DX86" s="204" t="s">
        <v>36</v>
      </c>
      <c r="DY86" s="201" t="s">
        <v>36</v>
      </c>
      <c r="DZ86" s="202" t="s">
        <v>36</v>
      </c>
      <c r="EA86" s="202" t="s">
        <v>36</v>
      </c>
      <c r="EB86" s="202" t="s">
        <v>36</v>
      </c>
      <c r="EC86" s="202" t="s">
        <v>36</v>
      </c>
      <c r="ED86" s="202" t="s">
        <v>36</v>
      </c>
      <c r="EE86" s="203" t="s">
        <v>36</v>
      </c>
      <c r="EF86" s="202" t="s">
        <v>36</v>
      </c>
      <c r="EG86" s="202" t="s">
        <v>36</v>
      </c>
      <c r="EH86" s="202" t="s">
        <v>36</v>
      </c>
      <c r="EI86" s="202" t="s">
        <v>36</v>
      </c>
      <c r="EJ86" s="202" t="s">
        <v>36</v>
      </c>
      <c r="EK86" s="202" t="s">
        <v>36</v>
      </c>
      <c r="EL86" s="203" t="s">
        <v>36</v>
      </c>
      <c r="EM86" s="202" t="s">
        <v>36</v>
      </c>
      <c r="EN86" s="202" t="s">
        <v>36</v>
      </c>
      <c r="EO86" s="202" t="s">
        <v>36</v>
      </c>
      <c r="EP86" s="202" t="s">
        <v>36</v>
      </c>
      <c r="EQ86" s="202" t="s">
        <v>36</v>
      </c>
      <c r="ER86" s="202" t="s">
        <v>36</v>
      </c>
      <c r="ES86" s="204" t="s">
        <v>36</v>
      </c>
      <c r="ET86" s="201" t="s">
        <v>36</v>
      </c>
      <c r="EU86" s="202" t="s">
        <v>36</v>
      </c>
      <c r="EV86" s="202" t="s">
        <v>36</v>
      </c>
      <c r="EW86" s="202" t="s">
        <v>36</v>
      </c>
      <c r="EX86" s="202" t="s">
        <v>36</v>
      </c>
      <c r="EY86" s="202" t="s">
        <v>36</v>
      </c>
      <c r="EZ86" s="203" t="s">
        <v>36</v>
      </c>
      <c r="FA86" s="202" t="s">
        <v>36</v>
      </c>
      <c r="FB86" s="202" t="s">
        <v>36</v>
      </c>
      <c r="FC86" s="202" t="s">
        <v>36</v>
      </c>
      <c r="FD86" s="202" t="s">
        <v>36</v>
      </c>
      <c r="FE86" s="202" t="s">
        <v>36</v>
      </c>
      <c r="FF86" s="202" t="s">
        <v>36</v>
      </c>
      <c r="FG86" s="203" t="s">
        <v>36</v>
      </c>
      <c r="FH86" s="202" t="s">
        <v>36</v>
      </c>
      <c r="FI86" s="202" t="s">
        <v>36</v>
      </c>
      <c r="FJ86" s="202" t="s">
        <v>36</v>
      </c>
      <c r="FK86" s="202" t="s">
        <v>36</v>
      </c>
      <c r="FL86" s="202" t="s">
        <v>36</v>
      </c>
      <c r="FM86" s="202" t="s">
        <v>36</v>
      </c>
      <c r="FN86" s="204" t="s">
        <v>36</v>
      </c>
      <c r="FO86" s="201" t="s">
        <v>36</v>
      </c>
      <c r="FP86" s="202" t="s">
        <v>36</v>
      </c>
      <c r="FQ86" s="202" t="s">
        <v>36</v>
      </c>
      <c r="FR86" s="202" t="s">
        <v>36</v>
      </c>
      <c r="FS86" s="202" t="s">
        <v>36</v>
      </c>
      <c r="FT86" s="202" t="s">
        <v>36</v>
      </c>
      <c r="FU86" s="203" t="s">
        <v>36</v>
      </c>
      <c r="FV86" s="202" t="s">
        <v>36</v>
      </c>
      <c r="FW86" s="202" t="s">
        <v>36</v>
      </c>
      <c r="FX86" s="202" t="s">
        <v>36</v>
      </c>
      <c r="FY86" s="202" t="s">
        <v>36</v>
      </c>
      <c r="FZ86" s="202" t="s">
        <v>36</v>
      </c>
      <c r="GA86" s="202" t="s">
        <v>36</v>
      </c>
      <c r="GB86" s="203" t="s">
        <v>36</v>
      </c>
      <c r="GC86" s="202" t="s">
        <v>36</v>
      </c>
      <c r="GD86" s="202" t="s">
        <v>36</v>
      </c>
      <c r="GE86" s="202" t="s">
        <v>36</v>
      </c>
      <c r="GF86" s="202" t="s">
        <v>36</v>
      </c>
      <c r="GG86" s="202" t="s">
        <v>36</v>
      </c>
      <c r="GH86" s="202" t="s">
        <v>36</v>
      </c>
      <c r="GI86" s="204" t="s">
        <v>36</v>
      </c>
    </row>
    <row r="87" spans="1:191" outlineLevel="1">
      <c r="A87">
        <v>21</v>
      </c>
      <c r="B87" s="130"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9">
        <f t="shared" si="47"/>
        <v>450</v>
      </c>
      <c r="M87">
        <f t="shared" si="32"/>
        <v>0.9</v>
      </c>
      <c r="O87" s="136">
        <f t="shared" si="41"/>
        <v>2</v>
      </c>
      <c r="P87" s="135">
        <f>MOD(INT(($A87-5)/PRODUCT(R$63:$U$63)),P$63)+1</f>
        <v>2</v>
      </c>
      <c r="Q87" s="136">
        <f t="shared" si="42"/>
        <v>2</v>
      </c>
      <c r="R87" s="135">
        <f>MOD(INT(($A87-5)/PRODUCT(S$63:$U$63)),R$63)+1</f>
        <v>2</v>
      </c>
      <c r="S87" s="135">
        <f>MOD(INT(($A87-5)/PRODUCT(T$63:$U$63)),S$63)+1</f>
        <v>1</v>
      </c>
      <c r="T87" s="135">
        <f>MOD(INT(($A87-5)/PRODUCT(U$63:$U$63)),T$63)+1</f>
        <v>1</v>
      </c>
      <c r="W87" s="200" t="str">
        <f t="shared" si="43"/>
        <v>-</v>
      </c>
      <c r="X87" s="200" t="str">
        <f t="shared" si="43"/>
        <v>-</v>
      </c>
      <c r="Y87" s="200" t="str">
        <f t="shared" si="43"/>
        <v>-</v>
      </c>
      <c r="Z87" s="200" t="str">
        <f t="shared" si="43"/>
        <v>-</v>
      </c>
      <c r="AA87" s="200" t="str">
        <f t="shared" si="43"/>
        <v>-</v>
      </c>
      <c r="AB87" s="200" t="str">
        <f t="shared" si="43"/>
        <v>-</v>
      </c>
      <c r="AC87" s="200" t="str">
        <f t="shared" si="43"/>
        <v>-</v>
      </c>
      <c r="AD87" s="200" t="str">
        <f t="shared" si="43"/>
        <v>-</v>
      </c>
      <c r="AE87" s="200" t="str">
        <f t="shared" si="43"/>
        <v>-</v>
      </c>
      <c r="AF87" s="200" t="str">
        <f t="shared" si="43"/>
        <v>-</v>
      </c>
      <c r="AG87" s="200" t="str">
        <f t="shared" si="44"/>
        <v>-</v>
      </c>
      <c r="AH87" s="200" t="str">
        <f t="shared" si="44"/>
        <v>-</v>
      </c>
      <c r="AI87" s="200" t="str">
        <f t="shared" si="44"/>
        <v>-</v>
      </c>
      <c r="AJ87" s="200" t="str">
        <f t="shared" si="44"/>
        <v>-</v>
      </c>
      <c r="AK87" s="200" t="str">
        <f t="shared" si="44"/>
        <v>-</v>
      </c>
      <c r="AL87" s="200" t="str">
        <f t="shared" si="44"/>
        <v>-</v>
      </c>
      <c r="AM87" s="200" t="str">
        <f t="shared" si="44"/>
        <v>-</v>
      </c>
      <c r="AN87" s="200" t="str">
        <f t="shared" si="44"/>
        <v>-</v>
      </c>
      <c r="AO87" s="200" t="str">
        <f t="shared" si="44"/>
        <v>-</v>
      </c>
      <c r="AP87" s="200" t="str">
        <f t="shared" si="44"/>
        <v>-</v>
      </c>
      <c r="AQ87" s="200" t="str">
        <f t="shared" si="45"/>
        <v>-</v>
      </c>
      <c r="AR87" s="200" t="str">
        <f t="shared" si="45"/>
        <v>-</v>
      </c>
      <c r="AS87" s="200" t="str">
        <f t="shared" si="45"/>
        <v>-</v>
      </c>
      <c r="AT87" s="200" t="str">
        <f t="shared" si="45"/>
        <v>-</v>
      </c>
      <c r="AU87" s="200" t="str">
        <f t="shared" si="45"/>
        <v>-</v>
      </c>
      <c r="AV87" s="200" t="str">
        <f t="shared" si="45"/>
        <v>-</v>
      </c>
      <c r="AW87" s="200" t="str">
        <f t="shared" si="45"/>
        <v>-</v>
      </c>
      <c r="AX87" s="200" t="str">
        <f t="shared" si="45"/>
        <v>-</v>
      </c>
      <c r="AY87" s="200" t="str">
        <f t="shared" si="45"/>
        <v>-</v>
      </c>
      <c r="AZ87" s="200" t="str">
        <f t="shared" si="45"/>
        <v>-</v>
      </c>
      <c r="BA87" s="200" t="str">
        <f t="shared" si="46"/>
        <v>-</v>
      </c>
      <c r="BB87" s="200" t="str">
        <f t="shared" si="46"/>
        <v>-</v>
      </c>
      <c r="BC87" s="200" t="str">
        <f t="shared" si="46"/>
        <v>-</v>
      </c>
      <c r="BD87" s="200" t="str">
        <f t="shared" si="46"/>
        <v>-</v>
      </c>
      <c r="BE87" s="200" t="str">
        <f t="shared" si="46"/>
        <v>-</v>
      </c>
      <c r="BF87" s="200" t="str">
        <f t="shared" si="46"/>
        <v>-</v>
      </c>
      <c r="BG87" s="200" t="str">
        <f t="shared" si="46"/>
        <v>-</v>
      </c>
      <c r="BH87" s="200" t="str">
        <f t="shared" si="46"/>
        <v>-</v>
      </c>
      <c r="BI87" s="200" t="str">
        <f t="shared" si="46"/>
        <v>-</v>
      </c>
      <c r="BJ87" s="200" t="str">
        <f t="shared" si="46"/>
        <v>-</v>
      </c>
      <c r="BK87" s="200" t="str">
        <f t="shared" si="46"/>
        <v>-</v>
      </c>
      <c r="BL87" s="200" t="str">
        <f t="shared" si="46"/>
        <v>-</v>
      </c>
      <c r="BM87" s="195"/>
      <c r="BN87" s="201" t="s">
        <v>36</v>
      </c>
      <c r="BO87" s="202" t="s">
        <v>36</v>
      </c>
      <c r="BP87" s="202" t="s">
        <v>36</v>
      </c>
      <c r="BQ87" s="202" t="s">
        <v>36</v>
      </c>
      <c r="BR87" s="202" t="s">
        <v>36</v>
      </c>
      <c r="BS87" s="202" t="s">
        <v>36</v>
      </c>
      <c r="BT87" s="203" t="s">
        <v>36</v>
      </c>
      <c r="BU87" s="202" t="s">
        <v>36</v>
      </c>
      <c r="BV87" s="202" t="s">
        <v>36</v>
      </c>
      <c r="BW87" s="202" t="s">
        <v>36</v>
      </c>
      <c r="BX87" s="202" t="s">
        <v>36</v>
      </c>
      <c r="BY87" s="202" t="s">
        <v>36</v>
      </c>
      <c r="BZ87" s="202" t="s">
        <v>36</v>
      </c>
      <c r="CA87" s="203" t="s">
        <v>36</v>
      </c>
      <c r="CB87" s="202" t="s">
        <v>36</v>
      </c>
      <c r="CC87" s="202" t="s">
        <v>36</v>
      </c>
      <c r="CD87" s="202" t="s">
        <v>36</v>
      </c>
      <c r="CE87" s="202" t="s">
        <v>36</v>
      </c>
      <c r="CF87" s="202" t="s">
        <v>36</v>
      </c>
      <c r="CG87" s="202" t="s">
        <v>36</v>
      </c>
      <c r="CH87" s="204" t="s">
        <v>36</v>
      </c>
      <c r="CI87" s="201" t="s">
        <v>36</v>
      </c>
      <c r="CJ87" s="202" t="s">
        <v>36</v>
      </c>
      <c r="CK87" s="202" t="s">
        <v>36</v>
      </c>
      <c r="CL87" s="202" t="s">
        <v>36</v>
      </c>
      <c r="CM87" s="202" t="s">
        <v>36</v>
      </c>
      <c r="CN87" s="202" t="s">
        <v>36</v>
      </c>
      <c r="CO87" s="203" t="s">
        <v>36</v>
      </c>
      <c r="CP87" s="202" t="s">
        <v>36</v>
      </c>
      <c r="CQ87" s="202" t="s">
        <v>36</v>
      </c>
      <c r="CR87" s="202" t="s">
        <v>36</v>
      </c>
      <c r="CS87" s="202" t="s">
        <v>36</v>
      </c>
      <c r="CT87" s="202" t="s">
        <v>36</v>
      </c>
      <c r="CU87" s="202" t="s">
        <v>36</v>
      </c>
      <c r="CV87" s="203" t="s">
        <v>36</v>
      </c>
      <c r="CW87" s="202" t="s">
        <v>36</v>
      </c>
      <c r="CX87" s="202" t="s">
        <v>36</v>
      </c>
      <c r="CY87" s="202" t="s">
        <v>36</v>
      </c>
      <c r="CZ87" s="202" t="s">
        <v>36</v>
      </c>
      <c r="DA87" s="202" t="s">
        <v>36</v>
      </c>
      <c r="DB87" s="202" t="s">
        <v>36</v>
      </c>
      <c r="DC87" s="204" t="s">
        <v>36</v>
      </c>
      <c r="DD87" s="201" t="s">
        <v>36</v>
      </c>
      <c r="DE87" s="202" t="s">
        <v>36</v>
      </c>
      <c r="DF87" s="202" t="s">
        <v>36</v>
      </c>
      <c r="DG87" s="202" t="s">
        <v>36</v>
      </c>
      <c r="DH87" s="202" t="s">
        <v>36</v>
      </c>
      <c r="DI87" s="202" t="s">
        <v>36</v>
      </c>
      <c r="DJ87" s="203" t="s">
        <v>36</v>
      </c>
      <c r="DK87" s="202" t="s">
        <v>36</v>
      </c>
      <c r="DL87" s="202" t="s">
        <v>36</v>
      </c>
      <c r="DM87" s="202" t="s">
        <v>36</v>
      </c>
      <c r="DN87" s="202" t="s">
        <v>36</v>
      </c>
      <c r="DO87" s="202" t="s">
        <v>36</v>
      </c>
      <c r="DP87" s="202" t="s">
        <v>36</v>
      </c>
      <c r="DQ87" s="203" t="s">
        <v>36</v>
      </c>
      <c r="DR87" s="202" t="s">
        <v>36</v>
      </c>
      <c r="DS87" s="202" t="s">
        <v>36</v>
      </c>
      <c r="DT87" s="202" t="s">
        <v>36</v>
      </c>
      <c r="DU87" s="202" t="s">
        <v>36</v>
      </c>
      <c r="DV87" s="202" t="s">
        <v>36</v>
      </c>
      <c r="DW87" s="202" t="s">
        <v>36</v>
      </c>
      <c r="DX87" s="204" t="s">
        <v>36</v>
      </c>
      <c r="DY87" s="201" t="s">
        <v>36</v>
      </c>
      <c r="DZ87" s="202" t="s">
        <v>36</v>
      </c>
      <c r="EA87" s="202" t="s">
        <v>36</v>
      </c>
      <c r="EB87" s="202" t="s">
        <v>36</v>
      </c>
      <c r="EC87" s="202" t="s">
        <v>36</v>
      </c>
      <c r="ED87" s="202" t="s">
        <v>36</v>
      </c>
      <c r="EE87" s="203" t="s">
        <v>36</v>
      </c>
      <c r="EF87" s="202" t="s">
        <v>36</v>
      </c>
      <c r="EG87" s="202" t="s">
        <v>36</v>
      </c>
      <c r="EH87" s="202" t="s">
        <v>36</v>
      </c>
      <c r="EI87" s="202" t="s">
        <v>36</v>
      </c>
      <c r="EJ87" s="202" t="s">
        <v>36</v>
      </c>
      <c r="EK87" s="202" t="s">
        <v>36</v>
      </c>
      <c r="EL87" s="203" t="s">
        <v>36</v>
      </c>
      <c r="EM87" s="202" t="s">
        <v>36</v>
      </c>
      <c r="EN87" s="202" t="s">
        <v>36</v>
      </c>
      <c r="EO87" s="202" t="s">
        <v>36</v>
      </c>
      <c r="EP87" s="202" t="s">
        <v>36</v>
      </c>
      <c r="EQ87" s="202" t="s">
        <v>36</v>
      </c>
      <c r="ER87" s="202" t="s">
        <v>36</v>
      </c>
      <c r="ES87" s="204" t="s">
        <v>36</v>
      </c>
      <c r="ET87" s="201" t="s">
        <v>36</v>
      </c>
      <c r="EU87" s="202" t="s">
        <v>36</v>
      </c>
      <c r="EV87" s="202" t="s">
        <v>36</v>
      </c>
      <c r="EW87" s="202" t="s">
        <v>36</v>
      </c>
      <c r="EX87" s="202" t="s">
        <v>36</v>
      </c>
      <c r="EY87" s="202" t="s">
        <v>36</v>
      </c>
      <c r="EZ87" s="203" t="s">
        <v>36</v>
      </c>
      <c r="FA87" s="202" t="s">
        <v>36</v>
      </c>
      <c r="FB87" s="202" t="s">
        <v>36</v>
      </c>
      <c r="FC87" s="202" t="s">
        <v>36</v>
      </c>
      <c r="FD87" s="202" t="s">
        <v>36</v>
      </c>
      <c r="FE87" s="202" t="s">
        <v>36</v>
      </c>
      <c r="FF87" s="202" t="s">
        <v>36</v>
      </c>
      <c r="FG87" s="203" t="s">
        <v>36</v>
      </c>
      <c r="FH87" s="202" t="s">
        <v>36</v>
      </c>
      <c r="FI87" s="202" t="s">
        <v>36</v>
      </c>
      <c r="FJ87" s="202" t="s">
        <v>36</v>
      </c>
      <c r="FK87" s="202" t="s">
        <v>36</v>
      </c>
      <c r="FL87" s="202" t="s">
        <v>36</v>
      </c>
      <c r="FM87" s="202" t="s">
        <v>36</v>
      </c>
      <c r="FN87" s="204" t="s">
        <v>36</v>
      </c>
      <c r="FO87" s="201" t="s">
        <v>36</v>
      </c>
      <c r="FP87" s="202" t="s">
        <v>36</v>
      </c>
      <c r="FQ87" s="202" t="s">
        <v>36</v>
      </c>
      <c r="FR87" s="202" t="s">
        <v>36</v>
      </c>
      <c r="FS87" s="202" t="s">
        <v>36</v>
      </c>
      <c r="FT87" s="202" t="s">
        <v>36</v>
      </c>
      <c r="FU87" s="203" t="s">
        <v>36</v>
      </c>
      <c r="FV87" s="202" t="s">
        <v>36</v>
      </c>
      <c r="FW87" s="202" t="s">
        <v>36</v>
      </c>
      <c r="FX87" s="202" t="s">
        <v>36</v>
      </c>
      <c r="FY87" s="202" t="s">
        <v>36</v>
      </c>
      <c r="FZ87" s="202" t="s">
        <v>36</v>
      </c>
      <c r="GA87" s="202" t="s">
        <v>36</v>
      </c>
      <c r="GB87" s="203" t="s">
        <v>36</v>
      </c>
      <c r="GC87" s="202" t="s">
        <v>36</v>
      </c>
      <c r="GD87" s="202" t="s">
        <v>36</v>
      </c>
      <c r="GE87" s="202" t="s">
        <v>36</v>
      </c>
      <c r="GF87" s="202" t="s">
        <v>36</v>
      </c>
      <c r="GG87" s="202" t="s">
        <v>36</v>
      </c>
      <c r="GH87" s="202" t="s">
        <v>36</v>
      </c>
      <c r="GI87" s="204" t="s">
        <v>36</v>
      </c>
    </row>
    <row r="88" spans="1:191" outlineLevel="1">
      <c r="A88">
        <v>22</v>
      </c>
      <c r="B88" s="130"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9">
        <f t="shared" si="47"/>
        <v>450</v>
      </c>
      <c r="M88">
        <f t="shared" si="32"/>
        <v>0</v>
      </c>
      <c r="O88" s="136">
        <f t="shared" si="41"/>
        <v>2</v>
      </c>
      <c r="P88" s="135">
        <f>MOD(INT(($A88-5)/PRODUCT(R$63:$U$63)),P$63)+1</f>
        <v>2</v>
      </c>
      <c r="Q88" s="136">
        <f t="shared" si="42"/>
        <v>2</v>
      </c>
      <c r="R88" s="135">
        <f>MOD(INT(($A88-5)/PRODUCT(S$63:$U$63)),R$63)+1</f>
        <v>2</v>
      </c>
      <c r="S88" s="135">
        <f>MOD(INT(($A88-5)/PRODUCT(T$63:$U$63)),S$63)+1</f>
        <v>1</v>
      </c>
      <c r="T88" s="135">
        <f>MOD(INT(($A88-5)/PRODUCT(U$63:$U$63)),T$63)+1</f>
        <v>2</v>
      </c>
      <c r="W88" s="200" t="str">
        <f t="shared" si="43"/>
        <v>-</v>
      </c>
      <c r="X88" s="200" t="str">
        <f t="shared" si="43"/>
        <v>-</v>
      </c>
      <c r="Y88" s="200" t="str">
        <f t="shared" si="43"/>
        <v>-</v>
      </c>
      <c r="Z88" s="200" t="str">
        <f t="shared" si="43"/>
        <v>-</v>
      </c>
      <c r="AA88" s="200" t="str">
        <f t="shared" si="43"/>
        <v>-</v>
      </c>
      <c r="AB88" s="200" t="str">
        <f t="shared" si="43"/>
        <v>-</v>
      </c>
      <c r="AC88" s="200" t="str">
        <f t="shared" si="43"/>
        <v>-</v>
      </c>
      <c r="AD88" s="200" t="str">
        <f t="shared" si="43"/>
        <v>-</v>
      </c>
      <c r="AE88" s="200" t="str">
        <f t="shared" si="43"/>
        <v>-</v>
      </c>
      <c r="AF88" s="200" t="str">
        <f t="shared" si="43"/>
        <v>-</v>
      </c>
      <c r="AG88" s="200" t="str">
        <f t="shared" si="44"/>
        <v>-</v>
      </c>
      <c r="AH88" s="200" t="str">
        <f t="shared" si="44"/>
        <v>-</v>
      </c>
      <c r="AI88" s="200" t="str">
        <f t="shared" si="44"/>
        <v>-</v>
      </c>
      <c r="AJ88" s="200" t="str">
        <f t="shared" si="44"/>
        <v>-</v>
      </c>
      <c r="AK88" s="200" t="str">
        <f t="shared" si="44"/>
        <v>-</v>
      </c>
      <c r="AL88" s="200" t="str">
        <f t="shared" si="44"/>
        <v>-</v>
      </c>
      <c r="AM88" s="200" t="str">
        <f t="shared" si="44"/>
        <v>-</v>
      </c>
      <c r="AN88" s="200" t="str">
        <f t="shared" si="44"/>
        <v>-</v>
      </c>
      <c r="AO88" s="200" t="str">
        <f t="shared" si="44"/>
        <v>-</v>
      </c>
      <c r="AP88" s="200" t="str">
        <f t="shared" si="44"/>
        <v>-</v>
      </c>
      <c r="AQ88" s="200" t="str">
        <f t="shared" si="45"/>
        <v>-</v>
      </c>
      <c r="AR88" s="200" t="str">
        <f t="shared" si="45"/>
        <v>-</v>
      </c>
      <c r="AS88" s="200" t="str">
        <f t="shared" si="45"/>
        <v>-</v>
      </c>
      <c r="AT88" s="200" t="str">
        <f t="shared" si="45"/>
        <v>-</v>
      </c>
      <c r="AU88" s="200" t="str">
        <f t="shared" si="45"/>
        <v>-</v>
      </c>
      <c r="AV88" s="200" t="str">
        <f t="shared" si="45"/>
        <v>-</v>
      </c>
      <c r="AW88" s="200" t="str">
        <f t="shared" si="45"/>
        <v>-</v>
      </c>
      <c r="AX88" s="200" t="str">
        <f t="shared" si="45"/>
        <v>-</v>
      </c>
      <c r="AY88" s="200" t="str">
        <f t="shared" si="45"/>
        <v>-</v>
      </c>
      <c r="AZ88" s="200" t="str">
        <f t="shared" si="45"/>
        <v>-</v>
      </c>
      <c r="BA88" s="200" t="str">
        <f t="shared" si="46"/>
        <v>-</v>
      </c>
      <c r="BB88" s="200" t="str">
        <f t="shared" si="46"/>
        <v>-</v>
      </c>
      <c r="BC88" s="200" t="str">
        <f t="shared" si="46"/>
        <v>-</v>
      </c>
      <c r="BD88" s="200" t="str">
        <f t="shared" si="46"/>
        <v>-</v>
      </c>
      <c r="BE88" s="200" t="str">
        <f t="shared" si="46"/>
        <v>-</v>
      </c>
      <c r="BF88" s="200" t="str">
        <f t="shared" si="46"/>
        <v>-</v>
      </c>
      <c r="BG88" s="200" t="str">
        <f t="shared" si="46"/>
        <v>-</v>
      </c>
      <c r="BH88" s="200" t="str">
        <f t="shared" si="46"/>
        <v>-</v>
      </c>
      <c r="BI88" s="200" t="str">
        <f t="shared" si="46"/>
        <v>-</v>
      </c>
      <c r="BJ88" s="200" t="str">
        <f t="shared" si="46"/>
        <v>-</v>
      </c>
      <c r="BK88" s="200" t="str">
        <f t="shared" si="46"/>
        <v>-</v>
      </c>
      <c r="BL88" s="200" t="str">
        <f t="shared" si="46"/>
        <v>-</v>
      </c>
      <c r="BM88" s="195"/>
      <c r="BN88" s="201" t="s">
        <v>36</v>
      </c>
      <c r="BO88" s="202" t="s">
        <v>36</v>
      </c>
      <c r="BP88" s="202" t="s">
        <v>36</v>
      </c>
      <c r="BQ88" s="202" t="s">
        <v>36</v>
      </c>
      <c r="BR88" s="202" t="s">
        <v>36</v>
      </c>
      <c r="BS88" s="202" t="s">
        <v>36</v>
      </c>
      <c r="BT88" s="203" t="s">
        <v>36</v>
      </c>
      <c r="BU88" s="202" t="s">
        <v>36</v>
      </c>
      <c r="BV88" s="202" t="s">
        <v>36</v>
      </c>
      <c r="BW88" s="202" t="s">
        <v>36</v>
      </c>
      <c r="BX88" s="202" t="s">
        <v>36</v>
      </c>
      <c r="BY88" s="202" t="s">
        <v>36</v>
      </c>
      <c r="BZ88" s="202" t="s">
        <v>36</v>
      </c>
      <c r="CA88" s="203" t="s">
        <v>36</v>
      </c>
      <c r="CB88" s="202" t="s">
        <v>36</v>
      </c>
      <c r="CC88" s="202" t="s">
        <v>36</v>
      </c>
      <c r="CD88" s="202" t="s">
        <v>36</v>
      </c>
      <c r="CE88" s="202" t="s">
        <v>36</v>
      </c>
      <c r="CF88" s="202" t="s">
        <v>36</v>
      </c>
      <c r="CG88" s="202" t="s">
        <v>36</v>
      </c>
      <c r="CH88" s="204" t="s">
        <v>36</v>
      </c>
      <c r="CI88" s="201" t="s">
        <v>36</v>
      </c>
      <c r="CJ88" s="202" t="s">
        <v>36</v>
      </c>
      <c r="CK88" s="202" t="s">
        <v>36</v>
      </c>
      <c r="CL88" s="202" t="s">
        <v>36</v>
      </c>
      <c r="CM88" s="202" t="s">
        <v>36</v>
      </c>
      <c r="CN88" s="202" t="s">
        <v>36</v>
      </c>
      <c r="CO88" s="203" t="s">
        <v>36</v>
      </c>
      <c r="CP88" s="202" t="s">
        <v>36</v>
      </c>
      <c r="CQ88" s="202" t="s">
        <v>36</v>
      </c>
      <c r="CR88" s="202" t="s">
        <v>36</v>
      </c>
      <c r="CS88" s="202" t="s">
        <v>36</v>
      </c>
      <c r="CT88" s="202" t="s">
        <v>36</v>
      </c>
      <c r="CU88" s="202" t="s">
        <v>36</v>
      </c>
      <c r="CV88" s="203" t="s">
        <v>36</v>
      </c>
      <c r="CW88" s="202" t="s">
        <v>36</v>
      </c>
      <c r="CX88" s="202" t="s">
        <v>36</v>
      </c>
      <c r="CY88" s="202" t="s">
        <v>36</v>
      </c>
      <c r="CZ88" s="202" t="s">
        <v>36</v>
      </c>
      <c r="DA88" s="202" t="s">
        <v>36</v>
      </c>
      <c r="DB88" s="202" t="s">
        <v>36</v>
      </c>
      <c r="DC88" s="204" t="s">
        <v>36</v>
      </c>
      <c r="DD88" s="201" t="s">
        <v>36</v>
      </c>
      <c r="DE88" s="202" t="s">
        <v>36</v>
      </c>
      <c r="DF88" s="202" t="s">
        <v>36</v>
      </c>
      <c r="DG88" s="202" t="s">
        <v>36</v>
      </c>
      <c r="DH88" s="202" t="s">
        <v>36</v>
      </c>
      <c r="DI88" s="202" t="s">
        <v>36</v>
      </c>
      <c r="DJ88" s="203" t="s">
        <v>36</v>
      </c>
      <c r="DK88" s="202" t="s">
        <v>36</v>
      </c>
      <c r="DL88" s="202" t="s">
        <v>36</v>
      </c>
      <c r="DM88" s="202" t="s">
        <v>36</v>
      </c>
      <c r="DN88" s="202" t="s">
        <v>36</v>
      </c>
      <c r="DO88" s="202" t="s">
        <v>36</v>
      </c>
      <c r="DP88" s="202" t="s">
        <v>36</v>
      </c>
      <c r="DQ88" s="203" t="s">
        <v>36</v>
      </c>
      <c r="DR88" s="202" t="s">
        <v>36</v>
      </c>
      <c r="DS88" s="202" t="s">
        <v>36</v>
      </c>
      <c r="DT88" s="202" t="s">
        <v>36</v>
      </c>
      <c r="DU88" s="202" t="s">
        <v>36</v>
      </c>
      <c r="DV88" s="202" t="s">
        <v>36</v>
      </c>
      <c r="DW88" s="202" t="s">
        <v>36</v>
      </c>
      <c r="DX88" s="204" t="s">
        <v>36</v>
      </c>
      <c r="DY88" s="201" t="s">
        <v>36</v>
      </c>
      <c r="DZ88" s="202" t="s">
        <v>36</v>
      </c>
      <c r="EA88" s="202" t="s">
        <v>36</v>
      </c>
      <c r="EB88" s="202" t="s">
        <v>36</v>
      </c>
      <c r="EC88" s="202" t="s">
        <v>36</v>
      </c>
      <c r="ED88" s="202" t="s">
        <v>36</v>
      </c>
      <c r="EE88" s="203" t="s">
        <v>36</v>
      </c>
      <c r="EF88" s="202" t="s">
        <v>36</v>
      </c>
      <c r="EG88" s="202" t="s">
        <v>36</v>
      </c>
      <c r="EH88" s="202" t="s">
        <v>36</v>
      </c>
      <c r="EI88" s="202" t="s">
        <v>36</v>
      </c>
      <c r="EJ88" s="202" t="s">
        <v>36</v>
      </c>
      <c r="EK88" s="202" t="s">
        <v>36</v>
      </c>
      <c r="EL88" s="203" t="s">
        <v>36</v>
      </c>
      <c r="EM88" s="202" t="s">
        <v>36</v>
      </c>
      <c r="EN88" s="202" t="s">
        <v>36</v>
      </c>
      <c r="EO88" s="202" t="s">
        <v>36</v>
      </c>
      <c r="EP88" s="202" t="s">
        <v>36</v>
      </c>
      <c r="EQ88" s="202" t="s">
        <v>36</v>
      </c>
      <c r="ER88" s="202" t="s">
        <v>36</v>
      </c>
      <c r="ES88" s="204" t="s">
        <v>36</v>
      </c>
      <c r="ET88" s="201" t="s">
        <v>36</v>
      </c>
      <c r="EU88" s="202" t="s">
        <v>36</v>
      </c>
      <c r="EV88" s="202" t="s">
        <v>36</v>
      </c>
      <c r="EW88" s="202" t="s">
        <v>36</v>
      </c>
      <c r="EX88" s="202" t="s">
        <v>36</v>
      </c>
      <c r="EY88" s="202" t="s">
        <v>36</v>
      </c>
      <c r="EZ88" s="203" t="s">
        <v>36</v>
      </c>
      <c r="FA88" s="202" t="s">
        <v>36</v>
      </c>
      <c r="FB88" s="202" t="s">
        <v>36</v>
      </c>
      <c r="FC88" s="202" t="s">
        <v>36</v>
      </c>
      <c r="FD88" s="202" t="s">
        <v>36</v>
      </c>
      <c r="FE88" s="202" t="s">
        <v>36</v>
      </c>
      <c r="FF88" s="202" t="s">
        <v>36</v>
      </c>
      <c r="FG88" s="203" t="s">
        <v>36</v>
      </c>
      <c r="FH88" s="202" t="s">
        <v>36</v>
      </c>
      <c r="FI88" s="202" t="s">
        <v>36</v>
      </c>
      <c r="FJ88" s="202" t="s">
        <v>36</v>
      </c>
      <c r="FK88" s="202" t="s">
        <v>36</v>
      </c>
      <c r="FL88" s="202" t="s">
        <v>36</v>
      </c>
      <c r="FM88" s="202" t="s">
        <v>36</v>
      </c>
      <c r="FN88" s="204" t="s">
        <v>36</v>
      </c>
      <c r="FO88" s="201" t="s">
        <v>36</v>
      </c>
      <c r="FP88" s="202" t="s">
        <v>36</v>
      </c>
      <c r="FQ88" s="202" t="s">
        <v>36</v>
      </c>
      <c r="FR88" s="202" t="s">
        <v>36</v>
      </c>
      <c r="FS88" s="202" t="s">
        <v>36</v>
      </c>
      <c r="FT88" s="202" t="s">
        <v>36</v>
      </c>
      <c r="FU88" s="203" t="s">
        <v>36</v>
      </c>
      <c r="FV88" s="202" t="s">
        <v>36</v>
      </c>
      <c r="FW88" s="202" t="s">
        <v>36</v>
      </c>
      <c r="FX88" s="202" t="s">
        <v>36</v>
      </c>
      <c r="FY88" s="202" t="s">
        <v>36</v>
      </c>
      <c r="FZ88" s="202" t="s">
        <v>36</v>
      </c>
      <c r="GA88" s="202" t="s">
        <v>36</v>
      </c>
      <c r="GB88" s="203" t="s">
        <v>36</v>
      </c>
      <c r="GC88" s="202" t="s">
        <v>36</v>
      </c>
      <c r="GD88" s="202" t="s">
        <v>36</v>
      </c>
      <c r="GE88" s="202" t="s">
        <v>36</v>
      </c>
      <c r="GF88" s="202" t="s">
        <v>36</v>
      </c>
      <c r="GG88" s="202" t="s">
        <v>36</v>
      </c>
      <c r="GH88" s="202" t="s">
        <v>36</v>
      </c>
      <c r="GI88" s="204" t="s">
        <v>36</v>
      </c>
    </row>
    <row r="89" spans="1:191" outlineLevel="1">
      <c r="A89">
        <v>23</v>
      </c>
      <c r="B89" s="130"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9">
        <f t="shared" si="47"/>
        <v>865</v>
      </c>
      <c r="M89">
        <f t="shared" si="32"/>
        <v>0.9</v>
      </c>
      <c r="O89" s="136">
        <f t="shared" si="41"/>
        <v>2</v>
      </c>
      <c r="P89" s="135">
        <f>MOD(INT(($A89-5)/PRODUCT(R$63:$U$63)),P$63)+1</f>
        <v>2</v>
      </c>
      <c r="Q89" s="136">
        <f t="shared" si="42"/>
        <v>2</v>
      </c>
      <c r="R89" s="135">
        <f>MOD(INT(($A89-5)/PRODUCT(S$63:$U$63)),R$63)+1</f>
        <v>2</v>
      </c>
      <c r="S89" s="135">
        <f>MOD(INT(($A89-5)/PRODUCT(T$63:$U$63)),S$63)+1</f>
        <v>2</v>
      </c>
      <c r="T89" s="135">
        <f>MOD(INT(($A89-5)/PRODUCT(U$63:$U$63)),T$63)+1</f>
        <v>1</v>
      </c>
      <c r="W89" s="200" t="str">
        <f t="shared" si="43"/>
        <v>-</v>
      </c>
      <c r="X89" s="200" t="str">
        <f t="shared" si="43"/>
        <v>-</v>
      </c>
      <c r="Y89" s="200" t="str">
        <f t="shared" si="43"/>
        <v>-</v>
      </c>
      <c r="Z89" s="200" t="str">
        <f t="shared" si="43"/>
        <v>-</v>
      </c>
      <c r="AA89" s="200" t="str">
        <f t="shared" si="43"/>
        <v>-</v>
      </c>
      <c r="AB89" s="200" t="str">
        <f t="shared" si="43"/>
        <v>-</v>
      </c>
      <c r="AC89" s="200" t="str">
        <f t="shared" si="43"/>
        <v>-</v>
      </c>
      <c r="AD89" s="200" t="str">
        <f t="shared" si="43"/>
        <v>-</v>
      </c>
      <c r="AE89" s="200" t="str">
        <f t="shared" si="43"/>
        <v>-</v>
      </c>
      <c r="AF89" s="200" t="str">
        <f t="shared" si="43"/>
        <v>-</v>
      </c>
      <c r="AG89" s="200" t="str">
        <f t="shared" si="44"/>
        <v>-</v>
      </c>
      <c r="AH89" s="200" t="str">
        <f t="shared" si="44"/>
        <v>-</v>
      </c>
      <c r="AI89" s="200" t="str">
        <f t="shared" si="44"/>
        <v>-</v>
      </c>
      <c r="AJ89" s="200" t="str">
        <f t="shared" si="44"/>
        <v>-</v>
      </c>
      <c r="AK89" s="200" t="str">
        <f t="shared" si="44"/>
        <v>-</v>
      </c>
      <c r="AL89" s="200" t="str">
        <f t="shared" si="44"/>
        <v>-</v>
      </c>
      <c r="AM89" s="200" t="str">
        <f t="shared" si="44"/>
        <v>-</v>
      </c>
      <c r="AN89" s="200" t="str">
        <f t="shared" si="44"/>
        <v>-</v>
      </c>
      <c r="AO89" s="200" t="str">
        <f t="shared" si="44"/>
        <v>-</v>
      </c>
      <c r="AP89" s="200" t="str">
        <f t="shared" si="44"/>
        <v>-</v>
      </c>
      <c r="AQ89" s="200" t="str">
        <f t="shared" si="45"/>
        <v>-</v>
      </c>
      <c r="AR89" s="200" t="str">
        <f t="shared" si="45"/>
        <v>-</v>
      </c>
      <c r="AS89" s="200" t="str">
        <f t="shared" si="45"/>
        <v>-</v>
      </c>
      <c r="AT89" s="200" t="str">
        <f t="shared" si="45"/>
        <v>-</v>
      </c>
      <c r="AU89" s="200" t="str">
        <f t="shared" si="45"/>
        <v>-</v>
      </c>
      <c r="AV89" s="200" t="str">
        <f t="shared" si="45"/>
        <v>-</v>
      </c>
      <c r="AW89" s="200" t="str">
        <f t="shared" si="45"/>
        <v>-</v>
      </c>
      <c r="AX89" s="200" t="str">
        <f t="shared" si="45"/>
        <v>-</v>
      </c>
      <c r="AY89" s="200" t="str">
        <f t="shared" si="45"/>
        <v>-</v>
      </c>
      <c r="AZ89" s="200" t="str">
        <f t="shared" si="45"/>
        <v>-</v>
      </c>
      <c r="BA89" s="200" t="str">
        <f t="shared" si="46"/>
        <v>-</v>
      </c>
      <c r="BB89" s="200" t="str">
        <f t="shared" si="46"/>
        <v>-</v>
      </c>
      <c r="BC89" s="200" t="str">
        <f t="shared" si="46"/>
        <v>-</v>
      </c>
      <c r="BD89" s="200" t="str">
        <f t="shared" si="46"/>
        <v>-</v>
      </c>
      <c r="BE89" s="200" t="str">
        <f t="shared" si="46"/>
        <v>-</v>
      </c>
      <c r="BF89" s="200" t="str">
        <f t="shared" si="46"/>
        <v>-</v>
      </c>
      <c r="BG89" s="200" t="str">
        <f t="shared" si="46"/>
        <v>-</v>
      </c>
      <c r="BH89" s="200" t="str">
        <f t="shared" si="46"/>
        <v>-</v>
      </c>
      <c r="BI89" s="200" t="str">
        <f t="shared" si="46"/>
        <v>-</v>
      </c>
      <c r="BJ89" s="200" t="str">
        <f t="shared" si="46"/>
        <v>-</v>
      </c>
      <c r="BK89" s="200" t="str">
        <f t="shared" si="46"/>
        <v>-</v>
      </c>
      <c r="BL89" s="200" t="str">
        <f t="shared" si="46"/>
        <v>-</v>
      </c>
      <c r="BM89" s="195"/>
      <c r="BN89" s="201" t="s">
        <v>36</v>
      </c>
      <c r="BO89" s="202" t="s">
        <v>36</v>
      </c>
      <c r="BP89" s="202" t="s">
        <v>36</v>
      </c>
      <c r="BQ89" s="202" t="s">
        <v>36</v>
      </c>
      <c r="BR89" s="202" t="s">
        <v>36</v>
      </c>
      <c r="BS89" s="202" t="s">
        <v>36</v>
      </c>
      <c r="BT89" s="203" t="s">
        <v>36</v>
      </c>
      <c r="BU89" s="202" t="s">
        <v>36</v>
      </c>
      <c r="BV89" s="202" t="s">
        <v>36</v>
      </c>
      <c r="BW89" s="202" t="s">
        <v>36</v>
      </c>
      <c r="BX89" s="202" t="s">
        <v>36</v>
      </c>
      <c r="BY89" s="202" t="s">
        <v>36</v>
      </c>
      <c r="BZ89" s="202" t="s">
        <v>36</v>
      </c>
      <c r="CA89" s="203" t="s">
        <v>36</v>
      </c>
      <c r="CB89" s="202" t="s">
        <v>36</v>
      </c>
      <c r="CC89" s="202" t="s">
        <v>36</v>
      </c>
      <c r="CD89" s="202" t="s">
        <v>36</v>
      </c>
      <c r="CE89" s="202" t="s">
        <v>36</v>
      </c>
      <c r="CF89" s="202" t="s">
        <v>36</v>
      </c>
      <c r="CG89" s="202" t="s">
        <v>36</v>
      </c>
      <c r="CH89" s="204" t="s">
        <v>36</v>
      </c>
      <c r="CI89" s="201" t="s">
        <v>36</v>
      </c>
      <c r="CJ89" s="202" t="s">
        <v>36</v>
      </c>
      <c r="CK89" s="202" t="s">
        <v>36</v>
      </c>
      <c r="CL89" s="202" t="s">
        <v>36</v>
      </c>
      <c r="CM89" s="202" t="s">
        <v>36</v>
      </c>
      <c r="CN89" s="202" t="s">
        <v>36</v>
      </c>
      <c r="CO89" s="203" t="s">
        <v>36</v>
      </c>
      <c r="CP89" s="202" t="s">
        <v>36</v>
      </c>
      <c r="CQ89" s="202" t="s">
        <v>36</v>
      </c>
      <c r="CR89" s="202" t="s">
        <v>36</v>
      </c>
      <c r="CS89" s="202" t="s">
        <v>36</v>
      </c>
      <c r="CT89" s="202" t="s">
        <v>36</v>
      </c>
      <c r="CU89" s="202" t="s">
        <v>36</v>
      </c>
      <c r="CV89" s="203" t="s">
        <v>36</v>
      </c>
      <c r="CW89" s="202" t="s">
        <v>36</v>
      </c>
      <c r="CX89" s="202" t="s">
        <v>36</v>
      </c>
      <c r="CY89" s="202" t="s">
        <v>36</v>
      </c>
      <c r="CZ89" s="202" t="s">
        <v>36</v>
      </c>
      <c r="DA89" s="202" t="s">
        <v>36</v>
      </c>
      <c r="DB89" s="202" t="s">
        <v>36</v>
      </c>
      <c r="DC89" s="204" t="s">
        <v>36</v>
      </c>
      <c r="DD89" s="201" t="s">
        <v>36</v>
      </c>
      <c r="DE89" s="202" t="s">
        <v>36</v>
      </c>
      <c r="DF89" s="202" t="s">
        <v>36</v>
      </c>
      <c r="DG89" s="202" t="s">
        <v>36</v>
      </c>
      <c r="DH89" s="202" t="s">
        <v>36</v>
      </c>
      <c r="DI89" s="202" t="s">
        <v>36</v>
      </c>
      <c r="DJ89" s="203" t="s">
        <v>36</v>
      </c>
      <c r="DK89" s="202" t="s">
        <v>36</v>
      </c>
      <c r="DL89" s="202" t="s">
        <v>36</v>
      </c>
      <c r="DM89" s="202" t="s">
        <v>36</v>
      </c>
      <c r="DN89" s="202" t="s">
        <v>36</v>
      </c>
      <c r="DO89" s="202" t="s">
        <v>36</v>
      </c>
      <c r="DP89" s="202" t="s">
        <v>36</v>
      </c>
      <c r="DQ89" s="203" t="s">
        <v>36</v>
      </c>
      <c r="DR89" s="202" t="s">
        <v>36</v>
      </c>
      <c r="DS89" s="202" t="s">
        <v>36</v>
      </c>
      <c r="DT89" s="202" t="s">
        <v>36</v>
      </c>
      <c r="DU89" s="202" t="s">
        <v>36</v>
      </c>
      <c r="DV89" s="202" t="s">
        <v>36</v>
      </c>
      <c r="DW89" s="202" t="s">
        <v>36</v>
      </c>
      <c r="DX89" s="204" t="s">
        <v>36</v>
      </c>
      <c r="DY89" s="201" t="s">
        <v>36</v>
      </c>
      <c r="DZ89" s="202" t="s">
        <v>36</v>
      </c>
      <c r="EA89" s="202" t="s">
        <v>36</v>
      </c>
      <c r="EB89" s="202" t="s">
        <v>36</v>
      </c>
      <c r="EC89" s="202" t="s">
        <v>36</v>
      </c>
      <c r="ED89" s="202" t="s">
        <v>36</v>
      </c>
      <c r="EE89" s="203" t="s">
        <v>36</v>
      </c>
      <c r="EF89" s="202" t="s">
        <v>36</v>
      </c>
      <c r="EG89" s="202" t="s">
        <v>36</v>
      </c>
      <c r="EH89" s="202" t="s">
        <v>36</v>
      </c>
      <c r="EI89" s="202" t="s">
        <v>36</v>
      </c>
      <c r="EJ89" s="202" t="s">
        <v>36</v>
      </c>
      <c r="EK89" s="202" t="s">
        <v>36</v>
      </c>
      <c r="EL89" s="203" t="s">
        <v>36</v>
      </c>
      <c r="EM89" s="202" t="s">
        <v>36</v>
      </c>
      <c r="EN89" s="202" t="s">
        <v>36</v>
      </c>
      <c r="EO89" s="202" t="s">
        <v>36</v>
      </c>
      <c r="EP89" s="202" t="s">
        <v>36</v>
      </c>
      <c r="EQ89" s="202" t="s">
        <v>36</v>
      </c>
      <c r="ER89" s="202" t="s">
        <v>36</v>
      </c>
      <c r="ES89" s="204" t="s">
        <v>36</v>
      </c>
      <c r="ET89" s="201" t="s">
        <v>36</v>
      </c>
      <c r="EU89" s="202" t="s">
        <v>36</v>
      </c>
      <c r="EV89" s="202" t="s">
        <v>36</v>
      </c>
      <c r="EW89" s="202" t="s">
        <v>36</v>
      </c>
      <c r="EX89" s="202" t="s">
        <v>36</v>
      </c>
      <c r="EY89" s="202" t="s">
        <v>36</v>
      </c>
      <c r="EZ89" s="203" t="s">
        <v>36</v>
      </c>
      <c r="FA89" s="202" t="s">
        <v>36</v>
      </c>
      <c r="FB89" s="202" t="s">
        <v>36</v>
      </c>
      <c r="FC89" s="202" t="s">
        <v>36</v>
      </c>
      <c r="FD89" s="202" t="s">
        <v>36</v>
      </c>
      <c r="FE89" s="202" t="s">
        <v>36</v>
      </c>
      <c r="FF89" s="202" t="s">
        <v>36</v>
      </c>
      <c r="FG89" s="203" t="s">
        <v>36</v>
      </c>
      <c r="FH89" s="202" t="s">
        <v>36</v>
      </c>
      <c r="FI89" s="202" t="s">
        <v>36</v>
      </c>
      <c r="FJ89" s="202" t="s">
        <v>36</v>
      </c>
      <c r="FK89" s="202" t="s">
        <v>36</v>
      </c>
      <c r="FL89" s="202" t="s">
        <v>36</v>
      </c>
      <c r="FM89" s="202" t="s">
        <v>36</v>
      </c>
      <c r="FN89" s="204" t="s">
        <v>36</v>
      </c>
      <c r="FO89" s="201" t="s">
        <v>36</v>
      </c>
      <c r="FP89" s="202" t="s">
        <v>36</v>
      </c>
      <c r="FQ89" s="202" t="s">
        <v>36</v>
      </c>
      <c r="FR89" s="202" t="s">
        <v>36</v>
      </c>
      <c r="FS89" s="202" t="s">
        <v>36</v>
      </c>
      <c r="FT89" s="202" t="s">
        <v>36</v>
      </c>
      <c r="FU89" s="203" t="s">
        <v>36</v>
      </c>
      <c r="FV89" s="202" t="s">
        <v>36</v>
      </c>
      <c r="FW89" s="202" t="s">
        <v>36</v>
      </c>
      <c r="FX89" s="202" t="s">
        <v>36</v>
      </c>
      <c r="FY89" s="202" t="s">
        <v>36</v>
      </c>
      <c r="FZ89" s="202" t="s">
        <v>36</v>
      </c>
      <c r="GA89" s="202" t="s">
        <v>36</v>
      </c>
      <c r="GB89" s="203" t="s">
        <v>36</v>
      </c>
      <c r="GC89" s="202" t="s">
        <v>36</v>
      </c>
      <c r="GD89" s="202" t="s">
        <v>36</v>
      </c>
      <c r="GE89" s="202" t="s">
        <v>36</v>
      </c>
      <c r="GF89" s="202" t="s">
        <v>36</v>
      </c>
      <c r="GG89" s="202" t="s">
        <v>36</v>
      </c>
      <c r="GH89" s="202" t="s">
        <v>36</v>
      </c>
      <c r="GI89" s="204" t="s">
        <v>36</v>
      </c>
    </row>
    <row r="90" spans="1:191" outlineLevel="1">
      <c r="A90">
        <v>24</v>
      </c>
      <c r="B90" s="130"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9">
        <f t="shared" si="47"/>
        <v>865</v>
      </c>
      <c r="M90">
        <f t="shared" si="32"/>
        <v>0</v>
      </c>
      <c r="O90" s="136">
        <f t="shared" si="41"/>
        <v>2</v>
      </c>
      <c r="P90" s="135">
        <f>MOD(INT(($A90-5)/PRODUCT(R$63:$U$63)),P$63)+1</f>
        <v>2</v>
      </c>
      <c r="Q90" s="136">
        <f t="shared" si="42"/>
        <v>2</v>
      </c>
      <c r="R90" s="135">
        <f>MOD(INT(($A90-5)/PRODUCT(S$63:$U$63)),R$63)+1</f>
        <v>2</v>
      </c>
      <c r="S90" s="135">
        <f>MOD(INT(($A90-5)/PRODUCT(T$63:$U$63)),S$63)+1</f>
        <v>2</v>
      </c>
      <c r="T90" s="135">
        <f>MOD(INT(($A90-5)/PRODUCT(U$63:$U$63)),T$63)+1</f>
        <v>2</v>
      </c>
      <c r="W90" s="200" t="str">
        <f t="shared" si="43"/>
        <v>-</v>
      </c>
      <c r="X90" s="200" t="str">
        <f t="shared" si="43"/>
        <v>-</v>
      </c>
      <c r="Y90" s="200" t="str">
        <f t="shared" si="43"/>
        <v>-</v>
      </c>
      <c r="Z90" s="200" t="str">
        <f t="shared" si="43"/>
        <v>-</v>
      </c>
      <c r="AA90" s="200" t="str">
        <f t="shared" si="43"/>
        <v>-</v>
      </c>
      <c r="AB90" s="200" t="str">
        <f t="shared" si="43"/>
        <v>-</v>
      </c>
      <c r="AC90" s="200" t="str">
        <f t="shared" si="43"/>
        <v>-</v>
      </c>
      <c r="AD90" s="200" t="str">
        <f t="shared" si="43"/>
        <v>-</v>
      </c>
      <c r="AE90" s="200" t="str">
        <f t="shared" si="43"/>
        <v>-</v>
      </c>
      <c r="AF90" s="200" t="str">
        <f t="shared" si="43"/>
        <v>-</v>
      </c>
      <c r="AG90" s="200" t="str">
        <f t="shared" si="44"/>
        <v>-</v>
      </c>
      <c r="AH90" s="200" t="str">
        <f t="shared" si="44"/>
        <v>-</v>
      </c>
      <c r="AI90" s="200" t="str">
        <f t="shared" si="44"/>
        <v>-</v>
      </c>
      <c r="AJ90" s="200" t="str">
        <f t="shared" si="44"/>
        <v>-</v>
      </c>
      <c r="AK90" s="200" t="str">
        <f t="shared" si="44"/>
        <v>-</v>
      </c>
      <c r="AL90" s="200" t="str">
        <f t="shared" si="44"/>
        <v>-</v>
      </c>
      <c r="AM90" s="200" t="str">
        <f t="shared" si="44"/>
        <v>-</v>
      </c>
      <c r="AN90" s="200" t="str">
        <f t="shared" si="44"/>
        <v>-</v>
      </c>
      <c r="AO90" s="200" t="str">
        <f t="shared" si="44"/>
        <v>-</v>
      </c>
      <c r="AP90" s="200" t="str">
        <f t="shared" si="44"/>
        <v>-</v>
      </c>
      <c r="AQ90" s="200" t="str">
        <f t="shared" si="45"/>
        <v>-</v>
      </c>
      <c r="AR90" s="200" t="str">
        <f t="shared" si="45"/>
        <v>-</v>
      </c>
      <c r="AS90" s="200" t="str">
        <f t="shared" si="45"/>
        <v>-</v>
      </c>
      <c r="AT90" s="200" t="str">
        <f t="shared" si="45"/>
        <v>-</v>
      </c>
      <c r="AU90" s="200" t="str">
        <f t="shared" si="45"/>
        <v>-</v>
      </c>
      <c r="AV90" s="200" t="str">
        <f t="shared" si="45"/>
        <v>-</v>
      </c>
      <c r="AW90" s="200" t="str">
        <f t="shared" si="45"/>
        <v>-</v>
      </c>
      <c r="AX90" s="200" t="str">
        <f t="shared" si="45"/>
        <v>-</v>
      </c>
      <c r="AY90" s="200" t="str">
        <f t="shared" si="45"/>
        <v>-</v>
      </c>
      <c r="AZ90" s="200" t="str">
        <f t="shared" si="45"/>
        <v>-</v>
      </c>
      <c r="BA90" s="200" t="str">
        <f t="shared" si="46"/>
        <v>-</v>
      </c>
      <c r="BB90" s="200" t="str">
        <f t="shared" si="46"/>
        <v>-</v>
      </c>
      <c r="BC90" s="200" t="str">
        <f t="shared" si="46"/>
        <v>-</v>
      </c>
      <c r="BD90" s="200" t="str">
        <f t="shared" si="46"/>
        <v>-</v>
      </c>
      <c r="BE90" s="200" t="str">
        <f t="shared" si="46"/>
        <v>-</v>
      </c>
      <c r="BF90" s="200" t="str">
        <f t="shared" si="46"/>
        <v>-</v>
      </c>
      <c r="BG90" s="200" t="str">
        <f t="shared" si="46"/>
        <v>-</v>
      </c>
      <c r="BH90" s="200" t="str">
        <f t="shared" si="46"/>
        <v>-</v>
      </c>
      <c r="BI90" s="200" t="str">
        <f t="shared" si="46"/>
        <v>-</v>
      </c>
      <c r="BJ90" s="200" t="str">
        <f t="shared" si="46"/>
        <v>-</v>
      </c>
      <c r="BK90" s="200" t="str">
        <f t="shared" si="46"/>
        <v>-</v>
      </c>
      <c r="BL90" s="200" t="str">
        <f t="shared" si="46"/>
        <v>-</v>
      </c>
      <c r="BM90" s="195"/>
      <c r="BN90" s="201" t="s">
        <v>36</v>
      </c>
      <c r="BO90" s="202" t="s">
        <v>36</v>
      </c>
      <c r="BP90" s="202" t="s">
        <v>36</v>
      </c>
      <c r="BQ90" s="202" t="s">
        <v>36</v>
      </c>
      <c r="BR90" s="202" t="s">
        <v>36</v>
      </c>
      <c r="BS90" s="202" t="s">
        <v>36</v>
      </c>
      <c r="BT90" s="203" t="s">
        <v>36</v>
      </c>
      <c r="BU90" s="202" t="s">
        <v>36</v>
      </c>
      <c r="BV90" s="202" t="s">
        <v>36</v>
      </c>
      <c r="BW90" s="202" t="s">
        <v>36</v>
      </c>
      <c r="BX90" s="202" t="s">
        <v>36</v>
      </c>
      <c r="BY90" s="202" t="s">
        <v>36</v>
      </c>
      <c r="BZ90" s="202" t="s">
        <v>36</v>
      </c>
      <c r="CA90" s="203" t="s">
        <v>36</v>
      </c>
      <c r="CB90" s="202" t="s">
        <v>36</v>
      </c>
      <c r="CC90" s="202" t="s">
        <v>36</v>
      </c>
      <c r="CD90" s="202" t="s">
        <v>36</v>
      </c>
      <c r="CE90" s="202" t="s">
        <v>36</v>
      </c>
      <c r="CF90" s="202" t="s">
        <v>36</v>
      </c>
      <c r="CG90" s="202" t="s">
        <v>36</v>
      </c>
      <c r="CH90" s="204" t="s">
        <v>36</v>
      </c>
      <c r="CI90" s="201" t="s">
        <v>36</v>
      </c>
      <c r="CJ90" s="202" t="s">
        <v>36</v>
      </c>
      <c r="CK90" s="202" t="s">
        <v>36</v>
      </c>
      <c r="CL90" s="202" t="s">
        <v>36</v>
      </c>
      <c r="CM90" s="202" t="s">
        <v>36</v>
      </c>
      <c r="CN90" s="202" t="s">
        <v>36</v>
      </c>
      <c r="CO90" s="203" t="s">
        <v>36</v>
      </c>
      <c r="CP90" s="202" t="s">
        <v>36</v>
      </c>
      <c r="CQ90" s="202" t="s">
        <v>36</v>
      </c>
      <c r="CR90" s="202" t="s">
        <v>36</v>
      </c>
      <c r="CS90" s="202" t="s">
        <v>36</v>
      </c>
      <c r="CT90" s="202" t="s">
        <v>36</v>
      </c>
      <c r="CU90" s="202" t="s">
        <v>36</v>
      </c>
      <c r="CV90" s="203" t="s">
        <v>36</v>
      </c>
      <c r="CW90" s="202" t="s">
        <v>36</v>
      </c>
      <c r="CX90" s="202" t="s">
        <v>36</v>
      </c>
      <c r="CY90" s="202" t="s">
        <v>36</v>
      </c>
      <c r="CZ90" s="202" t="s">
        <v>36</v>
      </c>
      <c r="DA90" s="202" t="s">
        <v>36</v>
      </c>
      <c r="DB90" s="202" t="s">
        <v>36</v>
      </c>
      <c r="DC90" s="204" t="s">
        <v>36</v>
      </c>
      <c r="DD90" s="201" t="s">
        <v>36</v>
      </c>
      <c r="DE90" s="202" t="s">
        <v>36</v>
      </c>
      <c r="DF90" s="202" t="s">
        <v>36</v>
      </c>
      <c r="DG90" s="202" t="s">
        <v>36</v>
      </c>
      <c r="DH90" s="202" t="s">
        <v>36</v>
      </c>
      <c r="DI90" s="202" t="s">
        <v>36</v>
      </c>
      <c r="DJ90" s="203" t="s">
        <v>36</v>
      </c>
      <c r="DK90" s="202" t="s">
        <v>36</v>
      </c>
      <c r="DL90" s="202" t="s">
        <v>36</v>
      </c>
      <c r="DM90" s="202" t="s">
        <v>36</v>
      </c>
      <c r="DN90" s="202" t="s">
        <v>36</v>
      </c>
      <c r="DO90" s="202" t="s">
        <v>36</v>
      </c>
      <c r="DP90" s="202" t="s">
        <v>36</v>
      </c>
      <c r="DQ90" s="203" t="s">
        <v>36</v>
      </c>
      <c r="DR90" s="202" t="s">
        <v>36</v>
      </c>
      <c r="DS90" s="202" t="s">
        <v>36</v>
      </c>
      <c r="DT90" s="202" t="s">
        <v>36</v>
      </c>
      <c r="DU90" s="202" t="s">
        <v>36</v>
      </c>
      <c r="DV90" s="202" t="s">
        <v>36</v>
      </c>
      <c r="DW90" s="202" t="s">
        <v>36</v>
      </c>
      <c r="DX90" s="204" t="s">
        <v>36</v>
      </c>
      <c r="DY90" s="201" t="s">
        <v>36</v>
      </c>
      <c r="DZ90" s="202" t="s">
        <v>36</v>
      </c>
      <c r="EA90" s="202" t="s">
        <v>36</v>
      </c>
      <c r="EB90" s="202" t="s">
        <v>36</v>
      </c>
      <c r="EC90" s="202" t="s">
        <v>36</v>
      </c>
      <c r="ED90" s="202" t="s">
        <v>36</v>
      </c>
      <c r="EE90" s="203" t="s">
        <v>36</v>
      </c>
      <c r="EF90" s="202" t="s">
        <v>36</v>
      </c>
      <c r="EG90" s="202" t="s">
        <v>36</v>
      </c>
      <c r="EH90" s="202" t="s">
        <v>36</v>
      </c>
      <c r="EI90" s="202" t="s">
        <v>36</v>
      </c>
      <c r="EJ90" s="202" t="s">
        <v>36</v>
      </c>
      <c r="EK90" s="202" t="s">
        <v>36</v>
      </c>
      <c r="EL90" s="203" t="s">
        <v>36</v>
      </c>
      <c r="EM90" s="202" t="s">
        <v>36</v>
      </c>
      <c r="EN90" s="202" t="s">
        <v>36</v>
      </c>
      <c r="EO90" s="202" t="s">
        <v>36</v>
      </c>
      <c r="EP90" s="202" t="s">
        <v>36</v>
      </c>
      <c r="EQ90" s="202" t="s">
        <v>36</v>
      </c>
      <c r="ER90" s="202" t="s">
        <v>36</v>
      </c>
      <c r="ES90" s="204" t="s">
        <v>36</v>
      </c>
      <c r="ET90" s="201" t="s">
        <v>36</v>
      </c>
      <c r="EU90" s="202" t="s">
        <v>36</v>
      </c>
      <c r="EV90" s="202" t="s">
        <v>36</v>
      </c>
      <c r="EW90" s="202" t="s">
        <v>36</v>
      </c>
      <c r="EX90" s="202" t="s">
        <v>36</v>
      </c>
      <c r="EY90" s="202" t="s">
        <v>36</v>
      </c>
      <c r="EZ90" s="203" t="s">
        <v>36</v>
      </c>
      <c r="FA90" s="202" t="s">
        <v>36</v>
      </c>
      <c r="FB90" s="202" t="s">
        <v>36</v>
      </c>
      <c r="FC90" s="202" t="s">
        <v>36</v>
      </c>
      <c r="FD90" s="202" t="s">
        <v>36</v>
      </c>
      <c r="FE90" s="202" t="s">
        <v>36</v>
      </c>
      <c r="FF90" s="202" t="s">
        <v>36</v>
      </c>
      <c r="FG90" s="203" t="s">
        <v>36</v>
      </c>
      <c r="FH90" s="202" t="s">
        <v>36</v>
      </c>
      <c r="FI90" s="202" t="s">
        <v>36</v>
      </c>
      <c r="FJ90" s="202" t="s">
        <v>36</v>
      </c>
      <c r="FK90" s="202" t="s">
        <v>36</v>
      </c>
      <c r="FL90" s="202" t="s">
        <v>36</v>
      </c>
      <c r="FM90" s="202" t="s">
        <v>36</v>
      </c>
      <c r="FN90" s="204" t="s">
        <v>36</v>
      </c>
      <c r="FO90" s="201" t="s">
        <v>36</v>
      </c>
      <c r="FP90" s="202" t="s">
        <v>36</v>
      </c>
      <c r="FQ90" s="202" t="s">
        <v>36</v>
      </c>
      <c r="FR90" s="202" t="s">
        <v>36</v>
      </c>
      <c r="FS90" s="202" t="s">
        <v>36</v>
      </c>
      <c r="FT90" s="202" t="s">
        <v>36</v>
      </c>
      <c r="FU90" s="203" t="s">
        <v>36</v>
      </c>
      <c r="FV90" s="202" t="s">
        <v>36</v>
      </c>
      <c r="FW90" s="202" t="s">
        <v>36</v>
      </c>
      <c r="FX90" s="202" t="s">
        <v>36</v>
      </c>
      <c r="FY90" s="202" t="s">
        <v>36</v>
      </c>
      <c r="FZ90" s="202" t="s">
        <v>36</v>
      </c>
      <c r="GA90" s="202" t="s">
        <v>36</v>
      </c>
      <c r="GB90" s="203" t="s">
        <v>36</v>
      </c>
      <c r="GC90" s="202" t="s">
        <v>36</v>
      </c>
      <c r="GD90" s="202" t="s">
        <v>36</v>
      </c>
      <c r="GE90" s="202" t="s">
        <v>36</v>
      </c>
      <c r="GF90" s="202" t="s">
        <v>36</v>
      </c>
      <c r="GG90" s="202" t="s">
        <v>36</v>
      </c>
      <c r="GH90" s="202" t="s">
        <v>36</v>
      </c>
      <c r="GI90" s="204" t="s">
        <v>36</v>
      </c>
    </row>
    <row r="91" spans="1:191" outlineLevel="1">
      <c r="A91">
        <v>25</v>
      </c>
      <c r="B91" s="130"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9">
        <f t="shared" si="47"/>
        <v>450</v>
      </c>
      <c r="M91">
        <f t="shared" si="32"/>
        <v>0.9</v>
      </c>
      <c r="O91" s="136">
        <f t="shared" si="41"/>
        <v>2</v>
      </c>
      <c r="P91" s="135">
        <f>MOD(INT(($A91-5)/PRODUCT(R$63:$U$63)),P$63)+1</f>
        <v>2</v>
      </c>
      <c r="Q91" s="136">
        <f t="shared" si="42"/>
        <v>3</v>
      </c>
      <c r="R91" s="135">
        <f>MOD(INT(($A91-5)/PRODUCT(S$63:$U$63)),R$63)+1</f>
        <v>3</v>
      </c>
      <c r="S91" s="135">
        <f>MOD(INT(($A91-5)/PRODUCT(T$63:$U$63)),S$63)+1</f>
        <v>1</v>
      </c>
      <c r="T91" s="135">
        <f>MOD(INT(($A91-5)/PRODUCT(U$63:$U$63)),T$63)+1</f>
        <v>1</v>
      </c>
      <c r="W91" s="200" t="str">
        <f t="shared" ref="W91:AF99" si="49">INDEX($BN91:$GI91,1,W$66+(d.Region-1)*42)</f>
        <v>-</v>
      </c>
      <c r="X91" s="200" t="str">
        <f t="shared" si="49"/>
        <v>-</v>
      </c>
      <c r="Y91" s="200" t="str">
        <f t="shared" si="49"/>
        <v>-</v>
      </c>
      <c r="Z91" s="200" t="str">
        <f t="shared" si="49"/>
        <v>-</v>
      </c>
      <c r="AA91" s="200" t="str">
        <f t="shared" si="49"/>
        <v>-</v>
      </c>
      <c r="AB91" s="200" t="str">
        <f t="shared" si="49"/>
        <v>-</v>
      </c>
      <c r="AC91" s="200" t="str">
        <f t="shared" si="49"/>
        <v>-</v>
      </c>
      <c r="AD91" s="200" t="str">
        <f t="shared" si="49"/>
        <v>-</v>
      </c>
      <c r="AE91" s="200" t="str">
        <f t="shared" si="49"/>
        <v>-</v>
      </c>
      <c r="AF91" s="200" t="str">
        <f t="shared" si="49"/>
        <v>-</v>
      </c>
      <c r="AG91" s="200" t="str">
        <f t="shared" ref="AG91:AP99" si="50">INDEX($BN91:$GI91,1,AG$66+(d.Region-1)*42)</f>
        <v>-</v>
      </c>
      <c r="AH91" s="200" t="str">
        <f t="shared" si="50"/>
        <v>-</v>
      </c>
      <c r="AI91" s="200" t="str">
        <f t="shared" si="50"/>
        <v>-</v>
      </c>
      <c r="AJ91" s="200" t="str">
        <f t="shared" si="50"/>
        <v>-</v>
      </c>
      <c r="AK91" s="200" t="str">
        <f t="shared" si="50"/>
        <v>-</v>
      </c>
      <c r="AL91" s="200" t="str">
        <f t="shared" si="50"/>
        <v>-</v>
      </c>
      <c r="AM91" s="200" t="str">
        <f t="shared" si="50"/>
        <v>-</v>
      </c>
      <c r="AN91" s="200" t="str">
        <f t="shared" si="50"/>
        <v>-</v>
      </c>
      <c r="AO91" s="200" t="str">
        <f t="shared" si="50"/>
        <v>-</v>
      </c>
      <c r="AP91" s="200" t="str">
        <f t="shared" si="50"/>
        <v>-</v>
      </c>
      <c r="AQ91" s="200" t="str">
        <f t="shared" ref="AQ91:AZ99" si="51">INDEX($BN91:$GI91,1,AQ$66+(d.Region-1)*42)</f>
        <v>-</v>
      </c>
      <c r="AR91" s="200" t="str">
        <f t="shared" si="51"/>
        <v>-</v>
      </c>
      <c r="AS91" s="200" t="str">
        <f t="shared" si="51"/>
        <v>-</v>
      </c>
      <c r="AT91" s="200" t="str">
        <f t="shared" si="51"/>
        <v>-</v>
      </c>
      <c r="AU91" s="200" t="str">
        <f t="shared" si="51"/>
        <v>-</v>
      </c>
      <c r="AV91" s="200" t="str">
        <f t="shared" si="51"/>
        <v>-</v>
      </c>
      <c r="AW91" s="200" t="str">
        <f t="shared" si="51"/>
        <v>-</v>
      </c>
      <c r="AX91" s="200" t="str">
        <f t="shared" si="51"/>
        <v>-</v>
      </c>
      <c r="AY91" s="200" t="str">
        <f t="shared" si="51"/>
        <v>-</v>
      </c>
      <c r="AZ91" s="200" t="str">
        <f t="shared" si="51"/>
        <v>-</v>
      </c>
      <c r="BA91" s="200" t="str">
        <f t="shared" ref="BA91:BL99" si="52">INDEX($BN91:$GI91,1,BA$66+(d.Region-1)*42)</f>
        <v>-</v>
      </c>
      <c r="BB91" s="200" t="str">
        <f t="shared" si="52"/>
        <v>-</v>
      </c>
      <c r="BC91" s="200" t="str">
        <f t="shared" si="52"/>
        <v>-</v>
      </c>
      <c r="BD91" s="200" t="str">
        <f t="shared" si="52"/>
        <v>-</v>
      </c>
      <c r="BE91" s="200" t="str">
        <f t="shared" si="52"/>
        <v>-</v>
      </c>
      <c r="BF91" s="200" t="str">
        <f t="shared" si="52"/>
        <v>-</v>
      </c>
      <c r="BG91" s="200" t="str">
        <f t="shared" si="52"/>
        <v>-</v>
      </c>
      <c r="BH91" s="200" t="str">
        <f t="shared" si="52"/>
        <v>-</v>
      </c>
      <c r="BI91" s="200" t="str">
        <f t="shared" si="52"/>
        <v>-</v>
      </c>
      <c r="BJ91" s="200" t="str">
        <f t="shared" si="52"/>
        <v>-</v>
      </c>
      <c r="BK91" s="200" t="str">
        <f t="shared" si="52"/>
        <v>-</v>
      </c>
      <c r="BL91" s="200" t="str">
        <f t="shared" si="52"/>
        <v>-</v>
      </c>
      <c r="BM91" s="195"/>
      <c r="BN91" s="201" t="s">
        <v>36</v>
      </c>
      <c r="BO91" s="202" t="s">
        <v>36</v>
      </c>
      <c r="BP91" s="202" t="s">
        <v>36</v>
      </c>
      <c r="BQ91" s="202" t="s">
        <v>36</v>
      </c>
      <c r="BR91" s="202" t="s">
        <v>36</v>
      </c>
      <c r="BS91" s="202" t="s">
        <v>36</v>
      </c>
      <c r="BT91" s="203" t="s">
        <v>36</v>
      </c>
      <c r="BU91" s="202" t="s">
        <v>36</v>
      </c>
      <c r="BV91" s="202" t="s">
        <v>36</v>
      </c>
      <c r="BW91" s="202" t="s">
        <v>36</v>
      </c>
      <c r="BX91" s="202" t="s">
        <v>36</v>
      </c>
      <c r="BY91" s="202" t="s">
        <v>36</v>
      </c>
      <c r="BZ91" s="202" t="s">
        <v>36</v>
      </c>
      <c r="CA91" s="203" t="s">
        <v>36</v>
      </c>
      <c r="CB91" s="202" t="s">
        <v>36</v>
      </c>
      <c r="CC91" s="202" t="s">
        <v>36</v>
      </c>
      <c r="CD91" s="202" t="s">
        <v>36</v>
      </c>
      <c r="CE91" s="202" t="s">
        <v>36</v>
      </c>
      <c r="CF91" s="202" t="s">
        <v>36</v>
      </c>
      <c r="CG91" s="202" t="s">
        <v>36</v>
      </c>
      <c r="CH91" s="204" t="s">
        <v>36</v>
      </c>
      <c r="CI91" s="201" t="s">
        <v>36</v>
      </c>
      <c r="CJ91" s="202" t="s">
        <v>36</v>
      </c>
      <c r="CK91" s="202" t="s">
        <v>36</v>
      </c>
      <c r="CL91" s="202" t="s">
        <v>36</v>
      </c>
      <c r="CM91" s="202" t="s">
        <v>36</v>
      </c>
      <c r="CN91" s="202" t="s">
        <v>36</v>
      </c>
      <c r="CO91" s="203" t="s">
        <v>36</v>
      </c>
      <c r="CP91" s="202" t="s">
        <v>36</v>
      </c>
      <c r="CQ91" s="202" t="s">
        <v>36</v>
      </c>
      <c r="CR91" s="202" t="s">
        <v>36</v>
      </c>
      <c r="CS91" s="202" t="s">
        <v>36</v>
      </c>
      <c r="CT91" s="202" t="s">
        <v>36</v>
      </c>
      <c r="CU91" s="202" t="s">
        <v>36</v>
      </c>
      <c r="CV91" s="203" t="s">
        <v>36</v>
      </c>
      <c r="CW91" s="202" t="s">
        <v>36</v>
      </c>
      <c r="CX91" s="202" t="s">
        <v>36</v>
      </c>
      <c r="CY91" s="202" t="s">
        <v>36</v>
      </c>
      <c r="CZ91" s="202" t="s">
        <v>36</v>
      </c>
      <c r="DA91" s="202" t="s">
        <v>36</v>
      </c>
      <c r="DB91" s="202" t="s">
        <v>36</v>
      </c>
      <c r="DC91" s="204" t="s">
        <v>36</v>
      </c>
      <c r="DD91" s="201" t="s">
        <v>36</v>
      </c>
      <c r="DE91" s="202" t="s">
        <v>36</v>
      </c>
      <c r="DF91" s="202" t="s">
        <v>36</v>
      </c>
      <c r="DG91" s="202" t="s">
        <v>36</v>
      </c>
      <c r="DH91" s="202" t="s">
        <v>36</v>
      </c>
      <c r="DI91" s="202" t="s">
        <v>36</v>
      </c>
      <c r="DJ91" s="203" t="s">
        <v>36</v>
      </c>
      <c r="DK91" s="202" t="s">
        <v>36</v>
      </c>
      <c r="DL91" s="202" t="s">
        <v>36</v>
      </c>
      <c r="DM91" s="202" t="s">
        <v>36</v>
      </c>
      <c r="DN91" s="202" t="s">
        <v>36</v>
      </c>
      <c r="DO91" s="202" t="s">
        <v>36</v>
      </c>
      <c r="DP91" s="202" t="s">
        <v>36</v>
      </c>
      <c r="DQ91" s="203" t="s">
        <v>36</v>
      </c>
      <c r="DR91" s="202" t="s">
        <v>36</v>
      </c>
      <c r="DS91" s="202" t="s">
        <v>36</v>
      </c>
      <c r="DT91" s="202" t="s">
        <v>36</v>
      </c>
      <c r="DU91" s="202" t="s">
        <v>36</v>
      </c>
      <c r="DV91" s="202" t="s">
        <v>36</v>
      </c>
      <c r="DW91" s="202" t="s">
        <v>36</v>
      </c>
      <c r="DX91" s="204" t="s">
        <v>36</v>
      </c>
      <c r="DY91" s="201" t="s">
        <v>36</v>
      </c>
      <c r="DZ91" s="202" t="s">
        <v>36</v>
      </c>
      <c r="EA91" s="202" t="s">
        <v>36</v>
      </c>
      <c r="EB91" s="202" t="s">
        <v>36</v>
      </c>
      <c r="EC91" s="202" t="s">
        <v>36</v>
      </c>
      <c r="ED91" s="202" t="s">
        <v>36</v>
      </c>
      <c r="EE91" s="203" t="s">
        <v>36</v>
      </c>
      <c r="EF91" s="202" t="s">
        <v>36</v>
      </c>
      <c r="EG91" s="202" t="s">
        <v>36</v>
      </c>
      <c r="EH91" s="202" t="s">
        <v>36</v>
      </c>
      <c r="EI91" s="202" t="s">
        <v>36</v>
      </c>
      <c r="EJ91" s="202" t="s">
        <v>36</v>
      </c>
      <c r="EK91" s="202" t="s">
        <v>36</v>
      </c>
      <c r="EL91" s="203" t="s">
        <v>36</v>
      </c>
      <c r="EM91" s="202" t="s">
        <v>36</v>
      </c>
      <c r="EN91" s="202" t="s">
        <v>36</v>
      </c>
      <c r="EO91" s="202" t="s">
        <v>36</v>
      </c>
      <c r="EP91" s="202" t="s">
        <v>36</v>
      </c>
      <c r="EQ91" s="202" t="s">
        <v>36</v>
      </c>
      <c r="ER91" s="202" t="s">
        <v>36</v>
      </c>
      <c r="ES91" s="204" t="s">
        <v>36</v>
      </c>
      <c r="ET91" s="201" t="s">
        <v>36</v>
      </c>
      <c r="EU91" s="202" t="s">
        <v>36</v>
      </c>
      <c r="EV91" s="202" t="s">
        <v>36</v>
      </c>
      <c r="EW91" s="202" t="s">
        <v>36</v>
      </c>
      <c r="EX91" s="202" t="s">
        <v>36</v>
      </c>
      <c r="EY91" s="202" t="s">
        <v>36</v>
      </c>
      <c r="EZ91" s="203" t="s">
        <v>36</v>
      </c>
      <c r="FA91" s="202" t="s">
        <v>36</v>
      </c>
      <c r="FB91" s="202" t="s">
        <v>36</v>
      </c>
      <c r="FC91" s="202" t="s">
        <v>36</v>
      </c>
      <c r="FD91" s="202" t="s">
        <v>36</v>
      </c>
      <c r="FE91" s="202" t="s">
        <v>36</v>
      </c>
      <c r="FF91" s="202" t="s">
        <v>36</v>
      </c>
      <c r="FG91" s="203" t="s">
        <v>36</v>
      </c>
      <c r="FH91" s="202" t="s">
        <v>36</v>
      </c>
      <c r="FI91" s="202" t="s">
        <v>36</v>
      </c>
      <c r="FJ91" s="202" t="s">
        <v>36</v>
      </c>
      <c r="FK91" s="202" t="s">
        <v>36</v>
      </c>
      <c r="FL91" s="202" t="s">
        <v>36</v>
      </c>
      <c r="FM91" s="202" t="s">
        <v>36</v>
      </c>
      <c r="FN91" s="204" t="s">
        <v>36</v>
      </c>
      <c r="FO91" s="201" t="s">
        <v>36</v>
      </c>
      <c r="FP91" s="202" t="s">
        <v>36</v>
      </c>
      <c r="FQ91" s="202" t="s">
        <v>36</v>
      </c>
      <c r="FR91" s="202" t="s">
        <v>36</v>
      </c>
      <c r="FS91" s="202" t="s">
        <v>36</v>
      </c>
      <c r="FT91" s="202" t="s">
        <v>36</v>
      </c>
      <c r="FU91" s="203" t="s">
        <v>36</v>
      </c>
      <c r="FV91" s="202" t="s">
        <v>36</v>
      </c>
      <c r="FW91" s="202" t="s">
        <v>36</v>
      </c>
      <c r="FX91" s="202" t="s">
        <v>36</v>
      </c>
      <c r="FY91" s="202" t="s">
        <v>36</v>
      </c>
      <c r="FZ91" s="202" t="s">
        <v>36</v>
      </c>
      <c r="GA91" s="202" t="s">
        <v>36</v>
      </c>
      <c r="GB91" s="203" t="s">
        <v>36</v>
      </c>
      <c r="GC91" s="202" t="s">
        <v>36</v>
      </c>
      <c r="GD91" s="202" t="s">
        <v>36</v>
      </c>
      <c r="GE91" s="202" t="s">
        <v>36</v>
      </c>
      <c r="GF91" s="202" t="s">
        <v>36</v>
      </c>
      <c r="GG91" s="202" t="s">
        <v>36</v>
      </c>
      <c r="GH91" s="202" t="s">
        <v>36</v>
      </c>
      <c r="GI91" s="204" t="s">
        <v>36</v>
      </c>
    </row>
    <row r="92" spans="1:191" outlineLevel="1">
      <c r="A92">
        <v>26</v>
      </c>
      <c r="B92" s="130"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9">
        <f t="shared" si="47"/>
        <v>450</v>
      </c>
      <c r="M92">
        <f t="shared" si="32"/>
        <v>0</v>
      </c>
      <c r="O92" s="136">
        <f t="shared" si="41"/>
        <v>2</v>
      </c>
      <c r="P92" s="135">
        <f>MOD(INT(($A92-5)/PRODUCT(R$63:$U$63)),P$63)+1</f>
        <v>2</v>
      </c>
      <c r="Q92" s="136">
        <f t="shared" si="42"/>
        <v>3</v>
      </c>
      <c r="R92" s="135">
        <f>MOD(INT(($A92-5)/PRODUCT(S$63:$U$63)),R$63)+1</f>
        <v>3</v>
      </c>
      <c r="S92" s="135">
        <f>MOD(INT(($A92-5)/PRODUCT(T$63:$U$63)),S$63)+1</f>
        <v>1</v>
      </c>
      <c r="T92" s="135">
        <f>MOD(INT(($A92-5)/PRODUCT(U$63:$U$63)),T$63)+1</f>
        <v>2</v>
      </c>
      <c r="W92" s="200" t="str">
        <f t="shared" si="49"/>
        <v>-</v>
      </c>
      <c r="X92" s="200" t="str">
        <f t="shared" si="49"/>
        <v>-</v>
      </c>
      <c r="Y92" s="200" t="str">
        <f t="shared" si="49"/>
        <v>-</v>
      </c>
      <c r="Z92" s="200" t="str">
        <f t="shared" si="49"/>
        <v>-</v>
      </c>
      <c r="AA92" s="200" t="str">
        <f t="shared" si="49"/>
        <v>-</v>
      </c>
      <c r="AB92" s="200" t="str">
        <f t="shared" si="49"/>
        <v>-</v>
      </c>
      <c r="AC92" s="200" t="str">
        <f t="shared" si="49"/>
        <v>-</v>
      </c>
      <c r="AD92" s="200" t="str">
        <f t="shared" si="49"/>
        <v>-</v>
      </c>
      <c r="AE92" s="200" t="str">
        <f t="shared" si="49"/>
        <v>-</v>
      </c>
      <c r="AF92" s="200" t="str">
        <f t="shared" si="49"/>
        <v>-</v>
      </c>
      <c r="AG92" s="200" t="str">
        <f t="shared" si="50"/>
        <v>-</v>
      </c>
      <c r="AH92" s="200" t="str">
        <f t="shared" si="50"/>
        <v>-</v>
      </c>
      <c r="AI92" s="200" t="str">
        <f t="shared" si="50"/>
        <v>-</v>
      </c>
      <c r="AJ92" s="200" t="str">
        <f t="shared" si="50"/>
        <v>-</v>
      </c>
      <c r="AK92" s="200" t="str">
        <f t="shared" si="50"/>
        <v>-</v>
      </c>
      <c r="AL92" s="200" t="str">
        <f t="shared" si="50"/>
        <v>-</v>
      </c>
      <c r="AM92" s="200" t="str">
        <f t="shared" si="50"/>
        <v>-</v>
      </c>
      <c r="AN92" s="200" t="str">
        <f t="shared" si="50"/>
        <v>-</v>
      </c>
      <c r="AO92" s="200" t="str">
        <f t="shared" si="50"/>
        <v>-</v>
      </c>
      <c r="AP92" s="200" t="str">
        <f t="shared" si="50"/>
        <v>-</v>
      </c>
      <c r="AQ92" s="200" t="str">
        <f t="shared" si="51"/>
        <v>-</v>
      </c>
      <c r="AR92" s="200" t="str">
        <f t="shared" si="51"/>
        <v>-</v>
      </c>
      <c r="AS92" s="200" t="str">
        <f t="shared" si="51"/>
        <v>-</v>
      </c>
      <c r="AT92" s="200" t="str">
        <f t="shared" si="51"/>
        <v>-</v>
      </c>
      <c r="AU92" s="200" t="str">
        <f t="shared" si="51"/>
        <v>-</v>
      </c>
      <c r="AV92" s="200" t="str">
        <f t="shared" si="51"/>
        <v>-</v>
      </c>
      <c r="AW92" s="200" t="str">
        <f t="shared" si="51"/>
        <v>-</v>
      </c>
      <c r="AX92" s="200" t="str">
        <f t="shared" si="51"/>
        <v>-</v>
      </c>
      <c r="AY92" s="200" t="str">
        <f t="shared" si="51"/>
        <v>-</v>
      </c>
      <c r="AZ92" s="200" t="str">
        <f t="shared" si="51"/>
        <v>-</v>
      </c>
      <c r="BA92" s="200" t="str">
        <f t="shared" si="52"/>
        <v>-</v>
      </c>
      <c r="BB92" s="200" t="str">
        <f t="shared" si="52"/>
        <v>-</v>
      </c>
      <c r="BC92" s="200" t="str">
        <f t="shared" si="52"/>
        <v>-</v>
      </c>
      <c r="BD92" s="200" t="str">
        <f t="shared" si="52"/>
        <v>-</v>
      </c>
      <c r="BE92" s="200" t="str">
        <f t="shared" si="52"/>
        <v>-</v>
      </c>
      <c r="BF92" s="200" t="str">
        <f t="shared" si="52"/>
        <v>-</v>
      </c>
      <c r="BG92" s="200" t="str">
        <f t="shared" si="52"/>
        <v>-</v>
      </c>
      <c r="BH92" s="200" t="str">
        <f t="shared" si="52"/>
        <v>-</v>
      </c>
      <c r="BI92" s="200" t="str">
        <f t="shared" si="52"/>
        <v>-</v>
      </c>
      <c r="BJ92" s="200" t="str">
        <f t="shared" si="52"/>
        <v>-</v>
      </c>
      <c r="BK92" s="200" t="str">
        <f t="shared" si="52"/>
        <v>-</v>
      </c>
      <c r="BL92" s="200" t="str">
        <f t="shared" si="52"/>
        <v>-</v>
      </c>
      <c r="BM92" s="195"/>
      <c r="BN92" s="201" t="s">
        <v>36</v>
      </c>
      <c r="BO92" s="202" t="s">
        <v>36</v>
      </c>
      <c r="BP92" s="202" t="s">
        <v>36</v>
      </c>
      <c r="BQ92" s="202" t="s">
        <v>36</v>
      </c>
      <c r="BR92" s="202" t="s">
        <v>36</v>
      </c>
      <c r="BS92" s="202" t="s">
        <v>36</v>
      </c>
      <c r="BT92" s="203" t="s">
        <v>36</v>
      </c>
      <c r="BU92" s="202" t="s">
        <v>36</v>
      </c>
      <c r="BV92" s="202" t="s">
        <v>36</v>
      </c>
      <c r="BW92" s="202" t="s">
        <v>36</v>
      </c>
      <c r="BX92" s="202" t="s">
        <v>36</v>
      </c>
      <c r="BY92" s="202" t="s">
        <v>36</v>
      </c>
      <c r="BZ92" s="202" t="s">
        <v>36</v>
      </c>
      <c r="CA92" s="203" t="s">
        <v>36</v>
      </c>
      <c r="CB92" s="202" t="s">
        <v>36</v>
      </c>
      <c r="CC92" s="202" t="s">
        <v>36</v>
      </c>
      <c r="CD92" s="202" t="s">
        <v>36</v>
      </c>
      <c r="CE92" s="202" t="s">
        <v>36</v>
      </c>
      <c r="CF92" s="202" t="s">
        <v>36</v>
      </c>
      <c r="CG92" s="202" t="s">
        <v>36</v>
      </c>
      <c r="CH92" s="204" t="s">
        <v>36</v>
      </c>
      <c r="CI92" s="201" t="s">
        <v>36</v>
      </c>
      <c r="CJ92" s="202" t="s">
        <v>36</v>
      </c>
      <c r="CK92" s="202" t="s">
        <v>36</v>
      </c>
      <c r="CL92" s="202" t="s">
        <v>36</v>
      </c>
      <c r="CM92" s="202" t="s">
        <v>36</v>
      </c>
      <c r="CN92" s="202" t="s">
        <v>36</v>
      </c>
      <c r="CO92" s="203" t="s">
        <v>36</v>
      </c>
      <c r="CP92" s="202" t="s">
        <v>36</v>
      </c>
      <c r="CQ92" s="202" t="s">
        <v>36</v>
      </c>
      <c r="CR92" s="202" t="s">
        <v>36</v>
      </c>
      <c r="CS92" s="202" t="s">
        <v>36</v>
      </c>
      <c r="CT92" s="202" t="s">
        <v>36</v>
      </c>
      <c r="CU92" s="202" t="s">
        <v>36</v>
      </c>
      <c r="CV92" s="203" t="s">
        <v>36</v>
      </c>
      <c r="CW92" s="202" t="s">
        <v>36</v>
      </c>
      <c r="CX92" s="202" t="s">
        <v>36</v>
      </c>
      <c r="CY92" s="202" t="s">
        <v>36</v>
      </c>
      <c r="CZ92" s="202" t="s">
        <v>36</v>
      </c>
      <c r="DA92" s="202" t="s">
        <v>36</v>
      </c>
      <c r="DB92" s="202" t="s">
        <v>36</v>
      </c>
      <c r="DC92" s="204" t="s">
        <v>36</v>
      </c>
      <c r="DD92" s="201" t="s">
        <v>36</v>
      </c>
      <c r="DE92" s="202" t="s">
        <v>36</v>
      </c>
      <c r="DF92" s="202" t="s">
        <v>36</v>
      </c>
      <c r="DG92" s="202" t="s">
        <v>36</v>
      </c>
      <c r="DH92" s="202" t="s">
        <v>36</v>
      </c>
      <c r="DI92" s="202" t="s">
        <v>36</v>
      </c>
      <c r="DJ92" s="203" t="s">
        <v>36</v>
      </c>
      <c r="DK92" s="202" t="s">
        <v>36</v>
      </c>
      <c r="DL92" s="202" t="s">
        <v>36</v>
      </c>
      <c r="DM92" s="202" t="s">
        <v>36</v>
      </c>
      <c r="DN92" s="202" t="s">
        <v>36</v>
      </c>
      <c r="DO92" s="202" t="s">
        <v>36</v>
      </c>
      <c r="DP92" s="202" t="s">
        <v>36</v>
      </c>
      <c r="DQ92" s="203" t="s">
        <v>36</v>
      </c>
      <c r="DR92" s="202" t="s">
        <v>36</v>
      </c>
      <c r="DS92" s="202" t="s">
        <v>36</v>
      </c>
      <c r="DT92" s="202" t="s">
        <v>36</v>
      </c>
      <c r="DU92" s="202" t="s">
        <v>36</v>
      </c>
      <c r="DV92" s="202" t="s">
        <v>36</v>
      </c>
      <c r="DW92" s="202" t="s">
        <v>36</v>
      </c>
      <c r="DX92" s="204" t="s">
        <v>36</v>
      </c>
      <c r="DY92" s="201" t="s">
        <v>36</v>
      </c>
      <c r="DZ92" s="202" t="s">
        <v>36</v>
      </c>
      <c r="EA92" s="202" t="s">
        <v>36</v>
      </c>
      <c r="EB92" s="202" t="s">
        <v>36</v>
      </c>
      <c r="EC92" s="202" t="s">
        <v>36</v>
      </c>
      <c r="ED92" s="202" t="s">
        <v>36</v>
      </c>
      <c r="EE92" s="203" t="s">
        <v>36</v>
      </c>
      <c r="EF92" s="202" t="s">
        <v>36</v>
      </c>
      <c r="EG92" s="202" t="s">
        <v>36</v>
      </c>
      <c r="EH92" s="202" t="s">
        <v>36</v>
      </c>
      <c r="EI92" s="202" t="s">
        <v>36</v>
      </c>
      <c r="EJ92" s="202" t="s">
        <v>36</v>
      </c>
      <c r="EK92" s="202" t="s">
        <v>36</v>
      </c>
      <c r="EL92" s="203" t="s">
        <v>36</v>
      </c>
      <c r="EM92" s="202" t="s">
        <v>36</v>
      </c>
      <c r="EN92" s="202" t="s">
        <v>36</v>
      </c>
      <c r="EO92" s="202" t="s">
        <v>36</v>
      </c>
      <c r="EP92" s="202" t="s">
        <v>36</v>
      </c>
      <c r="EQ92" s="202" t="s">
        <v>36</v>
      </c>
      <c r="ER92" s="202" t="s">
        <v>36</v>
      </c>
      <c r="ES92" s="204" t="s">
        <v>36</v>
      </c>
      <c r="ET92" s="201" t="s">
        <v>36</v>
      </c>
      <c r="EU92" s="202" t="s">
        <v>36</v>
      </c>
      <c r="EV92" s="202" t="s">
        <v>36</v>
      </c>
      <c r="EW92" s="202" t="s">
        <v>36</v>
      </c>
      <c r="EX92" s="202" t="s">
        <v>36</v>
      </c>
      <c r="EY92" s="202" t="s">
        <v>36</v>
      </c>
      <c r="EZ92" s="203" t="s">
        <v>36</v>
      </c>
      <c r="FA92" s="202" t="s">
        <v>36</v>
      </c>
      <c r="FB92" s="202" t="s">
        <v>36</v>
      </c>
      <c r="FC92" s="202" t="s">
        <v>36</v>
      </c>
      <c r="FD92" s="202" t="s">
        <v>36</v>
      </c>
      <c r="FE92" s="202" t="s">
        <v>36</v>
      </c>
      <c r="FF92" s="202" t="s">
        <v>36</v>
      </c>
      <c r="FG92" s="203" t="s">
        <v>36</v>
      </c>
      <c r="FH92" s="202" t="s">
        <v>36</v>
      </c>
      <c r="FI92" s="202" t="s">
        <v>36</v>
      </c>
      <c r="FJ92" s="202" t="s">
        <v>36</v>
      </c>
      <c r="FK92" s="202" t="s">
        <v>36</v>
      </c>
      <c r="FL92" s="202" t="s">
        <v>36</v>
      </c>
      <c r="FM92" s="202" t="s">
        <v>36</v>
      </c>
      <c r="FN92" s="204" t="s">
        <v>36</v>
      </c>
      <c r="FO92" s="201" t="s">
        <v>36</v>
      </c>
      <c r="FP92" s="202" t="s">
        <v>36</v>
      </c>
      <c r="FQ92" s="202" t="s">
        <v>36</v>
      </c>
      <c r="FR92" s="202" t="s">
        <v>36</v>
      </c>
      <c r="FS92" s="202" t="s">
        <v>36</v>
      </c>
      <c r="FT92" s="202" t="s">
        <v>36</v>
      </c>
      <c r="FU92" s="203" t="s">
        <v>36</v>
      </c>
      <c r="FV92" s="202" t="s">
        <v>36</v>
      </c>
      <c r="FW92" s="202" t="s">
        <v>36</v>
      </c>
      <c r="FX92" s="202" t="s">
        <v>36</v>
      </c>
      <c r="FY92" s="202" t="s">
        <v>36</v>
      </c>
      <c r="FZ92" s="202" t="s">
        <v>36</v>
      </c>
      <c r="GA92" s="202" t="s">
        <v>36</v>
      </c>
      <c r="GB92" s="203" t="s">
        <v>36</v>
      </c>
      <c r="GC92" s="202" t="s">
        <v>36</v>
      </c>
      <c r="GD92" s="202" t="s">
        <v>36</v>
      </c>
      <c r="GE92" s="202" t="s">
        <v>36</v>
      </c>
      <c r="GF92" s="202" t="s">
        <v>36</v>
      </c>
      <c r="GG92" s="202" t="s">
        <v>36</v>
      </c>
      <c r="GH92" s="202" t="s">
        <v>36</v>
      </c>
      <c r="GI92" s="204" t="s">
        <v>36</v>
      </c>
    </row>
    <row r="93" spans="1:191" outlineLevel="1">
      <c r="A93">
        <v>27</v>
      </c>
      <c r="B93" s="130"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9">
        <f t="shared" si="47"/>
        <v>865</v>
      </c>
      <c r="M93">
        <f t="shared" si="32"/>
        <v>0.9</v>
      </c>
      <c r="O93" s="136">
        <f t="shared" si="41"/>
        <v>2</v>
      </c>
      <c r="P93" s="135">
        <f>MOD(INT(($A93-5)/PRODUCT(R$63:$U$63)),P$63)+1</f>
        <v>2</v>
      </c>
      <c r="Q93" s="136">
        <f t="shared" si="42"/>
        <v>3</v>
      </c>
      <c r="R93" s="135">
        <f>MOD(INT(($A93-5)/PRODUCT(S$63:$U$63)),R$63)+1</f>
        <v>3</v>
      </c>
      <c r="S93" s="135">
        <f>MOD(INT(($A93-5)/PRODUCT(T$63:$U$63)),S$63)+1</f>
        <v>2</v>
      </c>
      <c r="T93" s="135">
        <f>MOD(INT(($A93-5)/PRODUCT(U$63:$U$63)),T$63)+1</f>
        <v>1</v>
      </c>
      <c r="W93" s="200" t="str">
        <f t="shared" si="49"/>
        <v>-</v>
      </c>
      <c r="X93" s="200" t="str">
        <f t="shared" si="49"/>
        <v>-</v>
      </c>
      <c r="Y93" s="200" t="str">
        <f t="shared" si="49"/>
        <v>-</v>
      </c>
      <c r="Z93" s="200" t="str">
        <f t="shared" si="49"/>
        <v>-</v>
      </c>
      <c r="AA93" s="200" t="str">
        <f t="shared" si="49"/>
        <v>-</v>
      </c>
      <c r="AB93" s="200" t="str">
        <f t="shared" si="49"/>
        <v>-</v>
      </c>
      <c r="AC93" s="200" t="str">
        <f t="shared" si="49"/>
        <v>-</v>
      </c>
      <c r="AD93" s="200" t="str">
        <f t="shared" si="49"/>
        <v>-</v>
      </c>
      <c r="AE93" s="200" t="str">
        <f t="shared" si="49"/>
        <v>-</v>
      </c>
      <c r="AF93" s="200" t="str">
        <f t="shared" si="49"/>
        <v>-</v>
      </c>
      <c r="AG93" s="200" t="str">
        <f t="shared" si="50"/>
        <v>-</v>
      </c>
      <c r="AH93" s="200" t="str">
        <f t="shared" si="50"/>
        <v>-</v>
      </c>
      <c r="AI93" s="200" t="str">
        <f t="shared" si="50"/>
        <v>-</v>
      </c>
      <c r="AJ93" s="200" t="str">
        <f t="shared" si="50"/>
        <v>-</v>
      </c>
      <c r="AK93" s="200" t="str">
        <f t="shared" si="50"/>
        <v>-</v>
      </c>
      <c r="AL93" s="200" t="str">
        <f t="shared" si="50"/>
        <v>-</v>
      </c>
      <c r="AM93" s="200" t="str">
        <f t="shared" si="50"/>
        <v>-</v>
      </c>
      <c r="AN93" s="200" t="str">
        <f t="shared" si="50"/>
        <v>-</v>
      </c>
      <c r="AO93" s="200" t="str">
        <f t="shared" si="50"/>
        <v>-</v>
      </c>
      <c r="AP93" s="200" t="str">
        <f t="shared" si="50"/>
        <v>-</v>
      </c>
      <c r="AQ93" s="200" t="str">
        <f t="shared" si="51"/>
        <v>-</v>
      </c>
      <c r="AR93" s="200" t="str">
        <f t="shared" si="51"/>
        <v>-</v>
      </c>
      <c r="AS93" s="200" t="str">
        <f t="shared" si="51"/>
        <v>-</v>
      </c>
      <c r="AT93" s="200" t="str">
        <f t="shared" si="51"/>
        <v>-</v>
      </c>
      <c r="AU93" s="200" t="str">
        <f t="shared" si="51"/>
        <v>-</v>
      </c>
      <c r="AV93" s="200" t="str">
        <f t="shared" si="51"/>
        <v>-</v>
      </c>
      <c r="AW93" s="200" t="str">
        <f t="shared" si="51"/>
        <v>-</v>
      </c>
      <c r="AX93" s="200" t="str">
        <f t="shared" si="51"/>
        <v>-</v>
      </c>
      <c r="AY93" s="200" t="str">
        <f t="shared" si="51"/>
        <v>-</v>
      </c>
      <c r="AZ93" s="200" t="str">
        <f t="shared" si="51"/>
        <v>-</v>
      </c>
      <c r="BA93" s="200" t="str">
        <f t="shared" si="52"/>
        <v>-</v>
      </c>
      <c r="BB93" s="200" t="str">
        <f t="shared" si="52"/>
        <v>-</v>
      </c>
      <c r="BC93" s="200" t="str">
        <f t="shared" si="52"/>
        <v>-</v>
      </c>
      <c r="BD93" s="200" t="str">
        <f t="shared" si="52"/>
        <v>-</v>
      </c>
      <c r="BE93" s="200" t="str">
        <f t="shared" si="52"/>
        <v>-</v>
      </c>
      <c r="BF93" s="200" t="str">
        <f t="shared" si="52"/>
        <v>-</v>
      </c>
      <c r="BG93" s="200" t="str">
        <f t="shared" si="52"/>
        <v>-</v>
      </c>
      <c r="BH93" s="200" t="str">
        <f t="shared" si="52"/>
        <v>-</v>
      </c>
      <c r="BI93" s="200" t="str">
        <f t="shared" si="52"/>
        <v>-</v>
      </c>
      <c r="BJ93" s="200" t="str">
        <f t="shared" si="52"/>
        <v>-</v>
      </c>
      <c r="BK93" s="200" t="str">
        <f t="shared" si="52"/>
        <v>-</v>
      </c>
      <c r="BL93" s="200" t="str">
        <f t="shared" si="52"/>
        <v>-</v>
      </c>
      <c r="BM93" s="195"/>
      <c r="BN93" s="201" t="s">
        <v>36</v>
      </c>
      <c r="BO93" s="202" t="s">
        <v>36</v>
      </c>
      <c r="BP93" s="202" t="s">
        <v>36</v>
      </c>
      <c r="BQ93" s="202" t="s">
        <v>36</v>
      </c>
      <c r="BR93" s="202" t="s">
        <v>36</v>
      </c>
      <c r="BS93" s="202" t="s">
        <v>36</v>
      </c>
      <c r="BT93" s="203" t="s">
        <v>36</v>
      </c>
      <c r="BU93" s="202" t="s">
        <v>36</v>
      </c>
      <c r="BV93" s="202" t="s">
        <v>36</v>
      </c>
      <c r="BW93" s="202" t="s">
        <v>36</v>
      </c>
      <c r="BX93" s="202" t="s">
        <v>36</v>
      </c>
      <c r="BY93" s="202" t="s">
        <v>36</v>
      </c>
      <c r="BZ93" s="202" t="s">
        <v>36</v>
      </c>
      <c r="CA93" s="203" t="s">
        <v>36</v>
      </c>
      <c r="CB93" s="202" t="s">
        <v>36</v>
      </c>
      <c r="CC93" s="202" t="s">
        <v>36</v>
      </c>
      <c r="CD93" s="202" t="s">
        <v>36</v>
      </c>
      <c r="CE93" s="202" t="s">
        <v>36</v>
      </c>
      <c r="CF93" s="202" t="s">
        <v>36</v>
      </c>
      <c r="CG93" s="202" t="s">
        <v>36</v>
      </c>
      <c r="CH93" s="204" t="s">
        <v>36</v>
      </c>
      <c r="CI93" s="201" t="s">
        <v>36</v>
      </c>
      <c r="CJ93" s="202" t="s">
        <v>36</v>
      </c>
      <c r="CK93" s="202" t="s">
        <v>36</v>
      </c>
      <c r="CL93" s="202" t="s">
        <v>36</v>
      </c>
      <c r="CM93" s="202" t="s">
        <v>36</v>
      </c>
      <c r="CN93" s="202" t="s">
        <v>36</v>
      </c>
      <c r="CO93" s="203" t="s">
        <v>36</v>
      </c>
      <c r="CP93" s="202" t="s">
        <v>36</v>
      </c>
      <c r="CQ93" s="202" t="s">
        <v>36</v>
      </c>
      <c r="CR93" s="202" t="s">
        <v>36</v>
      </c>
      <c r="CS93" s="202" t="s">
        <v>36</v>
      </c>
      <c r="CT93" s="202" t="s">
        <v>36</v>
      </c>
      <c r="CU93" s="202" t="s">
        <v>36</v>
      </c>
      <c r="CV93" s="203" t="s">
        <v>36</v>
      </c>
      <c r="CW93" s="202" t="s">
        <v>36</v>
      </c>
      <c r="CX93" s="202" t="s">
        <v>36</v>
      </c>
      <c r="CY93" s="202" t="s">
        <v>36</v>
      </c>
      <c r="CZ93" s="202" t="s">
        <v>36</v>
      </c>
      <c r="DA93" s="202" t="s">
        <v>36</v>
      </c>
      <c r="DB93" s="202" t="s">
        <v>36</v>
      </c>
      <c r="DC93" s="204" t="s">
        <v>36</v>
      </c>
      <c r="DD93" s="201" t="s">
        <v>36</v>
      </c>
      <c r="DE93" s="202" t="s">
        <v>36</v>
      </c>
      <c r="DF93" s="202" t="s">
        <v>36</v>
      </c>
      <c r="DG93" s="202" t="s">
        <v>36</v>
      </c>
      <c r="DH93" s="202" t="s">
        <v>36</v>
      </c>
      <c r="DI93" s="202" t="s">
        <v>36</v>
      </c>
      <c r="DJ93" s="203" t="s">
        <v>36</v>
      </c>
      <c r="DK93" s="202" t="s">
        <v>36</v>
      </c>
      <c r="DL93" s="202" t="s">
        <v>36</v>
      </c>
      <c r="DM93" s="202" t="s">
        <v>36</v>
      </c>
      <c r="DN93" s="202" t="s">
        <v>36</v>
      </c>
      <c r="DO93" s="202" t="s">
        <v>36</v>
      </c>
      <c r="DP93" s="202" t="s">
        <v>36</v>
      </c>
      <c r="DQ93" s="203" t="s">
        <v>36</v>
      </c>
      <c r="DR93" s="202" t="s">
        <v>36</v>
      </c>
      <c r="DS93" s="202" t="s">
        <v>36</v>
      </c>
      <c r="DT93" s="202" t="s">
        <v>36</v>
      </c>
      <c r="DU93" s="202" t="s">
        <v>36</v>
      </c>
      <c r="DV93" s="202" t="s">
        <v>36</v>
      </c>
      <c r="DW93" s="202" t="s">
        <v>36</v>
      </c>
      <c r="DX93" s="204" t="s">
        <v>36</v>
      </c>
      <c r="DY93" s="201" t="s">
        <v>36</v>
      </c>
      <c r="DZ93" s="202" t="s">
        <v>36</v>
      </c>
      <c r="EA93" s="202" t="s">
        <v>36</v>
      </c>
      <c r="EB93" s="202" t="s">
        <v>36</v>
      </c>
      <c r="EC93" s="202" t="s">
        <v>36</v>
      </c>
      <c r="ED93" s="202" t="s">
        <v>36</v>
      </c>
      <c r="EE93" s="203" t="s">
        <v>36</v>
      </c>
      <c r="EF93" s="202" t="s">
        <v>36</v>
      </c>
      <c r="EG93" s="202" t="s">
        <v>36</v>
      </c>
      <c r="EH93" s="202" t="s">
        <v>36</v>
      </c>
      <c r="EI93" s="202" t="s">
        <v>36</v>
      </c>
      <c r="EJ93" s="202" t="s">
        <v>36</v>
      </c>
      <c r="EK93" s="202" t="s">
        <v>36</v>
      </c>
      <c r="EL93" s="203" t="s">
        <v>36</v>
      </c>
      <c r="EM93" s="202" t="s">
        <v>36</v>
      </c>
      <c r="EN93" s="202" t="s">
        <v>36</v>
      </c>
      <c r="EO93" s="202" t="s">
        <v>36</v>
      </c>
      <c r="EP93" s="202" t="s">
        <v>36</v>
      </c>
      <c r="EQ93" s="202" t="s">
        <v>36</v>
      </c>
      <c r="ER93" s="202" t="s">
        <v>36</v>
      </c>
      <c r="ES93" s="204" t="s">
        <v>36</v>
      </c>
      <c r="ET93" s="201" t="s">
        <v>36</v>
      </c>
      <c r="EU93" s="202" t="s">
        <v>36</v>
      </c>
      <c r="EV93" s="202" t="s">
        <v>36</v>
      </c>
      <c r="EW93" s="202" t="s">
        <v>36</v>
      </c>
      <c r="EX93" s="202" t="s">
        <v>36</v>
      </c>
      <c r="EY93" s="202" t="s">
        <v>36</v>
      </c>
      <c r="EZ93" s="203" t="s">
        <v>36</v>
      </c>
      <c r="FA93" s="202" t="s">
        <v>36</v>
      </c>
      <c r="FB93" s="202" t="s">
        <v>36</v>
      </c>
      <c r="FC93" s="202" t="s">
        <v>36</v>
      </c>
      <c r="FD93" s="202" t="s">
        <v>36</v>
      </c>
      <c r="FE93" s="202" t="s">
        <v>36</v>
      </c>
      <c r="FF93" s="202" t="s">
        <v>36</v>
      </c>
      <c r="FG93" s="203" t="s">
        <v>36</v>
      </c>
      <c r="FH93" s="202" t="s">
        <v>36</v>
      </c>
      <c r="FI93" s="202" t="s">
        <v>36</v>
      </c>
      <c r="FJ93" s="202" t="s">
        <v>36</v>
      </c>
      <c r="FK93" s="202" t="s">
        <v>36</v>
      </c>
      <c r="FL93" s="202" t="s">
        <v>36</v>
      </c>
      <c r="FM93" s="202" t="s">
        <v>36</v>
      </c>
      <c r="FN93" s="204" t="s">
        <v>36</v>
      </c>
      <c r="FO93" s="201" t="s">
        <v>36</v>
      </c>
      <c r="FP93" s="202" t="s">
        <v>36</v>
      </c>
      <c r="FQ93" s="202" t="s">
        <v>36</v>
      </c>
      <c r="FR93" s="202" t="s">
        <v>36</v>
      </c>
      <c r="FS93" s="202" t="s">
        <v>36</v>
      </c>
      <c r="FT93" s="202" t="s">
        <v>36</v>
      </c>
      <c r="FU93" s="203" t="s">
        <v>36</v>
      </c>
      <c r="FV93" s="202" t="s">
        <v>36</v>
      </c>
      <c r="FW93" s="202" t="s">
        <v>36</v>
      </c>
      <c r="FX93" s="202" t="s">
        <v>36</v>
      </c>
      <c r="FY93" s="202" t="s">
        <v>36</v>
      </c>
      <c r="FZ93" s="202" t="s">
        <v>36</v>
      </c>
      <c r="GA93" s="202" t="s">
        <v>36</v>
      </c>
      <c r="GB93" s="203" t="s">
        <v>36</v>
      </c>
      <c r="GC93" s="202" t="s">
        <v>36</v>
      </c>
      <c r="GD93" s="202" t="s">
        <v>36</v>
      </c>
      <c r="GE93" s="202" t="s">
        <v>36</v>
      </c>
      <c r="GF93" s="202" t="s">
        <v>36</v>
      </c>
      <c r="GG93" s="202" t="s">
        <v>36</v>
      </c>
      <c r="GH93" s="202" t="s">
        <v>36</v>
      </c>
      <c r="GI93" s="204" t="s">
        <v>36</v>
      </c>
    </row>
    <row r="94" spans="1:191" outlineLevel="1">
      <c r="A94">
        <v>28</v>
      </c>
      <c r="B94" s="130"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9">
        <f t="shared" si="47"/>
        <v>865</v>
      </c>
      <c r="M94">
        <f t="shared" si="32"/>
        <v>0</v>
      </c>
      <c r="O94" s="136">
        <f t="shared" si="41"/>
        <v>2</v>
      </c>
      <c r="P94" s="135">
        <f>MOD(INT(($A94-5)/PRODUCT(R$63:$U$63)),P$63)+1</f>
        <v>2</v>
      </c>
      <c r="Q94" s="136">
        <f t="shared" si="42"/>
        <v>3</v>
      </c>
      <c r="R94" s="135">
        <f>MOD(INT(($A94-5)/PRODUCT(S$63:$U$63)),R$63)+1</f>
        <v>3</v>
      </c>
      <c r="S94" s="135">
        <f>MOD(INT(($A94-5)/PRODUCT(T$63:$U$63)),S$63)+1</f>
        <v>2</v>
      </c>
      <c r="T94" s="135">
        <f>MOD(INT(($A94-5)/PRODUCT(U$63:$U$63)),T$63)+1</f>
        <v>2</v>
      </c>
      <c r="W94" s="200" t="str">
        <f t="shared" si="49"/>
        <v>-</v>
      </c>
      <c r="X94" s="200" t="str">
        <f t="shared" si="49"/>
        <v>-</v>
      </c>
      <c r="Y94" s="200" t="str">
        <f t="shared" si="49"/>
        <v>-</v>
      </c>
      <c r="Z94" s="200" t="str">
        <f t="shared" si="49"/>
        <v>-</v>
      </c>
      <c r="AA94" s="200" t="str">
        <f t="shared" si="49"/>
        <v>-</v>
      </c>
      <c r="AB94" s="200" t="str">
        <f t="shared" si="49"/>
        <v>-</v>
      </c>
      <c r="AC94" s="200" t="str">
        <f t="shared" si="49"/>
        <v>-</v>
      </c>
      <c r="AD94" s="200" t="str">
        <f t="shared" si="49"/>
        <v>-</v>
      </c>
      <c r="AE94" s="200" t="str">
        <f t="shared" si="49"/>
        <v>-</v>
      </c>
      <c r="AF94" s="200" t="str">
        <f t="shared" si="49"/>
        <v>-</v>
      </c>
      <c r="AG94" s="200" t="str">
        <f t="shared" si="50"/>
        <v>-</v>
      </c>
      <c r="AH94" s="200" t="str">
        <f t="shared" si="50"/>
        <v>-</v>
      </c>
      <c r="AI94" s="200" t="str">
        <f t="shared" si="50"/>
        <v>-</v>
      </c>
      <c r="AJ94" s="200" t="str">
        <f t="shared" si="50"/>
        <v>-</v>
      </c>
      <c r="AK94" s="200" t="str">
        <f t="shared" si="50"/>
        <v>-</v>
      </c>
      <c r="AL94" s="200" t="str">
        <f t="shared" si="50"/>
        <v>-</v>
      </c>
      <c r="AM94" s="200" t="str">
        <f t="shared" si="50"/>
        <v>-</v>
      </c>
      <c r="AN94" s="200" t="str">
        <f t="shared" si="50"/>
        <v>-</v>
      </c>
      <c r="AO94" s="200" t="str">
        <f t="shared" si="50"/>
        <v>-</v>
      </c>
      <c r="AP94" s="200" t="str">
        <f t="shared" si="50"/>
        <v>-</v>
      </c>
      <c r="AQ94" s="200" t="str">
        <f t="shared" si="51"/>
        <v>-</v>
      </c>
      <c r="AR94" s="200" t="str">
        <f t="shared" si="51"/>
        <v>-</v>
      </c>
      <c r="AS94" s="200" t="str">
        <f t="shared" si="51"/>
        <v>-</v>
      </c>
      <c r="AT94" s="200" t="str">
        <f t="shared" si="51"/>
        <v>-</v>
      </c>
      <c r="AU94" s="200" t="str">
        <f t="shared" si="51"/>
        <v>-</v>
      </c>
      <c r="AV94" s="200" t="str">
        <f t="shared" si="51"/>
        <v>-</v>
      </c>
      <c r="AW94" s="200" t="str">
        <f t="shared" si="51"/>
        <v>-</v>
      </c>
      <c r="AX94" s="200" t="str">
        <f t="shared" si="51"/>
        <v>-</v>
      </c>
      <c r="AY94" s="200" t="str">
        <f t="shared" si="51"/>
        <v>-</v>
      </c>
      <c r="AZ94" s="200" t="str">
        <f t="shared" si="51"/>
        <v>-</v>
      </c>
      <c r="BA94" s="200" t="str">
        <f t="shared" si="52"/>
        <v>-</v>
      </c>
      <c r="BB94" s="200" t="str">
        <f t="shared" si="52"/>
        <v>-</v>
      </c>
      <c r="BC94" s="200" t="str">
        <f t="shared" si="52"/>
        <v>-</v>
      </c>
      <c r="BD94" s="200" t="str">
        <f t="shared" si="52"/>
        <v>-</v>
      </c>
      <c r="BE94" s="200" t="str">
        <f t="shared" si="52"/>
        <v>-</v>
      </c>
      <c r="BF94" s="200" t="str">
        <f t="shared" si="52"/>
        <v>-</v>
      </c>
      <c r="BG94" s="200" t="str">
        <f t="shared" si="52"/>
        <v>-</v>
      </c>
      <c r="BH94" s="200" t="str">
        <f t="shared" si="52"/>
        <v>-</v>
      </c>
      <c r="BI94" s="200" t="str">
        <f t="shared" si="52"/>
        <v>-</v>
      </c>
      <c r="BJ94" s="200" t="str">
        <f t="shared" si="52"/>
        <v>-</v>
      </c>
      <c r="BK94" s="200" t="str">
        <f t="shared" si="52"/>
        <v>-</v>
      </c>
      <c r="BL94" s="200" t="str">
        <f t="shared" si="52"/>
        <v>-</v>
      </c>
      <c r="BM94" s="195"/>
      <c r="BN94" s="201" t="s">
        <v>36</v>
      </c>
      <c r="BO94" s="202" t="s">
        <v>36</v>
      </c>
      <c r="BP94" s="202" t="s">
        <v>36</v>
      </c>
      <c r="BQ94" s="202" t="s">
        <v>36</v>
      </c>
      <c r="BR94" s="202" t="s">
        <v>36</v>
      </c>
      <c r="BS94" s="202" t="s">
        <v>36</v>
      </c>
      <c r="BT94" s="203" t="s">
        <v>36</v>
      </c>
      <c r="BU94" s="202" t="s">
        <v>36</v>
      </c>
      <c r="BV94" s="202" t="s">
        <v>36</v>
      </c>
      <c r="BW94" s="202" t="s">
        <v>36</v>
      </c>
      <c r="BX94" s="202" t="s">
        <v>36</v>
      </c>
      <c r="BY94" s="202" t="s">
        <v>36</v>
      </c>
      <c r="BZ94" s="202" t="s">
        <v>36</v>
      </c>
      <c r="CA94" s="203" t="s">
        <v>36</v>
      </c>
      <c r="CB94" s="202" t="s">
        <v>36</v>
      </c>
      <c r="CC94" s="202" t="s">
        <v>36</v>
      </c>
      <c r="CD94" s="202" t="s">
        <v>36</v>
      </c>
      <c r="CE94" s="202" t="s">
        <v>36</v>
      </c>
      <c r="CF94" s="202" t="s">
        <v>36</v>
      </c>
      <c r="CG94" s="202" t="s">
        <v>36</v>
      </c>
      <c r="CH94" s="204" t="s">
        <v>36</v>
      </c>
      <c r="CI94" s="201" t="s">
        <v>36</v>
      </c>
      <c r="CJ94" s="202" t="s">
        <v>36</v>
      </c>
      <c r="CK94" s="202" t="s">
        <v>36</v>
      </c>
      <c r="CL94" s="202" t="s">
        <v>36</v>
      </c>
      <c r="CM94" s="202" t="s">
        <v>36</v>
      </c>
      <c r="CN94" s="202" t="s">
        <v>36</v>
      </c>
      <c r="CO94" s="203" t="s">
        <v>36</v>
      </c>
      <c r="CP94" s="202" t="s">
        <v>36</v>
      </c>
      <c r="CQ94" s="202" t="s">
        <v>36</v>
      </c>
      <c r="CR94" s="202" t="s">
        <v>36</v>
      </c>
      <c r="CS94" s="202" t="s">
        <v>36</v>
      </c>
      <c r="CT94" s="202" t="s">
        <v>36</v>
      </c>
      <c r="CU94" s="202" t="s">
        <v>36</v>
      </c>
      <c r="CV94" s="203" t="s">
        <v>36</v>
      </c>
      <c r="CW94" s="202" t="s">
        <v>36</v>
      </c>
      <c r="CX94" s="202" t="s">
        <v>36</v>
      </c>
      <c r="CY94" s="202" t="s">
        <v>36</v>
      </c>
      <c r="CZ94" s="202" t="s">
        <v>36</v>
      </c>
      <c r="DA94" s="202" t="s">
        <v>36</v>
      </c>
      <c r="DB94" s="202" t="s">
        <v>36</v>
      </c>
      <c r="DC94" s="204" t="s">
        <v>36</v>
      </c>
      <c r="DD94" s="201" t="s">
        <v>36</v>
      </c>
      <c r="DE94" s="202" t="s">
        <v>36</v>
      </c>
      <c r="DF94" s="202" t="s">
        <v>36</v>
      </c>
      <c r="DG94" s="202" t="s">
        <v>36</v>
      </c>
      <c r="DH94" s="202" t="s">
        <v>36</v>
      </c>
      <c r="DI94" s="202" t="s">
        <v>36</v>
      </c>
      <c r="DJ94" s="203" t="s">
        <v>36</v>
      </c>
      <c r="DK94" s="202" t="s">
        <v>36</v>
      </c>
      <c r="DL94" s="202" t="s">
        <v>36</v>
      </c>
      <c r="DM94" s="202" t="s">
        <v>36</v>
      </c>
      <c r="DN94" s="202" t="s">
        <v>36</v>
      </c>
      <c r="DO94" s="202" t="s">
        <v>36</v>
      </c>
      <c r="DP94" s="202" t="s">
        <v>36</v>
      </c>
      <c r="DQ94" s="203" t="s">
        <v>36</v>
      </c>
      <c r="DR94" s="202" t="s">
        <v>36</v>
      </c>
      <c r="DS94" s="202" t="s">
        <v>36</v>
      </c>
      <c r="DT94" s="202" t="s">
        <v>36</v>
      </c>
      <c r="DU94" s="202" t="s">
        <v>36</v>
      </c>
      <c r="DV94" s="202" t="s">
        <v>36</v>
      </c>
      <c r="DW94" s="202" t="s">
        <v>36</v>
      </c>
      <c r="DX94" s="204" t="s">
        <v>36</v>
      </c>
      <c r="DY94" s="201" t="s">
        <v>36</v>
      </c>
      <c r="DZ94" s="202" t="s">
        <v>36</v>
      </c>
      <c r="EA94" s="202" t="s">
        <v>36</v>
      </c>
      <c r="EB94" s="202" t="s">
        <v>36</v>
      </c>
      <c r="EC94" s="202" t="s">
        <v>36</v>
      </c>
      <c r="ED94" s="202" t="s">
        <v>36</v>
      </c>
      <c r="EE94" s="203" t="s">
        <v>36</v>
      </c>
      <c r="EF94" s="202" t="s">
        <v>36</v>
      </c>
      <c r="EG94" s="202" t="s">
        <v>36</v>
      </c>
      <c r="EH94" s="202" t="s">
        <v>36</v>
      </c>
      <c r="EI94" s="202" t="s">
        <v>36</v>
      </c>
      <c r="EJ94" s="202" t="s">
        <v>36</v>
      </c>
      <c r="EK94" s="202" t="s">
        <v>36</v>
      </c>
      <c r="EL94" s="203" t="s">
        <v>36</v>
      </c>
      <c r="EM94" s="202" t="s">
        <v>36</v>
      </c>
      <c r="EN94" s="202" t="s">
        <v>36</v>
      </c>
      <c r="EO94" s="202" t="s">
        <v>36</v>
      </c>
      <c r="EP94" s="202" t="s">
        <v>36</v>
      </c>
      <c r="EQ94" s="202" t="s">
        <v>36</v>
      </c>
      <c r="ER94" s="202" t="s">
        <v>36</v>
      </c>
      <c r="ES94" s="204" t="s">
        <v>36</v>
      </c>
      <c r="ET94" s="201" t="s">
        <v>36</v>
      </c>
      <c r="EU94" s="202" t="s">
        <v>36</v>
      </c>
      <c r="EV94" s="202" t="s">
        <v>36</v>
      </c>
      <c r="EW94" s="202" t="s">
        <v>36</v>
      </c>
      <c r="EX94" s="202" t="s">
        <v>36</v>
      </c>
      <c r="EY94" s="202" t="s">
        <v>36</v>
      </c>
      <c r="EZ94" s="203" t="s">
        <v>36</v>
      </c>
      <c r="FA94" s="202" t="s">
        <v>36</v>
      </c>
      <c r="FB94" s="202" t="s">
        <v>36</v>
      </c>
      <c r="FC94" s="202" t="s">
        <v>36</v>
      </c>
      <c r="FD94" s="202" t="s">
        <v>36</v>
      </c>
      <c r="FE94" s="202" t="s">
        <v>36</v>
      </c>
      <c r="FF94" s="202" t="s">
        <v>36</v>
      </c>
      <c r="FG94" s="203" t="s">
        <v>36</v>
      </c>
      <c r="FH94" s="202" t="s">
        <v>36</v>
      </c>
      <c r="FI94" s="202" t="s">
        <v>36</v>
      </c>
      <c r="FJ94" s="202" t="s">
        <v>36</v>
      </c>
      <c r="FK94" s="202" t="s">
        <v>36</v>
      </c>
      <c r="FL94" s="202" t="s">
        <v>36</v>
      </c>
      <c r="FM94" s="202" t="s">
        <v>36</v>
      </c>
      <c r="FN94" s="204" t="s">
        <v>36</v>
      </c>
      <c r="FO94" s="201" t="s">
        <v>36</v>
      </c>
      <c r="FP94" s="202" t="s">
        <v>36</v>
      </c>
      <c r="FQ94" s="202" t="s">
        <v>36</v>
      </c>
      <c r="FR94" s="202" t="s">
        <v>36</v>
      </c>
      <c r="FS94" s="202" t="s">
        <v>36</v>
      </c>
      <c r="FT94" s="202" t="s">
        <v>36</v>
      </c>
      <c r="FU94" s="203" t="s">
        <v>36</v>
      </c>
      <c r="FV94" s="202" t="s">
        <v>36</v>
      </c>
      <c r="FW94" s="202" t="s">
        <v>36</v>
      </c>
      <c r="FX94" s="202" t="s">
        <v>36</v>
      </c>
      <c r="FY94" s="202" t="s">
        <v>36</v>
      </c>
      <c r="FZ94" s="202" t="s">
        <v>36</v>
      </c>
      <c r="GA94" s="202" t="s">
        <v>36</v>
      </c>
      <c r="GB94" s="203" t="s">
        <v>36</v>
      </c>
      <c r="GC94" s="202" t="s">
        <v>36</v>
      </c>
      <c r="GD94" s="202" t="s">
        <v>36</v>
      </c>
      <c r="GE94" s="202" t="s">
        <v>36</v>
      </c>
      <c r="GF94" s="202" t="s">
        <v>36</v>
      </c>
      <c r="GG94" s="202" t="s">
        <v>36</v>
      </c>
      <c r="GH94" s="202" t="s">
        <v>36</v>
      </c>
      <c r="GI94" s="204" t="s">
        <v>36</v>
      </c>
    </row>
    <row r="95" spans="1:191" outlineLevel="1">
      <c r="A95">
        <v>29</v>
      </c>
      <c r="B95" s="130"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9">
        <f t="shared" si="47"/>
        <v>450</v>
      </c>
      <c r="M95">
        <f t="shared" si="32"/>
        <v>0.9</v>
      </c>
      <c r="O95" s="136">
        <f t="shared" si="41"/>
        <v>3</v>
      </c>
      <c r="P95" s="221">
        <v>3</v>
      </c>
      <c r="Q95" s="136">
        <f t="shared" si="42"/>
        <v>1</v>
      </c>
      <c r="R95" s="221">
        <v>1</v>
      </c>
      <c r="S95" s="221">
        <v>1</v>
      </c>
      <c r="T95" s="221">
        <v>1</v>
      </c>
      <c r="W95" s="200" t="str">
        <f t="shared" si="49"/>
        <v>-</v>
      </c>
      <c r="X95" s="200" t="str">
        <f t="shared" si="49"/>
        <v>-</v>
      </c>
      <c r="Y95" s="200" t="str">
        <f t="shared" si="49"/>
        <v>-</v>
      </c>
      <c r="Z95" s="200" t="str">
        <f t="shared" si="49"/>
        <v>-</v>
      </c>
      <c r="AA95" s="200" t="str">
        <f t="shared" si="49"/>
        <v>-</v>
      </c>
      <c r="AB95" s="200" t="str">
        <f t="shared" si="49"/>
        <v>-</v>
      </c>
      <c r="AC95" s="200" t="str">
        <f t="shared" si="49"/>
        <v>-</v>
      </c>
      <c r="AD95" s="200" t="str">
        <f t="shared" si="49"/>
        <v>-</v>
      </c>
      <c r="AE95" s="200" t="str">
        <f t="shared" si="49"/>
        <v>-</v>
      </c>
      <c r="AF95" s="200" t="str">
        <f t="shared" si="49"/>
        <v>-</v>
      </c>
      <c r="AG95" s="200" t="str">
        <f t="shared" si="50"/>
        <v>-</v>
      </c>
      <c r="AH95" s="200" t="str">
        <f t="shared" si="50"/>
        <v>-</v>
      </c>
      <c r="AI95" s="200" t="str">
        <f t="shared" si="50"/>
        <v>-</v>
      </c>
      <c r="AJ95" s="200" t="str">
        <f t="shared" si="50"/>
        <v>-</v>
      </c>
      <c r="AK95" s="200" t="str">
        <f t="shared" si="50"/>
        <v>-</v>
      </c>
      <c r="AL95" s="200" t="str">
        <f t="shared" si="50"/>
        <v>-</v>
      </c>
      <c r="AM95" s="200" t="str">
        <f t="shared" si="50"/>
        <v>-</v>
      </c>
      <c r="AN95" s="200" t="str">
        <f t="shared" si="50"/>
        <v>-</v>
      </c>
      <c r="AO95" s="200" t="str">
        <f t="shared" si="50"/>
        <v>-</v>
      </c>
      <c r="AP95" s="200" t="str">
        <f t="shared" si="50"/>
        <v>-</v>
      </c>
      <c r="AQ95" s="200" t="str">
        <f t="shared" si="51"/>
        <v>-</v>
      </c>
      <c r="AR95" s="200" t="str">
        <f t="shared" si="51"/>
        <v>-</v>
      </c>
      <c r="AS95" s="200" t="str">
        <f t="shared" si="51"/>
        <v>-</v>
      </c>
      <c r="AT95" s="200" t="str">
        <f t="shared" si="51"/>
        <v>-</v>
      </c>
      <c r="AU95" s="200" t="str">
        <f t="shared" si="51"/>
        <v>-</v>
      </c>
      <c r="AV95" s="200" t="str">
        <f t="shared" si="51"/>
        <v>-</v>
      </c>
      <c r="AW95" s="200" t="str">
        <f t="shared" si="51"/>
        <v>-</v>
      </c>
      <c r="AX95" s="200" t="str">
        <f t="shared" si="51"/>
        <v>-</v>
      </c>
      <c r="AY95" s="200" t="str">
        <f t="shared" si="51"/>
        <v>-</v>
      </c>
      <c r="AZ95" s="200" t="str">
        <f t="shared" si="51"/>
        <v>-</v>
      </c>
      <c r="BA95" s="200" t="str">
        <f t="shared" si="52"/>
        <v>-</v>
      </c>
      <c r="BB95" s="200" t="str">
        <f t="shared" si="52"/>
        <v>-</v>
      </c>
      <c r="BC95" s="200" t="str">
        <f t="shared" si="52"/>
        <v>-</v>
      </c>
      <c r="BD95" s="200" t="str">
        <f t="shared" si="52"/>
        <v>-</v>
      </c>
      <c r="BE95" s="200" t="str">
        <f t="shared" si="52"/>
        <v>-</v>
      </c>
      <c r="BF95" s="200" t="str">
        <f t="shared" si="52"/>
        <v>-</v>
      </c>
      <c r="BG95" s="200" t="str">
        <f t="shared" si="52"/>
        <v>-</v>
      </c>
      <c r="BH95" s="200" t="str">
        <f t="shared" si="52"/>
        <v>-</v>
      </c>
      <c r="BI95" s="200" t="str">
        <f t="shared" si="52"/>
        <v>-</v>
      </c>
      <c r="BJ95" s="200" t="str">
        <f t="shared" si="52"/>
        <v>-</v>
      </c>
      <c r="BK95" s="200" t="str">
        <f t="shared" si="52"/>
        <v>-</v>
      </c>
      <c r="BL95" s="200" t="str">
        <f t="shared" si="52"/>
        <v>-</v>
      </c>
      <c r="BM95" s="195"/>
      <c r="BN95" s="201" t="s">
        <v>36</v>
      </c>
      <c r="BO95" s="202" t="s">
        <v>36</v>
      </c>
      <c r="BP95" s="202" t="s">
        <v>36</v>
      </c>
      <c r="BQ95" s="202" t="s">
        <v>36</v>
      </c>
      <c r="BR95" s="202" t="s">
        <v>36</v>
      </c>
      <c r="BS95" s="202" t="s">
        <v>36</v>
      </c>
      <c r="BT95" s="203" t="s">
        <v>36</v>
      </c>
      <c r="BU95" s="202" t="s">
        <v>36</v>
      </c>
      <c r="BV95" s="202" t="s">
        <v>36</v>
      </c>
      <c r="BW95" s="202" t="s">
        <v>36</v>
      </c>
      <c r="BX95" s="202" t="s">
        <v>36</v>
      </c>
      <c r="BY95" s="202" t="s">
        <v>36</v>
      </c>
      <c r="BZ95" s="202" t="s">
        <v>36</v>
      </c>
      <c r="CA95" s="203" t="s">
        <v>36</v>
      </c>
      <c r="CB95" s="202" t="s">
        <v>36</v>
      </c>
      <c r="CC95" s="202" t="s">
        <v>36</v>
      </c>
      <c r="CD95" s="202" t="s">
        <v>36</v>
      </c>
      <c r="CE95" s="202" t="s">
        <v>36</v>
      </c>
      <c r="CF95" s="202" t="s">
        <v>36</v>
      </c>
      <c r="CG95" s="202" t="s">
        <v>36</v>
      </c>
      <c r="CH95" s="204" t="s">
        <v>36</v>
      </c>
      <c r="CI95" s="201" t="s">
        <v>36</v>
      </c>
      <c r="CJ95" s="202" t="s">
        <v>36</v>
      </c>
      <c r="CK95" s="202" t="s">
        <v>36</v>
      </c>
      <c r="CL95" s="202" t="s">
        <v>36</v>
      </c>
      <c r="CM95" s="202" t="s">
        <v>36</v>
      </c>
      <c r="CN95" s="202" t="s">
        <v>36</v>
      </c>
      <c r="CO95" s="203" t="s">
        <v>36</v>
      </c>
      <c r="CP95" s="202" t="s">
        <v>36</v>
      </c>
      <c r="CQ95" s="202" t="s">
        <v>36</v>
      </c>
      <c r="CR95" s="202" t="s">
        <v>36</v>
      </c>
      <c r="CS95" s="202" t="s">
        <v>36</v>
      </c>
      <c r="CT95" s="202" t="s">
        <v>36</v>
      </c>
      <c r="CU95" s="202" t="s">
        <v>36</v>
      </c>
      <c r="CV95" s="203" t="s">
        <v>36</v>
      </c>
      <c r="CW95" s="202" t="s">
        <v>36</v>
      </c>
      <c r="CX95" s="202" t="s">
        <v>36</v>
      </c>
      <c r="CY95" s="202" t="s">
        <v>36</v>
      </c>
      <c r="CZ95" s="202" t="s">
        <v>36</v>
      </c>
      <c r="DA95" s="202" t="s">
        <v>36</v>
      </c>
      <c r="DB95" s="202" t="s">
        <v>36</v>
      </c>
      <c r="DC95" s="204" t="s">
        <v>36</v>
      </c>
      <c r="DD95" s="201" t="s">
        <v>36</v>
      </c>
      <c r="DE95" s="202" t="s">
        <v>36</v>
      </c>
      <c r="DF95" s="202" t="s">
        <v>36</v>
      </c>
      <c r="DG95" s="202" t="s">
        <v>36</v>
      </c>
      <c r="DH95" s="202" t="s">
        <v>36</v>
      </c>
      <c r="DI95" s="202" t="s">
        <v>36</v>
      </c>
      <c r="DJ95" s="203" t="s">
        <v>36</v>
      </c>
      <c r="DK95" s="202" t="s">
        <v>36</v>
      </c>
      <c r="DL95" s="202" t="s">
        <v>36</v>
      </c>
      <c r="DM95" s="202" t="s">
        <v>36</v>
      </c>
      <c r="DN95" s="202" t="s">
        <v>36</v>
      </c>
      <c r="DO95" s="202" t="s">
        <v>36</v>
      </c>
      <c r="DP95" s="202" t="s">
        <v>36</v>
      </c>
      <c r="DQ95" s="203" t="s">
        <v>36</v>
      </c>
      <c r="DR95" s="202" t="s">
        <v>36</v>
      </c>
      <c r="DS95" s="202" t="s">
        <v>36</v>
      </c>
      <c r="DT95" s="202" t="s">
        <v>36</v>
      </c>
      <c r="DU95" s="202" t="s">
        <v>36</v>
      </c>
      <c r="DV95" s="202" t="s">
        <v>36</v>
      </c>
      <c r="DW95" s="202" t="s">
        <v>36</v>
      </c>
      <c r="DX95" s="204" t="s">
        <v>36</v>
      </c>
      <c r="DY95" s="201" t="s">
        <v>36</v>
      </c>
      <c r="DZ95" s="202" t="s">
        <v>36</v>
      </c>
      <c r="EA95" s="202" t="s">
        <v>36</v>
      </c>
      <c r="EB95" s="202" t="s">
        <v>36</v>
      </c>
      <c r="EC95" s="202" t="s">
        <v>36</v>
      </c>
      <c r="ED95" s="202" t="s">
        <v>36</v>
      </c>
      <c r="EE95" s="203" t="s">
        <v>36</v>
      </c>
      <c r="EF95" s="202" t="s">
        <v>36</v>
      </c>
      <c r="EG95" s="202" t="s">
        <v>36</v>
      </c>
      <c r="EH95" s="202" t="s">
        <v>36</v>
      </c>
      <c r="EI95" s="202" t="s">
        <v>36</v>
      </c>
      <c r="EJ95" s="202" t="s">
        <v>36</v>
      </c>
      <c r="EK95" s="202" t="s">
        <v>36</v>
      </c>
      <c r="EL95" s="203" t="s">
        <v>36</v>
      </c>
      <c r="EM95" s="202" t="s">
        <v>36</v>
      </c>
      <c r="EN95" s="202" t="s">
        <v>36</v>
      </c>
      <c r="EO95" s="202" t="s">
        <v>36</v>
      </c>
      <c r="EP95" s="202" t="s">
        <v>36</v>
      </c>
      <c r="EQ95" s="202" t="s">
        <v>36</v>
      </c>
      <c r="ER95" s="202" t="s">
        <v>36</v>
      </c>
      <c r="ES95" s="204" t="s">
        <v>36</v>
      </c>
      <c r="ET95" s="201" t="s">
        <v>36</v>
      </c>
      <c r="EU95" s="202" t="s">
        <v>36</v>
      </c>
      <c r="EV95" s="202" t="s">
        <v>36</v>
      </c>
      <c r="EW95" s="202" t="s">
        <v>36</v>
      </c>
      <c r="EX95" s="202" t="s">
        <v>36</v>
      </c>
      <c r="EY95" s="202" t="s">
        <v>36</v>
      </c>
      <c r="EZ95" s="203" t="s">
        <v>36</v>
      </c>
      <c r="FA95" s="202" t="s">
        <v>36</v>
      </c>
      <c r="FB95" s="202" t="s">
        <v>36</v>
      </c>
      <c r="FC95" s="202" t="s">
        <v>36</v>
      </c>
      <c r="FD95" s="202" t="s">
        <v>36</v>
      </c>
      <c r="FE95" s="202" t="s">
        <v>36</v>
      </c>
      <c r="FF95" s="202" t="s">
        <v>36</v>
      </c>
      <c r="FG95" s="203" t="s">
        <v>36</v>
      </c>
      <c r="FH95" s="202" t="s">
        <v>36</v>
      </c>
      <c r="FI95" s="202" t="s">
        <v>36</v>
      </c>
      <c r="FJ95" s="202" t="s">
        <v>36</v>
      </c>
      <c r="FK95" s="202" t="s">
        <v>36</v>
      </c>
      <c r="FL95" s="202" t="s">
        <v>36</v>
      </c>
      <c r="FM95" s="202" t="s">
        <v>36</v>
      </c>
      <c r="FN95" s="204" t="s">
        <v>36</v>
      </c>
      <c r="FO95" s="201" t="s">
        <v>36</v>
      </c>
      <c r="FP95" s="202" t="s">
        <v>36</v>
      </c>
      <c r="FQ95" s="202" t="s">
        <v>36</v>
      </c>
      <c r="FR95" s="202" t="s">
        <v>36</v>
      </c>
      <c r="FS95" s="202" t="s">
        <v>36</v>
      </c>
      <c r="FT95" s="202" t="s">
        <v>36</v>
      </c>
      <c r="FU95" s="203" t="s">
        <v>36</v>
      </c>
      <c r="FV95" s="202" t="s">
        <v>36</v>
      </c>
      <c r="FW95" s="202" t="s">
        <v>36</v>
      </c>
      <c r="FX95" s="202" t="s">
        <v>36</v>
      </c>
      <c r="FY95" s="202" t="s">
        <v>36</v>
      </c>
      <c r="FZ95" s="202" t="s">
        <v>36</v>
      </c>
      <c r="GA95" s="202" t="s">
        <v>36</v>
      </c>
      <c r="GB95" s="203" t="s">
        <v>36</v>
      </c>
      <c r="GC95" s="202" t="s">
        <v>36</v>
      </c>
      <c r="GD95" s="202" t="s">
        <v>36</v>
      </c>
      <c r="GE95" s="202" t="s">
        <v>36</v>
      </c>
      <c r="GF95" s="202" t="s">
        <v>36</v>
      </c>
      <c r="GG95" s="202" t="s">
        <v>36</v>
      </c>
      <c r="GH95" s="202" t="s">
        <v>36</v>
      </c>
      <c r="GI95" s="204" t="s">
        <v>36</v>
      </c>
    </row>
    <row r="96" spans="1:191" outlineLevel="1">
      <c r="A96">
        <f>A95+1</f>
        <v>30</v>
      </c>
      <c r="B96" s="130"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9">
        <f t="shared" si="47"/>
        <v>450</v>
      </c>
      <c r="M96">
        <f t="shared" si="32"/>
        <v>0.9</v>
      </c>
      <c r="O96" s="136">
        <f t="shared" si="41"/>
        <v>3</v>
      </c>
      <c r="P96" s="221">
        <v>3</v>
      </c>
      <c r="Q96" s="136">
        <f t="shared" si="42"/>
        <v>2</v>
      </c>
      <c r="R96" s="221">
        <v>2</v>
      </c>
      <c r="S96" s="221">
        <v>1</v>
      </c>
      <c r="T96" s="221">
        <v>1</v>
      </c>
      <c r="W96" s="200" t="str">
        <f t="shared" si="49"/>
        <v>-</v>
      </c>
      <c r="X96" s="200" t="str">
        <f t="shared" si="49"/>
        <v>-</v>
      </c>
      <c r="Y96" s="200" t="str">
        <f t="shared" si="49"/>
        <v>-</v>
      </c>
      <c r="Z96" s="200" t="str">
        <f t="shared" si="49"/>
        <v>-</v>
      </c>
      <c r="AA96" s="200" t="str">
        <f t="shared" si="49"/>
        <v>-</v>
      </c>
      <c r="AB96" s="200" t="str">
        <f t="shared" si="49"/>
        <v>-</v>
      </c>
      <c r="AC96" s="200" t="str">
        <f t="shared" si="49"/>
        <v>-</v>
      </c>
      <c r="AD96" s="200" t="str">
        <f t="shared" si="49"/>
        <v>-</v>
      </c>
      <c r="AE96" s="200" t="str">
        <f t="shared" si="49"/>
        <v>-</v>
      </c>
      <c r="AF96" s="200" t="str">
        <f t="shared" si="49"/>
        <v>-</v>
      </c>
      <c r="AG96" s="200" t="str">
        <f t="shared" si="50"/>
        <v>-</v>
      </c>
      <c r="AH96" s="200" t="str">
        <f t="shared" si="50"/>
        <v>-</v>
      </c>
      <c r="AI96" s="200" t="str">
        <f t="shared" si="50"/>
        <v>-</v>
      </c>
      <c r="AJ96" s="200" t="str">
        <f t="shared" si="50"/>
        <v>-</v>
      </c>
      <c r="AK96" s="200" t="str">
        <f t="shared" si="50"/>
        <v>-</v>
      </c>
      <c r="AL96" s="200" t="str">
        <f t="shared" si="50"/>
        <v>-</v>
      </c>
      <c r="AM96" s="200" t="str">
        <f t="shared" si="50"/>
        <v>-</v>
      </c>
      <c r="AN96" s="200" t="str">
        <f t="shared" si="50"/>
        <v>-</v>
      </c>
      <c r="AO96" s="200" t="str">
        <f t="shared" si="50"/>
        <v>-</v>
      </c>
      <c r="AP96" s="200" t="str">
        <f t="shared" si="50"/>
        <v>-</v>
      </c>
      <c r="AQ96" s="200" t="str">
        <f t="shared" si="51"/>
        <v>-</v>
      </c>
      <c r="AR96" s="200" t="str">
        <f t="shared" si="51"/>
        <v>-</v>
      </c>
      <c r="AS96" s="200" t="str">
        <f t="shared" si="51"/>
        <v>-</v>
      </c>
      <c r="AT96" s="200" t="str">
        <f t="shared" si="51"/>
        <v>-</v>
      </c>
      <c r="AU96" s="200" t="str">
        <f t="shared" si="51"/>
        <v>-</v>
      </c>
      <c r="AV96" s="200" t="str">
        <f t="shared" si="51"/>
        <v>-</v>
      </c>
      <c r="AW96" s="200" t="str">
        <f t="shared" si="51"/>
        <v>-</v>
      </c>
      <c r="AX96" s="200" t="str">
        <f t="shared" si="51"/>
        <v>-</v>
      </c>
      <c r="AY96" s="200" t="str">
        <f t="shared" si="51"/>
        <v>-</v>
      </c>
      <c r="AZ96" s="200" t="str">
        <f t="shared" si="51"/>
        <v>-</v>
      </c>
      <c r="BA96" s="200" t="str">
        <f t="shared" si="52"/>
        <v>-</v>
      </c>
      <c r="BB96" s="200" t="str">
        <f t="shared" si="52"/>
        <v>-</v>
      </c>
      <c r="BC96" s="200" t="str">
        <f t="shared" si="52"/>
        <v>-</v>
      </c>
      <c r="BD96" s="200" t="str">
        <f t="shared" si="52"/>
        <v>-</v>
      </c>
      <c r="BE96" s="200" t="str">
        <f t="shared" si="52"/>
        <v>-</v>
      </c>
      <c r="BF96" s="200" t="str">
        <f t="shared" si="52"/>
        <v>-</v>
      </c>
      <c r="BG96" s="200" t="str">
        <f t="shared" si="52"/>
        <v>-</v>
      </c>
      <c r="BH96" s="200" t="str">
        <f t="shared" si="52"/>
        <v>-</v>
      </c>
      <c r="BI96" s="200" t="str">
        <f t="shared" si="52"/>
        <v>-</v>
      </c>
      <c r="BJ96" s="200" t="str">
        <f t="shared" si="52"/>
        <v>-</v>
      </c>
      <c r="BK96" s="200" t="str">
        <f t="shared" si="52"/>
        <v>-</v>
      </c>
      <c r="BL96" s="200" t="str">
        <f t="shared" si="52"/>
        <v>-</v>
      </c>
      <c r="BM96" s="195"/>
      <c r="BN96" s="201" t="s">
        <v>36</v>
      </c>
      <c r="BO96" s="202" t="s">
        <v>36</v>
      </c>
      <c r="BP96" s="202" t="s">
        <v>36</v>
      </c>
      <c r="BQ96" s="202" t="s">
        <v>36</v>
      </c>
      <c r="BR96" s="202" t="s">
        <v>36</v>
      </c>
      <c r="BS96" s="202" t="s">
        <v>36</v>
      </c>
      <c r="BT96" s="203" t="s">
        <v>36</v>
      </c>
      <c r="BU96" s="202" t="s">
        <v>36</v>
      </c>
      <c r="BV96" s="202" t="s">
        <v>36</v>
      </c>
      <c r="BW96" s="202" t="s">
        <v>36</v>
      </c>
      <c r="BX96" s="202" t="s">
        <v>36</v>
      </c>
      <c r="BY96" s="202" t="s">
        <v>36</v>
      </c>
      <c r="BZ96" s="202" t="s">
        <v>36</v>
      </c>
      <c r="CA96" s="203" t="s">
        <v>36</v>
      </c>
      <c r="CB96" s="202" t="s">
        <v>36</v>
      </c>
      <c r="CC96" s="202" t="s">
        <v>36</v>
      </c>
      <c r="CD96" s="202" t="s">
        <v>36</v>
      </c>
      <c r="CE96" s="202" t="s">
        <v>36</v>
      </c>
      <c r="CF96" s="202" t="s">
        <v>36</v>
      </c>
      <c r="CG96" s="202" t="s">
        <v>36</v>
      </c>
      <c r="CH96" s="204" t="s">
        <v>36</v>
      </c>
      <c r="CI96" s="201" t="s">
        <v>36</v>
      </c>
      <c r="CJ96" s="202" t="s">
        <v>36</v>
      </c>
      <c r="CK96" s="202" t="s">
        <v>36</v>
      </c>
      <c r="CL96" s="202" t="s">
        <v>36</v>
      </c>
      <c r="CM96" s="202" t="s">
        <v>36</v>
      </c>
      <c r="CN96" s="202" t="s">
        <v>36</v>
      </c>
      <c r="CO96" s="203" t="s">
        <v>36</v>
      </c>
      <c r="CP96" s="202" t="s">
        <v>36</v>
      </c>
      <c r="CQ96" s="202" t="s">
        <v>36</v>
      </c>
      <c r="CR96" s="202" t="s">
        <v>36</v>
      </c>
      <c r="CS96" s="202" t="s">
        <v>36</v>
      </c>
      <c r="CT96" s="202" t="s">
        <v>36</v>
      </c>
      <c r="CU96" s="202" t="s">
        <v>36</v>
      </c>
      <c r="CV96" s="203" t="s">
        <v>36</v>
      </c>
      <c r="CW96" s="202" t="s">
        <v>36</v>
      </c>
      <c r="CX96" s="202" t="s">
        <v>36</v>
      </c>
      <c r="CY96" s="202" t="s">
        <v>36</v>
      </c>
      <c r="CZ96" s="202" t="s">
        <v>36</v>
      </c>
      <c r="DA96" s="202" t="s">
        <v>36</v>
      </c>
      <c r="DB96" s="202" t="s">
        <v>36</v>
      </c>
      <c r="DC96" s="204" t="s">
        <v>36</v>
      </c>
      <c r="DD96" s="201" t="s">
        <v>36</v>
      </c>
      <c r="DE96" s="202" t="s">
        <v>36</v>
      </c>
      <c r="DF96" s="202" t="s">
        <v>36</v>
      </c>
      <c r="DG96" s="202" t="s">
        <v>36</v>
      </c>
      <c r="DH96" s="202" t="s">
        <v>36</v>
      </c>
      <c r="DI96" s="202" t="s">
        <v>36</v>
      </c>
      <c r="DJ96" s="203" t="s">
        <v>36</v>
      </c>
      <c r="DK96" s="202" t="s">
        <v>36</v>
      </c>
      <c r="DL96" s="202" t="s">
        <v>36</v>
      </c>
      <c r="DM96" s="202" t="s">
        <v>36</v>
      </c>
      <c r="DN96" s="202" t="s">
        <v>36</v>
      </c>
      <c r="DO96" s="202" t="s">
        <v>36</v>
      </c>
      <c r="DP96" s="202" t="s">
        <v>36</v>
      </c>
      <c r="DQ96" s="203" t="s">
        <v>36</v>
      </c>
      <c r="DR96" s="202" t="s">
        <v>36</v>
      </c>
      <c r="DS96" s="202" t="s">
        <v>36</v>
      </c>
      <c r="DT96" s="202" t="s">
        <v>36</v>
      </c>
      <c r="DU96" s="202" t="s">
        <v>36</v>
      </c>
      <c r="DV96" s="202" t="s">
        <v>36</v>
      </c>
      <c r="DW96" s="202" t="s">
        <v>36</v>
      </c>
      <c r="DX96" s="204" t="s">
        <v>36</v>
      </c>
      <c r="DY96" s="201" t="s">
        <v>36</v>
      </c>
      <c r="DZ96" s="202" t="s">
        <v>36</v>
      </c>
      <c r="EA96" s="202" t="s">
        <v>36</v>
      </c>
      <c r="EB96" s="202" t="s">
        <v>36</v>
      </c>
      <c r="EC96" s="202" t="s">
        <v>36</v>
      </c>
      <c r="ED96" s="202" t="s">
        <v>36</v>
      </c>
      <c r="EE96" s="203" t="s">
        <v>36</v>
      </c>
      <c r="EF96" s="202" t="s">
        <v>36</v>
      </c>
      <c r="EG96" s="202" t="s">
        <v>36</v>
      </c>
      <c r="EH96" s="202" t="s">
        <v>36</v>
      </c>
      <c r="EI96" s="202" t="s">
        <v>36</v>
      </c>
      <c r="EJ96" s="202" t="s">
        <v>36</v>
      </c>
      <c r="EK96" s="202" t="s">
        <v>36</v>
      </c>
      <c r="EL96" s="203" t="s">
        <v>36</v>
      </c>
      <c r="EM96" s="202" t="s">
        <v>36</v>
      </c>
      <c r="EN96" s="202" t="s">
        <v>36</v>
      </c>
      <c r="EO96" s="202" t="s">
        <v>36</v>
      </c>
      <c r="EP96" s="202" t="s">
        <v>36</v>
      </c>
      <c r="EQ96" s="202" t="s">
        <v>36</v>
      </c>
      <c r="ER96" s="202" t="s">
        <v>36</v>
      </c>
      <c r="ES96" s="204" t="s">
        <v>36</v>
      </c>
      <c r="ET96" s="201" t="s">
        <v>36</v>
      </c>
      <c r="EU96" s="202" t="s">
        <v>36</v>
      </c>
      <c r="EV96" s="202" t="s">
        <v>36</v>
      </c>
      <c r="EW96" s="202" t="s">
        <v>36</v>
      </c>
      <c r="EX96" s="202" t="s">
        <v>36</v>
      </c>
      <c r="EY96" s="202" t="s">
        <v>36</v>
      </c>
      <c r="EZ96" s="203" t="s">
        <v>36</v>
      </c>
      <c r="FA96" s="202" t="s">
        <v>36</v>
      </c>
      <c r="FB96" s="202" t="s">
        <v>36</v>
      </c>
      <c r="FC96" s="202" t="s">
        <v>36</v>
      </c>
      <c r="FD96" s="202" t="s">
        <v>36</v>
      </c>
      <c r="FE96" s="202" t="s">
        <v>36</v>
      </c>
      <c r="FF96" s="202" t="s">
        <v>36</v>
      </c>
      <c r="FG96" s="203" t="s">
        <v>36</v>
      </c>
      <c r="FH96" s="202" t="s">
        <v>36</v>
      </c>
      <c r="FI96" s="202" t="s">
        <v>36</v>
      </c>
      <c r="FJ96" s="202" t="s">
        <v>36</v>
      </c>
      <c r="FK96" s="202" t="s">
        <v>36</v>
      </c>
      <c r="FL96" s="202" t="s">
        <v>36</v>
      </c>
      <c r="FM96" s="202" t="s">
        <v>36</v>
      </c>
      <c r="FN96" s="204" t="s">
        <v>36</v>
      </c>
      <c r="FO96" s="201" t="s">
        <v>36</v>
      </c>
      <c r="FP96" s="202" t="s">
        <v>36</v>
      </c>
      <c r="FQ96" s="202" t="s">
        <v>36</v>
      </c>
      <c r="FR96" s="202" t="s">
        <v>36</v>
      </c>
      <c r="FS96" s="202" t="s">
        <v>36</v>
      </c>
      <c r="FT96" s="202" t="s">
        <v>36</v>
      </c>
      <c r="FU96" s="203" t="s">
        <v>36</v>
      </c>
      <c r="FV96" s="202" t="s">
        <v>36</v>
      </c>
      <c r="FW96" s="202" t="s">
        <v>36</v>
      </c>
      <c r="FX96" s="202" t="s">
        <v>36</v>
      </c>
      <c r="FY96" s="202" t="s">
        <v>36</v>
      </c>
      <c r="FZ96" s="202" t="s">
        <v>36</v>
      </c>
      <c r="GA96" s="202" t="s">
        <v>36</v>
      </c>
      <c r="GB96" s="203" t="s">
        <v>36</v>
      </c>
      <c r="GC96" s="202" t="s">
        <v>36</v>
      </c>
      <c r="GD96" s="202" t="s">
        <v>36</v>
      </c>
      <c r="GE96" s="202" t="s">
        <v>36</v>
      </c>
      <c r="GF96" s="202" t="s">
        <v>36</v>
      </c>
      <c r="GG96" s="202" t="s">
        <v>36</v>
      </c>
      <c r="GH96" s="202" t="s">
        <v>36</v>
      </c>
      <c r="GI96" s="204" t="s">
        <v>36</v>
      </c>
    </row>
    <row r="97" spans="1:191" outlineLevel="1">
      <c r="A97">
        <f t="shared" ref="A97:A109" si="53">A96+1</f>
        <v>31</v>
      </c>
      <c r="B97" s="130"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9">
        <f t="shared" si="47"/>
        <v>450</v>
      </c>
      <c r="M97">
        <f t="shared" si="32"/>
        <v>0.9</v>
      </c>
      <c r="O97" s="136">
        <f t="shared" si="41"/>
        <v>3</v>
      </c>
      <c r="P97" s="221">
        <v>3</v>
      </c>
      <c r="Q97" s="136">
        <f t="shared" si="42"/>
        <v>3</v>
      </c>
      <c r="R97" s="221">
        <v>3</v>
      </c>
      <c r="S97" s="221">
        <v>1</v>
      </c>
      <c r="T97" s="221">
        <v>1</v>
      </c>
      <c r="W97" s="200" t="str">
        <f t="shared" si="49"/>
        <v>-</v>
      </c>
      <c r="X97" s="200" t="str">
        <f t="shared" si="49"/>
        <v>-</v>
      </c>
      <c r="Y97" s="200" t="str">
        <f t="shared" si="49"/>
        <v>-</v>
      </c>
      <c r="Z97" s="200" t="str">
        <f t="shared" si="49"/>
        <v>-</v>
      </c>
      <c r="AA97" s="200" t="str">
        <f t="shared" si="49"/>
        <v>-</v>
      </c>
      <c r="AB97" s="200" t="str">
        <f t="shared" si="49"/>
        <v>-</v>
      </c>
      <c r="AC97" s="200" t="str">
        <f t="shared" si="49"/>
        <v>-</v>
      </c>
      <c r="AD97" s="200" t="str">
        <f t="shared" si="49"/>
        <v>-</v>
      </c>
      <c r="AE97" s="200" t="str">
        <f t="shared" si="49"/>
        <v>-</v>
      </c>
      <c r="AF97" s="200" t="str">
        <f t="shared" si="49"/>
        <v>-</v>
      </c>
      <c r="AG97" s="200" t="str">
        <f t="shared" si="50"/>
        <v>-</v>
      </c>
      <c r="AH97" s="200" t="str">
        <f t="shared" si="50"/>
        <v>-</v>
      </c>
      <c r="AI97" s="200" t="str">
        <f t="shared" si="50"/>
        <v>-</v>
      </c>
      <c r="AJ97" s="200" t="str">
        <f t="shared" si="50"/>
        <v>-</v>
      </c>
      <c r="AK97" s="200" t="str">
        <f t="shared" si="50"/>
        <v>-</v>
      </c>
      <c r="AL97" s="200" t="str">
        <f t="shared" si="50"/>
        <v>-</v>
      </c>
      <c r="AM97" s="200" t="str">
        <f t="shared" si="50"/>
        <v>-</v>
      </c>
      <c r="AN97" s="200" t="str">
        <f t="shared" si="50"/>
        <v>-</v>
      </c>
      <c r="AO97" s="200" t="str">
        <f t="shared" si="50"/>
        <v>-</v>
      </c>
      <c r="AP97" s="200" t="str">
        <f t="shared" si="50"/>
        <v>-</v>
      </c>
      <c r="AQ97" s="200" t="str">
        <f t="shared" si="51"/>
        <v>-</v>
      </c>
      <c r="AR97" s="200" t="str">
        <f t="shared" si="51"/>
        <v>-</v>
      </c>
      <c r="AS97" s="200" t="str">
        <f t="shared" si="51"/>
        <v>-</v>
      </c>
      <c r="AT97" s="200" t="str">
        <f t="shared" si="51"/>
        <v>-</v>
      </c>
      <c r="AU97" s="200" t="str">
        <f t="shared" si="51"/>
        <v>-</v>
      </c>
      <c r="AV97" s="200" t="str">
        <f t="shared" si="51"/>
        <v>-</v>
      </c>
      <c r="AW97" s="200" t="str">
        <f t="shared" si="51"/>
        <v>-</v>
      </c>
      <c r="AX97" s="200" t="str">
        <f t="shared" si="51"/>
        <v>-</v>
      </c>
      <c r="AY97" s="200" t="str">
        <f t="shared" si="51"/>
        <v>-</v>
      </c>
      <c r="AZ97" s="200" t="str">
        <f t="shared" si="51"/>
        <v>-</v>
      </c>
      <c r="BA97" s="200" t="str">
        <f t="shared" si="52"/>
        <v>-</v>
      </c>
      <c r="BB97" s="200" t="str">
        <f t="shared" si="52"/>
        <v>-</v>
      </c>
      <c r="BC97" s="200" t="str">
        <f t="shared" si="52"/>
        <v>-</v>
      </c>
      <c r="BD97" s="200" t="str">
        <f t="shared" si="52"/>
        <v>-</v>
      </c>
      <c r="BE97" s="200" t="str">
        <f t="shared" si="52"/>
        <v>-</v>
      </c>
      <c r="BF97" s="200" t="str">
        <f t="shared" si="52"/>
        <v>-</v>
      </c>
      <c r="BG97" s="200" t="str">
        <f t="shared" si="52"/>
        <v>-</v>
      </c>
      <c r="BH97" s="200" t="str">
        <f t="shared" si="52"/>
        <v>-</v>
      </c>
      <c r="BI97" s="200" t="str">
        <f t="shared" si="52"/>
        <v>-</v>
      </c>
      <c r="BJ97" s="200" t="str">
        <f t="shared" si="52"/>
        <v>-</v>
      </c>
      <c r="BK97" s="200" t="str">
        <f t="shared" si="52"/>
        <v>-</v>
      </c>
      <c r="BL97" s="200" t="str">
        <f t="shared" si="52"/>
        <v>-</v>
      </c>
      <c r="BM97" s="195"/>
      <c r="BN97" s="201" t="s">
        <v>36</v>
      </c>
      <c r="BO97" s="202" t="s">
        <v>36</v>
      </c>
      <c r="BP97" s="202" t="s">
        <v>36</v>
      </c>
      <c r="BQ97" s="202" t="s">
        <v>36</v>
      </c>
      <c r="BR97" s="202" t="s">
        <v>36</v>
      </c>
      <c r="BS97" s="202" t="s">
        <v>36</v>
      </c>
      <c r="BT97" s="203" t="s">
        <v>36</v>
      </c>
      <c r="BU97" s="202" t="s">
        <v>36</v>
      </c>
      <c r="BV97" s="202" t="s">
        <v>36</v>
      </c>
      <c r="BW97" s="202" t="s">
        <v>36</v>
      </c>
      <c r="BX97" s="202" t="s">
        <v>36</v>
      </c>
      <c r="BY97" s="202" t="s">
        <v>36</v>
      </c>
      <c r="BZ97" s="202" t="s">
        <v>36</v>
      </c>
      <c r="CA97" s="203" t="s">
        <v>36</v>
      </c>
      <c r="CB97" s="202" t="s">
        <v>36</v>
      </c>
      <c r="CC97" s="202" t="s">
        <v>36</v>
      </c>
      <c r="CD97" s="202" t="s">
        <v>36</v>
      </c>
      <c r="CE97" s="202" t="s">
        <v>36</v>
      </c>
      <c r="CF97" s="202" t="s">
        <v>36</v>
      </c>
      <c r="CG97" s="202" t="s">
        <v>36</v>
      </c>
      <c r="CH97" s="204" t="s">
        <v>36</v>
      </c>
      <c r="CI97" s="201" t="s">
        <v>36</v>
      </c>
      <c r="CJ97" s="202" t="s">
        <v>36</v>
      </c>
      <c r="CK97" s="202" t="s">
        <v>36</v>
      </c>
      <c r="CL97" s="202" t="s">
        <v>36</v>
      </c>
      <c r="CM97" s="202" t="s">
        <v>36</v>
      </c>
      <c r="CN97" s="202" t="s">
        <v>36</v>
      </c>
      <c r="CO97" s="203" t="s">
        <v>36</v>
      </c>
      <c r="CP97" s="202" t="s">
        <v>36</v>
      </c>
      <c r="CQ97" s="202" t="s">
        <v>36</v>
      </c>
      <c r="CR97" s="202" t="s">
        <v>36</v>
      </c>
      <c r="CS97" s="202" t="s">
        <v>36</v>
      </c>
      <c r="CT97" s="202" t="s">
        <v>36</v>
      </c>
      <c r="CU97" s="202" t="s">
        <v>36</v>
      </c>
      <c r="CV97" s="203" t="s">
        <v>36</v>
      </c>
      <c r="CW97" s="202" t="s">
        <v>36</v>
      </c>
      <c r="CX97" s="202" t="s">
        <v>36</v>
      </c>
      <c r="CY97" s="202" t="s">
        <v>36</v>
      </c>
      <c r="CZ97" s="202" t="s">
        <v>36</v>
      </c>
      <c r="DA97" s="202" t="s">
        <v>36</v>
      </c>
      <c r="DB97" s="202" t="s">
        <v>36</v>
      </c>
      <c r="DC97" s="204" t="s">
        <v>36</v>
      </c>
      <c r="DD97" s="201" t="s">
        <v>36</v>
      </c>
      <c r="DE97" s="202" t="s">
        <v>36</v>
      </c>
      <c r="DF97" s="202" t="s">
        <v>36</v>
      </c>
      <c r="DG97" s="202" t="s">
        <v>36</v>
      </c>
      <c r="DH97" s="202" t="s">
        <v>36</v>
      </c>
      <c r="DI97" s="202" t="s">
        <v>36</v>
      </c>
      <c r="DJ97" s="203" t="s">
        <v>36</v>
      </c>
      <c r="DK97" s="202" t="s">
        <v>36</v>
      </c>
      <c r="DL97" s="202" t="s">
        <v>36</v>
      </c>
      <c r="DM97" s="202" t="s">
        <v>36</v>
      </c>
      <c r="DN97" s="202" t="s">
        <v>36</v>
      </c>
      <c r="DO97" s="202" t="s">
        <v>36</v>
      </c>
      <c r="DP97" s="202" t="s">
        <v>36</v>
      </c>
      <c r="DQ97" s="203" t="s">
        <v>36</v>
      </c>
      <c r="DR97" s="202" t="s">
        <v>36</v>
      </c>
      <c r="DS97" s="202" t="s">
        <v>36</v>
      </c>
      <c r="DT97" s="202" t="s">
        <v>36</v>
      </c>
      <c r="DU97" s="202" t="s">
        <v>36</v>
      </c>
      <c r="DV97" s="202" t="s">
        <v>36</v>
      </c>
      <c r="DW97" s="202" t="s">
        <v>36</v>
      </c>
      <c r="DX97" s="204" t="s">
        <v>36</v>
      </c>
      <c r="DY97" s="201" t="s">
        <v>36</v>
      </c>
      <c r="DZ97" s="202" t="s">
        <v>36</v>
      </c>
      <c r="EA97" s="202" t="s">
        <v>36</v>
      </c>
      <c r="EB97" s="202" t="s">
        <v>36</v>
      </c>
      <c r="EC97" s="202" t="s">
        <v>36</v>
      </c>
      <c r="ED97" s="202" t="s">
        <v>36</v>
      </c>
      <c r="EE97" s="203" t="s">
        <v>36</v>
      </c>
      <c r="EF97" s="202" t="s">
        <v>36</v>
      </c>
      <c r="EG97" s="202" t="s">
        <v>36</v>
      </c>
      <c r="EH97" s="202" t="s">
        <v>36</v>
      </c>
      <c r="EI97" s="202" t="s">
        <v>36</v>
      </c>
      <c r="EJ97" s="202" t="s">
        <v>36</v>
      </c>
      <c r="EK97" s="202" t="s">
        <v>36</v>
      </c>
      <c r="EL97" s="203" t="s">
        <v>36</v>
      </c>
      <c r="EM97" s="202" t="s">
        <v>36</v>
      </c>
      <c r="EN97" s="202" t="s">
        <v>36</v>
      </c>
      <c r="EO97" s="202" t="s">
        <v>36</v>
      </c>
      <c r="EP97" s="202" t="s">
        <v>36</v>
      </c>
      <c r="EQ97" s="202" t="s">
        <v>36</v>
      </c>
      <c r="ER97" s="202" t="s">
        <v>36</v>
      </c>
      <c r="ES97" s="204" t="s">
        <v>36</v>
      </c>
      <c r="ET97" s="201" t="s">
        <v>36</v>
      </c>
      <c r="EU97" s="202" t="s">
        <v>36</v>
      </c>
      <c r="EV97" s="202" t="s">
        <v>36</v>
      </c>
      <c r="EW97" s="202" t="s">
        <v>36</v>
      </c>
      <c r="EX97" s="202" t="s">
        <v>36</v>
      </c>
      <c r="EY97" s="202" t="s">
        <v>36</v>
      </c>
      <c r="EZ97" s="203" t="s">
        <v>36</v>
      </c>
      <c r="FA97" s="202" t="s">
        <v>36</v>
      </c>
      <c r="FB97" s="202" t="s">
        <v>36</v>
      </c>
      <c r="FC97" s="202" t="s">
        <v>36</v>
      </c>
      <c r="FD97" s="202" t="s">
        <v>36</v>
      </c>
      <c r="FE97" s="202" t="s">
        <v>36</v>
      </c>
      <c r="FF97" s="202" t="s">
        <v>36</v>
      </c>
      <c r="FG97" s="203" t="s">
        <v>36</v>
      </c>
      <c r="FH97" s="202" t="s">
        <v>36</v>
      </c>
      <c r="FI97" s="202" t="s">
        <v>36</v>
      </c>
      <c r="FJ97" s="202" t="s">
        <v>36</v>
      </c>
      <c r="FK97" s="202" t="s">
        <v>36</v>
      </c>
      <c r="FL97" s="202" t="s">
        <v>36</v>
      </c>
      <c r="FM97" s="202" t="s">
        <v>36</v>
      </c>
      <c r="FN97" s="204" t="s">
        <v>36</v>
      </c>
      <c r="FO97" s="201" t="s">
        <v>36</v>
      </c>
      <c r="FP97" s="202" t="s">
        <v>36</v>
      </c>
      <c r="FQ97" s="202" t="s">
        <v>36</v>
      </c>
      <c r="FR97" s="202" t="s">
        <v>36</v>
      </c>
      <c r="FS97" s="202" t="s">
        <v>36</v>
      </c>
      <c r="FT97" s="202" t="s">
        <v>36</v>
      </c>
      <c r="FU97" s="203" t="s">
        <v>36</v>
      </c>
      <c r="FV97" s="202" t="s">
        <v>36</v>
      </c>
      <c r="FW97" s="202" t="s">
        <v>36</v>
      </c>
      <c r="FX97" s="202" t="s">
        <v>36</v>
      </c>
      <c r="FY97" s="202" t="s">
        <v>36</v>
      </c>
      <c r="FZ97" s="202" t="s">
        <v>36</v>
      </c>
      <c r="GA97" s="202" t="s">
        <v>36</v>
      </c>
      <c r="GB97" s="203" t="s">
        <v>36</v>
      </c>
      <c r="GC97" s="202" t="s">
        <v>36</v>
      </c>
      <c r="GD97" s="202" t="s">
        <v>36</v>
      </c>
      <c r="GE97" s="202" t="s">
        <v>36</v>
      </c>
      <c r="GF97" s="202" t="s">
        <v>36</v>
      </c>
      <c r="GG97" s="202" t="s">
        <v>36</v>
      </c>
      <c r="GH97" s="202" t="s">
        <v>36</v>
      </c>
      <c r="GI97" s="204" t="s">
        <v>36</v>
      </c>
    </row>
    <row r="98" spans="1:191" outlineLevel="1">
      <c r="A98">
        <f t="shared" si="53"/>
        <v>32</v>
      </c>
      <c r="B98" s="130" t="str">
        <f t="shared" si="33"/>
        <v>. BBB, Young ewes:Lmb, CFA:5.5yo, Wethers:Lmb</v>
      </c>
      <c r="C98">
        <f t="shared" si="29"/>
        <v>5</v>
      </c>
      <c r="D98" t="b">
        <f t="shared" si="30"/>
        <v>0</v>
      </c>
      <c r="E98" s="209">
        <f t="shared" si="34"/>
        <v>0</v>
      </c>
      <c r="F98" s="209">
        <f t="shared" si="35"/>
        <v>450</v>
      </c>
      <c r="G98" s="209" t="str">
        <f t="shared" si="48"/>
        <v>-</v>
      </c>
      <c r="H98" s="209">
        <f t="shared" si="48"/>
        <v>0</v>
      </c>
      <c r="I98" s="209">
        <f t="shared" si="48"/>
        <v>0</v>
      </c>
      <c r="J98" s="209">
        <f t="shared" si="48"/>
        <v>0</v>
      </c>
      <c r="K98" s="209">
        <f t="shared" si="47"/>
        <v>0</v>
      </c>
      <c r="L98" s="209">
        <f t="shared" si="47"/>
        <v>450</v>
      </c>
      <c r="M98">
        <f t="shared" si="32"/>
        <v>0</v>
      </c>
      <c r="O98" s="136">
        <f t="shared" si="41"/>
        <v>4</v>
      </c>
      <c r="P98" s="221">
        <v>4</v>
      </c>
      <c r="Q98" s="136">
        <f t="shared" si="42"/>
        <v>1</v>
      </c>
      <c r="R98" s="221">
        <v>1</v>
      </c>
      <c r="S98" s="221">
        <v>1</v>
      </c>
      <c r="T98" s="135">
        <f>MOD(INT(($A98-5)/PRODUCT(U$63:$U$63)),T$63)+1</f>
        <v>2</v>
      </c>
      <c r="W98" s="200" t="str">
        <f t="shared" si="49"/>
        <v>-</v>
      </c>
      <c r="X98" s="200" t="str">
        <f t="shared" si="49"/>
        <v>-</v>
      </c>
      <c r="Y98" s="200" t="str">
        <f t="shared" si="49"/>
        <v>-</v>
      </c>
      <c r="Z98" s="200" t="str">
        <f t="shared" si="49"/>
        <v>-</v>
      </c>
      <c r="AA98" s="200" t="str">
        <f t="shared" si="49"/>
        <v>-</v>
      </c>
      <c r="AB98" s="200" t="str">
        <f t="shared" si="49"/>
        <v>-</v>
      </c>
      <c r="AC98" s="200" t="str">
        <f t="shared" si="49"/>
        <v>-</v>
      </c>
      <c r="AD98" s="200" t="str">
        <f t="shared" si="49"/>
        <v>-</v>
      </c>
      <c r="AE98" s="200" t="str">
        <f t="shared" si="49"/>
        <v>-</v>
      </c>
      <c r="AF98" s="200" t="str">
        <f t="shared" si="49"/>
        <v>-</v>
      </c>
      <c r="AG98" s="200" t="str">
        <f t="shared" si="50"/>
        <v>-</v>
      </c>
      <c r="AH98" s="200" t="str">
        <f t="shared" si="50"/>
        <v>-</v>
      </c>
      <c r="AI98" s="200" t="str">
        <f t="shared" si="50"/>
        <v>-</v>
      </c>
      <c r="AJ98" s="200" t="str">
        <f t="shared" si="50"/>
        <v>-</v>
      </c>
      <c r="AK98" s="200" t="str">
        <f t="shared" si="50"/>
        <v>-</v>
      </c>
      <c r="AL98" s="200" t="str">
        <f t="shared" si="50"/>
        <v>-</v>
      </c>
      <c r="AM98" s="200" t="str">
        <f t="shared" si="50"/>
        <v>-</v>
      </c>
      <c r="AN98" s="200" t="str">
        <f t="shared" si="50"/>
        <v>-</v>
      </c>
      <c r="AO98" s="200" t="str">
        <f t="shared" si="50"/>
        <v>-</v>
      </c>
      <c r="AP98" s="200" t="str">
        <f t="shared" si="50"/>
        <v>-</v>
      </c>
      <c r="AQ98" s="200" t="str">
        <f t="shared" si="51"/>
        <v>-</v>
      </c>
      <c r="AR98" s="200" t="str">
        <f t="shared" si="51"/>
        <v>-</v>
      </c>
      <c r="AS98" s="200" t="str">
        <f t="shared" si="51"/>
        <v>-</v>
      </c>
      <c r="AT98" s="200" t="str">
        <f t="shared" si="51"/>
        <v>-</v>
      </c>
      <c r="AU98" s="200" t="str">
        <f t="shared" si="51"/>
        <v>-</v>
      </c>
      <c r="AV98" s="200" t="str">
        <f t="shared" si="51"/>
        <v>-</v>
      </c>
      <c r="AW98" s="200" t="str">
        <f t="shared" si="51"/>
        <v>-</v>
      </c>
      <c r="AX98" s="200" t="str">
        <f t="shared" si="51"/>
        <v>-</v>
      </c>
      <c r="AY98" s="200" t="str">
        <f t="shared" si="51"/>
        <v>-</v>
      </c>
      <c r="AZ98" s="200" t="str">
        <f t="shared" si="51"/>
        <v>-</v>
      </c>
      <c r="BA98" s="200" t="str">
        <f t="shared" si="52"/>
        <v>-</v>
      </c>
      <c r="BB98" s="200" t="str">
        <f t="shared" si="52"/>
        <v>-</v>
      </c>
      <c r="BC98" s="200" t="str">
        <f t="shared" si="52"/>
        <v>-</v>
      </c>
      <c r="BD98" s="200" t="str">
        <f t="shared" si="52"/>
        <v>-</v>
      </c>
      <c r="BE98" s="200" t="str">
        <f t="shared" si="52"/>
        <v>-</v>
      </c>
      <c r="BF98" s="200" t="str">
        <f t="shared" si="52"/>
        <v>-</v>
      </c>
      <c r="BG98" s="200" t="str">
        <f t="shared" si="52"/>
        <v>-</v>
      </c>
      <c r="BH98" s="200" t="str">
        <f t="shared" si="52"/>
        <v>-</v>
      </c>
      <c r="BI98" s="200" t="str">
        <f t="shared" si="52"/>
        <v>-</v>
      </c>
      <c r="BJ98" s="200" t="str">
        <f t="shared" si="52"/>
        <v>-</v>
      </c>
      <c r="BK98" s="200" t="str">
        <f t="shared" si="52"/>
        <v>-</v>
      </c>
      <c r="BL98" s="200" t="str">
        <f t="shared" si="52"/>
        <v>-</v>
      </c>
      <c r="BM98" s="195"/>
      <c r="BN98" s="201" t="s">
        <v>36</v>
      </c>
      <c r="BO98" s="202" t="s">
        <v>36</v>
      </c>
      <c r="BP98" s="202" t="s">
        <v>36</v>
      </c>
      <c r="BQ98" s="202" t="s">
        <v>36</v>
      </c>
      <c r="BR98" s="202" t="s">
        <v>36</v>
      </c>
      <c r="BS98" s="202" t="s">
        <v>36</v>
      </c>
      <c r="BT98" s="203" t="s">
        <v>36</v>
      </c>
      <c r="BU98" s="202" t="s">
        <v>36</v>
      </c>
      <c r="BV98" s="202" t="s">
        <v>36</v>
      </c>
      <c r="BW98" s="202" t="s">
        <v>36</v>
      </c>
      <c r="BX98" s="202" t="s">
        <v>36</v>
      </c>
      <c r="BY98" s="202" t="s">
        <v>36</v>
      </c>
      <c r="BZ98" s="202" t="s">
        <v>36</v>
      </c>
      <c r="CA98" s="203" t="s">
        <v>36</v>
      </c>
      <c r="CB98" s="202" t="s">
        <v>36</v>
      </c>
      <c r="CC98" s="202" t="s">
        <v>36</v>
      </c>
      <c r="CD98" s="202" t="s">
        <v>36</v>
      </c>
      <c r="CE98" s="202" t="s">
        <v>36</v>
      </c>
      <c r="CF98" s="202" t="s">
        <v>36</v>
      </c>
      <c r="CG98" s="202" t="s">
        <v>36</v>
      </c>
      <c r="CH98" s="204" t="s">
        <v>36</v>
      </c>
      <c r="CI98" s="201" t="s">
        <v>36</v>
      </c>
      <c r="CJ98" s="202" t="s">
        <v>36</v>
      </c>
      <c r="CK98" s="202" t="s">
        <v>36</v>
      </c>
      <c r="CL98" s="202" t="s">
        <v>36</v>
      </c>
      <c r="CM98" s="202" t="s">
        <v>36</v>
      </c>
      <c r="CN98" s="202" t="s">
        <v>36</v>
      </c>
      <c r="CO98" s="203" t="s">
        <v>36</v>
      </c>
      <c r="CP98" s="202" t="s">
        <v>36</v>
      </c>
      <c r="CQ98" s="202" t="s">
        <v>36</v>
      </c>
      <c r="CR98" s="202" t="s">
        <v>36</v>
      </c>
      <c r="CS98" s="202" t="s">
        <v>36</v>
      </c>
      <c r="CT98" s="202" t="s">
        <v>36</v>
      </c>
      <c r="CU98" s="202" t="s">
        <v>36</v>
      </c>
      <c r="CV98" s="203" t="s">
        <v>36</v>
      </c>
      <c r="CW98" s="202" t="s">
        <v>36</v>
      </c>
      <c r="CX98" s="202" t="s">
        <v>36</v>
      </c>
      <c r="CY98" s="202" t="s">
        <v>36</v>
      </c>
      <c r="CZ98" s="202" t="s">
        <v>36</v>
      </c>
      <c r="DA98" s="202" t="s">
        <v>36</v>
      </c>
      <c r="DB98" s="202" t="s">
        <v>36</v>
      </c>
      <c r="DC98" s="204" t="s">
        <v>36</v>
      </c>
      <c r="DD98" s="201" t="s">
        <v>36</v>
      </c>
      <c r="DE98" s="202" t="s">
        <v>36</v>
      </c>
      <c r="DF98" s="202" t="s">
        <v>36</v>
      </c>
      <c r="DG98" s="202" t="s">
        <v>36</v>
      </c>
      <c r="DH98" s="202" t="s">
        <v>36</v>
      </c>
      <c r="DI98" s="202" t="s">
        <v>36</v>
      </c>
      <c r="DJ98" s="203" t="s">
        <v>36</v>
      </c>
      <c r="DK98" s="202" t="s">
        <v>36</v>
      </c>
      <c r="DL98" s="202" t="s">
        <v>36</v>
      </c>
      <c r="DM98" s="202" t="s">
        <v>36</v>
      </c>
      <c r="DN98" s="202" t="s">
        <v>36</v>
      </c>
      <c r="DO98" s="202" t="s">
        <v>36</v>
      </c>
      <c r="DP98" s="202" t="s">
        <v>36</v>
      </c>
      <c r="DQ98" s="203" t="s">
        <v>36</v>
      </c>
      <c r="DR98" s="202" t="s">
        <v>36</v>
      </c>
      <c r="DS98" s="202" t="s">
        <v>36</v>
      </c>
      <c r="DT98" s="202" t="s">
        <v>36</v>
      </c>
      <c r="DU98" s="202" t="s">
        <v>36</v>
      </c>
      <c r="DV98" s="202" t="s">
        <v>36</v>
      </c>
      <c r="DW98" s="202" t="s">
        <v>36</v>
      </c>
      <c r="DX98" s="204" t="s">
        <v>36</v>
      </c>
      <c r="DY98" s="201" t="s">
        <v>36</v>
      </c>
      <c r="DZ98" s="202" t="s">
        <v>36</v>
      </c>
      <c r="EA98" s="202" t="s">
        <v>36</v>
      </c>
      <c r="EB98" s="202" t="s">
        <v>36</v>
      </c>
      <c r="EC98" s="202" t="s">
        <v>36</v>
      </c>
      <c r="ED98" s="202" t="s">
        <v>36</v>
      </c>
      <c r="EE98" s="203" t="s">
        <v>36</v>
      </c>
      <c r="EF98" s="202" t="s">
        <v>36</v>
      </c>
      <c r="EG98" s="202" t="s">
        <v>36</v>
      </c>
      <c r="EH98" s="202" t="s">
        <v>36</v>
      </c>
      <c r="EI98" s="202" t="s">
        <v>36</v>
      </c>
      <c r="EJ98" s="202" t="s">
        <v>36</v>
      </c>
      <c r="EK98" s="202" t="s">
        <v>36</v>
      </c>
      <c r="EL98" s="203" t="s">
        <v>36</v>
      </c>
      <c r="EM98" s="202" t="s">
        <v>36</v>
      </c>
      <c r="EN98" s="202" t="s">
        <v>36</v>
      </c>
      <c r="EO98" s="202" t="s">
        <v>36</v>
      </c>
      <c r="EP98" s="202" t="s">
        <v>36</v>
      </c>
      <c r="EQ98" s="202" t="s">
        <v>36</v>
      </c>
      <c r="ER98" s="202" t="s">
        <v>36</v>
      </c>
      <c r="ES98" s="204" t="s">
        <v>36</v>
      </c>
      <c r="ET98" s="201" t="s">
        <v>36</v>
      </c>
      <c r="EU98" s="202" t="s">
        <v>36</v>
      </c>
      <c r="EV98" s="202" t="s">
        <v>36</v>
      </c>
      <c r="EW98" s="202" t="s">
        <v>36</v>
      </c>
      <c r="EX98" s="202" t="s">
        <v>36</v>
      </c>
      <c r="EY98" s="202" t="s">
        <v>36</v>
      </c>
      <c r="EZ98" s="203" t="s">
        <v>36</v>
      </c>
      <c r="FA98" s="202" t="s">
        <v>36</v>
      </c>
      <c r="FB98" s="202" t="s">
        <v>36</v>
      </c>
      <c r="FC98" s="202" t="s">
        <v>36</v>
      </c>
      <c r="FD98" s="202" t="s">
        <v>36</v>
      </c>
      <c r="FE98" s="202" t="s">
        <v>36</v>
      </c>
      <c r="FF98" s="202" t="s">
        <v>36</v>
      </c>
      <c r="FG98" s="203" t="s">
        <v>36</v>
      </c>
      <c r="FH98" s="202" t="s">
        <v>36</v>
      </c>
      <c r="FI98" s="202" t="s">
        <v>36</v>
      </c>
      <c r="FJ98" s="202" t="s">
        <v>36</v>
      </c>
      <c r="FK98" s="202" t="s">
        <v>36</v>
      </c>
      <c r="FL98" s="202" t="s">
        <v>36</v>
      </c>
      <c r="FM98" s="202" t="s">
        <v>36</v>
      </c>
      <c r="FN98" s="204" t="s">
        <v>36</v>
      </c>
      <c r="FO98" s="201" t="s">
        <v>36</v>
      </c>
      <c r="FP98" s="202" t="s">
        <v>36</v>
      </c>
      <c r="FQ98" s="202" t="s">
        <v>36</v>
      </c>
      <c r="FR98" s="202" t="s">
        <v>36</v>
      </c>
      <c r="FS98" s="202" t="s">
        <v>36</v>
      </c>
      <c r="FT98" s="202" t="s">
        <v>36</v>
      </c>
      <c r="FU98" s="203" t="s">
        <v>36</v>
      </c>
      <c r="FV98" s="202" t="s">
        <v>36</v>
      </c>
      <c r="FW98" s="202" t="s">
        <v>36</v>
      </c>
      <c r="FX98" s="202" t="s">
        <v>36</v>
      </c>
      <c r="FY98" s="202" t="s">
        <v>36</v>
      </c>
      <c r="FZ98" s="202" t="s">
        <v>36</v>
      </c>
      <c r="GA98" s="202" t="s">
        <v>36</v>
      </c>
      <c r="GB98" s="203" t="s">
        <v>36</v>
      </c>
      <c r="GC98" s="202" t="s">
        <v>36</v>
      </c>
      <c r="GD98" s="202" t="s">
        <v>36</v>
      </c>
      <c r="GE98" s="202" t="s">
        <v>36</v>
      </c>
      <c r="GF98" s="202" t="s">
        <v>36</v>
      </c>
      <c r="GG98" s="202" t="s">
        <v>36</v>
      </c>
      <c r="GH98" s="202" t="s">
        <v>36</v>
      </c>
      <c r="GI98" s="204" t="s">
        <v>36</v>
      </c>
    </row>
    <row r="99" spans="1:191" outlineLevel="1">
      <c r="A99">
        <f t="shared" si="53"/>
        <v>33</v>
      </c>
      <c r="B99" s="130" t="str">
        <f t="shared" si="33"/>
        <v>. BBB, Young ewes:Lmb, CFA:6.5yo, Wethers:Lmb</v>
      </c>
      <c r="C99">
        <f t="shared" si="29"/>
        <v>5</v>
      </c>
      <c r="D99" t="b">
        <f t="shared" si="30"/>
        <v>0</v>
      </c>
      <c r="E99" s="209">
        <f t="shared" si="34"/>
        <v>0</v>
      </c>
      <c r="F99" s="209">
        <f t="shared" si="35"/>
        <v>450</v>
      </c>
      <c r="G99" s="209" t="str">
        <f t="shared" si="48"/>
        <v>-</v>
      </c>
      <c r="H99" s="209">
        <f t="shared" si="48"/>
        <v>0</v>
      </c>
      <c r="I99" s="209">
        <f t="shared" si="48"/>
        <v>0</v>
      </c>
      <c r="J99" s="209">
        <f t="shared" si="48"/>
        <v>0</v>
      </c>
      <c r="K99" s="209">
        <f t="shared" si="47"/>
        <v>0</v>
      </c>
      <c r="L99" s="209">
        <f t="shared" si="47"/>
        <v>450</v>
      </c>
      <c r="M99">
        <f t="shared" si="32"/>
        <v>0.9</v>
      </c>
      <c r="O99" s="136">
        <f t="shared" si="41"/>
        <v>4</v>
      </c>
      <c r="P99" s="221">
        <v>4</v>
      </c>
      <c r="Q99" s="136">
        <f t="shared" si="42"/>
        <v>1</v>
      </c>
      <c r="R99" s="221">
        <v>1</v>
      </c>
      <c r="S99" s="221">
        <v>1</v>
      </c>
      <c r="T99" s="135">
        <f>MOD(INT(($A99-5)/PRODUCT(U$63:$U$63)),T$63)+1</f>
        <v>1</v>
      </c>
      <c r="W99" s="200" t="str">
        <f t="shared" si="49"/>
        <v>-</v>
      </c>
      <c r="X99" s="200" t="str">
        <f t="shared" si="49"/>
        <v>-</v>
      </c>
      <c r="Y99" s="200" t="str">
        <f t="shared" si="49"/>
        <v>-</v>
      </c>
      <c r="Z99" s="200" t="str">
        <f t="shared" si="49"/>
        <v>-</v>
      </c>
      <c r="AA99" s="200" t="str">
        <f t="shared" si="49"/>
        <v>-</v>
      </c>
      <c r="AB99" s="200" t="str">
        <f t="shared" si="49"/>
        <v>-</v>
      </c>
      <c r="AC99" s="200" t="str">
        <f t="shared" si="49"/>
        <v>-</v>
      </c>
      <c r="AD99" s="200" t="str">
        <f t="shared" si="49"/>
        <v>-</v>
      </c>
      <c r="AE99" s="200" t="str">
        <f t="shared" si="49"/>
        <v>-</v>
      </c>
      <c r="AF99" s="200" t="str">
        <f t="shared" si="49"/>
        <v>-</v>
      </c>
      <c r="AG99" s="200" t="str">
        <f t="shared" si="50"/>
        <v>-</v>
      </c>
      <c r="AH99" s="200" t="str">
        <f t="shared" si="50"/>
        <v>-</v>
      </c>
      <c r="AI99" s="200" t="str">
        <f t="shared" si="50"/>
        <v>-</v>
      </c>
      <c r="AJ99" s="200" t="str">
        <f t="shared" si="50"/>
        <v>-</v>
      </c>
      <c r="AK99" s="200" t="str">
        <f t="shared" si="50"/>
        <v>-</v>
      </c>
      <c r="AL99" s="200" t="str">
        <f t="shared" si="50"/>
        <v>-</v>
      </c>
      <c r="AM99" s="200" t="str">
        <f t="shared" si="50"/>
        <v>-</v>
      </c>
      <c r="AN99" s="200" t="str">
        <f t="shared" si="50"/>
        <v>-</v>
      </c>
      <c r="AO99" s="200" t="str">
        <f t="shared" si="50"/>
        <v>-</v>
      </c>
      <c r="AP99" s="200" t="str">
        <f t="shared" si="50"/>
        <v>-</v>
      </c>
      <c r="AQ99" s="200" t="str">
        <f t="shared" si="51"/>
        <v>-</v>
      </c>
      <c r="AR99" s="200" t="str">
        <f t="shared" si="51"/>
        <v>-</v>
      </c>
      <c r="AS99" s="200" t="str">
        <f t="shared" si="51"/>
        <v>-</v>
      </c>
      <c r="AT99" s="200" t="str">
        <f t="shared" si="51"/>
        <v>-</v>
      </c>
      <c r="AU99" s="200" t="str">
        <f t="shared" si="51"/>
        <v>-</v>
      </c>
      <c r="AV99" s="200" t="str">
        <f t="shared" si="51"/>
        <v>-</v>
      </c>
      <c r="AW99" s="200" t="str">
        <f t="shared" si="51"/>
        <v>-</v>
      </c>
      <c r="AX99" s="200" t="str">
        <f t="shared" si="51"/>
        <v>-</v>
      </c>
      <c r="AY99" s="200" t="str">
        <f t="shared" si="51"/>
        <v>-</v>
      </c>
      <c r="AZ99" s="200" t="str">
        <f t="shared" si="51"/>
        <v>-</v>
      </c>
      <c r="BA99" s="200" t="str">
        <f t="shared" si="52"/>
        <v>-</v>
      </c>
      <c r="BB99" s="200" t="str">
        <f t="shared" si="52"/>
        <v>-</v>
      </c>
      <c r="BC99" s="200" t="str">
        <f t="shared" si="52"/>
        <v>-</v>
      </c>
      <c r="BD99" s="200" t="str">
        <f t="shared" si="52"/>
        <v>-</v>
      </c>
      <c r="BE99" s="200" t="str">
        <f t="shared" si="52"/>
        <v>-</v>
      </c>
      <c r="BF99" s="200" t="str">
        <f t="shared" si="52"/>
        <v>-</v>
      </c>
      <c r="BG99" s="200" t="str">
        <f t="shared" si="52"/>
        <v>-</v>
      </c>
      <c r="BH99" s="200" t="str">
        <f t="shared" si="52"/>
        <v>-</v>
      </c>
      <c r="BI99" s="200" t="str">
        <f t="shared" si="52"/>
        <v>-</v>
      </c>
      <c r="BJ99" s="200" t="str">
        <f t="shared" si="52"/>
        <v>-</v>
      </c>
      <c r="BK99" s="200" t="str">
        <f t="shared" si="52"/>
        <v>-</v>
      </c>
      <c r="BL99" s="200" t="str">
        <f t="shared" si="52"/>
        <v>-</v>
      </c>
      <c r="BM99" s="195"/>
      <c r="BN99" s="201" t="s">
        <v>36</v>
      </c>
      <c r="BO99" s="202" t="s">
        <v>36</v>
      </c>
      <c r="BP99" s="202" t="s">
        <v>36</v>
      </c>
      <c r="BQ99" s="202" t="s">
        <v>36</v>
      </c>
      <c r="BR99" s="202" t="s">
        <v>36</v>
      </c>
      <c r="BS99" s="202" t="s">
        <v>36</v>
      </c>
      <c r="BT99" s="203" t="s">
        <v>36</v>
      </c>
      <c r="BU99" s="202" t="s">
        <v>36</v>
      </c>
      <c r="BV99" s="202" t="s">
        <v>36</v>
      </c>
      <c r="BW99" s="202" t="s">
        <v>36</v>
      </c>
      <c r="BX99" s="202" t="s">
        <v>36</v>
      </c>
      <c r="BY99" s="202" t="s">
        <v>36</v>
      </c>
      <c r="BZ99" s="202" t="s">
        <v>36</v>
      </c>
      <c r="CA99" s="203" t="s">
        <v>36</v>
      </c>
      <c r="CB99" s="202" t="s">
        <v>36</v>
      </c>
      <c r="CC99" s="202" t="s">
        <v>36</v>
      </c>
      <c r="CD99" s="202" t="s">
        <v>36</v>
      </c>
      <c r="CE99" s="202" t="s">
        <v>36</v>
      </c>
      <c r="CF99" s="202" t="s">
        <v>36</v>
      </c>
      <c r="CG99" s="202" t="s">
        <v>36</v>
      </c>
      <c r="CH99" s="204" t="s">
        <v>36</v>
      </c>
      <c r="CI99" s="201" t="s">
        <v>36</v>
      </c>
      <c r="CJ99" s="202" t="s">
        <v>36</v>
      </c>
      <c r="CK99" s="202" t="s">
        <v>36</v>
      </c>
      <c r="CL99" s="202" t="s">
        <v>36</v>
      </c>
      <c r="CM99" s="202" t="s">
        <v>36</v>
      </c>
      <c r="CN99" s="202" t="s">
        <v>36</v>
      </c>
      <c r="CO99" s="203" t="s">
        <v>36</v>
      </c>
      <c r="CP99" s="202" t="s">
        <v>36</v>
      </c>
      <c r="CQ99" s="202" t="s">
        <v>36</v>
      </c>
      <c r="CR99" s="202" t="s">
        <v>36</v>
      </c>
      <c r="CS99" s="202" t="s">
        <v>36</v>
      </c>
      <c r="CT99" s="202" t="s">
        <v>36</v>
      </c>
      <c r="CU99" s="202" t="s">
        <v>36</v>
      </c>
      <c r="CV99" s="203" t="s">
        <v>36</v>
      </c>
      <c r="CW99" s="202" t="s">
        <v>36</v>
      </c>
      <c r="CX99" s="202" t="s">
        <v>36</v>
      </c>
      <c r="CY99" s="202" t="s">
        <v>36</v>
      </c>
      <c r="CZ99" s="202" t="s">
        <v>36</v>
      </c>
      <c r="DA99" s="202" t="s">
        <v>36</v>
      </c>
      <c r="DB99" s="202" t="s">
        <v>36</v>
      </c>
      <c r="DC99" s="204" t="s">
        <v>36</v>
      </c>
      <c r="DD99" s="201" t="s">
        <v>36</v>
      </c>
      <c r="DE99" s="202" t="s">
        <v>36</v>
      </c>
      <c r="DF99" s="202" t="s">
        <v>36</v>
      </c>
      <c r="DG99" s="202" t="s">
        <v>36</v>
      </c>
      <c r="DH99" s="202" t="s">
        <v>36</v>
      </c>
      <c r="DI99" s="202" t="s">
        <v>36</v>
      </c>
      <c r="DJ99" s="203" t="s">
        <v>36</v>
      </c>
      <c r="DK99" s="202" t="s">
        <v>36</v>
      </c>
      <c r="DL99" s="202" t="s">
        <v>36</v>
      </c>
      <c r="DM99" s="202" t="s">
        <v>36</v>
      </c>
      <c r="DN99" s="202" t="s">
        <v>36</v>
      </c>
      <c r="DO99" s="202" t="s">
        <v>36</v>
      </c>
      <c r="DP99" s="202" t="s">
        <v>36</v>
      </c>
      <c r="DQ99" s="203" t="s">
        <v>36</v>
      </c>
      <c r="DR99" s="202" t="s">
        <v>36</v>
      </c>
      <c r="DS99" s="202" t="s">
        <v>36</v>
      </c>
      <c r="DT99" s="202" t="s">
        <v>36</v>
      </c>
      <c r="DU99" s="202" t="s">
        <v>36</v>
      </c>
      <c r="DV99" s="202" t="s">
        <v>36</v>
      </c>
      <c r="DW99" s="202" t="s">
        <v>36</v>
      </c>
      <c r="DX99" s="204" t="s">
        <v>36</v>
      </c>
      <c r="DY99" s="201" t="s">
        <v>36</v>
      </c>
      <c r="DZ99" s="202" t="s">
        <v>36</v>
      </c>
      <c r="EA99" s="202" t="s">
        <v>36</v>
      </c>
      <c r="EB99" s="202" t="s">
        <v>36</v>
      </c>
      <c r="EC99" s="202" t="s">
        <v>36</v>
      </c>
      <c r="ED99" s="202" t="s">
        <v>36</v>
      </c>
      <c r="EE99" s="203" t="s">
        <v>36</v>
      </c>
      <c r="EF99" s="202" t="s">
        <v>36</v>
      </c>
      <c r="EG99" s="202" t="s">
        <v>36</v>
      </c>
      <c r="EH99" s="202" t="s">
        <v>36</v>
      </c>
      <c r="EI99" s="202" t="s">
        <v>36</v>
      </c>
      <c r="EJ99" s="202" t="s">
        <v>36</v>
      </c>
      <c r="EK99" s="202" t="s">
        <v>36</v>
      </c>
      <c r="EL99" s="203" t="s">
        <v>36</v>
      </c>
      <c r="EM99" s="202" t="s">
        <v>36</v>
      </c>
      <c r="EN99" s="202" t="s">
        <v>36</v>
      </c>
      <c r="EO99" s="202" t="s">
        <v>36</v>
      </c>
      <c r="EP99" s="202" t="s">
        <v>36</v>
      </c>
      <c r="EQ99" s="202" t="s">
        <v>36</v>
      </c>
      <c r="ER99" s="202" t="s">
        <v>36</v>
      </c>
      <c r="ES99" s="204" t="s">
        <v>36</v>
      </c>
      <c r="ET99" s="201" t="s">
        <v>36</v>
      </c>
      <c r="EU99" s="202" t="s">
        <v>36</v>
      </c>
      <c r="EV99" s="202" t="s">
        <v>36</v>
      </c>
      <c r="EW99" s="202" t="s">
        <v>36</v>
      </c>
      <c r="EX99" s="202" t="s">
        <v>36</v>
      </c>
      <c r="EY99" s="202" t="s">
        <v>36</v>
      </c>
      <c r="EZ99" s="203" t="s">
        <v>36</v>
      </c>
      <c r="FA99" s="202" t="s">
        <v>36</v>
      </c>
      <c r="FB99" s="202" t="s">
        <v>36</v>
      </c>
      <c r="FC99" s="202" t="s">
        <v>36</v>
      </c>
      <c r="FD99" s="202" t="s">
        <v>36</v>
      </c>
      <c r="FE99" s="202" t="s">
        <v>36</v>
      </c>
      <c r="FF99" s="202" t="s">
        <v>36</v>
      </c>
      <c r="FG99" s="203" t="s">
        <v>36</v>
      </c>
      <c r="FH99" s="202" t="s">
        <v>36</v>
      </c>
      <c r="FI99" s="202" t="s">
        <v>36</v>
      </c>
      <c r="FJ99" s="202" t="s">
        <v>36</v>
      </c>
      <c r="FK99" s="202" t="s">
        <v>36</v>
      </c>
      <c r="FL99" s="202" t="s">
        <v>36</v>
      </c>
      <c r="FM99" s="202" t="s">
        <v>36</v>
      </c>
      <c r="FN99" s="204" t="s">
        <v>36</v>
      </c>
      <c r="FO99" s="201" t="s">
        <v>36</v>
      </c>
      <c r="FP99" s="202" t="s">
        <v>36</v>
      </c>
      <c r="FQ99" s="202" t="s">
        <v>36</v>
      </c>
      <c r="FR99" s="202" t="s">
        <v>36</v>
      </c>
      <c r="FS99" s="202" t="s">
        <v>36</v>
      </c>
      <c r="FT99" s="202" t="s">
        <v>36</v>
      </c>
      <c r="FU99" s="203" t="s">
        <v>36</v>
      </c>
      <c r="FV99" s="202" t="s">
        <v>36</v>
      </c>
      <c r="FW99" s="202" t="s">
        <v>36</v>
      </c>
      <c r="FX99" s="202" t="s">
        <v>36</v>
      </c>
      <c r="FY99" s="202" t="s">
        <v>36</v>
      </c>
      <c r="FZ99" s="202" t="s">
        <v>36</v>
      </c>
      <c r="GA99" s="202" t="s">
        <v>36</v>
      </c>
      <c r="GB99" s="203" t="s">
        <v>36</v>
      </c>
      <c r="GC99" s="202" t="s">
        <v>36</v>
      </c>
      <c r="GD99" s="202" t="s">
        <v>36</v>
      </c>
      <c r="GE99" s="202" t="s">
        <v>36</v>
      </c>
      <c r="GF99" s="202" t="s">
        <v>36</v>
      </c>
      <c r="GG99" s="202" t="s">
        <v>36</v>
      </c>
      <c r="GH99" s="202" t="s">
        <v>36</v>
      </c>
      <c r="GI99" s="204" t="s">
        <v>36</v>
      </c>
    </row>
    <row r="100" spans="1:191" outlineLevel="1">
      <c r="A100">
        <f t="shared" si="53"/>
        <v>34</v>
      </c>
      <c r="B100" s="219" t="s">
        <v>882</v>
      </c>
      <c r="C100">
        <f t="shared" si="29"/>
        <v>5</v>
      </c>
      <c r="D100" t="b">
        <f t="shared" si="30"/>
        <v>0</v>
      </c>
      <c r="E100" s="209">
        <f t="shared" si="34"/>
        <v>0</v>
      </c>
      <c r="F100" s="209">
        <f t="shared" si="35"/>
        <v>450</v>
      </c>
      <c r="G100" s="209" t="str">
        <f t="shared" si="48"/>
        <v>-</v>
      </c>
      <c r="H100" s="209">
        <f t="shared" si="48"/>
        <v>0</v>
      </c>
      <c r="I100" s="209">
        <f t="shared" si="48"/>
        <v>0</v>
      </c>
      <c r="J100" s="209">
        <f t="shared" si="48"/>
        <v>0</v>
      </c>
      <c r="K100" s="209">
        <f t="shared" si="47"/>
        <v>0</v>
      </c>
      <c r="L100" s="209">
        <f t="shared" si="47"/>
        <v>450</v>
      </c>
      <c r="M100">
        <f t="shared" si="32"/>
        <v>0</v>
      </c>
      <c r="O100" s="136">
        <f t="shared" si="41"/>
        <v>4</v>
      </c>
      <c r="P100" s="221">
        <v>4</v>
      </c>
      <c r="Q100" s="136">
        <f t="shared" si="42"/>
        <v>1</v>
      </c>
      <c r="R100" s="221">
        <v>1</v>
      </c>
      <c r="S100" s="221">
        <v>1</v>
      </c>
      <c r="T100" s="135">
        <f>MOD(INT(($A100-5)/PRODUCT(U$63:$U$63)),T$63)+1</f>
        <v>2</v>
      </c>
      <c r="W100" s="278" t="str">
        <f>W98</f>
        <v>-</v>
      </c>
      <c r="X100" s="278" t="str">
        <f t="shared" ref="X100:BL100" si="54">X98</f>
        <v>-</v>
      </c>
      <c r="Y100" s="278" t="str">
        <f t="shared" si="54"/>
        <v>-</v>
      </c>
      <c r="Z100" s="278" t="str">
        <f t="shared" si="54"/>
        <v>-</v>
      </c>
      <c r="AA100" s="278" t="str">
        <f t="shared" si="54"/>
        <v>-</v>
      </c>
      <c r="AB100" s="278" t="str">
        <f t="shared" si="54"/>
        <v>-</v>
      </c>
      <c r="AC100" s="278" t="str">
        <f t="shared" si="54"/>
        <v>-</v>
      </c>
      <c r="AD100" s="278" t="str">
        <f t="shared" si="54"/>
        <v>-</v>
      </c>
      <c r="AE100" s="278" t="str">
        <f t="shared" si="54"/>
        <v>-</v>
      </c>
      <c r="AF100" s="278" t="str">
        <f t="shared" si="54"/>
        <v>-</v>
      </c>
      <c r="AG100" s="278" t="str">
        <f t="shared" si="54"/>
        <v>-</v>
      </c>
      <c r="AH100" s="278" t="str">
        <f t="shared" si="54"/>
        <v>-</v>
      </c>
      <c r="AI100" s="278" t="str">
        <f t="shared" si="54"/>
        <v>-</v>
      </c>
      <c r="AJ100" s="278" t="str">
        <f t="shared" si="54"/>
        <v>-</v>
      </c>
      <c r="AK100" s="278" t="str">
        <f t="shared" si="54"/>
        <v>-</v>
      </c>
      <c r="AL100" s="278" t="str">
        <f t="shared" si="54"/>
        <v>-</v>
      </c>
      <c r="AM100" s="278" t="str">
        <f t="shared" si="54"/>
        <v>-</v>
      </c>
      <c r="AN100" s="278" t="str">
        <f t="shared" si="54"/>
        <v>-</v>
      </c>
      <c r="AO100" s="278" t="str">
        <f t="shared" si="54"/>
        <v>-</v>
      </c>
      <c r="AP100" s="278" t="str">
        <f t="shared" si="54"/>
        <v>-</v>
      </c>
      <c r="AQ100" s="278" t="str">
        <f t="shared" si="54"/>
        <v>-</v>
      </c>
      <c r="AR100" s="278" t="str">
        <f t="shared" si="54"/>
        <v>-</v>
      </c>
      <c r="AS100" s="278" t="str">
        <f t="shared" si="54"/>
        <v>-</v>
      </c>
      <c r="AT100" s="278" t="str">
        <f t="shared" si="54"/>
        <v>-</v>
      </c>
      <c r="AU100" s="278" t="str">
        <f t="shared" si="54"/>
        <v>-</v>
      </c>
      <c r="AV100" s="278" t="str">
        <f t="shared" si="54"/>
        <v>-</v>
      </c>
      <c r="AW100" s="278" t="str">
        <f t="shared" si="54"/>
        <v>-</v>
      </c>
      <c r="AX100" s="278" t="str">
        <f t="shared" si="54"/>
        <v>-</v>
      </c>
      <c r="AY100" s="278" t="str">
        <f t="shared" si="54"/>
        <v>-</v>
      </c>
      <c r="AZ100" s="278" t="str">
        <f t="shared" si="54"/>
        <v>-</v>
      </c>
      <c r="BA100" s="278" t="str">
        <f t="shared" si="54"/>
        <v>-</v>
      </c>
      <c r="BB100" s="278" t="str">
        <f t="shared" si="54"/>
        <v>-</v>
      </c>
      <c r="BC100" s="278" t="str">
        <f t="shared" si="54"/>
        <v>-</v>
      </c>
      <c r="BD100" s="278" t="str">
        <f t="shared" si="54"/>
        <v>-</v>
      </c>
      <c r="BE100" s="278" t="str">
        <f t="shared" si="54"/>
        <v>-</v>
      </c>
      <c r="BF100" s="278" t="str">
        <f t="shared" si="54"/>
        <v>-</v>
      </c>
      <c r="BG100" s="278" t="str">
        <f t="shared" si="54"/>
        <v>-</v>
      </c>
      <c r="BH100" s="278" t="str">
        <f t="shared" si="54"/>
        <v>-</v>
      </c>
      <c r="BI100" s="278" t="str">
        <f t="shared" si="54"/>
        <v>-</v>
      </c>
      <c r="BJ100" s="278" t="str">
        <f t="shared" si="54"/>
        <v>-</v>
      </c>
      <c r="BK100" s="278" t="str">
        <f t="shared" si="54"/>
        <v>-</v>
      </c>
      <c r="BL100" s="278" t="str">
        <f t="shared" si="54"/>
        <v>-</v>
      </c>
      <c r="BM100" s="209"/>
      <c r="BN100" s="209"/>
      <c r="BO100" s="209"/>
      <c r="BP100" s="209"/>
      <c r="BQ100" s="209"/>
      <c r="BR100" s="209"/>
      <c r="BS100" s="209"/>
      <c r="BT100" s="209"/>
      <c r="BU100" s="209"/>
      <c r="BV100" s="209"/>
      <c r="BW100" s="209"/>
      <c r="BX100" s="209"/>
      <c r="BY100" s="209"/>
      <c r="BZ100" s="209"/>
      <c r="CA100" s="209"/>
      <c r="CB100" s="236"/>
      <c r="CC100" s="236"/>
      <c r="CD100" s="236"/>
      <c r="CE100" s="236"/>
      <c r="CF100" s="236"/>
      <c r="CG100" s="236"/>
      <c r="CH100" s="236"/>
      <c r="CI100" s="209"/>
      <c r="CJ100" s="209"/>
      <c r="CK100" s="209"/>
      <c r="CL100" s="209"/>
      <c r="CM100" s="209"/>
      <c r="CN100" s="209"/>
      <c r="CO100" s="209"/>
      <c r="CP100" s="236"/>
      <c r="CQ100" s="236"/>
      <c r="CR100" s="236"/>
      <c r="CS100" s="236"/>
      <c r="CT100" s="236"/>
      <c r="CU100" s="236"/>
      <c r="CV100" s="236"/>
      <c r="CW100" s="209"/>
      <c r="CX100" s="209"/>
      <c r="CY100" s="209"/>
      <c r="CZ100" s="209"/>
      <c r="DA100" s="209"/>
      <c r="DB100" s="209"/>
      <c r="DC100" s="209"/>
      <c r="DD100" s="209"/>
      <c r="DE100" s="209"/>
      <c r="DF100" s="209"/>
      <c r="DG100" s="209"/>
      <c r="DH100" s="209"/>
      <c r="DI100" s="209"/>
      <c r="DJ100" s="209"/>
      <c r="DK100" s="236"/>
      <c r="DL100" s="236"/>
      <c r="DM100" s="236"/>
      <c r="DN100" s="236"/>
      <c r="DO100" s="236"/>
      <c r="DP100" s="236"/>
      <c r="DQ100" s="236"/>
      <c r="DR100" s="209"/>
      <c r="DS100" s="209"/>
      <c r="DT100" s="209"/>
      <c r="DU100" s="209"/>
      <c r="DV100" s="209"/>
      <c r="DW100" s="209"/>
      <c r="DX100" s="209"/>
      <c r="DY100" s="209"/>
      <c r="DZ100" s="209"/>
      <c r="EA100" s="209"/>
      <c r="EB100" s="209"/>
      <c r="EC100" s="209"/>
      <c r="ED100" s="209"/>
      <c r="EE100" s="209"/>
      <c r="EF100" s="236"/>
      <c r="EG100" s="236"/>
      <c r="EH100" s="236"/>
      <c r="EI100" s="236"/>
      <c r="EJ100" s="236"/>
      <c r="EK100" s="236"/>
      <c r="EL100" s="236"/>
      <c r="EM100" s="209"/>
      <c r="EN100" s="209"/>
      <c r="EO100" s="209"/>
      <c r="EP100" s="209"/>
      <c r="EQ100" s="209"/>
      <c r="ER100" s="209"/>
      <c r="ES100" s="209"/>
      <c r="ET100" s="209"/>
      <c r="EU100" s="209"/>
      <c r="EV100" s="209"/>
      <c r="EW100" s="209"/>
      <c r="EX100" s="209"/>
      <c r="EY100" s="209"/>
      <c r="EZ100" s="209"/>
      <c r="FA100" s="236"/>
      <c r="FB100" s="236"/>
      <c r="FC100" s="236"/>
      <c r="FD100" s="236"/>
      <c r="FE100" s="236"/>
      <c r="FF100" s="236"/>
      <c r="FG100" s="236"/>
      <c r="FH100" s="209"/>
      <c r="FI100" s="209"/>
      <c r="FJ100" s="209"/>
      <c r="FK100" s="209"/>
      <c r="FL100" s="209"/>
      <c r="FM100" s="209"/>
      <c r="FN100" s="209"/>
      <c r="FO100" s="209"/>
      <c r="FP100" s="209"/>
      <c r="FQ100" s="209"/>
      <c r="FR100" s="209"/>
      <c r="FS100" s="209"/>
      <c r="FT100" s="209"/>
      <c r="FU100" s="209"/>
      <c r="FV100" s="236"/>
      <c r="FW100" s="236"/>
      <c r="FX100" s="236"/>
      <c r="FY100" s="236"/>
      <c r="FZ100" s="236"/>
      <c r="GA100" s="236"/>
      <c r="GB100" s="236"/>
      <c r="GC100" s="209"/>
      <c r="GD100" s="209"/>
      <c r="GE100" s="209"/>
      <c r="GF100" s="209"/>
      <c r="GG100" s="209"/>
      <c r="GH100" s="209"/>
      <c r="GI100" s="209"/>
    </row>
    <row r="101" spans="1:191" outlineLevel="1">
      <c r="A101">
        <f t="shared" si="53"/>
        <v>35</v>
      </c>
      <c r="B101" s="219" t="s">
        <v>1041</v>
      </c>
      <c r="C101">
        <f t="shared" si="29"/>
        <v>5</v>
      </c>
      <c r="D101" t="b">
        <f t="shared" si="30"/>
        <v>0</v>
      </c>
      <c r="E101" s="209">
        <f t="shared" si="34"/>
        <v>0</v>
      </c>
      <c r="F101" s="209">
        <f t="shared" si="35"/>
        <v>450</v>
      </c>
      <c r="G101" s="209" t="str">
        <f t="shared" si="48"/>
        <v>-</v>
      </c>
      <c r="H101" s="209">
        <f t="shared" si="48"/>
        <v>0</v>
      </c>
      <c r="I101" s="209">
        <f t="shared" si="48"/>
        <v>0</v>
      </c>
      <c r="J101" s="209">
        <f t="shared" si="48"/>
        <v>0</v>
      </c>
      <c r="K101" s="209">
        <f t="shared" si="47"/>
        <v>0</v>
      </c>
      <c r="L101" s="209">
        <f t="shared" si="47"/>
        <v>450</v>
      </c>
      <c r="M101">
        <f t="shared" si="32"/>
        <v>0.9</v>
      </c>
      <c r="O101" s="136">
        <f t="shared" si="41"/>
        <v>4</v>
      </c>
      <c r="P101" s="221">
        <v>4</v>
      </c>
      <c r="Q101" s="136">
        <f t="shared" si="42"/>
        <v>1</v>
      </c>
      <c r="R101" s="221">
        <v>1</v>
      </c>
      <c r="S101" s="221">
        <v>1</v>
      </c>
      <c r="T101" s="135">
        <f>MOD(INT(($A101-5)/PRODUCT(U$63:$U$63)),T$63)+1</f>
        <v>1</v>
      </c>
      <c r="W101" s="278" t="str">
        <f t="shared" ref="W101:BL101" si="55">W99</f>
        <v>-</v>
      </c>
      <c r="X101" s="278" t="str">
        <f t="shared" si="55"/>
        <v>-</v>
      </c>
      <c r="Y101" s="278" t="str">
        <f t="shared" si="55"/>
        <v>-</v>
      </c>
      <c r="Z101" s="278" t="str">
        <f t="shared" si="55"/>
        <v>-</v>
      </c>
      <c r="AA101" s="278" t="str">
        <f t="shared" si="55"/>
        <v>-</v>
      </c>
      <c r="AB101" s="278" t="str">
        <f t="shared" si="55"/>
        <v>-</v>
      </c>
      <c r="AC101" s="278" t="str">
        <f t="shared" si="55"/>
        <v>-</v>
      </c>
      <c r="AD101" s="278" t="str">
        <f t="shared" si="55"/>
        <v>-</v>
      </c>
      <c r="AE101" s="278" t="str">
        <f t="shared" si="55"/>
        <v>-</v>
      </c>
      <c r="AF101" s="278" t="str">
        <f t="shared" si="55"/>
        <v>-</v>
      </c>
      <c r="AG101" s="278" t="str">
        <f t="shared" si="55"/>
        <v>-</v>
      </c>
      <c r="AH101" s="278" t="str">
        <f t="shared" si="55"/>
        <v>-</v>
      </c>
      <c r="AI101" s="278" t="str">
        <f t="shared" si="55"/>
        <v>-</v>
      </c>
      <c r="AJ101" s="278" t="str">
        <f t="shared" si="55"/>
        <v>-</v>
      </c>
      <c r="AK101" s="278" t="str">
        <f t="shared" si="55"/>
        <v>-</v>
      </c>
      <c r="AL101" s="278" t="str">
        <f t="shared" si="55"/>
        <v>-</v>
      </c>
      <c r="AM101" s="278" t="str">
        <f t="shared" si="55"/>
        <v>-</v>
      </c>
      <c r="AN101" s="278" t="str">
        <f t="shared" si="55"/>
        <v>-</v>
      </c>
      <c r="AO101" s="278" t="str">
        <f t="shared" si="55"/>
        <v>-</v>
      </c>
      <c r="AP101" s="278" t="str">
        <f t="shared" si="55"/>
        <v>-</v>
      </c>
      <c r="AQ101" s="278" t="str">
        <f t="shared" si="55"/>
        <v>-</v>
      </c>
      <c r="AR101" s="278" t="str">
        <f t="shared" si="55"/>
        <v>-</v>
      </c>
      <c r="AS101" s="278" t="str">
        <f t="shared" si="55"/>
        <v>-</v>
      </c>
      <c r="AT101" s="278" t="str">
        <f t="shared" si="55"/>
        <v>-</v>
      </c>
      <c r="AU101" s="278" t="str">
        <f t="shared" si="55"/>
        <v>-</v>
      </c>
      <c r="AV101" s="278" t="str">
        <f t="shared" si="55"/>
        <v>-</v>
      </c>
      <c r="AW101" s="278" t="str">
        <f t="shared" si="55"/>
        <v>-</v>
      </c>
      <c r="AX101" s="278" t="str">
        <f t="shared" si="55"/>
        <v>-</v>
      </c>
      <c r="AY101" s="278" t="str">
        <f t="shared" si="55"/>
        <v>-</v>
      </c>
      <c r="AZ101" s="278" t="str">
        <f t="shared" si="55"/>
        <v>-</v>
      </c>
      <c r="BA101" s="278" t="str">
        <f t="shared" si="55"/>
        <v>-</v>
      </c>
      <c r="BB101" s="278" t="str">
        <f t="shared" si="55"/>
        <v>-</v>
      </c>
      <c r="BC101" s="278" t="str">
        <f t="shared" si="55"/>
        <v>-</v>
      </c>
      <c r="BD101" s="278" t="str">
        <f t="shared" si="55"/>
        <v>-</v>
      </c>
      <c r="BE101" s="278" t="str">
        <f t="shared" si="55"/>
        <v>-</v>
      </c>
      <c r="BF101" s="278" t="str">
        <f t="shared" si="55"/>
        <v>-</v>
      </c>
      <c r="BG101" s="278" t="str">
        <f t="shared" si="55"/>
        <v>-</v>
      </c>
      <c r="BH101" s="278" t="str">
        <f t="shared" si="55"/>
        <v>-</v>
      </c>
      <c r="BI101" s="278" t="str">
        <f t="shared" si="55"/>
        <v>-</v>
      </c>
      <c r="BJ101" s="278" t="str">
        <f t="shared" si="55"/>
        <v>-</v>
      </c>
      <c r="BK101" s="278" t="str">
        <f t="shared" si="55"/>
        <v>-</v>
      </c>
      <c r="BL101" s="278" t="str">
        <f t="shared" si="55"/>
        <v>-</v>
      </c>
      <c r="BM101" s="209"/>
      <c r="BN101" s="209"/>
      <c r="BO101" s="209"/>
      <c r="BP101" s="209"/>
      <c r="BQ101" s="209"/>
      <c r="BR101" s="209"/>
      <c r="BS101" s="209"/>
      <c r="BT101" s="209"/>
      <c r="BU101" s="209"/>
      <c r="BV101" s="209"/>
      <c r="BW101" s="209"/>
      <c r="BX101" s="209"/>
      <c r="BY101" s="209"/>
      <c r="BZ101" s="209"/>
      <c r="CA101" s="209"/>
      <c r="CB101" s="236"/>
      <c r="CC101" s="236"/>
      <c r="CD101" s="236"/>
      <c r="CE101" s="236"/>
      <c r="CF101" s="236"/>
      <c r="CG101" s="236"/>
      <c r="CH101" s="236"/>
      <c r="CI101" s="209"/>
      <c r="CJ101" s="209"/>
      <c r="CK101" s="209"/>
      <c r="CL101" s="209"/>
      <c r="CM101" s="209"/>
      <c r="CN101" s="209"/>
      <c r="CO101" s="209"/>
      <c r="CP101" s="236"/>
      <c r="CQ101" s="236"/>
      <c r="CR101" s="236"/>
      <c r="CS101" s="236"/>
      <c r="CT101" s="236"/>
      <c r="CU101" s="236"/>
      <c r="CV101" s="236"/>
      <c r="CW101" s="209"/>
      <c r="CX101" s="209"/>
      <c r="CY101" s="209"/>
      <c r="CZ101" s="209"/>
      <c r="DA101" s="209"/>
      <c r="DB101" s="209"/>
      <c r="DC101" s="209"/>
      <c r="DD101" s="209"/>
      <c r="DE101" s="209"/>
      <c r="DF101" s="209"/>
      <c r="DG101" s="209"/>
      <c r="DH101" s="209"/>
      <c r="DI101" s="209"/>
      <c r="DJ101" s="209"/>
      <c r="DK101" s="236"/>
      <c r="DL101" s="236"/>
      <c r="DM101" s="236"/>
      <c r="DN101" s="236"/>
      <c r="DO101" s="236"/>
      <c r="DP101" s="236"/>
      <c r="DQ101" s="236"/>
      <c r="DR101" s="209"/>
      <c r="DS101" s="209"/>
      <c r="DT101" s="209"/>
      <c r="DU101" s="209"/>
      <c r="DV101" s="209"/>
      <c r="DW101" s="209"/>
      <c r="DX101" s="209"/>
      <c r="DY101" s="209"/>
      <c r="DZ101" s="209"/>
      <c r="EA101" s="209"/>
      <c r="EB101" s="209"/>
      <c r="EC101" s="209"/>
      <c r="ED101" s="209"/>
      <c r="EE101" s="209"/>
      <c r="EF101" s="236"/>
      <c r="EG101" s="236"/>
      <c r="EH101" s="236"/>
      <c r="EI101" s="236"/>
      <c r="EJ101" s="236"/>
      <c r="EK101" s="236"/>
      <c r="EL101" s="236"/>
      <c r="EM101" s="209"/>
      <c r="EN101" s="209"/>
      <c r="EO101" s="209"/>
      <c r="EP101" s="209"/>
      <c r="EQ101" s="209"/>
      <c r="ER101" s="209"/>
      <c r="ES101" s="209"/>
      <c r="ET101" s="209"/>
      <c r="EU101" s="209"/>
      <c r="EV101" s="209"/>
      <c r="EW101" s="209"/>
      <c r="EX101" s="209"/>
      <c r="EY101" s="209"/>
      <c r="EZ101" s="209"/>
      <c r="FA101" s="236"/>
      <c r="FB101" s="236"/>
      <c r="FC101" s="236"/>
      <c r="FD101" s="236"/>
      <c r="FE101" s="236"/>
      <c r="FF101" s="236"/>
      <c r="FG101" s="236"/>
      <c r="FH101" s="209"/>
      <c r="FI101" s="209"/>
      <c r="FJ101" s="209"/>
      <c r="FK101" s="209"/>
      <c r="FL101" s="209"/>
      <c r="FM101" s="209"/>
      <c r="FN101" s="209"/>
      <c r="FO101" s="209"/>
      <c r="FP101" s="209"/>
      <c r="FQ101" s="209"/>
      <c r="FR101" s="209"/>
      <c r="FS101" s="209"/>
      <c r="FT101" s="209"/>
      <c r="FU101" s="209"/>
      <c r="FV101" s="236"/>
      <c r="FW101" s="236"/>
      <c r="FX101" s="236"/>
      <c r="FY101" s="236"/>
      <c r="FZ101" s="236"/>
      <c r="GA101" s="236"/>
      <c r="GB101" s="236"/>
      <c r="GC101" s="209"/>
      <c r="GD101" s="209"/>
      <c r="GE101" s="209"/>
      <c r="GF101" s="209"/>
      <c r="GG101" s="209"/>
      <c r="GH101" s="209"/>
      <c r="GI101" s="209"/>
    </row>
    <row r="102" spans="1:191" outlineLevel="1">
      <c r="A102">
        <f t="shared" si="53"/>
        <v>36</v>
      </c>
      <c r="B102" s="219" t="s">
        <v>891</v>
      </c>
      <c r="C102">
        <f t="shared" si="29"/>
        <v>5</v>
      </c>
      <c r="D102" t="b">
        <f t="shared" si="30"/>
        <v>0</v>
      </c>
      <c r="E102" s="209">
        <f t="shared" si="34"/>
        <v>0</v>
      </c>
      <c r="F102" s="209">
        <f t="shared" si="35"/>
        <v>450</v>
      </c>
      <c r="G102" s="209" t="str">
        <f t="shared" si="48"/>
        <v>-</v>
      </c>
      <c r="H102" s="209">
        <f t="shared" si="48"/>
        <v>0</v>
      </c>
      <c r="I102" s="209">
        <f t="shared" si="48"/>
        <v>0</v>
      </c>
      <c r="J102" s="209">
        <f t="shared" si="48"/>
        <v>0</v>
      </c>
      <c r="K102" s="209">
        <f t="shared" si="47"/>
        <v>0</v>
      </c>
      <c r="L102" s="209">
        <f t="shared" si="47"/>
        <v>450</v>
      </c>
      <c r="M102">
        <f t="shared" si="32"/>
        <v>0</v>
      </c>
      <c r="O102" s="136">
        <f t="shared" si="41"/>
        <v>4</v>
      </c>
      <c r="P102" s="221">
        <v>4</v>
      </c>
      <c r="Q102" s="136">
        <f t="shared" si="42"/>
        <v>1</v>
      </c>
      <c r="R102" s="221">
        <v>1</v>
      </c>
      <c r="S102" s="221">
        <v>1</v>
      </c>
      <c r="T102" s="135">
        <f>MOD(INT(($A102-5)/PRODUCT(U$63:$U$63)),T$63)+1</f>
        <v>2</v>
      </c>
      <c r="W102" s="278" t="str">
        <f t="shared" ref="W102:BL102" si="56">W100</f>
        <v>-</v>
      </c>
      <c r="X102" s="278" t="str">
        <f t="shared" si="56"/>
        <v>-</v>
      </c>
      <c r="Y102" s="278" t="str">
        <f t="shared" si="56"/>
        <v>-</v>
      </c>
      <c r="Z102" s="278" t="str">
        <f t="shared" si="56"/>
        <v>-</v>
      </c>
      <c r="AA102" s="278" t="str">
        <f t="shared" si="56"/>
        <v>-</v>
      </c>
      <c r="AB102" s="278" t="str">
        <f t="shared" si="56"/>
        <v>-</v>
      </c>
      <c r="AC102" s="278" t="str">
        <f t="shared" si="56"/>
        <v>-</v>
      </c>
      <c r="AD102" s="278" t="str">
        <f t="shared" si="56"/>
        <v>-</v>
      </c>
      <c r="AE102" s="278" t="str">
        <f t="shared" si="56"/>
        <v>-</v>
      </c>
      <c r="AF102" s="278" t="str">
        <f t="shared" si="56"/>
        <v>-</v>
      </c>
      <c r="AG102" s="278" t="str">
        <f t="shared" si="56"/>
        <v>-</v>
      </c>
      <c r="AH102" s="278" t="str">
        <f t="shared" si="56"/>
        <v>-</v>
      </c>
      <c r="AI102" s="278" t="str">
        <f t="shared" si="56"/>
        <v>-</v>
      </c>
      <c r="AJ102" s="278" t="str">
        <f t="shared" si="56"/>
        <v>-</v>
      </c>
      <c r="AK102" s="278" t="str">
        <f t="shared" si="56"/>
        <v>-</v>
      </c>
      <c r="AL102" s="278" t="str">
        <f t="shared" si="56"/>
        <v>-</v>
      </c>
      <c r="AM102" s="278" t="str">
        <f t="shared" si="56"/>
        <v>-</v>
      </c>
      <c r="AN102" s="278" t="str">
        <f t="shared" si="56"/>
        <v>-</v>
      </c>
      <c r="AO102" s="278" t="str">
        <f t="shared" si="56"/>
        <v>-</v>
      </c>
      <c r="AP102" s="278" t="str">
        <f t="shared" si="56"/>
        <v>-</v>
      </c>
      <c r="AQ102" s="278" t="str">
        <f t="shared" si="56"/>
        <v>-</v>
      </c>
      <c r="AR102" s="278" t="str">
        <f t="shared" si="56"/>
        <v>-</v>
      </c>
      <c r="AS102" s="278" t="str">
        <f t="shared" si="56"/>
        <v>-</v>
      </c>
      <c r="AT102" s="278" t="str">
        <f t="shared" si="56"/>
        <v>-</v>
      </c>
      <c r="AU102" s="278" t="str">
        <f t="shared" si="56"/>
        <v>-</v>
      </c>
      <c r="AV102" s="278" t="str">
        <f t="shared" si="56"/>
        <v>-</v>
      </c>
      <c r="AW102" s="278" t="str">
        <f t="shared" si="56"/>
        <v>-</v>
      </c>
      <c r="AX102" s="278" t="str">
        <f t="shared" si="56"/>
        <v>-</v>
      </c>
      <c r="AY102" s="278" t="str">
        <f t="shared" si="56"/>
        <v>-</v>
      </c>
      <c r="AZ102" s="278" t="str">
        <f t="shared" si="56"/>
        <v>-</v>
      </c>
      <c r="BA102" s="278" t="str">
        <f t="shared" si="56"/>
        <v>-</v>
      </c>
      <c r="BB102" s="278" t="str">
        <f t="shared" si="56"/>
        <v>-</v>
      </c>
      <c r="BC102" s="278" t="str">
        <f t="shared" si="56"/>
        <v>-</v>
      </c>
      <c r="BD102" s="278" t="str">
        <f t="shared" si="56"/>
        <v>-</v>
      </c>
      <c r="BE102" s="278" t="str">
        <f t="shared" si="56"/>
        <v>-</v>
      </c>
      <c r="BF102" s="278" t="str">
        <f t="shared" si="56"/>
        <v>-</v>
      </c>
      <c r="BG102" s="278" t="str">
        <f t="shared" si="56"/>
        <v>-</v>
      </c>
      <c r="BH102" s="278" t="str">
        <f t="shared" si="56"/>
        <v>-</v>
      </c>
      <c r="BI102" s="278" t="str">
        <f t="shared" si="56"/>
        <v>-</v>
      </c>
      <c r="BJ102" s="278" t="str">
        <f t="shared" si="56"/>
        <v>-</v>
      </c>
      <c r="BK102" s="278" t="str">
        <f t="shared" si="56"/>
        <v>-</v>
      </c>
      <c r="BL102" s="278" t="str">
        <f t="shared" si="56"/>
        <v>-</v>
      </c>
      <c r="BM102" s="209"/>
      <c r="BN102" s="209"/>
      <c r="BO102" s="209"/>
      <c r="BP102" s="209"/>
      <c r="BQ102" s="209"/>
      <c r="BR102" s="209"/>
      <c r="BS102" s="209"/>
      <c r="BT102" s="209"/>
      <c r="BU102" s="209"/>
      <c r="BV102" s="209"/>
      <c r="BW102" s="209"/>
      <c r="BX102" s="209"/>
      <c r="BY102" s="209"/>
      <c r="BZ102" s="209"/>
      <c r="CA102" s="209"/>
      <c r="CB102" s="236"/>
      <c r="CC102" s="236"/>
      <c r="CD102" s="236"/>
      <c r="CE102" s="236"/>
      <c r="CF102" s="236"/>
      <c r="CG102" s="236"/>
      <c r="CH102" s="236"/>
      <c r="CI102" s="209"/>
      <c r="CJ102" s="209"/>
      <c r="CK102" s="209"/>
      <c r="CL102" s="209"/>
      <c r="CM102" s="209"/>
      <c r="CN102" s="209"/>
      <c r="CO102" s="209"/>
      <c r="CP102" s="236"/>
      <c r="CQ102" s="236"/>
      <c r="CR102" s="236"/>
      <c r="CS102" s="236"/>
      <c r="CT102" s="236"/>
      <c r="CU102" s="236"/>
      <c r="CV102" s="236"/>
      <c r="CW102" s="209"/>
      <c r="CX102" s="209"/>
      <c r="CY102" s="209"/>
      <c r="CZ102" s="209"/>
      <c r="DA102" s="209"/>
      <c r="DB102" s="209"/>
      <c r="DC102" s="209"/>
      <c r="DD102" s="209"/>
      <c r="DE102" s="209"/>
      <c r="DF102" s="209"/>
      <c r="DG102" s="209"/>
      <c r="DH102" s="209"/>
      <c r="DI102" s="209"/>
      <c r="DJ102" s="209"/>
      <c r="DK102" s="236"/>
      <c r="DL102" s="236"/>
      <c r="DM102" s="236"/>
      <c r="DN102" s="236"/>
      <c r="DO102" s="236"/>
      <c r="DP102" s="236"/>
      <c r="DQ102" s="236"/>
      <c r="DR102" s="209"/>
      <c r="DS102" s="209"/>
      <c r="DT102" s="209"/>
      <c r="DU102" s="209"/>
      <c r="DV102" s="209"/>
      <c r="DW102" s="209"/>
      <c r="DX102" s="209"/>
      <c r="DY102" s="209"/>
      <c r="DZ102" s="209"/>
      <c r="EA102" s="209"/>
      <c r="EB102" s="209"/>
      <c r="EC102" s="209"/>
      <c r="ED102" s="209"/>
      <c r="EE102" s="209"/>
      <c r="EF102" s="236"/>
      <c r="EG102" s="236"/>
      <c r="EH102" s="236"/>
      <c r="EI102" s="236"/>
      <c r="EJ102" s="236"/>
      <c r="EK102" s="236"/>
      <c r="EL102" s="236"/>
      <c r="EM102" s="209"/>
      <c r="EN102" s="209"/>
      <c r="EO102" s="209"/>
      <c r="EP102" s="209"/>
      <c r="EQ102" s="209"/>
      <c r="ER102" s="209"/>
      <c r="ES102" s="209"/>
      <c r="ET102" s="209"/>
      <c r="EU102" s="209"/>
      <c r="EV102" s="209"/>
      <c r="EW102" s="209"/>
      <c r="EX102" s="209"/>
      <c r="EY102" s="209"/>
      <c r="EZ102" s="209"/>
      <c r="FA102" s="236"/>
      <c r="FB102" s="236"/>
      <c r="FC102" s="236"/>
      <c r="FD102" s="236"/>
      <c r="FE102" s="236"/>
      <c r="FF102" s="236"/>
      <c r="FG102" s="236"/>
      <c r="FH102" s="209"/>
      <c r="FI102" s="209"/>
      <c r="FJ102" s="209"/>
      <c r="FK102" s="209"/>
      <c r="FL102" s="209"/>
      <c r="FM102" s="209"/>
      <c r="FN102" s="209"/>
      <c r="FO102" s="209"/>
      <c r="FP102" s="209"/>
      <c r="FQ102" s="209"/>
      <c r="FR102" s="209"/>
      <c r="FS102" s="209"/>
      <c r="FT102" s="209"/>
      <c r="FU102" s="209"/>
      <c r="FV102" s="236"/>
      <c r="FW102" s="236"/>
      <c r="FX102" s="236"/>
      <c r="FY102" s="236"/>
      <c r="FZ102" s="236"/>
      <c r="GA102" s="236"/>
      <c r="GB102" s="236"/>
      <c r="GC102" s="209"/>
      <c r="GD102" s="209"/>
      <c r="GE102" s="209"/>
      <c r="GF102" s="209"/>
      <c r="GG102" s="209"/>
      <c r="GH102" s="209"/>
      <c r="GI102" s="209"/>
    </row>
    <row r="103" spans="1:191" outlineLevel="1">
      <c r="A103">
        <f t="shared" si="53"/>
        <v>37</v>
      </c>
      <c r="B103" s="40" t="s">
        <v>1039</v>
      </c>
      <c r="C103">
        <f t="shared" si="29"/>
        <v>5</v>
      </c>
      <c r="D103" t="b">
        <f t="shared" si="30"/>
        <v>0</v>
      </c>
      <c r="E103" s="209">
        <f t="shared" si="34"/>
        <v>0</v>
      </c>
      <c r="F103" s="209">
        <f t="shared" si="35"/>
        <v>450</v>
      </c>
      <c r="G103" s="209" t="str">
        <f t="shared" si="48"/>
        <v>-</v>
      </c>
      <c r="H103" s="209">
        <f t="shared" si="48"/>
        <v>0</v>
      </c>
      <c r="I103" s="209">
        <f t="shared" si="48"/>
        <v>0</v>
      </c>
      <c r="J103" s="209">
        <f t="shared" si="48"/>
        <v>0</v>
      </c>
      <c r="K103" s="209">
        <f t="shared" si="47"/>
        <v>0</v>
      </c>
      <c r="L103" s="209">
        <f t="shared" si="47"/>
        <v>450</v>
      </c>
      <c r="M103">
        <f t="shared" si="32"/>
        <v>0.9</v>
      </c>
      <c r="O103" s="136">
        <f t="shared" si="41"/>
        <v>4</v>
      </c>
      <c r="P103" s="221">
        <v>4</v>
      </c>
      <c r="Q103" s="136">
        <f t="shared" si="42"/>
        <v>1</v>
      </c>
      <c r="R103" s="221">
        <v>1</v>
      </c>
      <c r="S103" s="221">
        <v>1</v>
      </c>
      <c r="T103" s="135">
        <f>MOD(INT(($A103-5)/PRODUCT(U$63:$U$63)),T$63)+1</f>
        <v>1</v>
      </c>
      <c r="W103" s="278" t="str">
        <f t="shared" ref="W103:BL103" si="57">W101</f>
        <v>-</v>
      </c>
      <c r="X103" s="278" t="str">
        <f t="shared" si="57"/>
        <v>-</v>
      </c>
      <c r="Y103" s="278" t="str">
        <f t="shared" si="57"/>
        <v>-</v>
      </c>
      <c r="Z103" s="278" t="str">
        <f t="shared" si="57"/>
        <v>-</v>
      </c>
      <c r="AA103" s="278" t="str">
        <f t="shared" si="57"/>
        <v>-</v>
      </c>
      <c r="AB103" s="278" t="str">
        <f t="shared" si="57"/>
        <v>-</v>
      </c>
      <c r="AC103" s="278" t="str">
        <f t="shared" si="57"/>
        <v>-</v>
      </c>
      <c r="AD103" s="278" t="str">
        <f t="shared" si="57"/>
        <v>-</v>
      </c>
      <c r="AE103" s="278" t="str">
        <f t="shared" si="57"/>
        <v>-</v>
      </c>
      <c r="AF103" s="278" t="str">
        <f t="shared" si="57"/>
        <v>-</v>
      </c>
      <c r="AG103" s="278" t="str">
        <f t="shared" si="57"/>
        <v>-</v>
      </c>
      <c r="AH103" s="278" t="str">
        <f t="shared" si="57"/>
        <v>-</v>
      </c>
      <c r="AI103" s="278" t="str">
        <f t="shared" si="57"/>
        <v>-</v>
      </c>
      <c r="AJ103" s="278" t="str">
        <f t="shared" si="57"/>
        <v>-</v>
      </c>
      <c r="AK103" s="278" t="str">
        <f t="shared" si="57"/>
        <v>-</v>
      </c>
      <c r="AL103" s="278" t="str">
        <f t="shared" si="57"/>
        <v>-</v>
      </c>
      <c r="AM103" s="278" t="str">
        <f t="shared" si="57"/>
        <v>-</v>
      </c>
      <c r="AN103" s="278" t="str">
        <f t="shared" si="57"/>
        <v>-</v>
      </c>
      <c r="AO103" s="278" t="str">
        <f t="shared" si="57"/>
        <v>-</v>
      </c>
      <c r="AP103" s="278" t="str">
        <f t="shared" si="57"/>
        <v>-</v>
      </c>
      <c r="AQ103" s="278" t="str">
        <f t="shared" si="57"/>
        <v>-</v>
      </c>
      <c r="AR103" s="278" t="str">
        <f t="shared" si="57"/>
        <v>-</v>
      </c>
      <c r="AS103" s="278" t="str">
        <f t="shared" si="57"/>
        <v>-</v>
      </c>
      <c r="AT103" s="278" t="str">
        <f t="shared" si="57"/>
        <v>-</v>
      </c>
      <c r="AU103" s="278" t="str">
        <f t="shared" si="57"/>
        <v>-</v>
      </c>
      <c r="AV103" s="278" t="str">
        <f t="shared" si="57"/>
        <v>-</v>
      </c>
      <c r="AW103" s="278" t="str">
        <f t="shared" si="57"/>
        <v>-</v>
      </c>
      <c r="AX103" s="278" t="str">
        <f t="shared" si="57"/>
        <v>-</v>
      </c>
      <c r="AY103" s="278" t="str">
        <f t="shared" si="57"/>
        <v>-</v>
      </c>
      <c r="AZ103" s="278" t="str">
        <f t="shared" si="57"/>
        <v>-</v>
      </c>
      <c r="BA103" s="278" t="str">
        <f t="shared" si="57"/>
        <v>-</v>
      </c>
      <c r="BB103" s="278" t="str">
        <f t="shared" si="57"/>
        <v>-</v>
      </c>
      <c r="BC103" s="278" t="str">
        <f t="shared" si="57"/>
        <v>-</v>
      </c>
      <c r="BD103" s="278" t="str">
        <f t="shared" si="57"/>
        <v>-</v>
      </c>
      <c r="BE103" s="278" t="str">
        <f t="shared" si="57"/>
        <v>-</v>
      </c>
      <c r="BF103" s="278" t="str">
        <f t="shared" si="57"/>
        <v>-</v>
      </c>
      <c r="BG103" s="278" t="str">
        <f t="shared" si="57"/>
        <v>-</v>
      </c>
      <c r="BH103" s="278" t="str">
        <f t="shared" si="57"/>
        <v>-</v>
      </c>
      <c r="BI103" s="278" t="str">
        <f t="shared" si="57"/>
        <v>-</v>
      </c>
      <c r="BJ103" s="278" t="str">
        <f t="shared" si="57"/>
        <v>-</v>
      </c>
      <c r="BK103" s="278" t="str">
        <f t="shared" si="57"/>
        <v>-</v>
      </c>
      <c r="BL103" s="278" t="str">
        <f t="shared" si="57"/>
        <v>-</v>
      </c>
      <c r="BM103" s="209"/>
      <c r="BN103" s="209"/>
      <c r="BO103" s="209"/>
      <c r="BP103" s="209"/>
      <c r="BQ103" s="209"/>
      <c r="BR103" s="209"/>
      <c r="BS103" s="209"/>
      <c r="BT103" s="209"/>
      <c r="BU103" s="209"/>
      <c r="BV103" s="209"/>
      <c r="BW103" s="209"/>
      <c r="BX103" s="209"/>
      <c r="BY103" s="209"/>
      <c r="BZ103" s="209"/>
      <c r="CA103" s="209"/>
      <c r="CB103" s="236"/>
      <c r="CC103" s="236"/>
      <c r="CD103" s="236"/>
      <c r="CE103" s="236"/>
      <c r="CF103" s="236"/>
      <c r="CG103" s="236"/>
      <c r="CH103" s="236"/>
      <c r="CI103" s="209"/>
      <c r="CJ103" s="209"/>
      <c r="CK103" s="209"/>
      <c r="CL103" s="209"/>
      <c r="CM103" s="209"/>
      <c r="CN103" s="209"/>
      <c r="CO103" s="209"/>
      <c r="CP103" s="236"/>
      <c r="CQ103" s="236"/>
      <c r="CR103" s="236"/>
      <c r="CS103" s="236"/>
      <c r="CT103" s="236"/>
      <c r="CU103" s="236"/>
      <c r="CV103" s="236"/>
      <c r="CW103" s="209"/>
      <c r="CX103" s="209"/>
      <c r="CY103" s="209"/>
      <c r="CZ103" s="209"/>
      <c r="DA103" s="209"/>
      <c r="DB103" s="209"/>
      <c r="DC103" s="209"/>
      <c r="DD103" s="209"/>
      <c r="DE103" s="209"/>
      <c r="DF103" s="209"/>
      <c r="DG103" s="209"/>
      <c r="DH103" s="209"/>
      <c r="DI103" s="209"/>
      <c r="DJ103" s="209"/>
      <c r="DK103" s="236"/>
      <c r="DL103" s="236"/>
      <c r="DM103" s="236"/>
      <c r="DN103" s="236"/>
      <c r="DO103" s="236"/>
      <c r="DP103" s="236"/>
      <c r="DQ103" s="236"/>
      <c r="DR103" s="209"/>
      <c r="DS103" s="209"/>
      <c r="DT103" s="209"/>
      <c r="DU103" s="209"/>
      <c r="DV103" s="209"/>
      <c r="DW103" s="209"/>
      <c r="DX103" s="209"/>
      <c r="DY103" s="209"/>
      <c r="DZ103" s="209"/>
      <c r="EA103" s="209"/>
      <c r="EB103" s="209"/>
      <c r="EC103" s="209"/>
      <c r="ED103" s="209"/>
      <c r="EE103" s="209"/>
      <c r="EF103" s="236"/>
      <c r="EG103" s="236"/>
      <c r="EH103" s="236"/>
      <c r="EI103" s="236"/>
      <c r="EJ103" s="236"/>
      <c r="EK103" s="236"/>
      <c r="EL103" s="236"/>
      <c r="EM103" s="209"/>
      <c r="EN103" s="209"/>
      <c r="EO103" s="209"/>
      <c r="EP103" s="209"/>
      <c r="EQ103" s="209"/>
      <c r="ER103" s="209"/>
      <c r="ES103" s="209"/>
      <c r="ET103" s="209"/>
      <c r="EU103" s="209"/>
      <c r="EV103" s="209"/>
      <c r="EW103" s="209"/>
      <c r="EX103" s="209"/>
      <c r="EY103" s="209"/>
      <c r="EZ103" s="209"/>
      <c r="FA103" s="236"/>
      <c r="FB103" s="236"/>
      <c r="FC103" s="236"/>
      <c r="FD103" s="236"/>
      <c r="FE103" s="236"/>
      <c r="FF103" s="236"/>
      <c r="FG103" s="236"/>
      <c r="FH103" s="209"/>
      <c r="FI103" s="209"/>
      <c r="FJ103" s="209"/>
      <c r="FK103" s="209"/>
      <c r="FL103" s="209"/>
      <c r="FM103" s="209"/>
      <c r="FN103" s="209"/>
      <c r="FO103" s="209"/>
      <c r="FP103" s="209"/>
      <c r="FQ103" s="209"/>
      <c r="FR103" s="209"/>
      <c r="FS103" s="209"/>
      <c r="FT103" s="209"/>
      <c r="FU103" s="209"/>
      <c r="FV103" s="236"/>
      <c r="FW103" s="236"/>
      <c r="FX103" s="236"/>
      <c r="FY103" s="236"/>
      <c r="FZ103" s="236"/>
      <c r="GA103" s="236"/>
      <c r="GB103" s="236"/>
      <c r="GC103" s="209"/>
      <c r="GD103" s="209"/>
      <c r="GE103" s="209"/>
      <c r="GF103" s="209"/>
      <c r="GG103" s="209"/>
      <c r="GH103" s="209"/>
      <c r="GI103" s="209"/>
    </row>
    <row r="104" spans="1:191" outlineLevel="1">
      <c r="A104">
        <f t="shared" si="53"/>
        <v>38</v>
      </c>
      <c r="B104" s="40" t="s">
        <v>1005</v>
      </c>
      <c r="C104">
        <f t="shared" si="29"/>
        <v>5</v>
      </c>
      <c r="D104" t="b">
        <f t="shared" si="30"/>
        <v>0</v>
      </c>
      <c r="E104" s="209">
        <f t="shared" si="34"/>
        <v>0</v>
      </c>
      <c r="F104" s="209">
        <f t="shared" si="35"/>
        <v>450</v>
      </c>
      <c r="G104" s="209" t="str">
        <f t="shared" si="48"/>
        <v>-</v>
      </c>
      <c r="H104" s="209">
        <f t="shared" si="48"/>
        <v>0</v>
      </c>
      <c r="I104" s="209">
        <f t="shared" si="48"/>
        <v>0</v>
      </c>
      <c r="J104" s="209">
        <f t="shared" si="48"/>
        <v>0</v>
      </c>
      <c r="K104" s="209">
        <f t="shared" si="47"/>
        <v>0</v>
      </c>
      <c r="L104" s="209">
        <f t="shared" si="47"/>
        <v>450</v>
      </c>
      <c r="M104">
        <f t="shared" si="32"/>
        <v>0</v>
      </c>
      <c r="O104" s="136">
        <f t="shared" si="41"/>
        <v>4</v>
      </c>
      <c r="P104" s="221">
        <v>4</v>
      </c>
      <c r="Q104" s="136">
        <f t="shared" si="42"/>
        <v>1</v>
      </c>
      <c r="R104" s="221">
        <v>1</v>
      </c>
      <c r="S104" s="221">
        <v>1</v>
      </c>
      <c r="T104" s="135">
        <f>MOD(INT(($A104-5)/PRODUCT(U$63:$U$63)),T$63)+1</f>
        <v>2</v>
      </c>
      <c r="W104" s="278" t="str">
        <f t="shared" ref="W104:BL104" si="58">W102</f>
        <v>-</v>
      </c>
      <c r="X104" s="278" t="str">
        <f t="shared" si="58"/>
        <v>-</v>
      </c>
      <c r="Y104" s="278" t="str">
        <f t="shared" si="58"/>
        <v>-</v>
      </c>
      <c r="Z104" s="278" t="str">
        <f t="shared" si="58"/>
        <v>-</v>
      </c>
      <c r="AA104" s="278" t="str">
        <f t="shared" si="58"/>
        <v>-</v>
      </c>
      <c r="AB104" s="278" t="str">
        <f t="shared" si="58"/>
        <v>-</v>
      </c>
      <c r="AC104" s="278" t="str">
        <f t="shared" si="58"/>
        <v>-</v>
      </c>
      <c r="AD104" s="278" t="str">
        <f t="shared" si="58"/>
        <v>-</v>
      </c>
      <c r="AE104" s="278" t="str">
        <f t="shared" si="58"/>
        <v>-</v>
      </c>
      <c r="AF104" s="278" t="str">
        <f t="shared" si="58"/>
        <v>-</v>
      </c>
      <c r="AG104" s="278" t="str">
        <f t="shared" si="58"/>
        <v>-</v>
      </c>
      <c r="AH104" s="278" t="str">
        <f t="shared" si="58"/>
        <v>-</v>
      </c>
      <c r="AI104" s="278" t="str">
        <f t="shared" si="58"/>
        <v>-</v>
      </c>
      <c r="AJ104" s="278" t="str">
        <f t="shared" si="58"/>
        <v>-</v>
      </c>
      <c r="AK104" s="278" t="str">
        <f t="shared" si="58"/>
        <v>-</v>
      </c>
      <c r="AL104" s="278" t="str">
        <f t="shared" si="58"/>
        <v>-</v>
      </c>
      <c r="AM104" s="278" t="str">
        <f t="shared" si="58"/>
        <v>-</v>
      </c>
      <c r="AN104" s="278" t="str">
        <f t="shared" si="58"/>
        <v>-</v>
      </c>
      <c r="AO104" s="278" t="str">
        <f t="shared" si="58"/>
        <v>-</v>
      </c>
      <c r="AP104" s="278" t="str">
        <f t="shared" si="58"/>
        <v>-</v>
      </c>
      <c r="AQ104" s="278" t="str">
        <f t="shared" si="58"/>
        <v>-</v>
      </c>
      <c r="AR104" s="278" t="str">
        <f t="shared" si="58"/>
        <v>-</v>
      </c>
      <c r="AS104" s="278" t="str">
        <f t="shared" si="58"/>
        <v>-</v>
      </c>
      <c r="AT104" s="278" t="str">
        <f t="shared" si="58"/>
        <v>-</v>
      </c>
      <c r="AU104" s="278" t="str">
        <f t="shared" si="58"/>
        <v>-</v>
      </c>
      <c r="AV104" s="278" t="str">
        <f t="shared" si="58"/>
        <v>-</v>
      </c>
      <c r="AW104" s="278" t="str">
        <f t="shared" si="58"/>
        <v>-</v>
      </c>
      <c r="AX104" s="278" t="str">
        <f t="shared" si="58"/>
        <v>-</v>
      </c>
      <c r="AY104" s="278" t="str">
        <f t="shared" si="58"/>
        <v>-</v>
      </c>
      <c r="AZ104" s="278" t="str">
        <f t="shared" si="58"/>
        <v>-</v>
      </c>
      <c r="BA104" s="278" t="str">
        <f t="shared" si="58"/>
        <v>-</v>
      </c>
      <c r="BB104" s="278" t="str">
        <f t="shared" si="58"/>
        <v>-</v>
      </c>
      <c r="BC104" s="278" t="str">
        <f t="shared" si="58"/>
        <v>-</v>
      </c>
      <c r="BD104" s="278" t="str">
        <f t="shared" si="58"/>
        <v>-</v>
      </c>
      <c r="BE104" s="278" t="str">
        <f t="shared" si="58"/>
        <v>-</v>
      </c>
      <c r="BF104" s="278" t="str">
        <f t="shared" si="58"/>
        <v>-</v>
      </c>
      <c r="BG104" s="278" t="str">
        <f t="shared" si="58"/>
        <v>-</v>
      </c>
      <c r="BH104" s="278" t="str">
        <f t="shared" si="58"/>
        <v>-</v>
      </c>
      <c r="BI104" s="278" t="str">
        <f t="shared" si="58"/>
        <v>-</v>
      </c>
      <c r="BJ104" s="278" t="str">
        <f t="shared" si="58"/>
        <v>-</v>
      </c>
      <c r="BK104" s="278" t="str">
        <f t="shared" si="58"/>
        <v>-</v>
      </c>
      <c r="BL104" s="278" t="str">
        <f t="shared" si="58"/>
        <v>-</v>
      </c>
      <c r="BM104" s="209"/>
      <c r="BN104" s="209"/>
      <c r="BO104" s="209"/>
      <c r="BP104" s="209"/>
      <c r="BQ104" s="209"/>
      <c r="BR104" s="209"/>
      <c r="BS104" s="209"/>
      <c r="BT104" s="209"/>
      <c r="BU104" s="209"/>
      <c r="BV104" s="209"/>
      <c r="BW104" s="209"/>
      <c r="BX104" s="209"/>
      <c r="BY104" s="209"/>
      <c r="BZ104" s="209"/>
      <c r="CA104" s="209"/>
      <c r="CB104" s="236"/>
      <c r="CC104" s="236"/>
      <c r="CD104" s="236"/>
      <c r="CE104" s="236"/>
      <c r="CF104" s="236"/>
      <c r="CG104" s="236"/>
      <c r="CH104" s="236"/>
      <c r="CI104" s="209"/>
      <c r="CJ104" s="209"/>
      <c r="CK104" s="209"/>
      <c r="CL104" s="209"/>
      <c r="CM104" s="209"/>
      <c r="CN104" s="209"/>
      <c r="CO104" s="209"/>
      <c r="CP104" s="236"/>
      <c r="CQ104" s="236"/>
      <c r="CR104" s="236"/>
      <c r="CS104" s="236"/>
      <c r="CT104" s="236"/>
      <c r="CU104" s="236"/>
      <c r="CV104" s="236"/>
      <c r="CW104" s="209"/>
      <c r="CX104" s="209"/>
      <c r="CY104" s="209"/>
      <c r="CZ104" s="209"/>
      <c r="DA104" s="209"/>
      <c r="DB104" s="209"/>
      <c r="DC104" s="209"/>
      <c r="DD104" s="209"/>
      <c r="DE104" s="209"/>
      <c r="DF104" s="209"/>
      <c r="DG104" s="209"/>
      <c r="DH104" s="209"/>
      <c r="DI104" s="209"/>
      <c r="DJ104" s="209"/>
      <c r="DK104" s="236"/>
      <c r="DL104" s="236"/>
      <c r="DM104" s="236"/>
      <c r="DN104" s="236"/>
      <c r="DO104" s="236"/>
      <c r="DP104" s="236"/>
      <c r="DQ104" s="236"/>
      <c r="DR104" s="209"/>
      <c r="DS104" s="209"/>
      <c r="DT104" s="209"/>
      <c r="DU104" s="209"/>
      <c r="DV104" s="209"/>
      <c r="DW104" s="209"/>
      <c r="DX104" s="209"/>
      <c r="DY104" s="209"/>
      <c r="DZ104" s="209"/>
      <c r="EA104" s="209"/>
      <c r="EB104" s="209"/>
      <c r="EC104" s="209"/>
      <c r="ED104" s="209"/>
      <c r="EE104" s="209"/>
      <c r="EF104" s="236"/>
      <c r="EG104" s="236"/>
      <c r="EH104" s="236"/>
      <c r="EI104" s="236"/>
      <c r="EJ104" s="236"/>
      <c r="EK104" s="236"/>
      <c r="EL104" s="236"/>
      <c r="EM104" s="209"/>
      <c r="EN104" s="209"/>
      <c r="EO104" s="209"/>
      <c r="EP104" s="209"/>
      <c r="EQ104" s="209"/>
      <c r="ER104" s="209"/>
      <c r="ES104" s="209"/>
      <c r="ET104" s="209"/>
      <c r="EU104" s="209"/>
      <c r="EV104" s="209"/>
      <c r="EW104" s="209"/>
      <c r="EX104" s="209"/>
      <c r="EY104" s="209"/>
      <c r="EZ104" s="209"/>
      <c r="FA104" s="236"/>
      <c r="FB104" s="236"/>
      <c r="FC104" s="236"/>
      <c r="FD104" s="236"/>
      <c r="FE104" s="236"/>
      <c r="FF104" s="236"/>
      <c r="FG104" s="236"/>
      <c r="FH104" s="209"/>
      <c r="FI104" s="209"/>
      <c r="FJ104" s="209"/>
      <c r="FK104" s="209"/>
      <c r="FL104" s="209"/>
      <c r="FM104" s="209"/>
      <c r="FN104" s="209"/>
      <c r="FO104" s="209"/>
      <c r="FP104" s="209"/>
      <c r="FQ104" s="209"/>
      <c r="FR104" s="209"/>
      <c r="FS104" s="209"/>
      <c r="FT104" s="209"/>
      <c r="FU104" s="209"/>
      <c r="FV104" s="236"/>
      <c r="FW104" s="236"/>
      <c r="FX104" s="236"/>
      <c r="FY104" s="236"/>
      <c r="FZ104" s="236"/>
      <c r="GA104" s="236"/>
      <c r="GB104" s="236"/>
      <c r="GC104" s="209"/>
      <c r="GD104" s="209"/>
      <c r="GE104" s="209"/>
      <c r="GF104" s="209"/>
      <c r="GG104" s="209"/>
      <c r="GH104" s="209"/>
      <c r="GI104" s="209"/>
    </row>
    <row r="105" spans="1:191" outlineLevel="1">
      <c r="A105">
        <f t="shared" si="53"/>
        <v>39</v>
      </c>
      <c r="B105" s="40" t="s">
        <v>1006</v>
      </c>
      <c r="C105">
        <f t="shared" si="29"/>
        <v>5</v>
      </c>
      <c r="D105" t="b">
        <f t="shared" si="30"/>
        <v>0</v>
      </c>
      <c r="E105" s="209">
        <f t="shared" si="34"/>
        <v>0</v>
      </c>
      <c r="F105" s="209">
        <f t="shared" si="35"/>
        <v>450</v>
      </c>
      <c r="G105" s="209" t="str">
        <f t="shared" si="48"/>
        <v>-</v>
      </c>
      <c r="H105" s="209">
        <f t="shared" si="48"/>
        <v>0</v>
      </c>
      <c r="I105" s="209">
        <f t="shared" si="48"/>
        <v>0</v>
      </c>
      <c r="J105" s="209">
        <f t="shared" si="48"/>
        <v>0</v>
      </c>
      <c r="K105" s="209">
        <f t="shared" si="47"/>
        <v>0</v>
      </c>
      <c r="L105" s="209">
        <f t="shared" si="47"/>
        <v>450</v>
      </c>
      <c r="M105">
        <f t="shared" si="32"/>
        <v>0.9</v>
      </c>
      <c r="O105" s="136">
        <f t="shared" si="41"/>
        <v>4</v>
      </c>
      <c r="P105" s="221">
        <v>4</v>
      </c>
      <c r="Q105" s="136">
        <f t="shared" si="42"/>
        <v>1</v>
      </c>
      <c r="R105" s="221">
        <v>1</v>
      </c>
      <c r="S105" s="221">
        <v>1</v>
      </c>
      <c r="T105" s="135">
        <f>MOD(INT(($A105-5)/PRODUCT(U$63:$U$63)),T$63)+1</f>
        <v>1</v>
      </c>
      <c r="W105" s="278" t="str">
        <f t="shared" ref="W105:BL105" si="59">W103</f>
        <v>-</v>
      </c>
      <c r="X105" s="278" t="str">
        <f t="shared" si="59"/>
        <v>-</v>
      </c>
      <c r="Y105" s="278" t="str">
        <f t="shared" si="59"/>
        <v>-</v>
      </c>
      <c r="Z105" s="278" t="str">
        <f t="shared" si="59"/>
        <v>-</v>
      </c>
      <c r="AA105" s="278" t="str">
        <f t="shared" si="59"/>
        <v>-</v>
      </c>
      <c r="AB105" s="278" t="str">
        <f t="shared" si="59"/>
        <v>-</v>
      </c>
      <c r="AC105" s="278" t="str">
        <f t="shared" si="59"/>
        <v>-</v>
      </c>
      <c r="AD105" s="278" t="str">
        <f t="shared" si="59"/>
        <v>-</v>
      </c>
      <c r="AE105" s="278" t="str">
        <f t="shared" si="59"/>
        <v>-</v>
      </c>
      <c r="AF105" s="278" t="str">
        <f t="shared" si="59"/>
        <v>-</v>
      </c>
      <c r="AG105" s="278" t="str">
        <f t="shared" si="59"/>
        <v>-</v>
      </c>
      <c r="AH105" s="278" t="str">
        <f t="shared" si="59"/>
        <v>-</v>
      </c>
      <c r="AI105" s="278" t="str">
        <f t="shared" si="59"/>
        <v>-</v>
      </c>
      <c r="AJ105" s="278" t="str">
        <f t="shared" si="59"/>
        <v>-</v>
      </c>
      <c r="AK105" s="278" t="str">
        <f t="shared" si="59"/>
        <v>-</v>
      </c>
      <c r="AL105" s="278" t="str">
        <f t="shared" si="59"/>
        <v>-</v>
      </c>
      <c r="AM105" s="278" t="str">
        <f t="shared" si="59"/>
        <v>-</v>
      </c>
      <c r="AN105" s="278" t="str">
        <f t="shared" si="59"/>
        <v>-</v>
      </c>
      <c r="AO105" s="278" t="str">
        <f t="shared" si="59"/>
        <v>-</v>
      </c>
      <c r="AP105" s="278" t="str">
        <f t="shared" si="59"/>
        <v>-</v>
      </c>
      <c r="AQ105" s="278" t="str">
        <f t="shared" si="59"/>
        <v>-</v>
      </c>
      <c r="AR105" s="278" t="str">
        <f t="shared" si="59"/>
        <v>-</v>
      </c>
      <c r="AS105" s="278" t="str">
        <f t="shared" si="59"/>
        <v>-</v>
      </c>
      <c r="AT105" s="278" t="str">
        <f t="shared" si="59"/>
        <v>-</v>
      </c>
      <c r="AU105" s="278" t="str">
        <f t="shared" si="59"/>
        <v>-</v>
      </c>
      <c r="AV105" s="278" t="str">
        <f t="shared" si="59"/>
        <v>-</v>
      </c>
      <c r="AW105" s="278" t="str">
        <f t="shared" si="59"/>
        <v>-</v>
      </c>
      <c r="AX105" s="278" t="str">
        <f t="shared" si="59"/>
        <v>-</v>
      </c>
      <c r="AY105" s="278" t="str">
        <f t="shared" si="59"/>
        <v>-</v>
      </c>
      <c r="AZ105" s="278" t="str">
        <f t="shared" si="59"/>
        <v>-</v>
      </c>
      <c r="BA105" s="278" t="str">
        <f t="shared" si="59"/>
        <v>-</v>
      </c>
      <c r="BB105" s="278" t="str">
        <f t="shared" si="59"/>
        <v>-</v>
      </c>
      <c r="BC105" s="278" t="str">
        <f t="shared" si="59"/>
        <v>-</v>
      </c>
      <c r="BD105" s="278" t="str">
        <f t="shared" si="59"/>
        <v>-</v>
      </c>
      <c r="BE105" s="278" t="str">
        <f t="shared" si="59"/>
        <v>-</v>
      </c>
      <c r="BF105" s="278" t="str">
        <f t="shared" si="59"/>
        <v>-</v>
      </c>
      <c r="BG105" s="278" t="str">
        <f t="shared" si="59"/>
        <v>-</v>
      </c>
      <c r="BH105" s="278" t="str">
        <f t="shared" si="59"/>
        <v>-</v>
      </c>
      <c r="BI105" s="278" t="str">
        <f t="shared" si="59"/>
        <v>-</v>
      </c>
      <c r="BJ105" s="278" t="str">
        <f t="shared" si="59"/>
        <v>-</v>
      </c>
      <c r="BK105" s="278" t="str">
        <f t="shared" si="59"/>
        <v>-</v>
      </c>
      <c r="BL105" s="278" t="str">
        <f t="shared" si="59"/>
        <v>-</v>
      </c>
      <c r="BM105" s="209"/>
      <c r="BN105" s="209"/>
      <c r="BO105" s="209"/>
      <c r="BP105" s="209"/>
      <c r="BQ105" s="209"/>
      <c r="BR105" s="209"/>
      <c r="BS105" s="209"/>
      <c r="BT105" s="209"/>
      <c r="BU105" s="209"/>
      <c r="BV105" s="209"/>
      <c r="BW105" s="209"/>
      <c r="BX105" s="209"/>
      <c r="BY105" s="209"/>
      <c r="BZ105" s="209"/>
      <c r="CA105" s="209"/>
      <c r="CB105" s="236"/>
      <c r="CC105" s="236"/>
      <c r="CD105" s="236"/>
      <c r="CE105" s="236"/>
      <c r="CF105" s="236"/>
      <c r="CG105" s="236"/>
      <c r="CH105" s="236"/>
      <c r="CI105" s="209"/>
      <c r="CJ105" s="209"/>
      <c r="CK105" s="209"/>
      <c r="CL105" s="209"/>
      <c r="CM105" s="209"/>
      <c r="CN105" s="209"/>
      <c r="CO105" s="209"/>
      <c r="CP105" s="236"/>
      <c r="CQ105" s="236"/>
      <c r="CR105" s="236"/>
      <c r="CS105" s="236"/>
      <c r="CT105" s="236"/>
      <c r="CU105" s="236"/>
      <c r="CV105" s="236"/>
      <c r="CW105" s="209"/>
      <c r="CX105" s="209"/>
      <c r="CY105" s="209"/>
      <c r="CZ105" s="209"/>
      <c r="DA105" s="209"/>
      <c r="DB105" s="209"/>
      <c r="DC105" s="209"/>
      <c r="DD105" s="209"/>
      <c r="DE105" s="209"/>
      <c r="DF105" s="209"/>
      <c r="DG105" s="209"/>
      <c r="DH105" s="209"/>
      <c r="DI105" s="209"/>
      <c r="DJ105" s="209"/>
      <c r="DK105" s="236"/>
      <c r="DL105" s="236"/>
      <c r="DM105" s="236"/>
      <c r="DN105" s="236"/>
      <c r="DO105" s="236"/>
      <c r="DP105" s="236"/>
      <c r="DQ105" s="236"/>
      <c r="DR105" s="209"/>
      <c r="DS105" s="209"/>
      <c r="DT105" s="209"/>
      <c r="DU105" s="209"/>
      <c r="DV105" s="209"/>
      <c r="DW105" s="209"/>
      <c r="DX105" s="209"/>
      <c r="DY105" s="209"/>
      <c r="DZ105" s="209"/>
      <c r="EA105" s="209"/>
      <c r="EB105" s="209"/>
      <c r="EC105" s="209"/>
      <c r="ED105" s="209"/>
      <c r="EE105" s="209"/>
      <c r="EF105" s="236"/>
      <c r="EG105" s="236"/>
      <c r="EH105" s="236"/>
      <c r="EI105" s="236"/>
      <c r="EJ105" s="236"/>
      <c r="EK105" s="236"/>
      <c r="EL105" s="236"/>
      <c r="EM105" s="209"/>
      <c r="EN105" s="209"/>
      <c r="EO105" s="209"/>
      <c r="EP105" s="209"/>
      <c r="EQ105" s="209"/>
      <c r="ER105" s="209"/>
      <c r="ES105" s="209"/>
      <c r="ET105" s="209"/>
      <c r="EU105" s="209"/>
      <c r="EV105" s="209"/>
      <c r="EW105" s="209"/>
      <c r="EX105" s="209"/>
      <c r="EY105" s="209"/>
      <c r="EZ105" s="209"/>
      <c r="FA105" s="236"/>
      <c r="FB105" s="236"/>
      <c r="FC105" s="236"/>
      <c r="FD105" s="236"/>
      <c r="FE105" s="236"/>
      <c r="FF105" s="236"/>
      <c r="FG105" s="236"/>
      <c r="FH105" s="209"/>
      <c r="FI105" s="209"/>
      <c r="FJ105" s="209"/>
      <c r="FK105" s="209"/>
      <c r="FL105" s="209"/>
      <c r="FM105" s="209"/>
      <c r="FN105" s="209"/>
      <c r="FO105" s="209"/>
      <c r="FP105" s="209"/>
      <c r="FQ105" s="209"/>
      <c r="FR105" s="209"/>
      <c r="FS105" s="209"/>
      <c r="FT105" s="209"/>
      <c r="FU105" s="209"/>
      <c r="FV105" s="236"/>
      <c r="FW105" s="236"/>
      <c r="FX105" s="236"/>
      <c r="FY105" s="236"/>
      <c r="FZ105" s="236"/>
      <c r="GA105" s="236"/>
      <c r="GB105" s="236"/>
      <c r="GC105" s="209"/>
      <c r="GD105" s="209"/>
      <c r="GE105" s="209"/>
      <c r="GF105" s="209"/>
      <c r="GG105" s="209"/>
      <c r="GH105" s="209"/>
      <c r="GI105" s="209"/>
    </row>
    <row r="106" spans="1:191" outlineLevel="1">
      <c r="A106">
        <f t="shared" si="53"/>
        <v>40</v>
      </c>
      <c r="B106" s="40" t="s">
        <v>1040</v>
      </c>
      <c r="C106">
        <f t="shared" si="29"/>
        <v>5</v>
      </c>
      <c r="D106" t="b">
        <f t="shared" si="30"/>
        <v>0</v>
      </c>
      <c r="E106" s="209">
        <f t="shared" si="34"/>
        <v>0</v>
      </c>
      <c r="F106" s="209">
        <f t="shared" si="35"/>
        <v>450</v>
      </c>
      <c r="G106" s="209" t="str">
        <f t="shared" si="48"/>
        <v>-</v>
      </c>
      <c r="H106" s="209">
        <f t="shared" si="48"/>
        <v>0</v>
      </c>
      <c r="I106" s="209">
        <f t="shared" si="48"/>
        <v>0</v>
      </c>
      <c r="J106" s="209">
        <f t="shared" si="48"/>
        <v>0</v>
      </c>
      <c r="K106" s="209">
        <f t="shared" si="47"/>
        <v>0</v>
      </c>
      <c r="L106" s="209">
        <f t="shared" si="47"/>
        <v>450</v>
      </c>
      <c r="M106">
        <f t="shared" si="32"/>
        <v>0</v>
      </c>
      <c r="O106" s="136">
        <f t="shared" si="41"/>
        <v>4</v>
      </c>
      <c r="P106" s="221">
        <v>4</v>
      </c>
      <c r="Q106" s="136">
        <f t="shared" si="42"/>
        <v>1</v>
      </c>
      <c r="R106" s="221">
        <v>1</v>
      </c>
      <c r="S106" s="221">
        <v>1</v>
      </c>
      <c r="T106" s="135">
        <f>MOD(INT(($A106-5)/PRODUCT(U$63:$U$63)),T$63)+1</f>
        <v>2</v>
      </c>
      <c r="W106" s="278" t="str">
        <f t="shared" ref="W106:BL106" si="60">W104</f>
        <v>-</v>
      </c>
      <c r="X106" s="278" t="str">
        <f t="shared" si="60"/>
        <v>-</v>
      </c>
      <c r="Y106" s="278" t="str">
        <f t="shared" si="60"/>
        <v>-</v>
      </c>
      <c r="Z106" s="278" t="str">
        <f t="shared" si="60"/>
        <v>-</v>
      </c>
      <c r="AA106" s="278" t="str">
        <f t="shared" si="60"/>
        <v>-</v>
      </c>
      <c r="AB106" s="278" t="str">
        <f t="shared" si="60"/>
        <v>-</v>
      </c>
      <c r="AC106" s="278" t="str">
        <f t="shared" si="60"/>
        <v>-</v>
      </c>
      <c r="AD106" s="278" t="str">
        <f t="shared" si="60"/>
        <v>-</v>
      </c>
      <c r="AE106" s="278" t="str">
        <f t="shared" si="60"/>
        <v>-</v>
      </c>
      <c r="AF106" s="278" t="str">
        <f t="shared" si="60"/>
        <v>-</v>
      </c>
      <c r="AG106" s="278" t="str">
        <f t="shared" si="60"/>
        <v>-</v>
      </c>
      <c r="AH106" s="278" t="str">
        <f t="shared" si="60"/>
        <v>-</v>
      </c>
      <c r="AI106" s="278" t="str">
        <f t="shared" si="60"/>
        <v>-</v>
      </c>
      <c r="AJ106" s="278" t="str">
        <f t="shared" si="60"/>
        <v>-</v>
      </c>
      <c r="AK106" s="278" t="str">
        <f t="shared" si="60"/>
        <v>-</v>
      </c>
      <c r="AL106" s="278" t="str">
        <f t="shared" si="60"/>
        <v>-</v>
      </c>
      <c r="AM106" s="278" t="str">
        <f t="shared" si="60"/>
        <v>-</v>
      </c>
      <c r="AN106" s="278" t="str">
        <f t="shared" si="60"/>
        <v>-</v>
      </c>
      <c r="AO106" s="278" t="str">
        <f t="shared" si="60"/>
        <v>-</v>
      </c>
      <c r="AP106" s="278" t="str">
        <f t="shared" si="60"/>
        <v>-</v>
      </c>
      <c r="AQ106" s="278" t="str">
        <f t="shared" si="60"/>
        <v>-</v>
      </c>
      <c r="AR106" s="278" t="str">
        <f t="shared" si="60"/>
        <v>-</v>
      </c>
      <c r="AS106" s="278" t="str">
        <f t="shared" si="60"/>
        <v>-</v>
      </c>
      <c r="AT106" s="278" t="str">
        <f t="shared" si="60"/>
        <v>-</v>
      </c>
      <c r="AU106" s="278" t="str">
        <f t="shared" si="60"/>
        <v>-</v>
      </c>
      <c r="AV106" s="278" t="str">
        <f t="shared" si="60"/>
        <v>-</v>
      </c>
      <c r="AW106" s="278" t="str">
        <f t="shared" si="60"/>
        <v>-</v>
      </c>
      <c r="AX106" s="278" t="str">
        <f t="shared" si="60"/>
        <v>-</v>
      </c>
      <c r="AY106" s="278" t="str">
        <f t="shared" si="60"/>
        <v>-</v>
      </c>
      <c r="AZ106" s="278" t="str">
        <f t="shared" si="60"/>
        <v>-</v>
      </c>
      <c r="BA106" s="278" t="str">
        <f t="shared" si="60"/>
        <v>-</v>
      </c>
      <c r="BB106" s="278" t="str">
        <f t="shared" si="60"/>
        <v>-</v>
      </c>
      <c r="BC106" s="278" t="str">
        <f t="shared" si="60"/>
        <v>-</v>
      </c>
      <c r="BD106" s="278" t="str">
        <f t="shared" si="60"/>
        <v>-</v>
      </c>
      <c r="BE106" s="278" t="str">
        <f t="shared" si="60"/>
        <v>-</v>
      </c>
      <c r="BF106" s="278" t="str">
        <f t="shared" si="60"/>
        <v>-</v>
      </c>
      <c r="BG106" s="278" t="str">
        <f t="shared" si="60"/>
        <v>-</v>
      </c>
      <c r="BH106" s="278" t="str">
        <f t="shared" si="60"/>
        <v>-</v>
      </c>
      <c r="BI106" s="278" t="str">
        <f t="shared" si="60"/>
        <v>-</v>
      </c>
      <c r="BJ106" s="278" t="str">
        <f t="shared" si="60"/>
        <v>-</v>
      </c>
      <c r="BK106" s="278" t="str">
        <f t="shared" si="60"/>
        <v>-</v>
      </c>
      <c r="BL106" s="278" t="str">
        <f t="shared" si="60"/>
        <v>-</v>
      </c>
      <c r="BM106" s="209"/>
      <c r="BN106" s="209"/>
      <c r="BO106" s="209"/>
      <c r="BP106" s="209"/>
      <c r="BQ106" s="209"/>
      <c r="BR106" s="209"/>
      <c r="BS106" s="209"/>
      <c r="BT106" s="209"/>
      <c r="BU106" s="209"/>
      <c r="BV106" s="209"/>
      <c r="BW106" s="209"/>
      <c r="BX106" s="209"/>
      <c r="BY106" s="209"/>
      <c r="BZ106" s="209"/>
      <c r="CA106" s="209"/>
      <c r="CB106" s="236"/>
      <c r="CC106" s="236"/>
      <c r="CD106" s="236"/>
      <c r="CE106" s="236"/>
      <c r="CF106" s="236"/>
      <c r="CG106" s="236"/>
      <c r="CH106" s="236"/>
      <c r="CI106" s="209"/>
      <c r="CJ106" s="209"/>
      <c r="CK106" s="209"/>
      <c r="CL106" s="209"/>
      <c r="CM106" s="209"/>
      <c r="CN106" s="209"/>
      <c r="CO106" s="209"/>
      <c r="CP106" s="236"/>
      <c r="CQ106" s="236"/>
      <c r="CR106" s="236"/>
      <c r="CS106" s="236"/>
      <c r="CT106" s="236"/>
      <c r="CU106" s="236"/>
      <c r="CV106" s="236"/>
      <c r="CW106" s="209"/>
      <c r="CX106" s="209"/>
      <c r="CY106" s="209"/>
      <c r="CZ106" s="209"/>
      <c r="DA106" s="209"/>
      <c r="DB106" s="209"/>
      <c r="DC106" s="209"/>
      <c r="DD106" s="209"/>
      <c r="DE106" s="209"/>
      <c r="DF106" s="209"/>
      <c r="DG106" s="209"/>
      <c r="DH106" s="209"/>
      <c r="DI106" s="209"/>
      <c r="DJ106" s="209"/>
      <c r="DK106" s="236"/>
      <c r="DL106" s="236"/>
      <c r="DM106" s="236"/>
      <c r="DN106" s="236"/>
      <c r="DO106" s="236"/>
      <c r="DP106" s="236"/>
      <c r="DQ106" s="236"/>
      <c r="DR106" s="209"/>
      <c r="DS106" s="209"/>
      <c r="DT106" s="209"/>
      <c r="DU106" s="209"/>
      <c r="DV106" s="209"/>
      <c r="DW106" s="209"/>
      <c r="DX106" s="209"/>
      <c r="DY106" s="209"/>
      <c r="DZ106" s="209"/>
      <c r="EA106" s="209"/>
      <c r="EB106" s="209"/>
      <c r="EC106" s="209"/>
      <c r="ED106" s="209"/>
      <c r="EE106" s="209"/>
      <c r="EF106" s="236"/>
      <c r="EG106" s="236"/>
      <c r="EH106" s="236"/>
      <c r="EI106" s="236"/>
      <c r="EJ106" s="236"/>
      <c r="EK106" s="236"/>
      <c r="EL106" s="236"/>
      <c r="EM106" s="209"/>
      <c r="EN106" s="209"/>
      <c r="EO106" s="209"/>
      <c r="EP106" s="209"/>
      <c r="EQ106" s="209"/>
      <c r="ER106" s="209"/>
      <c r="ES106" s="209"/>
      <c r="ET106" s="209"/>
      <c r="EU106" s="209"/>
      <c r="EV106" s="209"/>
      <c r="EW106" s="209"/>
      <c r="EX106" s="209"/>
      <c r="EY106" s="209"/>
      <c r="EZ106" s="209"/>
      <c r="FA106" s="236"/>
      <c r="FB106" s="236"/>
      <c r="FC106" s="236"/>
      <c r="FD106" s="236"/>
      <c r="FE106" s="236"/>
      <c r="FF106" s="236"/>
      <c r="FG106" s="236"/>
      <c r="FH106" s="209"/>
      <c r="FI106" s="209"/>
      <c r="FJ106" s="209"/>
      <c r="FK106" s="209"/>
      <c r="FL106" s="209"/>
      <c r="FM106" s="209"/>
      <c r="FN106" s="209"/>
      <c r="FO106" s="209"/>
      <c r="FP106" s="209"/>
      <c r="FQ106" s="209"/>
      <c r="FR106" s="209"/>
      <c r="FS106" s="209"/>
      <c r="FT106" s="209"/>
      <c r="FU106" s="209"/>
      <c r="FV106" s="236"/>
      <c r="FW106" s="236"/>
      <c r="FX106" s="236"/>
      <c r="FY106" s="236"/>
      <c r="FZ106" s="236"/>
      <c r="GA106" s="236"/>
      <c r="GB106" s="236"/>
      <c r="GC106" s="209"/>
      <c r="GD106" s="209"/>
      <c r="GE106" s="209"/>
      <c r="GF106" s="209"/>
      <c r="GG106" s="209"/>
      <c r="GH106" s="209"/>
      <c r="GI106" s="209"/>
    </row>
    <row r="107" spans="1:191" outlineLevel="1">
      <c r="A107">
        <f t="shared" si="53"/>
        <v>41</v>
      </c>
      <c r="B107" s="40" t="s">
        <v>1007</v>
      </c>
      <c r="C107">
        <f t="shared" si="29"/>
        <v>5</v>
      </c>
      <c r="D107" t="b">
        <f t="shared" si="30"/>
        <v>0</v>
      </c>
      <c r="E107" s="209">
        <f t="shared" si="34"/>
        <v>0</v>
      </c>
      <c r="F107" s="209">
        <f t="shared" si="35"/>
        <v>450</v>
      </c>
      <c r="G107" s="209" t="str">
        <f t="shared" si="48"/>
        <v>-</v>
      </c>
      <c r="H107" s="209">
        <f t="shared" si="48"/>
        <v>0</v>
      </c>
      <c r="I107" s="209">
        <f t="shared" si="48"/>
        <v>0</v>
      </c>
      <c r="J107" s="209">
        <f t="shared" si="48"/>
        <v>0</v>
      </c>
      <c r="K107" s="209">
        <f t="shared" si="47"/>
        <v>0</v>
      </c>
      <c r="L107" s="209">
        <f t="shared" si="47"/>
        <v>450</v>
      </c>
      <c r="M107">
        <f t="shared" si="32"/>
        <v>0.9</v>
      </c>
      <c r="O107" s="136">
        <f t="shared" si="41"/>
        <v>4</v>
      </c>
      <c r="P107" s="221">
        <v>4</v>
      </c>
      <c r="Q107" s="136">
        <f t="shared" si="42"/>
        <v>1</v>
      </c>
      <c r="R107" s="221">
        <v>1</v>
      </c>
      <c r="S107" s="221">
        <v>1</v>
      </c>
      <c r="T107" s="135">
        <f>MOD(INT(($A107-5)/PRODUCT(U$63:$U$63)),T$63)+1</f>
        <v>1</v>
      </c>
      <c r="W107" s="278" t="str">
        <f t="shared" ref="W107:BL107" si="61">W105</f>
        <v>-</v>
      </c>
      <c r="X107" s="278" t="str">
        <f t="shared" si="61"/>
        <v>-</v>
      </c>
      <c r="Y107" s="278" t="str">
        <f t="shared" si="61"/>
        <v>-</v>
      </c>
      <c r="Z107" s="278" t="str">
        <f t="shared" si="61"/>
        <v>-</v>
      </c>
      <c r="AA107" s="278" t="str">
        <f t="shared" si="61"/>
        <v>-</v>
      </c>
      <c r="AB107" s="278" t="str">
        <f t="shared" si="61"/>
        <v>-</v>
      </c>
      <c r="AC107" s="278" t="str">
        <f t="shared" si="61"/>
        <v>-</v>
      </c>
      <c r="AD107" s="278" t="str">
        <f t="shared" si="61"/>
        <v>-</v>
      </c>
      <c r="AE107" s="278" t="str">
        <f t="shared" si="61"/>
        <v>-</v>
      </c>
      <c r="AF107" s="278" t="str">
        <f t="shared" si="61"/>
        <v>-</v>
      </c>
      <c r="AG107" s="278" t="str">
        <f t="shared" si="61"/>
        <v>-</v>
      </c>
      <c r="AH107" s="278" t="str">
        <f t="shared" si="61"/>
        <v>-</v>
      </c>
      <c r="AI107" s="278" t="str">
        <f t="shared" si="61"/>
        <v>-</v>
      </c>
      <c r="AJ107" s="278" t="str">
        <f t="shared" si="61"/>
        <v>-</v>
      </c>
      <c r="AK107" s="278" t="str">
        <f t="shared" si="61"/>
        <v>-</v>
      </c>
      <c r="AL107" s="278" t="str">
        <f t="shared" si="61"/>
        <v>-</v>
      </c>
      <c r="AM107" s="278" t="str">
        <f t="shared" si="61"/>
        <v>-</v>
      </c>
      <c r="AN107" s="278" t="str">
        <f t="shared" si="61"/>
        <v>-</v>
      </c>
      <c r="AO107" s="278" t="str">
        <f t="shared" si="61"/>
        <v>-</v>
      </c>
      <c r="AP107" s="278" t="str">
        <f t="shared" si="61"/>
        <v>-</v>
      </c>
      <c r="AQ107" s="278" t="str">
        <f t="shared" si="61"/>
        <v>-</v>
      </c>
      <c r="AR107" s="278" t="str">
        <f t="shared" si="61"/>
        <v>-</v>
      </c>
      <c r="AS107" s="278" t="str">
        <f t="shared" si="61"/>
        <v>-</v>
      </c>
      <c r="AT107" s="278" t="str">
        <f t="shared" si="61"/>
        <v>-</v>
      </c>
      <c r="AU107" s="278" t="str">
        <f t="shared" si="61"/>
        <v>-</v>
      </c>
      <c r="AV107" s="278" t="str">
        <f t="shared" si="61"/>
        <v>-</v>
      </c>
      <c r="AW107" s="278" t="str">
        <f t="shared" si="61"/>
        <v>-</v>
      </c>
      <c r="AX107" s="278" t="str">
        <f t="shared" si="61"/>
        <v>-</v>
      </c>
      <c r="AY107" s="278" t="str">
        <f t="shared" si="61"/>
        <v>-</v>
      </c>
      <c r="AZ107" s="278" t="str">
        <f t="shared" si="61"/>
        <v>-</v>
      </c>
      <c r="BA107" s="278" t="str">
        <f t="shared" si="61"/>
        <v>-</v>
      </c>
      <c r="BB107" s="278" t="str">
        <f t="shared" si="61"/>
        <v>-</v>
      </c>
      <c r="BC107" s="278" t="str">
        <f t="shared" si="61"/>
        <v>-</v>
      </c>
      <c r="BD107" s="278" t="str">
        <f t="shared" si="61"/>
        <v>-</v>
      </c>
      <c r="BE107" s="278" t="str">
        <f t="shared" si="61"/>
        <v>-</v>
      </c>
      <c r="BF107" s="278" t="str">
        <f t="shared" si="61"/>
        <v>-</v>
      </c>
      <c r="BG107" s="278" t="str">
        <f t="shared" si="61"/>
        <v>-</v>
      </c>
      <c r="BH107" s="278" t="str">
        <f t="shared" si="61"/>
        <v>-</v>
      </c>
      <c r="BI107" s="278" t="str">
        <f t="shared" si="61"/>
        <v>-</v>
      </c>
      <c r="BJ107" s="278" t="str">
        <f t="shared" si="61"/>
        <v>-</v>
      </c>
      <c r="BK107" s="278" t="str">
        <f t="shared" si="61"/>
        <v>-</v>
      </c>
      <c r="BL107" s="278" t="str">
        <f t="shared" si="61"/>
        <v>-</v>
      </c>
      <c r="BM107" s="209"/>
      <c r="BN107" s="209"/>
      <c r="BO107" s="209"/>
      <c r="BP107" s="209"/>
      <c r="BQ107" s="209"/>
      <c r="BR107" s="209"/>
      <c r="BS107" s="209"/>
      <c r="BT107" s="209"/>
      <c r="BU107" s="209"/>
      <c r="BV107" s="209"/>
      <c r="BW107" s="209"/>
      <c r="BX107" s="209"/>
      <c r="BY107" s="209"/>
      <c r="BZ107" s="209"/>
      <c r="CA107" s="209"/>
      <c r="CB107" s="236"/>
      <c r="CC107" s="236"/>
      <c r="CD107" s="236"/>
      <c r="CE107" s="236"/>
      <c r="CF107" s="236"/>
      <c r="CG107" s="236"/>
      <c r="CH107" s="236"/>
      <c r="CI107" s="209"/>
      <c r="CJ107" s="209"/>
      <c r="CK107" s="209"/>
      <c r="CL107" s="209"/>
      <c r="CM107" s="209"/>
      <c r="CN107" s="209"/>
      <c r="CO107" s="209"/>
      <c r="CP107" s="236"/>
      <c r="CQ107" s="236"/>
      <c r="CR107" s="236"/>
      <c r="CS107" s="236"/>
      <c r="CT107" s="236"/>
      <c r="CU107" s="236"/>
      <c r="CV107" s="236"/>
      <c r="CW107" s="209"/>
      <c r="CX107" s="209"/>
      <c r="CY107" s="209"/>
      <c r="CZ107" s="209"/>
      <c r="DA107" s="209"/>
      <c r="DB107" s="209"/>
      <c r="DC107" s="209"/>
      <c r="DD107" s="209"/>
      <c r="DE107" s="209"/>
      <c r="DF107" s="209"/>
      <c r="DG107" s="209"/>
      <c r="DH107" s="209"/>
      <c r="DI107" s="209"/>
      <c r="DJ107" s="209"/>
      <c r="DK107" s="236"/>
      <c r="DL107" s="236"/>
      <c r="DM107" s="236"/>
      <c r="DN107" s="236"/>
      <c r="DO107" s="236"/>
      <c r="DP107" s="236"/>
      <c r="DQ107" s="236"/>
      <c r="DR107" s="209"/>
      <c r="DS107" s="209"/>
      <c r="DT107" s="209"/>
      <c r="DU107" s="209"/>
      <c r="DV107" s="209"/>
      <c r="DW107" s="209"/>
      <c r="DX107" s="209"/>
      <c r="DY107" s="209"/>
      <c r="DZ107" s="209"/>
      <c r="EA107" s="209"/>
      <c r="EB107" s="209"/>
      <c r="EC107" s="209"/>
      <c r="ED107" s="209"/>
      <c r="EE107" s="209"/>
      <c r="EF107" s="236"/>
      <c r="EG107" s="236"/>
      <c r="EH107" s="236"/>
      <c r="EI107" s="236"/>
      <c r="EJ107" s="236"/>
      <c r="EK107" s="236"/>
      <c r="EL107" s="236"/>
      <c r="EM107" s="209"/>
      <c r="EN107" s="209"/>
      <c r="EO107" s="209"/>
      <c r="EP107" s="209"/>
      <c r="EQ107" s="209"/>
      <c r="ER107" s="209"/>
      <c r="ES107" s="209"/>
      <c r="ET107" s="209"/>
      <c r="EU107" s="209"/>
      <c r="EV107" s="209"/>
      <c r="EW107" s="209"/>
      <c r="EX107" s="209"/>
      <c r="EY107" s="209"/>
      <c r="EZ107" s="209"/>
      <c r="FA107" s="236"/>
      <c r="FB107" s="236"/>
      <c r="FC107" s="236"/>
      <c r="FD107" s="236"/>
      <c r="FE107" s="236"/>
      <c r="FF107" s="236"/>
      <c r="FG107" s="236"/>
      <c r="FH107" s="209"/>
      <c r="FI107" s="209"/>
      <c r="FJ107" s="209"/>
      <c r="FK107" s="209"/>
      <c r="FL107" s="209"/>
      <c r="FM107" s="209"/>
      <c r="FN107" s="209"/>
      <c r="FO107" s="209"/>
      <c r="FP107" s="209"/>
      <c r="FQ107" s="209"/>
      <c r="FR107" s="209"/>
      <c r="FS107" s="209"/>
      <c r="FT107" s="209"/>
      <c r="FU107" s="209"/>
      <c r="FV107" s="236"/>
      <c r="FW107" s="236"/>
      <c r="FX107" s="236"/>
      <c r="FY107" s="236"/>
      <c r="FZ107" s="236"/>
      <c r="GA107" s="236"/>
      <c r="GB107" s="236"/>
      <c r="GC107" s="209"/>
      <c r="GD107" s="209"/>
      <c r="GE107" s="209"/>
      <c r="GF107" s="209"/>
      <c r="GG107" s="209"/>
      <c r="GH107" s="209"/>
      <c r="GI107" s="209"/>
    </row>
    <row r="108" spans="1:191" outlineLevel="1">
      <c r="A108">
        <f t="shared" si="53"/>
        <v>42</v>
      </c>
      <c r="B108" s="40" t="s">
        <v>1008</v>
      </c>
      <c r="C108">
        <f t="shared" si="29"/>
        <v>5</v>
      </c>
      <c r="D108" t="b">
        <f t="shared" si="30"/>
        <v>0</v>
      </c>
      <c r="E108" s="209">
        <f t="shared" si="34"/>
        <v>0</v>
      </c>
      <c r="F108" s="209">
        <f t="shared" si="35"/>
        <v>450</v>
      </c>
      <c r="G108" s="209" t="str">
        <f t="shared" si="48"/>
        <v>-</v>
      </c>
      <c r="H108" s="209">
        <f t="shared" si="48"/>
        <v>0</v>
      </c>
      <c r="I108" s="209">
        <f t="shared" si="48"/>
        <v>0</v>
      </c>
      <c r="J108" s="209">
        <f t="shared" si="48"/>
        <v>0</v>
      </c>
      <c r="K108" s="209">
        <f t="shared" si="47"/>
        <v>0</v>
      </c>
      <c r="L108" s="209">
        <f t="shared" si="47"/>
        <v>450</v>
      </c>
      <c r="M108">
        <f t="shared" si="32"/>
        <v>0</v>
      </c>
      <c r="O108" s="136">
        <f t="shared" si="41"/>
        <v>4</v>
      </c>
      <c r="P108" s="221">
        <v>4</v>
      </c>
      <c r="Q108" s="136">
        <f t="shared" si="42"/>
        <v>1</v>
      </c>
      <c r="R108" s="221">
        <v>1</v>
      </c>
      <c r="S108" s="221">
        <v>1</v>
      </c>
      <c r="T108" s="135">
        <f>MOD(INT(($A108-5)/PRODUCT(U$63:$U$63)),T$63)+1</f>
        <v>2</v>
      </c>
      <c r="W108" s="278" t="str">
        <f t="shared" ref="W108:BL108" si="62">W106</f>
        <v>-</v>
      </c>
      <c r="X108" s="278" t="str">
        <f t="shared" si="62"/>
        <v>-</v>
      </c>
      <c r="Y108" s="278" t="str">
        <f t="shared" si="62"/>
        <v>-</v>
      </c>
      <c r="Z108" s="278" t="str">
        <f t="shared" si="62"/>
        <v>-</v>
      </c>
      <c r="AA108" s="278" t="str">
        <f t="shared" si="62"/>
        <v>-</v>
      </c>
      <c r="AB108" s="278" t="str">
        <f t="shared" si="62"/>
        <v>-</v>
      </c>
      <c r="AC108" s="278" t="str">
        <f t="shared" si="62"/>
        <v>-</v>
      </c>
      <c r="AD108" s="278" t="str">
        <f t="shared" si="62"/>
        <v>-</v>
      </c>
      <c r="AE108" s="278" t="str">
        <f t="shared" si="62"/>
        <v>-</v>
      </c>
      <c r="AF108" s="278" t="str">
        <f t="shared" si="62"/>
        <v>-</v>
      </c>
      <c r="AG108" s="278" t="str">
        <f t="shared" si="62"/>
        <v>-</v>
      </c>
      <c r="AH108" s="278" t="str">
        <f t="shared" si="62"/>
        <v>-</v>
      </c>
      <c r="AI108" s="278" t="str">
        <f t="shared" si="62"/>
        <v>-</v>
      </c>
      <c r="AJ108" s="278" t="str">
        <f t="shared" si="62"/>
        <v>-</v>
      </c>
      <c r="AK108" s="278" t="str">
        <f t="shared" si="62"/>
        <v>-</v>
      </c>
      <c r="AL108" s="278" t="str">
        <f t="shared" si="62"/>
        <v>-</v>
      </c>
      <c r="AM108" s="278" t="str">
        <f t="shared" si="62"/>
        <v>-</v>
      </c>
      <c r="AN108" s="278" t="str">
        <f t="shared" si="62"/>
        <v>-</v>
      </c>
      <c r="AO108" s="278" t="str">
        <f t="shared" si="62"/>
        <v>-</v>
      </c>
      <c r="AP108" s="278" t="str">
        <f t="shared" si="62"/>
        <v>-</v>
      </c>
      <c r="AQ108" s="278" t="str">
        <f t="shared" si="62"/>
        <v>-</v>
      </c>
      <c r="AR108" s="278" t="str">
        <f t="shared" si="62"/>
        <v>-</v>
      </c>
      <c r="AS108" s="278" t="str">
        <f t="shared" si="62"/>
        <v>-</v>
      </c>
      <c r="AT108" s="278" t="str">
        <f t="shared" si="62"/>
        <v>-</v>
      </c>
      <c r="AU108" s="278" t="str">
        <f t="shared" si="62"/>
        <v>-</v>
      </c>
      <c r="AV108" s="278" t="str">
        <f t="shared" si="62"/>
        <v>-</v>
      </c>
      <c r="AW108" s="278" t="str">
        <f t="shared" si="62"/>
        <v>-</v>
      </c>
      <c r="AX108" s="278" t="str">
        <f t="shared" si="62"/>
        <v>-</v>
      </c>
      <c r="AY108" s="278" t="str">
        <f t="shared" si="62"/>
        <v>-</v>
      </c>
      <c r="AZ108" s="278" t="str">
        <f t="shared" si="62"/>
        <v>-</v>
      </c>
      <c r="BA108" s="278" t="str">
        <f t="shared" si="62"/>
        <v>-</v>
      </c>
      <c r="BB108" s="278" t="str">
        <f t="shared" si="62"/>
        <v>-</v>
      </c>
      <c r="BC108" s="278" t="str">
        <f t="shared" si="62"/>
        <v>-</v>
      </c>
      <c r="BD108" s="278" t="str">
        <f t="shared" si="62"/>
        <v>-</v>
      </c>
      <c r="BE108" s="278" t="str">
        <f t="shared" si="62"/>
        <v>-</v>
      </c>
      <c r="BF108" s="278" t="str">
        <f t="shared" si="62"/>
        <v>-</v>
      </c>
      <c r="BG108" s="278" t="str">
        <f t="shared" si="62"/>
        <v>-</v>
      </c>
      <c r="BH108" s="278" t="str">
        <f t="shared" si="62"/>
        <v>-</v>
      </c>
      <c r="BI108" s="278" t="str">
        <f t="shared" si="62"/>
        <v>-</v>
      </c>
      <c r="BJ108" s="278" t="str">
        <f t="shared" si="62"/>
        <v>-</v>
      </c>
      <c r="BK108" s="278" t="str">
        <f t="shared" si="62"/>
        <v>-</v>
      </c>
      <c r="BL108" s="278" t="str">
        <f t="shared" si="62"/>
        <v>-</v>
      </c>
      <c r="BM108" s="209"/>
      <c r="BN108" s="209"/>
      <c r="BO108" s="209"/>
      <c r="BP108" s="209"/>
      <c r="BQ108" s="209"/>
      <c r="BR108" s="209"/>
      <c r="BS108" s="209"/>
      <c r="BT108" s="209"/>
      <c r="BU108" s="209"/>
      <c r="BV108" s="209"/>
      <c r="BW108" s="209"/>
      <c r="BX108" s="209"/>
      <c r="BY108" s="209"/>
      <c r="BZ108" s="209"/>
      <c r="CA108" s="209"/>
      <c r="CB108" s="236"/>
      <c r="CC108" s="236"/>
      <c r="CD108" s="236"/>
      <c r="CE108" s="236"/>
      <c r="CF108" s="236"/>
      <c r="CG108" s="236"/>
      <c r="CH108" s="236"/>
      <c r="CI108" s="209"/>
      <c r="CJ108" s="209"/>
      <c r="CK108" s="209"/>
      <c r="CL108" s="209"/>
      <c r="CM108" s="209"/>
      <c r="CN108" s="209"/>
      <c r="CO108" s="209"/>
      <c r="CP108" s="236"/>
      <c r="CQ108" s="236"/>
      <c r="CR108" s="236"/>
      <c r="CS108" s="236"/>
      <c r="CT108" s="236"/>
      <c r="CU108" s="236"/>
      <c r="CV108" s="236"/>
      <c r="CW108" s="209"/>
      <c r="CX108" s="209"/>
      <c r="CY108" s="209"/>
      <c r="CZ108" s="209"/>
      <c r="DA108" s="209"/>
      <c r="DB108" s="209"/>
      <c r="DC108" s="209"/>
      <c r="DD108" s="209"/>
      <c r="DE108" s="209"/>
      <c r="DF108" s="209"/>
      <c r="DG108" s="209"/>
      <c r="DH108" s="209"/>
      <c r="DI108" s="209"/>
      <c r="DJ108" s="209"/>
      <c r="DK108" s="236"/>
      <c r="DL108" s="236"/>
      <c r="DM108" s="236"/>
      <c r="DN108" s="236"/>
      <c r="DO108" s="236"/>
      <c r="DP108" s="236"/>
      <c r="DQ108" s="236"/>
      <c r="DR108" s="209"/>
      <c r="DS108" s="209"/>
      <c r="DT108" s="209"/>
      <c r="DU108" s="209"/>
      <c r="DV108" s="209"/>
      <c r="DW108" s="209"/>
      <c r="DX108" s="209"/>
      <c r="DY108" s="209"/>
      <c r="DZ108" s="209"/>
      <c r="EA108" s="209"/>
      <c r="EB108" s="209"/>
      <c r="EC108" s="209"/>
      <c r="ED108" s="209"/>
      <c r="EE108" s="209"/>
      <c r="EF108" s="236"/>
      <c r="EG108" s="236"/>
      <c r="EH108" s="236"/>
      <c r="EI108" s="236"/>
      <c r="EJ108" s="236"/>
      <c r="EK108" s="236"/>
      <c r="EL108" s="236"/>
      <c r="EM108" s="209"/>
      <c r="EN108" s="209"/>
      <c r="EO108" s="209"/>
      <c r="EP108" s="209"/>
      <c r="EQ108" s="209"/>
      <c r="ER108" s="209"/>
      <c r="ES108" s="209"/>
      <c r="ET108" s="209"/>
      <c r="EU108" s="209"/>
      <c r="EV108" s="209"/>
      <c r="EW108" s="209"/>
      <c r="EX108" s="209"/>
      <c r="EY108" s="209"/>
      <c r="EZ108" s="209"/>
      <c r="FA108" s="236"/>
      <c r="FB108" s="236"/>
      <c r="FC108" s="236"/>
      <c r="FD108" s="236"/>
      <c r="FE108" s="236"/>
      <c r="FF108" s="236"/>
      <c r="FG108" s="236"/>
      <c r="FH108" s="209"/>
      <c r="FI108" s="209"/>
      <c r="FJ108" s="209"/>
      <c r="FK108" s="209"/>
      <c r="FL108" s="209"/>
      <c r="FM108" s="209"/>
      <c r="FN108" s="209"/>
      <c r="FO108" s="209"/>
      <c r="FP108" s="209"/>
      <c r="FQ108" s="209"/>
      <c r="FR108" s="209"/>
      <c r="FS108" s="209"/>
      <c r="FT108" s="209"/>
      <c r="FU108" s="209"/>
      <c r="FV108" s="236"/>
      <c r="FW108" s="236"/>
      <c r="FX108" s="236"/>
      <c r="FY108" s="236"/>
      <c r="FZ108" s="236"/>
      <c r="GA108" s="236"/>
      <c r="GB108" s="236"/>
      <c r="GC108" s="209"/>
      <c r="GD108" s="209"/>
      <c r="GE108" s="209"/>
      <c r="GF108" s="209"/>
      <c r="GG108" s="209"/>
      <c r="GH108" s="209"/>
      <c r="GI108" s="209"/>
    </row>
    <row r="109" spans="1:191" outlineLevel="1">
      <c r="A109">
        <f t="shared" si="53"/>
        <v>43</v>
      </c>
      <c r="B109" s="40" t="s">
        <v>1009</v>
      </c>
      <c r="C109">
        <f t="shared" si="29"/>
        <v>5</v>
      </c>
      <c r="D109" t="b">
        <f t="shared" si="30"/>
        <v>0</v>
      </c>
      <c r="E109" s="209">
        <f t="shared" si="34"/>
        <v>0</v>
      </c>
      <c r="F109" s="209">
        <f t="shared" si="35"/>
        <v>450</v>
      </c>
      <c r="G109" s="209" t="str">
        <f t="shared" si="48"/>
        <v>-</v>
      </c>
      <c r="H109" s="209">
        <f t="shared" si="48"/>
        <v>0</v>
      </c>
      <c r="I109" s="209">
        <f t="shared" si="48"/>
        <v>0</v>
      </c>
      <c r="J109" s="209">
        <f t="shared" si="48"/>
        <v>0</v>
      </c>
      <c r="K109" s="209">
        <f t="shared" si="47"/>
        <v>0</v>
      </c>
      <c r="L109" s="209">
        <f t="shared" si="47"/>
        <v>450</v>
      </c>
      <c r="M109">
        <f t="shared" si="32"/>
        <v>0.9</v>
      </c>
      <c r="O109" s="136">
        <f t="shared" si="41"/>
        <v>4</v>
      </c>
      <c r="P109" s="221">
        <v>4</v>
      </c>
      <c r="Q109" s="136">
        <f t="shared" si="42"/>
        <v>1</v>
      </c>
      <c r="R109" s="221">
        <v>1</v>
      </c>
      <c r="S109" s="221">
        <v>1</v>
      </c>
      <c r="T109" s="135">
        <f>MOD(INT(($A109-5)/PRODUCT(U$63:$U$63)),T$63)+1</f>
        <v>1</v>
      </c>
      <c r="W109" s="278" t="str">
        <f t="shared" ref="W109:BL109" si="63">W107</f>
        <v>-</v>
      </c>
      <c r="X109" s="278" t="str">
        <f t="shared" si="63"/>
        <v>-</v>
      </c>
      <c r="Y109" s="278" t="str">
        <f t="shared" si="63"/>
        <v>-</v>
      </c>
      <c r="Z109" s="278" t="str">
        <f t="shared" si="63"/>
        <v>-</v>
      </c>
      <c r="AA109" s="278" t="str">
        <f t="shared" si="63"/>
        <v>-</v>
      </c>
      <c r="AB109" s="278" t="str">
        <f t="shared" si="63"/>
        <v>-</v>
      </c>
      <c r="AC109" s="278" t="str">
        <f t="shared" si="63"/>
        <v>-</v>
      </c>
      <c r="AD109" s="278" t="str">
        <f t="shared" si="63"/>
        <v>-</v>
      </c>
      <c r="AE109" s="278" t="str">
        <f t="shared" si="63"/>
        <v>-</v>
      </c>
      <c r="AF109" s="278" t="str">
        <f t="shared" si="63"/>
        <v>-</v>
      </c>
      <c r="AG109" s="278" t="str">
        <f t="shared" si="63"/>
        <v>-</v>
      </c>
      <c r="AH109" s="278" t="str">
        <f t="shared" si="63"/>
        <v>-</v>
      </c>
      <c r="AI109" s="278" t="str">
        <f t="shared" si="63"/>
        <v>-</v>
      </c>
      <c r="AJ109" s="278" t="str">
        <f t="shared" si="63"/>
        <v>-</v>
      </c>
      <c r="AK109" s="278" t="str">
        <f t="shared" si="63"/>
        <v>-</v>
      </c>
      <c r="AL109" s="278" t="str">
        <f t="shared" si="63"/>
        <v>-</v>
      </c>
      <c r="AM109" s="278" t="str">
        <f t="shared" si="63"/>
        <v>-</v>
      </c>
      <c r="AN109" s="278" t="str">
        <f t="shared" si="63"/>
        <v>-</v>
      </c>
      <c r="AO109" s="278" t="str">
        <f t="shared" si="63"/>
        <v>-</v>
      </c>
      <c r="AP109" s="278" t="str">
        <f t="shared" si="63"/>
        <v>-</v>
      </c>
      <c r="AQ109" s="278" t="str">
        <f t="shared" si="63"/>
        <v>-</v>
      </c>
      <c r="AR109" s="278" t="str">
        <f t="shared" si="63"/>
        <v>-</v>
      </c>
      <c r="AS109" s="278" t="str">
        <f t="shared" si="63"/>
        <v>-</v>
      </c>
      <c r="AT109" s="278" t="str">
        <f t="shared" si="63"/>
        <v>-</v>
      </c>
      <c r="AU109" s="278" t="str">
        <f t="shared" si="63"/>
        <v>-</v>
      </c>
      <c r="AV109" s="278" t="str">
        <f t="shared" si="63"/>
        <v>-</v>
      </c>
      <c r="AW109" s="278" t="str">
        <f t="shared" si="63"/>
        <v>-</v>
      </c>
      <c r="AX109" s="278" t="str">
        <f t="shared" si="63"/>
        <v>-</v>
      </c>
      <c r="AY109" s="278" t="str">
        <f t="shared" si="63"/>
        <v>-</v>
      </c>
      <c r="AZ109" s="278" t="str">
        <f t="shared" si="63"/>
        <v>-</v>
      </c>
      <c r="BA109" s="278" t="str">
        <f t="shared" si="63"/>
        <v>-</v>
      </c>
      <c r="BB109" s="278" t="str">
        <f t="shared" si="63"/>
        <v>-</v>
      </c>
      <c r="BC109" s="278" t="str">
        <f t="shared" si="63"/>
        <v>-</v>
      </c>
      <c r="BD109" s="278" t="str">
        <f t="shared" si="63"/>
        <v>-</v>
      </c>
      <c r="BE109" s="278" t="str">
        <f t="shared" si="63"/>
        <v>-</v>
      </c>
      <c r="BF109" s="278" t="str">
        <f t="shared" si="63"/>
        <v>-</v>
      </c>
      <c r="BG109" s="278" t="str">
        <f t="shared" si="63"/>
        <v>-</v>
      </c>
      <c r="BH109" s="278" t="str">
        <f t="shared" si="63"/>
        <v>-</v>
      </c>
      <c r="BI109" s="278" t="str">
        <f t="shared" si="63"/>
        <v>-</v>
      </c>
      <c r="BJ109" s="278" t="str">
        <f t="shared" si="63"/>
        <v>-</v>
      </c>
      <c r="BK109" s="278" t="str">
        <f t="shared" si="63"/>
        <v>-</v>
      </c>
      <c r="BL109" s="278" t="str">
        <f t="shared" si="63"/>
        <v>-</v>
      </c>
      <c r="BM109" s="209"/>
      <c r="BN109" s="209"/>
      <c r="BO109" s="209"/>
      <c r="BP109" s="209"/>
      <c r="BQ109" s="209"/>
      <c r="BR109" s="209"/>
      <c r="BS109" s="209"/>
      <c r="BT109" s="209"/>
      <c r="BU109" s="209"/>
      <c r="BV109" s="209"/>
      <c r="BW109" s="209"/>
      <c r="BX109" s="209"/>
      <c r="BY109" s="209"/>
      <c r="BZ109" s="209"/>
      <c r="CA109" s="209"/>
      <c r="CB109" s="236"/>
      <c r="CC109" s="236"/>
      <c r="CD109" s="236"/>
      <c r="CE109" s="236"/>
      <c r="CF109" s="236"/>
      <c r="CG109" s="236"/>
      <c r="CH109" s="236"/>
      <c r="CI109" s="209"/>
      <c r="CJ109" s="209"/>
      <c r="CK109" s="209"/>
      <c r="CL109" s="209"/>
      <c r="CM109" s="209"/>
      <c r="CN109" s="209"/>
      <c r="CO109" s="209"/>
      <c r="CP109" s="236"/>
      <c r="CQ109" s="236"/>
      <c r="CR109" s="236"/>
      <c r="CS109" s="236"/>
      <c r="CT109" s="236"/>
      <c r="CU109" s="236"/>
      <c r="CV109" s="236"/>
      <c r="CW109" s="209"/>
      <c r="CX109" s="209"/>
      <c r="CY109" s="209"/>
      <c r="CZ109" s="209"/>
      <c r="DA109" s="209"/>
      <c r="DB109" s="209"/>
      <c r="DC109" s="209"/>
      <c r="DD109" s="209"/>
      <c r="DE109" s="209"/>
      <c r="DF109" s="209"/>
      <c r="DG109" s="209"/>
      <c r="DH109" s="209"/>
      <c r="DI109" s="209"/>
      <c r="DJ109" s="209"/>
      <c r="DK109" s="236"/>
      <c r="DL109" s="236"/>
      <c r="DM109" s="236"/>
      <c r="DN109" s="236"/>
      <c r="DO109" s="236"/>
      <c r="DP109" s="236"/>
      <c r="DQ109" s="236"/>
      <c r="DR109" s="209"/>
      <c r="DS109" s="209"/>
      <c r="DT109" s="209"/>
      <c r="DU109" s="209"/>
      <c r="DV109" s="209"/>
      <c r="DW109" s="209"/>
      <c r="DX109" s="209"/>
      <c r="DY109" s="209"/>
      <c r="DZ109" s="209"/>
      <c r="EA109" s="209"/>
      <c r="EB109" s="209"/>
      <c r="EC109" s="209"/>
      <c r="ED109" s="209"/>
      <c r="EE109" s="209"/>
      <c r="EF109" s="236"/>
      <c r="EG109" s="236"/>
      <c r="EH109" s="236"/>
      <c r="EI109" s="236"/>
      <c r="EJ109" s="236"/>
      <c r="EK109" s="236"/>
      <c r="EL109" s="236"/>
      <c r="EM109" s="209"/>
      <c r="EN109" s="209"/>
      <c r="EO109" s="209"/>
      <c r="EP109" s="209"/>
      <c r="EQ109" s="209"/>
      <c r="ER109" s="209"/>
      <c r="ES109" s="209"/>
      <c r="ET109" s="209"/>
      <c r="EU109" s="209"/>
      <c r="EV109" s="209"/>
      <c r="EW109" s="209"/>
      <c r="EX109" s="209"/>
      <c r="EY109" s="209"/>
      <c r="EZ109" s="209"/>
      <c r="FA109" s="236"/>
      <c r="FB109" s="236"/>
      <c r="FC109" s="236"/>
      <c r="FD109" s="236"/>
      <c r="FE109" s="236"/>
      <c r="FF109" s="236"/>
      <c r="FG109" s="236"/>
      <c r="FH109" s="209"/>
      <c r="FI109" s="209"/>
      <c r="FJ109" s="209"/>
      <c r="FK109" s="209"/>
      <c r="FL109" s="209"/>
      <c r="FM109" s="209"/>
      <c r="FN109" s="209"/>
      <c r="FO109" s="209"/>
      <c r="FP109" s="209"/>
      <c r="FQ109" s="209"/>
      <c r="FR109" s="209"/>
      <c r="FS109" s="209"/>
      <c r="FT109" s="209"/>
      <c r="FU109" s="209"/>
      <c r="FV109" s="236"/>
      <c r="FW109" s="236"/>
      <c r="FX109" s="236"/>
      <c r="FY109" s="236"/>
      <c r="FZ109" s="236"/>
      <c r="GA109" s="236"/>
      <c r="GB109" s="236"/>
      <c r="GC109" s="209"/>
      <c r="GD109" s="209"/>
      <c r="GE109" s="209"/>
      <c r="GF109" s="209"/>
      <c r="GG109" s="209"/>
      <c r="GH109" s="209"/>
      <c r="GI109" s="209"/>
    </row>
    <row r="110" spans="1:191" outlineLevel="1">
      <c r="L110" s="209"/>
      <c r="CB110" s="236"/>
      <c r="CC110" s="236"/>
      <c r="CD110" s="236"/>
      <c r="CE110" s="236"/>
      <c r="CF110" s="236"/>
      <c r="CG110" s="236"/>
      <c r="CH110" s="236"/>
      <c r="CP110" s="236"/>
      <c r="CQ110" s="236"/>
      <c r="CR110" s="236"/>
      <c r="CS110" s="236"/>
      <c r="CT110" s="236"/>
      <c r="CU110" s="236"/>
      <c r="CV110" s="236"/>
      <c r="DK110" s="236"/>
      <c r="DL110" s="236"/>
      <c r="DM110" s="236"/>
      <c r="DN110" s="236"/>
      <c r="DO110" s="236"/>
      <c r="DP110" s="236"/>
      <c r="DQ110" s="236"/>
      <c r="EF110" s="236"/>
      <c r="EG110" s="236"/>
      <c r="EH110" s="236"/>
      <c r="EI110" s="236"/>
      <c r="EJ110" s="236"/>
      <c r="EK110" s="236"/>
      <c r="EL110" s="236"/>
      <c r="FA110" s="236"/>
      <c r="FB110" s="236"/>
      <c r="FC110" s="236"/>
      <c r="FD110" s="236"/>
      <c r="FE110" s="236"/>
      <c r="FF110" s="236"/>
      <c r="FG110" s="236"/>
      <c r="FV110" s="236"/>
      <c r="FW110" s="236"/>
      <c r="FX110" s="236"/>
      <c r="FY110" s="236"/>
      <c r="FZ110" s="236"/>
      <c r="GA110" s="236"/>
      <c r="GB110" s="236"/>
    </row>
    <row r="112" spans="1:191" s="236" customFormat="1"/>
    <row r="113" spans="1:67" s="209" customFormat="1">
      <c r="A113" s="260" t="s">
        <v>1102</v>
      </c>
      <c r="B113" s="25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39"/>
      <c r="AC113" s="139"/>
      <c r="AD113" s="139"/>
      <c r="AE113" s="139"/>
      <c r="AF113" s="139"/>
      <c r="AG113" s="139"/>
      <c r="AH113" s="139"/>
      <c r="AI113" s="139"/>
      <c r="AJ113" s="139"/>
      <c r="AK113" s="139"/>
      <c r="AL113" s="139"/>
      <c r="AM113" s="139"/>
      <c r="AN113" s="139"/>
      <c r="AO113" s="139"/>
      <c r="AP113" s="139"/>
      <c r="AQ113" s="139"/>
      <c r="AR113" s="139"/>
      <c r="AS113" s="139"/>
      <c r="AT113" s="139"/>
      <c r="AU113" s="139"/>
      <c r="AV113" s="139"/>
      <c r="AW113" s="139"/>
      <c r="AX113" s="139"/>
      <c r="AY113" s="139"/>
      <c r="AZ113" s="139"/>
      <c r="BA113" s="139"/>
      <c r="BB113" s="139"/>
      <c r="BC113" s="139"/>
      <c r="BD113" s="139"/>
      <c r="BE113" s="139"/>
      <c r="BF113" s="139"/>
      <c r="BG113" s="139"/>
      <c r="BH113" s="139"/>
      <c r="BI113" s="139"/>
      <c r="BJ113" s="139"/>
      <c r="BK113" s="139"/>
      <c r="BL113" s="139"/>
      <c r="BM113" s="139"/>
      <c r="BN113" s="139"/>
    </row>
    <row r="114" spans="1:67" s="236" customFormat="1" outlineLevel="1">
      <c r="A114" s="260"/>
      <c r="B114" s="259"/>
      <c r="C114" s="139" t="str">
        <f>d.RegionName</f>
        <v>GSM</v>
      </c>
      <c r="D114" s="139"/>
      <c r="E114" s="139"/>
      <c r="F114" s="139"/>
      <c r="G114" s="139"/>
      <c r="H114" s="139"/>
      <c r="I114" s="139"/>
      <c r="J114" s="139"/>
      <c r="K114" s="139"/>
      <c r="L114" s="139"/>
      <c r="M114" s="139"/>
      <c r="N114" s="139"/>
      <c r="O114" s="139"/>
      <c r="P114" s="139"/>
      <c r="Q114" s="139"/>
      <c r="R114" s="139"/>
      <c r="S114" s="139" t="s">
        <v>942</v>
      </c>
      <c r="T114" s="139"/>
      <c r="U114" s="139"/>
      <c r="V114" s="139"/>
      <c r="W114" s="139"/>
      <c r="X114" s="139"/>
      <c r="Y114" s="139"/>
      <c r="Z114" s="139"/>
      <c r="AA114" s="139"/>
      <c r="AB114" s="139"/>
      <c r="AC114" s="139"/>
      <c r="AD114" s="139"/>
      <c r="AE114" s="139"/>
      <c r="AF114" s="139"/>
      <c r="AG114" s="139"/>
      <c r="AH114" s="139"/>
      <c r="AI114" s="139" t="s">
        <v>943</v>
      </c>
      <c r="AJ114" s="139"/>
      <c r="AK114" s="139"/>
      <c r="AL114" s="139"/>
      <c r="AM114" s="139"/>
      <c r="AN114" s="139"/>
      <c r="AO114" s="139"/>
      <c r="AP114" s="139"/>
      <c r="AQ114" s="139"/>
      <c r="AR114" s="139"/>
      <c r="AS114" s="139"/>
      <c r="AT114" s="139"/>
      <c r="AU114" s="139"/>
      <c r="AV114" s="139"/>
      <c r="AW114" s="139"/>
      <c r="AX114" s="139"/>
      <c r="AY114" s="139" t="s">
        <v>944</v>
      </c>
      <c r="AZ114" s="139"/>
      <c r="BA114" s="139"/>
      <c r="BB114" s="139"/>
      <c r="BC114" s="139"/>
      <c r="BD114" s="139"/>
      <c r="BE114" s="139"/>
      <c r="BF114" s="139"/>
      <c r="BG114" s="139"/>
      <c r="BH114" s="139"/>
      <c r="BI114" s="139"/>
      <c r="BJ114" s="139"/>
      <c r="BK114" s="139"/>
      <c r="BL114" s="139"/>
      <c r="BM114" s="139"/>
      <c r="BN114" s="139"/>
    </row>
    <row r="115" spans="1:67" s="236" customFormat="1" outlineLevel="1">
      <c r="A115" s="260"/>
      <c r="B115" s="259"/>
      <c r="C115" s="139" t="s">
        <v>1092</v>
      </c>
      <c r="D115" s="139"/>
      <c r="E115" s="139"/>
      <c r="F115" s="139"/>
      <c r="G115" s="139" t="s">
        <v>1093</v>
      </c>
      <c r="H115" s="139"/>
      <c r="I115" s="139"/>
      <c r="J115" s="139"/>
      <c r="K115" s="139" t="s">
        <v>1094</v>
      </c>
      <c r="L115" s="139"/>
      <c r="M115" s="139"/>
      <c r="N115" s="139"/>
      <c r="O115" s="139" t="s">
        <v>885</v>
      </c>
      <c r="P115" s="139"/>
      <c r="Q115" s="139"/>
      <c r="R115" s="139"/>
      <c r="S115" s="139" t="s">
        <v>1092</v>
      </c>
      <c r="T115" s="139"/>
      <c r="U115" s="139"/>
      <c r="V115" s="139"/>
      <c r="W115" s="139" t="s">
        <v>1093</v>
      </c>
      <c r="X115" s="139"/>
      <c r="Y115" s="139"/>
      <c r="Z115" s="139"/>
      <c r="AA115" s="139" t="s">
        <v>1094</v>
      </c>
      <c r="AB115" s="139"/>
      <c r="AC115" s="139"/>
      <c r="AD115" s="139"/>
      <c r="AE115" s="139" t="s">
        <v>885</v>
      </c>
      <c r="AF115" s="139"/>
      <c r="AG115" s="139"/>
      <c r="AH115" s="139"/>
      <c r="AI115" s="139" t="s">
        <v>1092</v>
      </c>
      <c r="AJ115" s="139"/>
      <c r="AK115" s="139"/>
      <c r="AL115" s="139"/>
      <c r="AM115" s="139" t="s">
        <v>1093</v>
      </c>
      <c r="AN115" s="139"/>
      <c r="AO115" s="139"/>
      <c r="AP115" s="139"/>
      <c r="AQ115" s="139" t="s">
        <v>1094</v>
      </c>
      <c r="AR115" s="139"/>
      <c r="AS115" s="139"/>
      <c r="AT115" s="139"/>
      <c r="AU115" s="139" t="s">
        <v>885</v>
      </c>
      <c r="AV115" s="139"/>
      <c r="AW115" s="139"/>
      <c r="AX115" s="139"/>
      <c r="AY115" s="139" t="s">
        <v>1092</v>
      </c>
      <c r="AZ115" s="139"/>
      <c r="BA115" s="139"/>
      <c r="BB115" s="139"/>
      <c r="BC115" s="139" t="s">
        <v>1093</v>
      </c>
      <c r="BD115" s="139"/>
      <c r="BE115" s="139"/>
      <c r="BF115" s="139"/>
      <c r="BG115" s="139" t="s">
        <v>1094</v>
      </c>
      <c r="BH115" s="139"/>
      <c r="BI115" s="139"/>
      <c r="BJ115" s="139"/>
      <c r="BK115" s="139" t="s">
        <v>885</v>
      </c>
      <c r="BL115" s="139"/>
      <c r="BM115" s="139"/>
      <c r="BN115" s="139"/>
    </row>
    <row r="116" spans="1:67" s="236" customFormat="1" outlineLevel="1">
      <c r="A116" s="260"/>
      <c r="B116" s="259"/>
      <c r="C116" s="208" t="s">
        <v>1095</v>
      </c>
      <c r="D116" s="208" t="s">
        <v>1096</v>
      </c>
      <c r="E116" s="208" t="s">
        <v>1097</v>
      </c>
      <c r="F116" s="208" t="s">
        <v>1098</v>
      </c>
      <c r="G116" s="208" t="s">
        <v>1095</v>
      </c>
      <c r="H116" s="208" t="s">
        <v>1096</v>
      </c>
      <c r="I116" s="208" t="s">
        <v>1097</v>
      </c>
      <c r="J116" s="208" t="s">
        <v>1098</v>
      </c>
      <c r="K116" s="208" t="s">
        <v>1095</v>
      </c>
      <c r="L116" s="208" t="s">
        <v>1096</v>
      </c>
      <c r="M116" s="208" t="s">
        <v>1097</v>
      </c>
      <c r="N116" s="208" t="s">
        <v>1098</v>
      </c>
      <c r="O116" s="208" t="s">
        <v>1095</v>
      </c>
      <c r="P116" s="208" t="s">
        <v>1096</v>
      </c>
      <c r="Q116" s="208" t="s">
        <v>1097</v>
      </c>
      <c r="R116" s="208" t="s">
        <v>1098</v>
      </c>
      <c r="S116" s="139"/>
      <c r="T116" s="139"/>
      <c r="U116" s="139"/>
      <c r="V116" s="139"/>
      <c r="W116" s="139"/>
      <c r="X116" s="139"/>
      <c r="Y116" s="139"/>
      <c r="Z116" s="139"/>
      <c r="AA116" s="139"/>
      <c r="AB116" s="139"/>
      <c r="AC116" s="139"/>
      <c r="AD116" s="139"/>
      <c r="AE116" s="139"/>
      <c r="AF116" s="139"/>
      <c r="AG116" s="139"/>
      <c r="AH116" s="139"/>
      <c r="AI116" s="139"/>
      <c r="AJ116" s="139"/>
      <c r="AK116" s="139"/>
      <c r="AL116" s="139"/>
      <c r="AM116" s="139"/>
      <c r="AN116" s="139"/>
      <c r="AO116" s="139"/>
      <c r="AP116" s="139"/>
      <c r="AQ116" s="139"/>
      <c r="AR116" s="139"/>
      <c r="AS116" s="139"/>
      <c r="AT116" s="139"/>
      <c r="AU116" s="139"/>
      <c r="AV116" s="139"/>
      <c r="AW116" s="139"/>
      <c r="AX116" s="139"/>
      <c r="AY116" s="139"/>
      <c r="AZ116" s="139"/>
      <c r="BA116" s="139"/>
      <c r="BB116" s="139"/>
      <c r="BC116" s="139"/>
      <c r="BD116" s="139"/>
      <c r="BE116" s="139"/>
      <c r="BF116" s="139"/>
      <c r="BG116" s="139"/>
      <c r="BH116" s="139"/>
      <c r="BI116" s="139"/>
      <c r="BJ116" s="139"/>
      <c r="BK116" s="139"/>
      <c r="BL116" s="139"/>
      <c r="BM116" s="139"/>
      <c r="BN116" s="139"/>
    </row>
    <row r="117" spans="1:67" s="236" customFormat="1" ht="24.75" outlineLevel="1">
      <c r="B117" s="59" t="str">
        <f>"Grazing Intensity 1
: Ewe Lambs"</f>
        <v>Grazing Intensity 1
: Ewe Lambs</v>
      </c>
      <c r="C117" s="264">
        <f t="shared" ref="C117:C161" si="64">CHOOSE(d.Region,S117,AI117,AY117)</f>
        <v>12</v>
      </c>
      <c r="D117" s="264">
        <f t="shared" ref="D117:D161" si="65">CHOOSE(d.Region,T117,AJ117,AZ117)</f>
        <v>93</v>
      </c>
      <c r="E117" s="264">
        <f t="shared" ref="E117:E161" si="66">CHOOSE(d.Region,U117,AK117,BA117)</f>
        <v>483</v>
      </c>
      <c r="F117" s="264">
        <f t="shared" ref="F117:F161" si="67">CHOOSE(d.Region,V117,AL117,BB117)</f>
        <v>483</v>
      </c>
      <c r="G117" s="264">
        <f t="shared" ref="G117:G161" si="68">CHOOSE(d.Region,W117,AM117,BC117)</f>
        <v>0</v>
      </c>
      <c r="H117" s="264">
        <f t="shared" ref="H117:H161" si="69">CHOOSE(d.Region,X117,AN117,BD117)</f>
        <v>0</v>
      </c>
      <c r="I117" s="264">
        <f t="shared" ref="I117:I161" si="70">CHOOSE(d.Region,Y117,AO117,BE117)</f>
        <v>0</v>
      </c>
      <c r="J117" s="264">
        <f t="shared" ref="J117:J161" si="71">CHOOSE(d.Region,Z117,AP117,BF117)</f>
        <v>0</v>
      </c>
      <c r="K117" s="264">
        <f t="shared" ref="K117:K161" si="72">CHOOSE(d.Region,AA117,AQ117,BG117)</f>
        <v>0</v>
      </c>
      <c r="L117" s="264">
        <f t="shared" ref="L117:L161" si="73">CHOOSE(d.Region,AB117,AR117,BH117)</f>
        <v>0</v>
      </c>
      <c r="M117" s="264">
        <f t="shared" ref="M117:M161" si="74">CHOOSE(d.Region,AC117,AS117,BI117)</f>
        <v>0</v>
      </c>
      <c r="N117" s="264">
        <f t="shared" ref="N117:N161" si="75">CHOOSE(d.Region,AD117,AT117,BJ117)</f>
        <v>0</v>
      </c>
      <c r="O117" s="264">
        <f t="shared" ref="O117:O161" si="76">CHOOSE(d.Region,AE117,AU117,BK117)</f>
        <v>13</v>
      </c>
      <c r="P117" s="264">
        <f t="shared" ref="P117:P161" si="77">CHOOSE(d.Region,AF117,AV117,BL117)</f>
        <v>79</v>
      </c>
      <c r="Q117" s="264">
        <f t="shared" ref="Q117:Q161" si="78">CHOOSE(d.Region,AG117,AW117,BM117)</f>
        <v>414</v>
      </c>
      <c r="R117" s="264">
        <f t="shared" ref="R117:R161" si="79">CHOOSE(d.Region,AH117,AX117,BN117)</f>
        <v>414</v>
      </c>
      <c r="S117" s="265">
        <v>10</v>
      </c>
      <c r="T117" s="265">
        <v>54</v>
      </c>
      <c r="U117" s="265">
        <v>230</v>
      </c>
      <c r="V117" s="265">
        <f t="shared" ref="V117:V128" si="80">U117</f>
        <v>230</v>
      </c>
      <c r="W117" s="265"/>
      <c r="X117" s="265"/>
      <c r="Y117" s="265"/>
      <c r="Z117" s="265"/>
      <c r="AA117" s="265"/>
      <c r="AB117" s="265"/>
      <c r="AC117" s="265"/>
      <c r="AD117" s="265"/>
      <c r="AE117" s="265">
        <v>5</v>
      </c>
      <c r="AF117" s="265">
        <v>29</v>
      </c>
      <c r="AG117" s="265">
        <v>129</v>
      </c>
      <c r="AH117" s="265">
        <f t="shared" ref="AH117:AH128" si="81">AG117</f>
        <v>129</v>
      </c>
      <c r="AI117" s="265">
        <v>12</v>
      </c>
      <c r="AJ117" s="265">
        <v>93</v>
      </c>
      <c r="AK117" s="265">
        <v>483</v>
      </c>
      <c r="AL117" s="265">
        <f t="shared" ref="AL117:AL128" si="82">AK117</f>
        <v>483</v>
      </c>
      <c r="AM117" s="265"/>
      <c r="AN117" s="265"/>
      <c r="AO117" s="265"/>
      <c r="AP117" s="265"/>
      <c r="AQ117" s="265"/>
      <c r="AR117" s="265"/>
      <c r="AS117" s="265"/>
      <c r="AT117" s="265"/>
      <c r="AU117" s="265">
        <v>13</v>
      </c>
      <c r="AV117" s="265">
        <v>79</v>
      </c>
      <c r="AW117" s="265">
        <v>414</v>
      </c>
      <c r="AX117" s="265">
        <f t="shared" ref="AX117:AX128" si="83">AW117</f>
        <v>414</v>
      </c>
      <c r="AY117" s="265">
        <v>12</v>
      </c>
      <c r="AZ117" s="265">
        <v>93</v>
      </c>
      <c r="BA117" s="265">
        <v>483</v>
      </c>
      <c r="BB117" s="265">
        <f t="shared" ref="BB117:BB128" si="84">BA117</f>
        <v>483</v>
      </c>
      <c r="BC117" s="265"/>
      <c r="BD117" s="265"/>
      <c r="BE117" s="265"/>
      <c r="BF117" s="265"/>
      <c r="BG117" s="265"/>
      <c r="BH117" s="265"/>
      <c r="BI117" s="265"/>
      <c r="BJ117" s="265"/>
      <c r="BK117" s="265">
        <v>13</v>
      </c>
      <c r="BL117" s="265">
        <v>79</v>
      </c>
      <c r="BM117" s="265">
        <v>414</v>
      </c>
      <c r="BN117" s="265">
        <f t="shared" ref="BN117:BN128" si="85">BM117</f>
        <v>414</v>
      </c>
      <c r="BO117" s="266" t="s">
        <v>1060</v>
      </c>
    </row>
    <row r="118" spans="1:67" s="236" customFormat="1" outlineLevel="1">
      <c r="B118" s="235" t="s">
        <v>1100</v>
      </c>
      <c r="C118" s="267">
        <f t="shared" si="64"/>
        <v>13</v>
      </c>
      <c r="D118" s="267">
        <f t="shared" si="65"/>
        <v>117</v>
      </c>
      <c r="E118" s="267">
        <f t="shared" si="66"/>
        <v>608</v>
      </c>
      <c r="F118" s="267">
        <f t="shared" si="67"/>
        <v>608</v>
      </c>
      <c r="G118" s="267">
        <f t="shared" si="68"/>
        <v>0</v>
      </c>
      <c r="H118" s="267">
        <f t="shared" si="69"/>
        <v>0</v>
      </c>
      <c r="I118" s="267">
        <f t="shared" si="70"/>
        <v>0</v>
      </c>
      <c r="J118" s="267">
        <f t="shared" si="71"/>
        <v>0</v>
      </c>
      <c r="K118" s="267">
        <f t="shared" si="72"/>
        <v>0</v>
      </c>
      <c r="L118" s="267">
        <f t="shared" si="73"/>
        <v>0</v>
      </c>
      <c r="M118" s="267">
        <f t="shared" si="74"/>
        <v>0</v>
      </c>
      <c r="N118" s="267">
        <f t="shared" si="75"/>
        <v>0</v>
      </c>
      <c r="O118" s="267">
        <f t="shared" si="76"/>
        <v>18</v>
      </c>
      <c r="P118" s="267">
        <f t="shared" si="77"/>
        <v>108</v>
      </c>
      <c r="Q118" s="267">
        <f t="shared" si="78"/>
        <v>539</v>
      </c>
      <c r="R118" s="267">
        <f t="shared" si="79"/>
        <v>539</v>
      </c>
      <c r="S118" s="268">
        <v>7</v>
      </c>
      <c r="T118" s="268">
        <v>59</v>
      </c>
      <c r="U118" s="268">
        <v>246</v>
      </c>
      <c r="V118" s="268">
        <f t="shared" si="80"/>
        <v>246</v>
      </c>
      <c r="W118" s="268"/>
      <c r="X118" s="268"/>
      <c r="Y118" s="268"/>
      <c r="Z118" s="268"/>
      <c r="AA118" s="268"/>
      <c r="AB118" s="268"/>
      <c r="AC118" s="268"/>
      <c r="AD118" s="268"/>
      <c r="AE118" s="268">
        <v>6</v>
      </c>
      <c r="AF118" s="268">
        <v>46</v>
      </c>
      <c r="AG118" s="268">
        <v>201</v>
      </c>
      <c r="AH118" s="268">
        <f t="shared" si="81"/>
        <v>201</v>
      </c>
      <c r="AI118" s="268">
        <v>13</v>
      </c>
      <c r="AJ118" s="268">
        <v>117</v>
      </c>
      <c r="AK118" s="268">
        <v>608</v>
      </c>
      <c r="AL118" s="268">
        <f t="shared" si="82"/>
        <v>608</v>
      </c>
      <c r="AM118" s="268"/>
      <c r="AN118" s="268"/>
      <c r="AO118" s="268"/>
      <c r="AP118" s="268"/>
      <c r="AQ118" s="268"/>
      <c r="AR118" s="268"/>
      <c r="AS118" s="268"/>
      <c r="AT118" s="268"/>
      <c r="AU118" s="268">
        <v>18</v>
      </c>
      <c r="AV118" s="268">
        <v>108</v>
      </c>
      <c r="AW118" s="268">
        <v>539</v>
      </c>
      <c r="AX118" s="268">
        <f t="shared" si="83"/>
        <v>539</v>
      </c>
      <c r="AY118" s="268">
        <v>13</v>
      </c>
      <c r="AZ118" s="268">
        <v>117</v>
      </c>
      <c r="BA118" s="268">
        <v>608</v>
      </c>
      <c r="BB118" s="268">
        <f t="shared" si="84"/>
        <v>608</v>
      </c>
      <c r="BC118" s="268"/>
      <c r="BD118" s="268"/>
      <c r="BE118" s="268"/>
      <c r="BF118" s="268"/>
      <c r="BG118" s="268"/>
      <c r="BH118" s="268"/>
      <c r="BI118" s="268"/>
      <c r="BJ118" s="268"/>
      <c r="BK118" s="268">
        <v>18</v>
      </c>
      <c r="BL118" s="268">
        <v>108</v>
      </c>
      <c r="BM118" s="268">
        <v>539</v>
      </c>
      <c r="BN118" s="268">
        <f t="shared" si="85"/>
        <v>539</v>
      </c>
      <c r="BO118" s="269"/>
    </row>
    <row r="119" spans="1:67" s="236" customFormat="1" outlineLevel="1">
      <c r="B119" s="61" t="s">
        <v>1101</v>
      </c>
      <c r="C119" s="270">
        <f t="shared" si="64"/>
        <v>13</v>
      </c>
      <c r="D119" s="270">
        <f t="shared" si="65"/>
        <v>89</v>
      </c>
      <c r="E119" s="270">
        <f t="shared" si="66"/>
        <v>408</v>
      </c>
      <c r="F119" s="270">
        <f t="shared" si="67"/>
        <v>408</v>
      </c>
      <c r="G119" s="270">
        <f t="shared" si="68"/>
        <v>0</v>
      </c>
      <c r="H119" s="270">
        <f t="shared" si="69"/>
        <v>0</v>
      </c>
      <c r="I119" s="270">
        <f t="shared" si="70"/>
        <v>0</v>
      </c>
      <c r="J119" s="270">
        <f t="shared" si="71"/>
        <v>0</v>
      </c>
      <c r="K119" s="270">
        <f t="shared" si="72"/>
        <v>0</v>
      </c>
      <c r="L119" s="270">
        <f t="shared" si="73"/>
        <v>0</v>
      </c>
      <c r="M119" s="270">
        <f t="shared" si="74"/>
        <v>0</v>
      </c>
      <c r="N119" s="270">
        <f t="shared" si="75"/>
        <v>0</v>
      </c>
      <c r="O119" s="270">
        <f t="shared" si="76"/>
        <v>14</v>
      </c>
      <c r="P119" s="270">
        <f t="shared" si="77"/>
        <v>94</v>
      </c>
      <c r="Q119" s="270">
        <f t="shared" si="78"/>
        <v>425</v>
      </c>
      <c r="R119" s="270">
        <f t="shared" si="79"/>
        <v>425</v>
      </c>
      <c r="S119" s="271">
        <v>10</v>
      </c>
      <c r="T119" s="271">
        <v>59</v>
      </c>
      <c r="U119" s="271">
        <v>224</v>
      </c>
      <c r="V119" s="271">
        <f t="shared" si="80"/>
        <v>224</v>
      </c>
      <c r="W119" s="271"/>
      <c r="X119" s="271"/>
      <c r="Y119" s="271"/>
      <c r="Z119" s="271"/>
      <c r="AA119" s="271"/>
      <c r="AB119" s="271"/>
      <c r="AC119" s="271"/>
      <c r="AD119" s="271"/>
      <c r="AE119" s="271">
        <v>6</v>
      </c>
      <c r="AF119" s="271">
        <v>46</v>
      </c>
      <c r="AG119" s="271">
        <v>207</v>
      </c>
      <c r="AH119" s="271">
        <f t="shared" si="81"/>
        <v>207</v>
      </c>
      <c r="AI119" s="271">
        <v>13</v>
      </c>
      <c r="AJ119" s="271">
        <v>89</v>
      </c>
      <c r="AK119" s="271">
        <v>408</v>
      </c>
      <c r="AL119" s="271">
        <f t="shared" si="82"/>
        <v>408</v>
      </c>
      <c r="AM119" s="271"/>
      <c r="AN119" s="271"/>
      <c r="AO119" s="271"/>
      <c r="AP119" s="271"/>
      <c r="AQ119" s="271"/>
      <c r="AR119" s="271"/>
      <c r="AS119" s="271"/>
      <c r="AT119" s="271"/>
      <c r="AU119" s="271">
        <v>14</v>
      </c>
      <c r="AV119" s="271">
        <v>94</v>
      </c>
      <c r="AW119" s="271">
        <v>425</v>
      </c>
      <c r="AX119" s="271">
        <f t="shared" si="83"/>
        <v>425</v>
      </c>
      <c r="AY119" s="271">
        <v>13</v>
      </c>
      <c r="AZ119" s="271">
        <v>89</v>
      </c>
      <c r="BA119" s="271">
        <v>408</v>
      </c>
      <c r="BB119" s="271">
        <f t="shared" si="84"/>
        <v>408</v>
      </c>
      <c r="BC119" s="271"/>
      <c r="BD119" s="271"/>
      <c r="BE119" s="271"/>
      <c r="BF119" s="271"/>
      <c r="BG119" s="271"/>
      <c r="BH119" s="271"/>
      <c r="BI119" s="271"/>
      <c r="BJ119" s="271"/>
      <c r="BK119" s="271">
        <v>14</v>
      </c>
      <c r="BL119" s="271">
        <v>94</v>
      </c>
      <c r="BM119" s="271">
        <v>425</v>
      </c>
      <c r="BN119" s="271">
        <f t="shared" si="85"/>
        <v>425</v>
      </c>
      <c r="BO119" s="269"/>
    </row>
    <row r="120" spans="1:67" s="236" customFormat="1" outlineLevel="1">
      <c r="B120" s="59" t="e">
        <f>#REF!&amp;": Ewe Lambs"</f>
        <v>#REF!</v>
      </c>
      <c r="C120" s="264">
        <f t="shared" si="64"/>
        <v>12</v>
      </c>
      <c r="D120" s="264">
        <f t="shared" si="65"/>
        <v>93</v>
      </c>
      <c r="E120" s="264">
        <f t="shared" si="66"/>
        <v>483</v>
      </c>
      <c r="F120" s="264">
        <f t="shared" si="67"/>
        <v>483</v>
      </c>
      <c r="G120" s="264">
        <f t="shared" si="68"/>
        <v>0</v>
      </c>
      <c r="H120" s="264">
        <f t="shared" si="69"/>
        <v>0</v>
      </c>
      <c r="I120" s="264">
        <f t="shared" si="70"/>
        <v>0</v>
      </c>
      <c r="J120" s="264">
        <f t="shared" si="71"/>
        <v>0</v>
      </c>
      <c r="K120" s="264">
        <f t="shared" si="72"/>
        <v>0</v>
      </c>
      <c r="L120" s="264">
        <f t="shared" si="73"/>
        <v>0</v>
      </c>
      <c r="M120" s="264">
        <f t="shared" si="74"/>
        <v>0</v>
      </c>
      <c r="N120" s="264">
        <f t="shared" si="75"/>
        <v>0</v>
      </c>
      <c r="O120" s="264">
        <f t="shared" si="76"/>
        <v>13</v>
      </c>
      <c r="P120" s="264">
        <f t="shared" si="77"/>
        <v>79</v>
      </c>
      <c r="Q120" s="264">
        <f t="shared" si="78"/>
        <v>414</v>
      </c>
      <c r="R120" s="264">
        <f t="shared" si="79"/>
        <v>414</v>
      </c>
      <c r="S120" s="265">
        <v>10</v>
      </c>
      <c r="T120" s="265">
        <v>54</v>
      </c>
      <c r="U120" s="265">
        <v>230</v>
      </c>
      <c r="V120" s="265">
        <f t="shared" si="80"/>
        <v>230</v>
      </c>
      <c r="W120" s="265"/>
      <c r="X120" s="265"/>
      <c r="Y120" s="265"/>
      <c r="Z120" s="265"/>
      <c r="AA120" s="265"/>
      <c r="AB120" s="265"/>
      <c r="AC120" s="265"/>
      <c r="AD120" s="265"/>
      <c r="AE120" s="265">
        <v>5</v>
      </c>
      <c r="AF120" s="265">
        <v>29</v>
      </c>
      <c r="AG120" s="265">
        <v>129</v>
      </c>
      <c r="AH120" s="265">
        <f t="shared" si="81"/>
        <v>129</v>
      </c>
      <c r="AI120" s="265">
        <v>12</v>
      </c>
      <c r="AJ120" s="265">
        <v>93</v>
      </c>
      <c r="AK120" s="265">
        <v>483</v>
      </c>
      <c r="AL120" s="265">
        <f t="shared" si="82"/>
        <v>483</v>
      </c>
      <c r="AM120" s="265"/>
      <c r="AN120" s="265"/>
      <c r="AO120" s="265"/>
      <c r="AP120" s="265"/>
      <c r="AQ120" s="265"/>
      <c r="AR120" s="265"/>
      <c r="AS120" s="265"/>
      <c r="AT120" s="265"/>
      <c r="AU120" s="265">
        <v>13</v>
      </c>
      <c r="AV120" s="265">
        <v>79</v>
      </c>
      <c r="AW120" s="265">
        <v>414</v>
      </c>
      <c r="AX120" s="265">
        <f t="shared" si="83"/>
        <v>414</v>
      </c>
      <c r="AY120" s="265">
        <v>12</v>
      </c>
      <c r="AZ120" s="265">
        <v>93</v>
      </c>
      <c r="BA120" s="265">
        <v>483</v>
      </c>
      <c r="BB120" s="265">
        <f t="shared" si="84"/>
        <v>483</v>
      </c>
      <c r="BC120" s="265"/>
      <c r="BD120" s="265"/>
      <c r="BE120" s="265"/>
      <c r="BF120" s="265"/>
      <c r="BG120" s="265"/>
      <c r="BH120" s="265"/>
      <c r="BI120" s="265"/>
      <c r="BJ120" s="265"/>
      <c r="BK120" s="265">
        <v>13</v>
      </c>
      <c r="BL120" s="265">
        <v>79</v>
      </c>
      <c r="BM120" s="265">
        <v>414</v>
      </c>
      <c r="BN120" s="265">
        <f t="shared" si="85"/>
        <v>414</v>
      </c>
      <c r="BO120" s="266" t="s">
        <v>1060</v>
      </c>
    </row>
    <row r="121" spans="1:67" s="236" customFormat="1" outlineLevel="1">
      <c r="B121" s="235" t="s">
        <v>1100</v>
      </c>
      <c r="C121" s="267">
        <f t="shared" si="64"/>
        <v>13</v>
      </c>
      <c r="D121" s="267">
        <f t="shared" si="65"/>
        <v>117</v>
      </c>
      <c r="E121" s="267">
        <f t="shared" si="66"/>
        <v>608</v>
      </c>
      <c r="F121" s="267">
        <f t="shared" si="67"/>
        <v>608</v>
      </c>
      <c r="G121" s="267">
        <f t="shared" si="68"/>
        <v>0</v>
      </c>
      <c r="H121" s="267">
        <f t="shared" si="69"/>
        <v>0</v>
      </c>
      <c r="I121" s="267">
        <f t="shared" si="70"/>
        <v>0</v>
      </c>
      <c r="J121" s="267">
        <f t="shared" si="71"/>
        <v>0</v>
      </c>
      <c r="K121" s="267">
        <f t="shared" si="72"/>
        <v>0</v>
      </c>
      <c r="L121" s="267">
        <f t="shared" si="73"/>
        <v>0</v>
      </c>
      <c r="M121" s="267">
        <f t="shared" si="74"/>
        <v>0</v>
      </c>
      <c r="N121" s="267">
        <f t="shared" si="75"/>
        <v>0</v>
      </c>
      <c r="O121" s="267">
        <f t="shared" si="76"/>
        <v>18</v>
      </c>
      <c r="P121" s="267">
        <f t="shared" si="77"/>
        <v>108</v>
      </c>
      <c r="Q121" s="267">
        <f t="shared" si="78"/>
        <v>539</v>
      </c>
      <c r="R121" s="267">
        <f t="shared" si="79"/>
        <v>539</v>
      </c>
      <c r="S121" s="268">
        <v>7</v>
      </c>
      <c r="T121" s="268">
        <v>59</v>
      </c>
      <c r="U121" s="268">
        <v>246</v>
      </c>
      <c r="V121" s="268">
        <f t="shared" si="80"/>
        <v>246</v>
      </c>
      <c r="W121" s="268"/>
      <c r="X121" s="268"/>
      <c r="Y121" s="268"/>
      <c r="Z121" s="268"/>
      <c r="AA121" s="268"/>
      <c r="AB121" s="268"/>
      <c r="AC121" s="268"/>
      <c r="AD121" s="268"/>
      <c r="AE121" s="268">
        <v>6</v>
      </c>
      <c r="AF121" s="268">
        <v>46</v>
      </c>
      <c r="AG121" s="268">
        <v>201</v>
      </c>
      <c r="AH121" s="268">
        <f t="shared" si="81"/>
        <v>201</v>
      </c>
      <c r="AI121" s="268">
        <v>13</v>
      </c>
      <c r="AJ121" s="268">
        <v>117</v>
      </c>
      <c r="AK121" s="268">
        <v>608</v>
      </c>
      <c r="AL121" s="268">
        <f t="shared" si="82"/>
        <v>608</v>
      </c>
      <c r="AM121" s="268"/>
      <c r="AN121" s="268"/>
      <c r="AO121" s="268"/>
      <c r="AP121" s="268"/>
      <c r="AQ121" s="268"/>
      <c r="AR121" s="268"/>
      <c r="AS121" s="268"/>
      <c r="AT121" s="268"/>
      <c r="AU121" s="268">
        <v>18</v>
      </c>
      <c r="AV121" s="268">
        <v>108</v>
      </c>
      <c r="AW121" s="268">
        <v>539</v>
      </c>
      <c r="AX121" s="268">
        <f t="shared" si="83"/>
        <v>539</v>
      </c>
      <c r="AY121" s="268">
        <v>13</v>
      </c>
      <c r="AZ121" s="268">
        <v>117</v>
      </c>
      <c r="BA121" s="268">
        <v>608</v>
      </c>
      <c r="BB121" s="268">
        <f t="shared" si="84"/>
        <v>608</v>
      </c>
      <c r="BC121" s="268"/>
      <c r="BD121" s="268"/>
      <c r="BE121" s="268"/>
      <c r="BF121" s="268"/>
      <c r="BG121" s="268"/>
      <c r="BH121" s="268"/>
      <c r="BI121" s="268"/>
      <c r="BJ121" s="268"/>
      <c r="BK121" s="268">
        <v>18</v>
      </c>
      <c r="BL121" s="268">
        <v>108</v>
      </c>
      <c r="BM121" s="268">
        <v>539</v>
      </c>
      <c r="BN121" s="268">
        <f t="shared" si="85"/>
        <v>539</v>
      </c>
      <c r="BO121" s="269"/>
    </row>
    <row r="122" spans="1:67" s="236" customFormat="1" outlineLevel="1">
      <c r="B122" s="61" t="s">
        <v>1101</v>
      </c>
      <c r="C122" s="270">
        <f t="shared" si="64"/>
        <v>13</v>
      </c>
      <c r="D122" s="270">
        <f t="shared" si="65"/>
        <v>89</v>
      </c>
      <c r="E122" s="270">
        <f t="shared" si="66"/>
        <v>408</v>
      </c>
      <c r="F122" s="270">
        <f t="shared" si="67"/>
        <v>408</v>
      </c>
      <c r="G122" s="270">
        <f t="shared" si="68"/>
        <v>0</v>
      </c>
      <c r="H122" s="270">
        <f t="shared" si="69"/>
        <v>0</v>
      </c>
      <c r="I122" s="270">
        <f t="shared" si="70"/>
        <v>0</v>
      </c>
      <c r="J122" s="270">
        <f t="shared" si="71"/>
        <v>0</v>
      </c>
      <c r="K122" s="270">
        <f t="shared" si="72"/>
        <v>0</v>
      </c>
      <c r="L122" s="270">
        <f t="shared" si="73"/>
        <v>0</v>
      </c>
      <c r="M122" s="270">
        <f t="shared" si="74"/>
        <v>0</v>
      </c>
      <c r="N122" s="270">
        <f t="shared" si="75"/>
        <v>0</v>
      </c>
      <c r="O122" s="270">
        <f t="shared" si="76"/>
        <v>14</v>
      </c>
      <c r="P122" s="270">
        <f t="shared" si="77"/>
        <v>94</v>
      </c>
      <c r="Q122" s="270">
        <f t="shared" si="78"/>
        <v>425</v>
      </c>
      <c r="R122" s="270">
        <f t="shared" si="79"/>
        <v>425</v>
      </c>
      <c r="S122" s="271">
        <v>10</v>
      </c>
      <c r="T122" s="271">
        <v>59</v>
      </c>
      <c r="U122" s="271">
        <v>224</v>
      </c>
      <c r="V122" s="271">
        <f t="shared" si="80"/>
        <v>224</v>
      </c>
      <c r="W122" s="271"/>
      <c r="X122" s="271"/>
      <c r="Y122" s="271"/>
      <c r="Z122" s="271"/>
      <c r="AA122" s="271"/>
      <c r="AB122" s="271"/>
      <c r="AC122" s="271"/>
      <c r="AD122" s="271"/>
      <c r="AE122" s="271">
        <v>6</v>
      </c>
      <c r="AF122" s="271">
        <v>46</v>
      </c>
      <c r="AG122" s="271">
        <v>207</v>
      </c>
      <c r="AH122" s="271">
        <f t="shared" si="81"/>
        <v>207</v>
      </c>
      <c r="AI122" s="271">
        <v>13</v>
      </c>
      <c r="AJ122" s="271">
        <v>89</v>
      </c>
      <c r="AK122" s="271">
        <v>408</v>
      </c>
      <c r="AL122" s="271">
        <f t="shared" si="82"/>
        <v>408</v>
      </c>
      <c r="AM122" s="271"/>
      <c r="AN122" s="271"/>
      <c r="AO122" s="271"/>
      <c r="AP122" s="271"/>
      <c r="AQ122" s="271"/>
      <c r="AR122" s="271"/>
      <c r="AS122" s="271"/>
      <c r="AT122" s="271"/>
      <c r="AU122" s="271">
        <v>14</v>
      </c>
      <c r="AV122" s="271">
        <v>94</v>
      </c>
      <c r="AW122" s="271">
        <v>425</v>
      </c>
      <c r="AX122" s="271">
        <f t="shared" si="83"/>
        <v>425</v>
      </c>
      <c r="AY122" s="271">
        <v>13</v>
      </c>
      <c r="AZ122" s="271">
        <v>89</v>
      </c>
      <c r="BA122" s="271">
        <v>408</v>
      </c>
      <c r="BB122" s="271">
        <f t="shared" si="84"/>
        <v>408</v>
      </c>
      <c r="BC122" s="271"/>
      <c r="BD122" s="271"/>
      <c r="BE122" s="271"/>
      <c r="BF122" s="271"/>
      <c r="BG122" s="271"/>
      <c r="BH122" s="271"/>
      <c r="BI122" s="271"/>
      <c r="BJ122" s="271"/>
      <c r="BK122" s="271">
        <v>14</v>
      </c>
      <c r="BL122" s="271">
        <v>94</v>
      </c>
      <c r="BM122" s="271">
        <v>425</v>
      </c>
      <c r="BN122" s="271">
        <f t="shared" si="85"/>
        <v>425</v>
      </c>
      <c r="BO122" s="269"/>
    </row>
    <row r="123" spans="1:67" s="236" customFormat="1" outlineLevel="1">
      <c r="B123" s="59" t="e">
        <f>#REF!&amp;": Ewe Lambs"</f>
        <v>#REF!</v>
      </c>
      <c r="C123" s="264">
        <f t="shared" si="64"/>
        <v>12</v>
      </c>
      <c r="D123" s="264">
        <f t="shared" si="65"/>
        <v>93</v>
      </c>
      <c r="E123" s="264">
        <f t="shared" si="66"/>
        <v>483</v>
      </c>
      <c r="F123" s="264">
        <f t="shared" si="67"/>
        <v>483</v>
      </c>
      <c r="G123" s="264">
        <f t="shared" si="68"/>
        <v>0</v>
      </c>
      <c r="H123" s="264">
        <f t="shared" si="69"/>
        <v>0</v>
      </c>
      <c r="I123" s="264">
        <f t="shared" si="70"/>
        <v>0</v>
      </c>
      <c r="J123" s="264">
        <f t="shared" si="71"/>
        <v>0</v>
      </c>
      <c r="K123" s="264">
        <f t="shared" si="72"/>
        <v>0</v>
      </c>
      <c r="L123" s="264">
        <f t="shared" si="73"/>
        <v>0</v>
      </c>
      <c r="M123" s="264">
        <f t="shared" si="74"/>
        <v>0</v>
      </c>
      <c r="N123" s="264">
        <f t="shared" si="75"/>
        <v>0</v>
      </c>
      <c r="O123" s="264">
        <f t="shared" si="76"/>
        <v>13</v>
      </c>
      <c r="P123" s="264">
        <f t="shared" si="77"/>
        <v>79</v>
      </c>
      <c r="Q123" s="264">
        <f t="shared" si="78"/>
        <v>414</v>
      </c>
      <c r="R123" s="264">
        <f t="shared" si="79"/>
        <v>414</v>
      </c>
      <c r="S123" s="265">
        <v>10</v>
      </c>
      <c r="T123" s="265">
        <v>54</v>
      </c>
      <c r="U123" s="265">
        <v>230</v>
      </c>
      <c r="V123" s="265">
        <f t="shared" si="80"/>
        <v>230</v>
      </c>
      <c r="W123" s="265"/>
      <c r="X123" s="265"/>
      <c r="Y123" s="265"/>
      <c r="Z123" s="265"/>
      <c r="AA123" s="265"/>
      <c r="AB123" s="265"/>
      <c r="AC123" s="265"/>
      <c r="AD123" s="265"/>
      <c r="AE123" s="265">
        <v>5</v>
      </c>
      <c r="AF123" s="265">
        <v>29</v>
      </c>
      <c r="AG123" s="265">
        <v>129</v>
      </c>
      <c r="AH123" s="265">
        <f t="shared" si="81"/>
        <v>129</v>
      </c>
      <c r="AI123" s="265">
        <v>12</v>
      </c>
      <c r="AJ123" s="265">
        <v>93</v>
      </c>
      <c r="AK123" s="265">
        <v>483</v>
      </c>
      <c r="AL123" s="265">
        <f t="shared" si="82"/>
        <v>483</v>
      </c>
      <c r="AM123" s="265"/>
      <c r="AN123" s="265"/>
      <c r="AO123" s="265"/>
      <c r="AP123" s="265"/>
      <c r="AQ123" s="265"/>
      <c r="AR123" s="265"/>
      <c r="AS123" s="265"/>
      <c r="AT123" s="265"/>
      <c r="AU123" s="265">
        <v>13</v>
      </c>
      <c r="AV123" s="265">
        <v>79</v>
      </c>
      <c r="AW123" s="265">
        <v>414</v>
      </c>
      <c r="AX123" s="265">
        <f t="shared" si="83"/>
        <v>414</v>
      </c>
      <c r="AY123" s="265">
        <v>12</v>
      </c>
      <c r="AZ123" s="265">
        <v>93</v>
      </c>
      <c r="BA123" s="265">
        <v>483</v>
      </c>
      <c r="BB123" s="265">
        <f t="shared" si="84"/>
        <v>483</v>
      </c>
      <c r="BC123" s="265"/>
      <c r="BD123" s="265"/>
      <c r="BE123" s="265"/>
      <c r="BF123" s="265"/>
      <c r="BG123" s="265"/>
      <c r="BH123" s="265"/>
      <c r="BI123" s="265"/>
      <c r="BJ123" s="265"/>
      <c r="BK123" s="265">
        <v>13</v>
      </c>
      <c r="BL123" s="265">
        <v>79</v>
      </c>
      <c r="BM123" s="265">
        <v>414</v>
      </c>
      <c r="BN123" s="265">
        <f t="shared" si="85"/>
        <v>414</v>
      </c>
      <c r="BO123" s="266" t="s">
        <v>1060</v>
      </c>
    </row>
    <row r="124" spans="1:67" s="236" customFormat="1" outlineLevel="1">
      <c r="B124" s="235" t="s">
        <v>569</v>
      </c>
      <c r="C124" s="267">
        <f t="shared" si="64"/>
        <v>13</v>
      </c>
      <c r="D124" s="267">
        <f t="shared" si="65"/>
        <v>117</v>
      </c>
      <c r="E124" s="267">
        <f t="shared" si="66"/>
        <v>608</v>
      </c>
      <c r="F124" s="267">
        <f t="shared" si="67"/>
        <v>608</v>
      </c>
      <c r="G124" s="267">
        <f t="shared" si="68"/>
        <v>0</v>
      </c>
      <c r="H124" s="267">
        <f t="shared" si="69"/>
        <v>0</v>
      </c>
      <c r="I124" s="267">
        <f t="shared" si="70"/>
        <v>0</v>
      </c>
      <c r="J124" s="267">
        <f t="shared" si="71"/>
        <v>0</v>
      </c>
      <c r="K124" s="267">
        <f t="shared" si="72"/>
        <v>0</v>
      </c>
      <c r="L124" s="267">
        <f t="shared" si="73"/>
        <v>0</v>
      </c>
      <c r="M124" s="267">
        <f t="shared" si="74"/>
        <v>0</v>
      </c>
      <c r="N124" s="267">
        <f t="shared" si="75"/>
        <v>0</v>
      </c>
      <c r="O124" s="267">
        <f t="shared" si="76"/>
        <v>18</v>
      </c>
      <c r="P124" s="267">
        <f t="shared" si="77"/>
        <v>108</v>
      </c>
      <c r="Q124" s="267">
        <f t="shared" si="78"/>
        <v>539</v>
      </c>
      <c r="R124" s="267">
        <f t="shared" si="79"/>
        <v>539</v>
      </c>
      <c r="S124" s="268">
        <v>7</v>
      </c>
      <c r="T124" s="268">
        <v>59</v>
      </c>
      <c r="U124" s="268">
        <v>246</v>
      </c>
      <c r="V124" s="268">
        <f t="shared" si="80"/>
        <v>246</v>
      </c>
      <c r="W124" s="268"/>
      <c r="X124" s="268"/>
      <c r="Y124" s="268"/>
      <c r="Z124" s="268"/>
      <c r="AA124" s="268"/>
      <c r="AB124" s="268"/>
      <c r="AC124" s="268"/>
      <c r="AD124" s="268"/>
      <c r="AE124" s="268">
        <v>6</v>
      </c>
      <c r="AF124" s="268">
        <v>46</v>
      </c>
      <c r="AG124" s="268">
        <v>201</v>
      </c>
      <c r="AH124" s="268">
        <f t="shared" si="81"/>
        <v>201</v>
      </c>
      <c r="AI124" s="268">
        <v>13</v>
      </c>
      <c r="AJ124" s="268">
        <v>117</v>
      </c>
      <c r="AK124" s="268">
        <v>608</v>
      </c>
      <c r="AL124" s="268">
        <f t="shared" si="82"/>
        <v>608</v>
      </c>
      <c r="AM124" s="268"/>
      <c r="AN124" s="268"/>
      <c r="AO124" s="268"/>
      <c r="AP124" s="268"/>
      <c r="AQ124" s="268"/>
      <c r="AR124" s="268"/>
      <c r="AS124" s="268"/>
      <c r="AT124" s="268"/>
      <c r="AU124" s="268">
        <v>18</v>
      </c>
      <c r="AV124" s="268">
        <v>108</v>
      </c>
      <c r="AW124" s="268">
        <v>539</v>
      </c>
      <c r="AX124" s="268">
        <f t="shared" si="83"/>
        <v>539</v>
      </c>
      <c r="AY124" s="268">
        <v>13</v>
      </c>
      <c r="AZ124" s="268">
        <v>117</v>
      </c>
      <c r="BA124" s="268">
        <v>608</v>
      </c>
      <c r="BB124" s="268">
        <f t="shared" si="84"/>
        <v>608</v>
      </c>
      <c r="BC124" s="268"/>
      <c r="BD124" s="268"/>
      <c r="BE124" s="268"/>
      <c r="BF124" s="268"/>
      <c r="BG124" s="268"/>
      <c r="BH124" s="268"/>
      <c r="BI124" s="268"/>
      <c r="BJ124" s="268"/>
      <c r="BK124" s="268">
        <v>18</v>
      </c>
      <c r="BL124" s="268">
        <v>108</v>
      </c>
      <c r="BM124" s="268">
        <v>539</v>
      </c>
      <c r="BN124" s="268">
        <f t="shared" si="85"/>
        <v>539</v>
      </c>
      <c r="BO124" s="269"/>
    </row>
    <row r="125" spans="1:67" s="236" customFormat="1" outlineLevel="1">
      <c r="B125" s="61" t="s">
        <v>409</v>
      </c>
      <c r="C125" s="270">
        <f t="shared" si="64"/>
        <v>13</v>
      </c>
      <c r="D125" s="270">
        <f t="shared" si="65"/>
        <v>89</v>
      </c>
      <c r="E125" s="270">
        <f t="shared" si="66"/>
        <v>408</v>
      </c>
      <c r="F125" s="270">
        <f t="shared" si="67"/>
        <v>408</v>
      </c>
      <c r="G125" s="270">
        <f t="shared" si="68"/>
        <v>0</v>
      </c>
      <c r="H125" s="270">
        <f t="shared" si="69"/>
        <v>0</v>
      </c>
      <c r="I125" s="270">
        <f t="shared" si="70"/>
        <v>0</v>
      </c>
      <c r="J125" s="270">
        <f t="shared" si="71"/>
        <v>0</v>
      </c>
      <c r="K125" s="270">
        <f t="shared" si="72"/>
        <v>0</v>
      </c>
      <c r="L125" s="270">
        <f t="shared" si="73"/>
        <v>0</v>
      </c>
      <c r="M125" s="270">
        <f t="shared" si="74"/>
        <v>0</v>
      </c>
      <c r="N125" s="270">
        <f t="shared" si="75"/>
        <v>0</v>
      </c>
      <c r="O125" s="270">
        <f t="shared" si="76"/>
        <v>14</v>
      </c>
      <c r="P125" s="270">
        <f t="shared" si="77"/>
        <v>94</v>
      </c>
      <c r="Q125" s="270">
        <f t="shared" si="78"/>
        <v>425</v>
      </c>
      <c r="R125" s="270">
        <f t="shared" si="79"/>
        <v>425</v>
      </c>
      <c r="S125" s="271">
        <v>10</v>
      </c>
      <c r="T125" s="271">
        <v>59</v>
      </c>
      <c r="U125" s="271">
        <v>224</v>
      </c>
      <c r="V125" s="271">
        <f t="shared" si="80"/>
        <v>224</v>
      </c>
      <c r="W125" s="271"/>
      <c r="X125" s="271"/>
      <c r="Y125" s="271"/>
      <c r="Z125" s="271"/>
      <c r="AA125" s="271"/>
      <c r="AB125" s="271"/>
      <c r="AC125" s="271"/>
      <c r="AD125" s="271"/>
      <c r="AE125" s="271">
        <v>6</v>
      </c>
      <c r="AF125" s="271">
        <v>46</v>
      </c>
      <c r="AG125" s="271">
        <v>207</v>
      </c>
      <c r="AH125" s="271">
        <f t="shared" si="81"/>
        <v>207</v>
      </c>
      <c r="AI125" s="271">
        <v>13</v>
      </c>
      <c r="AJ125" s="271">
        <v>89</v>
      </c>
      <c r="AK125" s="271">
        <v>408</v>
      </c>
      <c r="AL125" s="271">
        <f t="shared" si="82"/>
        <v>408</v>
      </c>
      <c r="AM125" s="271"/>
      <c r="AN125" s="271"/>
      <c r="AO125" s="271"/>
      <c r="AP125" s="271"/>
      <c r="AQ125" s="271"/>
      <c r="AR125" s="271"/>
      <c r="AS125" s="271"/>
      <c r="AT125" s="271"/>
      <c r="AU125" s="271">
        <v>14</v>
      </c>
      <c r="AV125" s="271">
        <v>94</v>
      </c>
      <c r="AW125" s="271">
        <v>425</v>
      </c>
      <c r="AX125" s="271">
        <f t="shared" si="83"/>
        <v>425</v>
      </c>
      <c r="AY125" s="271">
        <v>13</v>
      </c>
      <c r="AZ125" s="271">
        <v>89</v>
      </c>
      <c r="BA125" s="271">
        <v>408</v>
      </c>
      <c r="BB125" s="271">
        <f t="shared" si="84"/>
        <v>408</v>
      </c>
      <c r="BC125" s="271"/>
      <c r="BD125" s="271"/>
      <c r="BE125" s="271"/>
      <c r="BF125" s="271"/>
      <c r="BG125" s="271"/>
      <c r="BH125" s="271"/>
      <c r="BI125" s="271"/>
      <c r="BJ125" s="271"/>
      <c r="BK125" s="271">
        <v>14</v>
      </c>
      <c r="BL125" s="271">
        <v>94</v>
      </c>
      <c r="BM125" s="271">
        <v>425</v>
      </c>
      <c r="BN125" s="271">
        <f t="shared" si="85"/>
        <v>425</v>
      </c>
      <c r="BO125" s="269"/>
    </row>
    <row r="126" spans="1:67" s="236" customFormat="1" outlineLevel="1">
      <c r="B126" s="59" t="e">
        <f>#REF!&amp;": Ewe Lambs"</f>
        <v>#REF!</v>
      </c>
      <c r="C126" s="264">
        <f t="shared" si="64"/>
        <v>12</v>
      </c>
      <c r="D126" s="264">
        <f t="shared" si="65"/>
        <v>93</v>
      </c>
      <c r="E126" s="264">
        <f t="shared" si="66"/>
        <v>483</v>
      </c>
      <c r="F126" s="264">
        <f t="shared" si="67"/>
        <v>483</v>
      </c>
      <c r="G126" s="264">
        <f t="shared" si="68"/>
        <v>0</v>
      </c>
      <c r="H126" s="264">
        <f t="shared" si="69"/>
        <v>0</v>
      </c>
      <c r="I126" s="264">
        <f t="shared" si="70"/>
        <v>0</v>
      </c>
      <c r="J126" s="264">
        <f t="shared" si="71"/>
        <v>0</v>
      </c>
      <c r="K126" s="264">
        <f t="shared" si="72"/>
        <v>0</v>
      </c>
      <c r="L126" s="264">
        <f t="shared" si="73"/>
        <v>0</v>
      </c>
      <c r="M126" s="264">
        <f t="shared" si="74"/>
        <v>0</v>
      </c>
      <c r="N126" s="264">
        <f t="shared" si="75"/>
        <v>0</v>
      </c>
      <c r="O126" s="264">
        <f t="shared" si="76"/>
        <v>13</v>
      </c>
      <c r="P126" s="264">
        <f t="shared" si="77"/>
        <v>79</v>
      </c>
      <c r="Q126" s="264">
        <f t="shared" si="78"/>
        <v>414</v>
      </c>
      <c r="R126" s="264">
        <f t="shared" si="79"/>
        <v>414</v>
      </c>
      <c r="S126" s="265">
        <v>10</v>
      </c>
      <c r="T126" s="265">
        <v>54</v>
      </c>
      <c r="U126" s="265">
        <v>230</v>
      </c>
      <c r="V126" s="265">
        <f t="shared" si="80"/>
        <v>230</v>
      </c>
      <c r="W126" s="265"/>
      <c r="X126" s="265"/>
      <c r="Y126" s="265"/>
      <c r="Z126" s="265"/>
      <c r="AA126" s="265"/>
      <c r="AB126" s="265"/>
      <c r="AC126" s="265"/>
      <c r="AD126" s="265"/>
      <c r="AE126" s="265">
        <v>5</v>
      </c>
      <c r="AF126" s="265">
        <v>29</v>
      </c>
      <c r="AG126" s="265">
        <v>129</v>
      </c>
      <c r="AH126" s="265">
        <f t="shared" si="81"/>
        <v>129</v>
      </c>
      <c r="AI126" s="265">
        <v>12</v>
      </c>
      <c r="AJ126" s="265">
        <v>93</v>
      </c>
      <c r="AK126" s="265">
        <v>483</v>
      </c>
      <c r="AL126" s="265">
        <f t="shared" si="82"/>
        <v>483</v>
      </c>
      <c r="AM126" s="265"/>
      <c r="AN126" s="265"/>
      <c r="AO126" s="265"/>
      <c r="AP126" s="265"/>
      <c r="AQ126" s="265"/>
      <c r="AR126" s="265"/>
      <c r="AS126" s="265"/>
      <c r="AT126" s="265"/>
      <c r="AU126" s="265">
        <v>13</v>
      </c>
      <c r="AV126" s="265">
        <v>79</v>
      </c>
      <c r="AW126" s="265">
        <v>414</v>
      </c>
      <c r="AX126" s="265">
        <f t="shared" si="83"/>
        <v>414</v>
      </c>
      <c r="AY126" s="265">
        <v>12</v>
      </c>
      <c r="AZ126" s="265">
        <v>93</v>
      </c>
      <c r="BA126" s="265">
        <v>483</v>
      </c>
      <c r="BB126" s="265">
        <f t="shared" si="84"/>
        <v>483</v>
      </c>
      <c r="BC126" s="265"/>
      <c r="BD126" s="265"/>
      <c r="BE126" s="265"/>
      <c r="BF126" s="265"/>
      <c r="BG126" s="265"/>
      <c r="BH126" s="265"/>
      <c r="BI126" s="265"/>
      <c r="BJ126" s="265"/>
      <c r="BK126" s="265">
        <v>13</v>
      </c>
      <c r="BL126" s="265">
        <v>79</v>
      </c>
      <c r="BM126" s="265">
        <v>414</v>
      </c>
      <c r="BN126" s="265">
        <f t="shared" si="85"/>
        <v>414</v>
      </c>
      <c r="BO126" s="266" t="s">
        <v>1060</v>
      </c>
    </row>
    <row r="127" spans="1:67" s="236" customFormat="1" outlineLevel="1">
      <c r="B127" s="235" t="s">
        <v>569</v>
      </c>
      <c r="C127" s="267">
        <f t="shared" si="64"/>
        <v>13</v>
      </c>
      <c r="D127" s="267">
        <f t="shared" si="65"/>
        <v>117</v>
      </c>
      <c r="E127" s="267">
        <f t="shared" si="66"/>
        <v>608</v>
      </c>
      <c r="F127" s="267">
        <f t="shared" si="67"/>
        <v>608</v>
      </c>
      <c r="G127" s="267">
        <f t="shared" si="68"/>
        <v>0</v>
      </c>
      <c r="H127" s="267">
        <f t="shared" si="69"/>
        <v>0</v>
      </c>
      <c r="I127" s="267">
        <f t="shared" si="70"/>
        <v>0</v>
      </c>
      <c r="J127" s="267">
        <f t="shared" si="71"/>
        <v>0</v>
      </c>
      <c r="K127" s="267">
        <f t="shared" si="72"/>
        <v>0</v>
      </c>
      <c r="L127" s="267">
        <f t="shared" si="73"/>
        <v>0</v>
      </c>
      <c r="M127" s="267">
        <f t="shared" si="74"/>
        <v>0</v>
      </c>
      <c r="N127" s="267">
        <f t="shared" si="75"/>
        <v>0</v>
      </c>
      <c r="O127" s="267">
        <f t="shared" si="76"/>
        <v>18</v>
      </c>
      <c r="P127" s="267">
        <f t="shared" si="77"/>
        <v>108</v>
      </c>
      <c r="Q127" s="267">
        <f t="shared" si="78"/>
        <v>539</v>
      </c>
      <c r="R127" s="267">
        <f t="shared" si="79"/>
        <v>539</v>
      </c>
      <c r="S127" s="268">
        <v>7</v>
      </c>
      <c r="T127" s="268">
        <v>59</v>
      </c>
      <c r="U127" s="268">
        <v>246</v>
      </c>
      <c r="V127" s="268">
        <f t="shared" si="80"/>
        <v>246</v>
      </c>
      <c r="W127" s="268"/>
      <c r="X127" s="268"/>
      <c r="Y127" s="268"/>
      <c r="Z127" s="268"/>
      <c r="AA127" s="268"/>
      <c r="AB127" s="268"/>
      <c r="AC127" s="268"/>
      <c r="AD127" s="268"/>
      <c r="AE127" s="268">
        <v>6</v>
      </c>
      <c r="AF127" s="268">
        <v>46</v>
      </c>
      <c r="AG127" s="268">
        <v>201</v>
      </c>
      <c r="AH127" s="268">
        <f t="shared" si="81"/>
        <v>201</v>
      </c>
      <c r="AI127" s="268">
        <v>13</v>
      </c>
      <c r="AJ127" s="268">
        <v>117</v>
      </c>
      <c r="AK127" s="268">
        <v>608</v>
      </c>
      <c r="AL127" s="268">
        <f t="shared" si="82"/>
        <v>608</v>
      </c>
      <c r="AM127" s="268"/>
      <c r="AN127" s="268"/>
      <c r="AO127" s="268"/>
      <c r="AP127" s="268"/>
      <c r="AQ127" s="268"/>
      <c r="AR127" s="268"/>
      <c r="AS127" s="268"/>
      <c r="AT127" s="268"/>
      <c r="AU127" s="268">
        <v>18</v>
      </c>
      <c r="AV127" s="268">
        <v>108</v>
      </c>
      <c r="AW127" s="268">
        <v>539</v>
      </c>
      <c r="AX127" s="268">
        <f t="shared" si="83"/>
        <v>539</v>
      </c>
      <c r="AY127" s="268">
        <v>13</v>
      </c>
      <c r="AZ127" s="268">
        <v>117</v>
      </c>
      <c r="BA127" s="268">
        <v>608</v>
      </c>
      <c r="BB127" s="268">
        <f t="shared" si="84"/>
        <v>608</v>
      </c>
      <c r="BC127" s="268"/>
      <c r="BD127" s="268"/>
      <c r="BE127" s="268"/>
      <c r="BF127" s="268"/>
      <c r="BG127" s="268"/>
      <c r="BH127" s="268"/>
      <c r="BI127" s="268"/>
      <c r="BJ127" s="268"/>
      <c r="BK127" s="268">
        <v>18</v>
      </c>
      <c r="BL127" s="268">
        <v>108</v>
      </c>
      <c r="BM127" s="268">
        <v>539</v>
      </c>
      <c r="BN127" s="268">
        <f t="shared" si="85"/>
        <v>539</v>
      </c>
      <c r="BO127" s="269"/>
    </row>
    <row r="128" spans="1:67" s="236" customFormat="1" outlineLevel="1">
      <c r="B128" s="61" t="s">
        <v>409</v>
      </c>
      <c r="C128" s="270">
        <f t="shared" si="64"/>
        <v>13</v>
      </c>
      <c r="D128" s="270">
        <f t="shared" si="65"/>
        <v>89</v>
      </c>
      <c r="E128" s="270">
        <f t="shared" si="66"/>
        <v>408</v>
      </c>
      <c r="F128" s="270">
        <f t="shared" si="67"/>
        <v>408</v>
      </c>
      <c r="G128" s="270">
        <f t="shared" si="68"/>
        <v>0</v>
      </c>
      <c r="H128" s="270">
        <f t="shared" si="69"/>
        <v>0</v>
      </c>
      <c r="I128" s="270">
        <f t="shared" si="70"/>
        <v>0</v>
      </c>
      <c r="J128" s="270">
        <f t="shared" si="71"/>
        <v>0</v>
      </c>
      <c r="K128" s="270">
        <f t="shared" si="72"/>
        <v>0</v>
      </c>
      <c r="L128" s="270">
        <f t="shared" si="73"/>
        <v>0</v>
      </c>
      <c r="M128" s="270">
        <f t="shared" si="74"/>
        <v>0</v>
      </c>
      <c r="N128" s="270">
        <f t="shared" si="75"/>
        <v>0</v>
      </c>
      <c r="O128" s="270">
        <f t="shared" si="76"/>
        <v>14</v>
      </c>
      <c r="P128" s="270">
        <f t="shared" si="77"/>
        <v>94</v>
      </c>
      <c r="Q128" s="270">
        <f t="shared" si="78"/>
        <v>425</v>
      </c>
      <c r="R128" s="270">
        <f t="shared" si="79"/>
        <v>425</v>
      </c>
      <c r="S128" s="271">
        <v>10</v>
      </c>
      <c r="T128" s="271">
        <v>59</v>
      </c>
      <c r="U128" s="271">
        <v>224</v>
      </c>
      <c r="V128" s="271">
        <f t="shared" si="80"/>
        <v>224</v>
      </c>
      <c r="W128" s="271"/>
      <c r="X128" s="271"/>
      <c r="Y128" s="271"/>
      <c r="Z128" s="271"/>
      <c r="AA128" s="271"/>
      <c r="AB128" s="271"/>
      <c r="AC128" s="271"/>
      <c r="AD128" s="271"/>
      <c r="AE128" s="271">
        <v>6</v>
      </c>
      <c r="AF128" s="271">
        <v>46</v>
      </c>
      <c r="AG128" s="271">
        <v>207</v>
      </c>
      <c r="AH128" s="271">
        <f t="shared" si="81"/>
        <v>207</v>
      </c>
      <c r="AI128" s="271">
        <v>13</v>
      </c>
      <c r="AJ128" s="271">
        <v>89</v>
      </c>
      <c r="AK128" s="271">
        <v>408</v>
      </c>
      <c r="AL128" s="271">
        <f t="shared" si="82"/>
        <v>408</v>
      </c>
      <c r="AM128" s="271"/>
      <c r="AN128" s="271"/>
      <c r="AO128" s="271"/>
      <c r="AP128" s="271"/>
      <c r="AQ128" s="271"/>
      <c r="AR128" s="271"/>
      <c r="AS128" s="271"/>
      <c r="AT128" s="271"/>
      <c r="AU128" s="271">
        <v>14</v>
      </c>
      <c r="AV128" s="271">
        <v>94</v>
      </c>
      <c r="AW128" s="271">
        <v>425</v>
      </c>
      <c r="AX128" s="271">
        <f t="shared" si="83"/>
        <v>425</v>
      </c>
      <c r="AY128" s="271">
        <v>13</v>
      </c>
      <c r="AZ128" s="271">
        <v>89</v>
      </c>
      <c r="BA128" s="271">
        <v>408</v>
      </c>
      <c r="BB128" s="271">
        <f t="shared" si="84"/>
        <v>408</v>
      </c>
      <c r="BC128" s="271"/>
      <c r="BD128" s="271"/>
      <c r="BE128" s="271"/>
      <c r="BF128" s="271"/>
      <c r="BG128" s="271"/>
      <c r="BH128" s="271"/>
      <c r="BI128" s="271"/>
      <c r="BJ128" s="271"/>
      <c r="BK128" s="271">
        <v>14</v>
      </c>
      <c r="BL128" s="271">
        <v>94</v>
      </c>
      <c r="BM128" s="271">
        <v>425</v>
      </c>
      <c r="BN128" s="271">
        <f t="shared" si="85"/>
        <v>425</v>
      </c>
      <c r="BO128" s="269"/>
    </row>
    <row r="129" spans="2:67" s="209" customFormat="1" outlineLevel="1">
      <c r="B129" s="59" t="e">
        <f>#REF!&amp;": Ewe Lambs"</f>
        <v>#REF!</v>
      </c>
      <c r="C129" s="264">
        <f t="shared" si="64"/>
        <v>12</v>
      </c>
      <c r="D129" s="264">
        <f t="shared" si="65"/>
        <v>93</v>
      </c>
      <c r="E129" s="264">
        <f t="shared" si="66"/>
        <v>483</v>
      </c>
      <c r="F129" s="264">
        <f t="shared" si="67"/>
        <v>483</v>
      </c>
      <c r="G129" s="264">
        <f t="shared" si="68"/>
        <v>0</v>
      </c>
      <c r="H129" s="264">
        <f t="shared" si="69"/>
        <v>0</v>
      </c>
      <c r="I129" s="264">
        <f t="shared" si="70"/>
        <v>0</v>
      </c>
      <c r="J129" s="264">
        <f t="shared" si="71"/>
        <v>0</v>
      </c>
      <c r="K129" s="264">
        <f t="shared" si="72"/>
        <v>0</v>
      </c>
      <c r="L129" s="264">
        <f t="shared" si="73"/>
        <v>0</v>
      </c>
      <c r="M129" s="264">
        <f t="shared" si="74"/>
        <v>0</v>
      </c>
      <c r="N129" s="264">
        <f t="shared" si="75"/>
        <v>0</v>
      </c>
      <c r="O129" s="264">
        <f t="shared" si="76"/>
        <v>13</v>
      </c>
      <c r="P129" s="264">
        <f t="shared" si="77"/>
        <v>79</v>
      </c>
      <c r="Q129" s="264">
        <f t="shared" si="78"/>
        <v>414</v>
      </c>
      <c r="R129" s="264">
        <f t="shared" si="79"/>
        <v>414</v>
      </c>
      <c r="S129" s="265">
        <v>10</v>
      </c>
      <c r="T129" s="265">
        <v>54</v>
      </c>
      <c r="U129" s="265">
        <v>230</v>
      </c>
      <c r="V129" s="265">
        <f>U129</f>
        <v>230</v>
      </c>
      <c r="W129" s="265"/>
      <c r="X129" s="265"/>
      <c r="Y129" s="265"/>
      <c r="Z129" s="265"/>
      <c r="AA129" s="265"/>
      <c r="AB129" s="265"/>
      <c r="AC129" s="265"/>
      <c r="AD129" s="265"/>
      <c r="AE129" s="265">
        <v>5</v>
      </c>
      <c r="AF129" s="265">
        <v>29</v>
      </c>
      <c r="AG129" s="265">
        <v>129</v>
      </c>
      <c r="AH129" s="265">
        <f>AG129</f>
        <v>129</v>
      </c>
      <c r="AI129" s="265">
        <v>12</v>
      </c>
      <c r="AJ129" s="265">
        <v>93</v>
      </c>
      <c r="AK129" s="265">
        <v>483</v>
      </c>
      <c r="AL129" s="265">
        <f>AK129</f>
        <v>483</v>
      </c>
      <c r="AM129" s="265"/>
      <c r="AN129" s="265"/>
      <c r="AO129" s="265"/>
      <c r="AP129" s="265"/>
      <c r="AQ129" s="265"/>
      <c r="AR129" s="265"/>
      <c r="AS129" s="265"/>
      <c r="AT129" s="265"/>
      <c r="AU129" s="265">
        <v>13</v>
      </c>
      <c r="AV129" s="265">
        <v>79</v>
      </c>
      <c r="AW129" s="265">
        <v>414</v>
      </c>
      <c r="AX129" s="265">
        <f>AW129</f>
        <v>414</v>
      </c>
      <c r="AY129" s="265">
        <v>12</v>
      </c>
      <c r="AZ129" s="265">
        <v>93</v>
      </c>
      <c r="BA129" s="265">
        <v>483</v>
      </c>
      <c r="BB129" s="265">
        <f>BA129</f>
        <v>483</v>
      </c>
      <c r="BC129" s="265"/>
      <c r="BD129" s="265"/>
      <c r="BE129" s="265"/>
      <c r="BF129" s="265"/>
      <c r="BG129" s="265"/>
      <c r="BH129" s="265"/>
      <c r="BI129" s="265"/>
      <c r="BJ129" s="265"/>
      <c r="BK129" s="265">
        <v>13</v>
      </c>
      <c r="BL129" s="265">
        <v>79</v>
      </c>
      <c r="BM129" s="265">
        <v>414</v>
      </c>
      <c r="BN129" s="265">
        <f>BM129</f>
        <v>414</v>
      </c>
      <c r="BO129" s="266" t="s">
        <v>1060</v>
      </c>
    </row>
    <row r="130" spans="2:67" s="209" customFormat="1" outlineLevel="1">
      <c r="B130" s="235" t="s">
        <v>569</v>
      </c>
      <c r="C130" s="267">
        <f t="shared" si="64"/>
        <v>13</v>
      </c>
      <c r="D130" s="267">
        <f t="shared" si="65"/>
        <v>117</v>
      </c>
      <c r="E130" s="267">
        <f t="shared" si="66"/>
        <v>608</v>
      </c>
      <c r="F130" s="267">
        <f t="shared" si="67"/>
        <v>608</v>
      </c>
      <c r="G130" s="267">
        <f t="shared" si="68"/>
        <v>0</v>
      </c>
      <c r="H130" s="267">
        <f t="shared" si="69"/>
        <v>0</v>
      </c>
      <c r="I130" s="267">
        <f t="shared" si="70"/>
        <v>0</v>
      </c>
      <c r="J130" s="267">
        <f t="shared" si="71"/>
        <v>0</v>
      </c>
      <c r="K130" s="267">
        <f t="shared" si="72"/>
        <v>0</v>
      </c>
      <c r="L130" s="267">
        <f t="shared" si="73"/>
        <v>0</v>
      </c>
      <c r="M130" s="267">
        <f t="shared" si="74"/>
        <v>0</v>
      </c>
      <c r="N130" s="267">
        <f t="shared" si="75"/>
        <v>0</v>
      </c>
      <c r="O130" s="267">
        <f t="shared" si="76"/>
        <v>18</v>
      </c>
      <c r="P130" s="267">
        <f t="shared" si="77"/>
        <v>108</v>
      </c>
      <c r="Q130" s="267">
        <f t="shared" si="78"/>
        <v>539</v>
      </c>
      <c r="R130" s="267">
        <f t="shared" si="79"/>
        <v>539</v>
      </c>
      <c r="S130" s="268">
        <v>7</v>
      </c>
      <c r="T130" s="268">
        <v>59</v>
      </c>
      <c r="U130" s="268">
        <v>246</v>
      </c>
      <c r="V130" s="268">
        <f>U130</f>
        <v>246</v>
      </c>
      <c r="W130" s="268"/>
      <c r="X130" s="268"/>
      <c r="Y130" s="268"/>
      <c r="Z130" s="268"/>
      <c r="AA130" s="268"/>
      <c r="AB130" s="268"/>
      <c r="AC130" s="268"/>
      <c r="AD130" s="268"/>
      <c r="AE130" s="268">
        <v>6</v>
      </c>
      <c r="AF130" s="268">
        <v>46</v>
      </c>
      <c r="AG130" s="268">
        <v>201</v>
      </c>
      <c r="AH130" s="268">
        <f>AG130</f>
        <v>201</v>
      </c>
      <c r="AI130" s="268">
        <v>13</v>
      </c>
      <c r="AJ130" s="268">
        <v>117</v>
      </c>
      <c r="AK130" s="268">
        <v>608</v>
      </c>
      <c r="AL130" s="268">
        <f>AK130</f>
        <v>608</v>
      </c>
      <c r="AM130" s="268"/>
      <c r="AN130" s="268"/>
      <c r="AO130" s="268"/>
      <c r="AP130" s="268"/>
      <c r="AQ130" s="268"/>
      <c r="AR130" s="268"/>
      <c r="AS130" s="268"/>
      <c r="AT130" s="268"/>
      <c r="AU130" s="268">
        <v>18</v>
      </c>
      <c r="AV130" s="268">
        <v>108</v>
      </c>
      <c r="AW130" s="268">
        <v>539</v>
      </c>
      <c r="AX130" s="268">
        <f>AW130</f>
        <v>539</v>
      </c>
      <c r="AY130" s="268">
        <v>13</v>
      </c>
      <c r="AZ130" s="268">
        <v>117</v>
      </c>
      <c r="BA130" s="268">
        <v>608</v>
      </c>
      <c r="BB130" s="268">
        <f>BA130</f>
        <v>608</v>
      </c>
      <c r="BC130" s="268"/>
      <c r="BD130" s="268"/>
      <c r="BE130" s="268"/>
      <c r="BF130" s="268"/>
      <c r="BG130" s="268"/>
      <c r="BH130" s="268"/>
      <c r="BI130" s="268"/>
      <c r="BJ130" s="268"/>
      <c r="BK130" s="268">
        <v>18</v>
      </c>
      <c r="BL130" s="268">
        <v>108</v>
      </c>
      <c r="BM130" s="268">
        <v>539</v>
      </c>
      <c r="BN130" s="268">
        <f>BM130</f>
        <v>539</v>
      </c>
      <c r="BO130" s="269"/>
    </row>
    <row r="131" spans="2:67" s="209" customFormat="1" outlineLevel="1">
      <c r="B131" s="61" t="s">
        <v>409</v>
      </c>
      <c r="C131" s="270">
        <f t="shared" si="64"/>
        <v>13</v>
      </c>
      <c r="D131" s="270">
        <f t="shared" si="65"/>
        <v>89</v>
      </c>
      <c r="E131" s="270">
        <f t="shared" si="66"/>
        <v>408</v>
      </c>
      <c r="F131" s="270">
        <f t="shared" si="67"/>
        <v>408</v>
      </c>
      <c r="G131" s="270">
        <f t="shared" si="68"/>
        <v>0</v>
      </c>
      <c r="H131" s="270">
        <f t="shared" si="69"/>
        <v>0</v>
      </c>
      <c r="I131" s="270">
        <f t="shared" si="70"/>
        <v>0</v>
      </c>
      <c r="J131" s="270">
        <f t="shared" si="71"/>
        <v>0</v>
      </c>
      <c r="K131" s="270">
        <f t="shared" si="72"/>
        <v>0</v>
      </c>
      <c r="L131" s="270">
        <f t="shared" si="73"/>
        <v>0</v>
      </c>
      <c r="M131" s="270">
        <f t="shared" si="74"/>
        <v>0</v>
      </c>
      <c r="N131" s="270">
        <f t="shared" si="75"/>
        <v>0</v>
      </c>
      <c r="O131" s="270">
        <f t="shared" si="76"/>
        <v>14</v>
      </c>
      <c r="P131" s="270">
        <f t="shared" si="77"/>
        <v>94</v>
      </c>
      <c r="Q131" s="270">
        <f t="shared" si="78"/>
        <v>425</v>
      </c>
      <c r="R131" s="270">
        <f t="shared" si="79"/>
        <v>425</v>
      </c>
      <c r="S131" s="271">
        <v>10</v>
      </c>
      <c r="T131" s="271">
        <v>59</v>
      </c>
      <c r="U131" s="271">
        <v>224</v>
      </c>
      <c r="V131" s="271">
        <f>U131</f>
        <v>224</v>
      </c>
      <c r="W131" s="271"/>
      <c r="X131" s="271"/>
      <c r="Y131" s="271"/>
      <c r="Z131" s="271"/>
      <c r="AA131" s="271"/>
      <c r="AB131" s="271"/>
      <c r="AC131" s="271"/>
      <c r="AD131" s="271"/>
      <c r="AE131" s="271">
        <v>6</v>
      </c>
      <c r="AF131" s="271">
        <v>46</v>
      </c>
      <c r="AG131" s="271">
        <v>207</v>
      </c>
      <c r="AH131" s="271">
        <f>AG131</f>
        <v>207</v>
      </c>
      <c r="AI131" s="271">
        <v>13</v>
      </c>
      <c r="AJ131" s="271">
        <v>89</v>
      </c>
      <c r="AK131" s="271">
        <v>408</v>
      </c>
      <c r="AL131" s="271">
        <f>AK131</f>
        <v>408</v>
      </c>
      <c r="AM131" s="271"/>
      <c r="AN131" s="271"/>
      <c r="AO131" s="271"/>
      <c r="AP131" s="271"/>
      <c r="AQ131" s="271"/>
      <c r="AR131" s="271"/>
      <c r="AS131" s="271"/>
      <c r="AT131" s="271"/>
      <c r="AU131" s="271">
        <v>14</v>
      </c>
      <c r="AV131" s="271">
        <v>94</v>
      </c>
      <c r="AW131" s="271">
        <v>425</v>
      </c>
      <c r="AX131" s="271">
        <f>AW131</f>
        <v>425</v>
      </c>
      <c r="AY131" s="271">
        <v>13</v>
      </c>
      <c r="AZ131" s="271">
        <v>89</v>
      </c>
      <c r="BA131" s="271">
        <v>408</v>
      </c>
      <c r="BB131" s="271">
        <f>BA131</f>
        <v>408</v>
      </c>
      <c r="BC131" s="271"/>
      <c r="BD131" s="271"/>
      <c r="BE131" s="271"/>
      <c r="BF131" s="271"/>
      <c r="BG131" s="271"/>
      <c r="BH131" s="271"/>
      <c r="BI131" s="271"/>
      <c r="BJ131" s="271"/>
      <c r="BK131" s="271">
        <v>14</v>
      </c>
      <c r="BL131" s="271">
        <v>94</v>
      </c>
      <c r="BM131" s="271">
        <v>425</v>
      </c>
      <c r="BN131" s="271">
        <f>BM131</f>
        <v>425</v>
      </c>
      <c r="BO131" s="269"/>
    </row>
    <row r="132" spans="2:67" s="236" customFormat="1" outlineLevel="1">
      <c r="B132" s="59" t="e">
        <f>"Grazing Intensity 2
"&amp;#REF!&amp;": Ewe Lambs"</f>
        <v>#REF!</v>
      </c>
      <c r="C132" s="264">
        <f t="shared" si="64"/>
        <v>12</v>
      </c>
      <c r="D132" s="264">
        <f t="shared" si="65"/>
        <v>93</v>
      </c>
      <c r="E132" s="264">
        <f t="shared" si="66"/>
        <v>483</v>
      </c>
      <c r="F132" s="264">
        <f t="shared" si="67"/>
        <v>483</v>
      </c>
      <c r="G132" s="264">
        <f t="shared" si="68"/>
        <v>0</v>
      </c>
      <c r="H132" s="264">
        <f t="shared" si="69"/>
        <v>0</v>
      </c>
      <c r="I132" s="264">
        <f t="shared" si="70"/>
        <v>0</v>
      </c>
      <c r="J132" s="264">
        <f t="shared" si="71"/>
        <v>0</v>
      </c>
      <c r="K132" s="264">
        <f t="shared" si="72"/>
        <v>0</v>
      </c>
      <c r="L132" s="264">
        <f t="shared" si="73"/>
        <v>0</v>
      </c>
      <c r="M132" s="264">
        <f t="shared" si="74"/>
        <v>0</v>
      </c>
      <c r="N132" s="264">
        <f t="shared" si="75"/>
        <v>0</v>
      </c>
      <c r="O132" s="264">
        <f t="shared" si="76"/>
        <v>13</v>
      </c>
      <c r="P132" s="264">
        <f t="shared" si="77"/>
        <v>79</v>
      </c>
      <c r="Q132" s="264">
        <f t="shared" si="78"/>
        <v>414</v>
      </c>
      <c r="R132" s="264">
        <f t="shared" si="79"/>
        <v>414</v>
      </c>
      <c r="S132" s="265">
        <v>10</v>
      </c>
      <c r="T132" s="265">
        <v>54</v>
      </c>
      <c r="U132" s="265">
        <v>230</v>
      </c>
      <c r="V132" s="265">
        <f t="shared" ref="V132:V161" si="86">U132</f>
        <v>230</v>
      </c>
      <c r="W132" s="265"/>
      <c r="X132" s="265"/>
      <c r="Y132" s="265"/>
      <c r="Z132" s="265"/>
      <c r="AA132" s="265"/>
      <c r="AB132" s="265"/>
      <c r="AC132" s="265"/>
      <c r="AD132" s="265"/>
      <c r="AE132" s="265">
        <v>5</v>
      </c>
      <c r="AF132" s="265">
        <v>29</v>
      </c>
      <c r="AG132" s="265">
        <v>129</v>
      </c>
      <c r="AH132" s="265">
        <f t="shared" ref="AH132:AH161" si="87">AG132</f>
        <v>129</v>
      </c>
      <c r="AI132" s="265">
        <v>12</v>
      </c>
      <c r="AJ132" s="265">
        <v>93</v>
      </c>
      <c r="AK132" s="265">
        <v>483</v>
      </c>
      <c r="AL132" s="265">
        <f t="shared" ref="AL132:AL161" si="88">AK132</f>
        <v>483</v>
      </c>
      <c r="AM132" s="265"/>
      <c r="AN132" s="265"/>
      <c r="AO132" s="265"/>
      <c r="AP132" s="265"/>
      <c r="AQ132" s="265"/>
      <c r="AR132" s="265"/>
      <c r="AS132" s="265"/>
      <c r="AT132" s="265"/>
      <c r="AU132" s="265">
        <v>13</v>
      </c>
      <c r="AV132" s="265">
        <v>79</v>
      </c>
      <c r="AW132" s="265">
        <v>414</v>
      </c>
      <c r="AX132" s="265">
        <f t="shared" ref="AX132:AX161" si="89">AW132</f>
        <v>414</v>
      </c>
      <c r="AY132" s="265">
        <v>12</v>
      </c>
      <c r="AZ132" s="265">
        <v>93</v>
      </c>
      <c r="BA132" s="265">
        <v>483</v>
      </c>
      <c r="BB132" s="265">
        <f t="shared" ref="BB132:BB161" si="90">BA132</f>
        <v>483</v>
      </c>
      <c r="BC132" s="265"/>
      <c r="BD132" s="265"/>
      <c r="BE132" s="265"/>
      <c r="BF132" s="265"/>
      <c r="BG132" s="265"/>
      <c r="BH132" s="265"/>
      <c r="BI132" s="265"/>
      <c r="BJ132" s="265"/>
      <c r="BK132" s="265">
        <v>13</v>
      </c>
      <c r="BL132" s="265">
        <v>79</v>
      </c>
      <c r="BM132" s="265">
        <v>414</v>
      </c>
      <c r="BN132" s="265">
        <f t="shared" ref="BN132:BN161" si="91">BM132</f>
        <v>414</v>
      </c>
      <c r="BO132" s="266" t="s">
        <v>1060</v>
      </c>
    </row>
    <row r="133" spans="2:67" s="236" customFormat="1" outlineLevel="1">
      <c r="B133" s="235" t="s">
        <v>1100</v>
      </c>
      <c r="C133" s="267">
        <f t="shared" si="64"/>
        <v>13</v>
      </c>
      <c r="D133" s="267">
        <f t="shared" si="65"/>
        <v>117</v>
      </c>
      <c r="E133" s="267">
        <f t="shared" si="66"/>
        <v>608</v>
      </c>
      <c r="F133" s="267">
        <f t="shared" si="67"/>
        <v>608</v>
      </c>
      <c r="G133" s="267">
        <f t="shared" si="68"/>
        <v>0</v>
      </c>
      <c r="H133" s="267">
        <f t="shared" si="69"/>
        <v>0</v>
      </c>
      <c r="I133" s="267">
        <f t="shared" si="70"/>
        <v>0</v>
      </c>
      <c r="J133" s="267">
        <f t="shared" si="71"/>
        <v>0</v>
      </c>
      <c r="K133" s="267">
        <f t="shared" si="72"/>
        <v>0</v>
      </c>
      <c r="L133" s="267">
        <f t="shared" si="73"/>
        <v>0</v>
      </c>
      <c r="M133" s="267">
        <f t="shared" si="74"/>
        <v>0</v>
      </c>
      <c r="N133" s="267">
        <f t="shared" si="75"/>
        <v>0</v>
      </c>
      <c r="O133" s="267">
        <f t="shared" si="76"/>
        <v>18</v>
      </c>
      <c r="P133" s="267">
        <f t="shared" si="77"/>
        <v>108</v>
      </c>
      <c r="Q133" s="267">
        <f t="shared" si="78"/>
        <v>539</v>
      </c>
      <c r="R133" s="267">
        <f t="shared" si="79"/>
        <v>539</v>
      </c>
      <c r="S133" s="268">
        <v>7</v>
      </c>
      <c r="T133" s="268">
        <v>59</v>
      </c>
      <c r="U133" s="268">
        <v>246</v>
      </c>
      <c r="V133" s="268">
        <f t="shared" si="86"/>
        <v>246</v>
      </c>
      <c r="W133" s="268"/>
      <c r="X133" s="268"/>
      <c r="Y133" s="268"/>
      <c r="Z133" s="268"/>
      <c r="AA133" s="268"/>
      <c r="AB133" s="268"/>
      <c r="AC133" s="268"/>
      <c r="AD133" s="268"/>
      <c r="AE133" s="268">
        <v>6</v>
      </c>
      <c r="AF133" s="268">
        <v>46</v>
      </c>
      <c r="AG133" s="268">
        <v>201</v>
      </c>
      <c r="AH133" s="268">
        <f t="shared" si="87"/>
        <v>201</v>
      </c>
      <c r="AI133" s="268">
        <v>13</v>
      </c>
      <c r="AJ133" s="268">
        <v>117</v>
      </c>
      <c r="AK133" s="268">
        <v>608</v>
      </c>
      <c r="AL133" s="268">
        <f t="shared" si="88"/>
        <v>608</v>
      </c>
      <c r="AM133" s="268"/>
      <c r="AN133" s="268"/>
      <c r="AO133" s="268"/>
      <c r="AP133" s="268"/>
      <c r="AQ133" s="268"/>
      <c r="AR133" s="268"/>
      <c r="AS133" s="268"/>
      <c r="AT133" s="268"/>
      <c r="AU133" s="268">
        <v>18</v>
      </c>
      <c r="AV133" s="268">
        <v>108</v>
      </c>
      <c r="AW133" s="268">
        <v>539</v>
      </c>
      <c r="AX133" s="268">
        <f t="shared" si="89"/>
        <v>539</v>
      </c>
      <c r="AY133" s="268">
        <v>13</v>
      </c>
      <c r="AZ133" s="268">
        <v>117</v>
      </c>
      <c r="BA133" s="268">
        <v>608</v>
      </c>
      <c r="BB133" s="268">
        <f t="shared" si="90"/>
        <v>608</v>
      </c>
      <c r="BC133" s="268"/>
      <c r="BD133" s="268"/>
      <c r="BE133" s="268"/>
      <c r="BF133" s="268"/>
      <c r="BG133" s="268"/>
      <c r="BH133" s="268"/>
      <c r="BI133" s="268"/>
      <c r="BJ133" s="268"/>
      <c r="BK133" s="268">
        <v>18</v>
      </c>
      <c r="BL133" s="268">
        <v>108</v>
      </c>
      <c r="BM133" s="268">
        <v>539</v>
      </c>
      <c r="BN133" s="268">
        <f t="shared" si="91"/>
        <v>539</v>
      </c>
      <c r="BO133" s="269"/>
    </row>
    <row r="134" spans="2:67" s="236" customFormat="1" outlineLevel="1">
      <c r="B134" s="61" t="s">
        <v>1101</v>
      </c>
      <c r="C134" s="270">
        <f t="shared" si="64"/>
        <v>13</v>
      </c>
      <c r="D134" s="270">
        <f t="shared" si="65"/>
        <v>89</v>
      </c>
      <c r="E134" s="270">
        <f t="shared" si="66"/>
        <v>408</v>
      </c>
      <c r="F134" s="270">
        <f t="shared" si="67"/>
        <v>408</v>
      </c>
      <c r="G134" s="270">
        <f t="shared" si="68"/>
        <v>0</v>
      </c>
      <c r="H134" s="270">
        <f t="shared" si="69"/>
        <v>0</v>
      </c>
      <c r="I134" s="270">
        <f t="shared" si="70"/>
        <v>0</v>
      </c>
      <c r="J134" s="270">
        <f t="shared" si="71"/>
        <v>0</v>
      </c>
      <c r="K134" s="270">
        <f t="shared" si="72"/>
        <v>0</v>
      </c>
      <c r="L134" s="270">
        <f t="shared" si="73"/>
        <v>0</v>
      </c>
      <c r="M134" s="270">
        <f t="shared" si="74"/>
        <v>0</v>
      </c>
      <c r="N134" s="270">
        <f t="shared" si="75"/>
        <v>0</v>
      </c>
      <c r="O134" s="270">
        <f t="shared" si="76"/>
        <v>14</v>
      </c>
      <c r="P134" s="270">
        <f t="shared" si="77"/>
        <v>94</v>
      </c>
      <c r="Q134" s="270">
        <f t="shared" si="78"/>
        <v>425</v>
      </c>
      <c r="R134" s="270">
        <f t="shared" si="79"/>
        <v>425</v>
      </c>
      <c r="S134" s="271">
        <v>10</v>
      </c>
      <c r="T134" s="271">
        <v>59</v>
      </c>
      <c r="U134" s="271">
        <v>224</v>
      </c>
      <c r="V134" s="271">
        <f t="shared" si="86"/>
        <v>224</v>
      </c>
      <c r="W134" s="271"/>
      <c r="X134" s="271"/>
      <c r="Y134" s="271"/>
      <c r="Z134" s="271"/>
      <c r="AA134" s="271"/>
      <c r="AB134" s="271"/>
      <c r="AC134" s="271"/>
      <c r="AD134" s="271"/>
      <c r="AE134" s="271">
        <v>6</v>
      </c>
      <c r="AF134" s="271">
        <v>46</v>
      </c>
      <c r="AG134" s="271">
        <v>207</v>
      </c>
      <c r="AH134" s="271">
        <f t="shared" si="87"/>
        <v>207</v>
      </c>
      <c r="AI134" s="271">
        <v>13</v>
      </c>
      <c r="AJ134" s="271">
        <v>89</v>
      </c>
      <c r="AK134" s="271">
        <v>408</v>
      </c>
      <c r="AL134" s="271">
        <f t="shared" si="88"/>
        <v>408</v>
      </c>
      <c r="AM134" s="271"/>
      <c r="AN134" s="271"/>
      <c r="AO134" s="271"/>
      <c r="AP134" s="271"/>
      <c r="AQ134" s="271"/>
      <c r="AR134" s="271"/>
      <c r="AS134" s="271"/>
      <c r="AT134" s="271"/>
      <c r="AU134" s="271">
        <v>14</v>
      </c>
      <c r="AV134" s="271">
        <v>94</v>
      </c>
      <c r="AW134" s="271">
        <v>425</v>
      </c>
      <c r="AX134" s="271">
        <f t="shared" si="89"/>
        <v>425</v>
      </c>
      <c r="AY134" s="271">
        <v>13</v>
      </c>
      <c r="AZ134" s="271">
        <v>89</v>
      </c>
      <c r="BA134" s="271">
        <v>408</v>
      </c>
      <c r="BB134" s="271">
        <f t="shared" si="90"/>
        <v>408</v>
      </c>
      <c r="BC134" s="271"/>
      <c r="BD134" s="271"/>
      <c r="BE134" s="271"/>
      <c r="BF134" s="271"/>
      <c r="BG134" s="271"/>
      <c r="BH134" s="271"/>
      <c r="BI134" s="271"/>
      <c r="BJ134" s="271"/>
      <c r="BK134" s="271">
        <v>14</v>
      </c>
      <c r="BL134" s="271">
        <v>94</v>
      </c>
      <c r="BM134" s="271">
        <v>425</v>
      </c>
      <c r="BN134" s="271">
        <f t="shared" si="91"/>
        <v>425</v>
      </c>
      <c r="BO134" s="269"/>
    </row>
    <row r="135" spans="2:67" s="236" customFormat="1" outlineLevel="1">
      <c r="B135" s="59" t="e">
        <f>#REF!&amp;": Ewe Lambs"</f>
        <v>#REF!</v>
      </c>
      <c r="C135" s="264">
        <f t="shared" si="64"/>
        <v>12</v>
      </c>
      <c r="D135" s="264">
        <f t="shared" si="65"/>
        <v>93</v>
      </c>
      <c r="E135" s="264">
        <f t="shared" si="66"/>
        <v>483</v>
      </c>
      <c r="F135" s="264">
        <f t="shared" si="67"/>
        <v>483</v>
      </c>
      <c r="G135" s="264">
        <f t="shared" si="68"/>
        <v>0</v>
      </c>
      <c r="H135" s="264">
        <f t="shared" si="69"/>
        <v>0</v>
      </c>
      <c r="I135" s="264">
        <f t="shared" si="70"/>
        <v>0</v>
      </c>
      <c r="J135" s="264">
        <f t="shared" si="71"/>
        <v>0</v>
      </c>
      <c r="K135" s="264">
        <f t="shared" si="72"/>
        <v>0</v>
      </c>
      <c r="L135" s="264">
        <f t="shared" si="73"/>
        <v>0</v>
      </c>
      <c r="M135" s="264">
        <f t="shared" si="74"/>
        <v>0</v>
      </c>
      <c r="N135" s="264">
        <f t="shared" si="75"/>
        <v>0</v>
      </c>
      <c r="O135" s="264">
        <f t="shared" si="76"/>
        <v>13</v>
      </c>
      <c r="P135" s="264">
        <f t="shared" si="77"/>
        <v>79</v>
      </c>
      <c r="Q135" s="264">
        <f t="shared" si="78"/>
        <v>414</v>
      </c>
      <c r="R135" s="264">
        <f t="shared" si="79"/>
        <v>414</v>
      </c>
      <c r="S135" s="265">
        <v>10</v>
      </c>
      <c r="T135" s="265">
        <v>54</v>
      </c>
      <c r="U135" s="265">
        <v>230</v>
      </c>
      <c r="V135" s="265">
        <f t="shared" si="86"/>
        <v>230</v>
      </c>
      <c r="W135" s="265"/>
      <c r="X135" s="265"/>
      <c r="Y135" s="265"/>
      <c r="Z135" s="265"/>
      <c r="AA135" s="265"/>
      <c r="AB135" s="265"/>
      <c r="AC135" s="265"/>
      <c r="AD135" s="265"/>
      <c r="AE135" s="265">
        <v>5</v>
      </c>
      <c r="AF135" s="265">
        <v>29</v>
      </c>
      <c r="AG135" s="265">
        <v>129</v>
      </c>
      <c r="AH135" s="265">
        <f t="shared" si="87"/>
        <v>129</v>
      </c>
      <c r="AI135" s="265">
        <v>12</v>
      </c>
      <c r="AJ135" s="265">
        <v>93</v>
      </c>
      <c r="AK135" s="265">
        <v>483</v>
      </c>
      <c r="AL135" s="265">
        <f t="shared" si="88"/>
        <v>483</v>
      </c>
      <c r="AM135" s="265"/>
      <c r="AN135" s="265"/>
      <c r="AO135" s="265"/>
      <c r="AP135" s="265"/>
      <c r="AQ135" s="265"/>
      <c r="AR135" s="265"/>
      <c r="AS135" s="265"/>
      <c r="AT135" s="265"/>
      <c r="AU135" s="265">
        <v>13</v>
      </c>
      <c r="AV135" s="265">
        <v>79</v>
      </c>
      <c r="AW135" s="265">
        <v>414</v>
      </c>
      <c r="AX135" s="265">
        <f t="shared" si="89"/>
        <v>414</v>
      </c>
      <c r="AY135" s="265">
        <v>12</v>
      </c>
      <c r="AZ135" s="265">
        <v>93</v>
      </c>
      <c r="BA135" s="265">
        <v>483</v>
      </c>
      <c r="BB135" s="265">
        <f t="shared" si="90"/>
        <v>483</v>
      </c>
      <c r="BC135" s="265"/>
      <c r="BD135" s="265"/>
      <c r="BE135" s="265"/>
      <c r="BF135" s="265"/>
      <c r="BG135" s="265"/>
      <c r="BH135" s="265"/>
      <c r="BI135" s="265"/>
      <c r="BJ135" s="265"/>
      <c r="BK135" s="265">
        <v>13</v>
      </c>
      <c r="BL135" s="265">
        <v>79</v>
      </c>
      <c r="BM135" s="265">
        <v>414</v>
      </c>
      <c r="BN135" s="265">
        <f t="shared" si="91"/>
        <v>414</v>
      </c>
      <c r="BO135" s="266" t="s">
        <v>1060</v>
      </c>
    </row>
    <row r="136" spans="2:67" s="236" customFormat="1" outlineLevel="1">
      <c r="B136" s="235" t="s">
        <v>1100</v>
      </c>
      <c r="C136" s="267">
        <f t="shared" si="64"/>
        <v>13</v>
      </c>
      <c r="D136" s="267">
        <f t="shared" si="65"/>
        <v>117</v>
      </c>
      <c r="E136" s="267">
        <f t="shared" si="66"/>
        <v>608</v>
      </c>
      <c r="F136" s="267">
        <f t="shared" si="67"/>
        <v>608</v>
      </c>
      <c r="G136" s="267">
        <f t="shared" si="68"/>
        <v>0</v>
      </c>
      <c r="H136" s="267">
        <f t="shared" si="69"/>
        <v>0</v>
      </c>
      <c r="I136" s="267">
        <f t="shared" si="70"/>
        <v>0</v>
      </c>
      <c r="J136" s="267">
        <f t="shared" si="71"/>
        <v>0</v>
      </c>
      <c r="K136" s="267">
        <f t="shared" si="72"/>
        <v>0</v>
      </c>
      <c r="L136" s="267">
        <f t="shared" si="73"/>
        <v>0</v>
      </c>
      <c r="M136" s="267">
        <f t="shared" si="74"/>
        <v>0</v>
      </c>
      <c r="N136" s="267">
        <f t="shared" si="75"/>
        <v>0</v>
      </c>
      <c r="O136" s="267">
        <f t="shared" si="76"/>
        <v>18</v>
      </c>
      <c r="P136" s="267">
        <f t="shared" si="77"/>
        <v>108</v>
      </c>
      <c r="Q136" s="267">
        <f t="shared" si="78"/>
        <v>539</v>
      </c>
      <c r="R136" s="267">
        <f t="shared" si="79"/>
        <v>539</v>
      </c>
      <c r="S136" s="268">
        <v>7</v>
      </c>
      <c r="T136" s="268">
        <v>59</v>
      </c>
      <c r="U136" s="268">
        <v>246</v>
      </c>
      <c r="V136" s="268">
        <f t="shared" si="86"/>
        <v>246</v>
      </c>
      <c r="W136" s="268"/>
      <c r="X136" s="268"/>
      <c r="Y136" s="268"/>
      <c r="Z136" s="268"/>
      <c r="AA136" s="268"/>
      <c r="AB136" s="268"/>
      <c r="AC136" s="268"/>
      <c r="AD136" s="268"/>
      <c r="AE136" s="268">
        <v>6</v>
      </c>
      <c r="AF136" s="268">
        <v>46</v>
      </c>
      <c r="AG136" s="268">
        <v>201</v>
      </c>
      <c r="AH136" s="268">
        <f t="shared" si="87"/>
        <v>201</v>
      </c>
      <c r="AI136" s="268">
        <v>13</v>
      </c>
      <c r="AJ136" s="268">
        <v>117</v>
      </c>
      <c r="AK136" s="268">
        <v>608</v>
      </c>
      <c r="AL136" s="268">
        <f t="shared" si="88"/>
        <v>608</v>
      </c>
      <c r="AM136" s="268"/>
      <c r="AN136" s="268"/>
      <c r="AO136" s="268"/>
      <c r="AP136" s="268"/>
      <c r="AQ136" s="268"/>
      <c r="AR136" s="268"/>
      <c r="AS136" s="268"/>
      <c r="AT136" s="268"/>
      <c r="AU136" s="268">
        <v>18</v>
      </c>
      <c r="AV136" s="268">
        <v>108</v>
      </c>
      <c r="AW136" s="268">
        <v>539</v>
      </c>
      <c r="AX136" s="268">
        <f t="shared" si="89"/>
        <v>539</v>
      </c>
      <c r="AY136" s="268">
        <v>13</v>
      </c>
      <c r="AZ136" s="268">
        <v>117</v>
      </c>
      <c r="BA136" s="268">
        <v>608</v>
      </c>
      <c r="BB136" s="268">
        <f t="shared" si="90"/>
        <v>608</v>
      </c>
      <c r="BC136" s="268"/>
      <c r="BD136" s="268"/>
      <c r="BE136" s="268"/>
      <c r="BF136" s="268"/>
      <c r="BG136" s="268"/>
      <c r="BH136" s="268"/>
      <c r="BI136" s="268"/>
      <c r="BJ136" s="268"/>
      <c r="BK136" s="268">
        <v>18</v>
      </c>
      <c r="BL136" s="268">
        <v>108</v>
      </c>
      <c r="BM136" s="268">
        <v>539</v>
      </c>
      <c r="BN136" s="268">
        <f t="shared" si="91"/>
        <v>539</v>
      </c>
      <c r="BO136" s="269"/>
    </row>
    <row r="137" spans="2:67" s="236" customFormat="1" outlineLevel="1">
      <c r="B137" s="61" t="s">
        <v>1101</v>
      </c>
      <c r="C137" s="270">
        <f t="shared" si="64"/>
        <v>13</v>
      </c>
      <c r="D137" s="270">
        <f t="shared" si="65"/>
        <v>89</v>
      </c>
      <c r="E137" s="270">
        <f t="shared" si="66"/>
        <v>408</v>
      </c>
      <c r="F137" s="270">
        <f t="shared" si="67"/>
        <v>408</v>
      </c>
      <c r="G137" s="270">
        <f t="shared" si="68"/>
        <v>0</v>
      </c>
      <c r="H137" s="270">
        <f t="shared" si="69"/>
        <v>0</v>
      </c>
      <c r="I137" s="270">
        <f t="shared" si="70"/>
        <v>0</v>
      </c>
      <c r="J137" s="270">
        <f t="shared" si="71"/>
        <v>0</v>
      </c>
      <c r="K137" s="270">
        <f t="shared" si="72"/>
        <v>0</v>
      </c>
      <c r="L137" s="270">
        <f t="shared" si="73"/>
        <v>0</v>
      </c>
      <c r="M137" s="270">
        <f t="shared" si="74"/>
        <v>0</v>
      </c>
      <c r="N137" s="270">
        <f t="shared" si="75"/>
        <v>0</v>
      </c>
      <c r="O137" s="270">
        <f t="shared" si="76"/>
        <v>14</v>
      </c>
      <c r="P137" s="270">
        <f t="shared" si="77"/>
        <v>94</v>
      </c>
      <c r="Q137" s="270">
        <f t="shared" si="78"/>
        <v>425</v>
      </c>
      <c r="R137" s="270">
        <f t="shared" si="79"/>
        <v>425</v>
      </c>
      <c r="S137" s="271">
        <v>10</v>
      </c>
      <c r="T137" s="271">
        <v>59</v>
      </c>
      <c r="U137" s="271">
        <v>224</v>
      </c>
      <c r="V137" s="271">
        <f t="shared" si="86"/>
        <v>224</v>
      </c>
      <c r="W137" s="271"/>
      <c r="X137" s="271"/>
      <c r="Y137" s="271"/>
      <c r="Z137" s="271"/>
      <c r="AA137" s="271"/>
      <c r="AB137" s="271"/>
      <c r="AC137" s="271"/>
      <c r="AD137" s="271"/>
      <c r="AE137" s="271">
        <v>6</v>
      </c>
      <c r="AF137" s="271">
        <v>46</v>
      </c>
      <c r="AG137" s="271">
        <v>207</v>
      </c>
      <c r="AH137" s="271">
        <f t="shared" si="87"/>
        <v>207</v>
      </c>
      <c r="AI137" s="271">
        <v>13</v>
      </c>
      <c r="AJ137" s="271">
        <v>89</v>
      </c>
      <c r="AK137" s="271">
        <v>408</v>
      </c>
      <c r="AL137" s="271">
        <f t="shared" si="88"/>
        <v>408</v>
      </c>
      <c r="AM137" s="271"/>
      <c r="AN137" s="271"/>
      <c r="AO137" s="271"/>
      <c r="AP137" s="271"/>
      <c r="AQ137" s="271"/>
      <c r="AR137" s="271"/>
      <c r="AS137" s="271"/>
      <c r="AT137" s="271"/>
      <c r="AU137" s="271">
        <v>14</v>
      </c>
      <c r="AV137" s="271">
        <v>94</v>
      </c>
      <c r="AW137" s="271">
        <v>425</v>
      </c>
      <c r="AX137" s="271">
        <f t="shared" si="89"/>
        <v>425</v>
      </c>
      <c r="AY137" s="271">
        <v>13</v>
      </c>
      <c r="AZ137" s="271">
        <v>89</v>
      </c>
      <c r="BA137" s="271">
        <v>408</v>
      </c>
      <c r="BB137" s="271">
        <f t="shared" si="90"/>
        <v>408</v>
      </c>
      <c r="BC137" s="271"/>
      <c r="BD137" s="271"/>
      <c r="BE137" s="271"/>
      <c r="BF137" s="271"/>
      <c r="BG137" s="271"/>
      <c r="BH137" s="271"/>
      <c r="BI137" s="271"/>
      <c r="BJ137" s="271"/>
      <c r="BK137" s="271">
        <v>14</v>
      </c>
      <c r="BL137" s="271">
        <v>94</v>
      </c>
      <c r="BM137" s="271">
        <v>425</v>
      </c>
      <c r="BN137" s="271">
        <f t="shared" si="91"/>
        <v>425</v>
      </c>
      <c r="BO137" s="269"/>
    </row>
    <row r="138" spans="2:67" s="236" customFormat="1" outlineLevel="1">
      <c r="B138" s="59" t="e">
        <f>#REF!&amp;": Ewe Lambs"</f>
        <v>#REF!</v>
      </c>
      <c r="C138" s="264">
        <f t="shared" si="64"/>
        <v>12</v>
      </c>
      <c r="D138" s="264">
        <f t="shared" si="65"/>
        <v>93</v>
      </c>
      <c r="E138" s="264">
        <f t="shared" si="66"/>
        <v>483</v>
      </c>
      <c r="F138" s="264">
        <f t="shared" si="67"/>
        <v>483</v>
      </c>
      <c r="G138" s="264">
        <f t="shared" si="68"/>
        <v>0</v>
      </c>
      <c r="H138" s="264">
        <f t="shared" si="69"/>
        <v>0</v>
      </c>
      <c r="I138" s="264">
        <f t="shared" si="70"/>
        <v>0</v>
      </c>
      <c r="J138" s="264">
        <f t="shared" si="71"/>
        <v>0</v>
      </c>
      <c r="K138" s="264">
        <f t="shared" si="72"/>
        <v>0</v>
      </c>
      <c r="L138" s="264">
        <f t="shared" si="73"/>
        <v>0</v>
      </c>
      <c r="M138" s="264">
        <f t="shared" si="74"/>
        <v>0</v>
      </c>
      <c r="N138" s="264">
        <f t="shared" si="75"/>
        <v>0</v>
      </c>
      <c r="O138" s="264">
        <f t="shared" si="76"/>
        <v>13</v>
      </c>
      <c r="P138" s="264">
        <f t="shared" si="77"/>
        <v>79</v>
      </c>
      <c r="Q138" s="264">
        <f t="shared" si="78"/>
        <v>414</v>
      </c>
      <c r="R138" s="264">
        <f t="shared" si="79"/>
        <v>414</v>
      </c>
      <c r="S138" s="265">
        <v>10</v>
      </c>
      <c r="T138" s="265">
        <v>54</v>
      </c>
      <c r="U138" s="265">
        <v>230</v>
      </c>
      <c r="V138" s="265">
        <f t="shared" si="86"/>
        <v>230</v>
      </c>
      <c r="W138" s="265"/>
      <c r="X138" s="265"/>
      <c r="Y138" s="265"/>
      <c r="Z138" s="265"/>
      <c r="AA138" s="265"/>
      <c r="AB138" s="265"/>
      <c r="AC138" s="265"/>
      <c r="AD138" s="265"/>
      <c r="AE138" s="265">
        <v>5</v>
      </c>
      <c r="AF138" s="265">
        <v>29</v>
      </c>
      <c r="AG138" s="265">
        <v>129</v>
      </c>
      <c r="AH138" s="265">
        <f t="shared" si="87"/>
        <v>129</v>
      </c>
      <c r="AI138" s="265">
        <v>12</v>
      </c>
      <c r="AJ138" s="265">
        <v>93</v>
      </c>
      <c r="AK138" s="265">
        <v>483</v>
      </c>
      <c r="AL138" s="265">
        <f t="shared" si="88"/>
        <v>483</v>
      </c>
      <c r="AM138" s="265"/>
      <c r="AN138" s="265"/>
      <c r="AO138" s="265"/>
      <c r="AP138" s="265"/>
      <c r="AQ138" s="265"/>
      <c r="AR138" s="265"/>
      <c r="AS138" s="265"/>
      <c r="AT138" s="265"/>
      <c r="AU138" s="265">
        <v>13</v>
      </c>
      <c r="AV138" s="265">
        <v>79</v>
      </c>
      <c r="AW138" s="265">
        <v>414</v>
      </c>
      <c r="AX138" s="265">
        <f t="shared" si="89"/>
        <v>414</v>
      </c>
      <c r="AY138" s="265">
        <v>12</v>
      </c>
      <c r="AZ138" s="265">
        <v>93</v>
      </c>
      <c r="BA138" s="265">
        <v>483</v>
      </c>
      <c r="BB138" s="265">
        <f t="shared" si="90"/>
        <v>483</v>
      </c>
      <c r="BC138" s="265"/>
      <c r="BD138" s="265"/>
      <c r="BE138" s="265"/>
      <c r="BF138" s="265"/>
      <c r="BG138" s="265"/>
      <c r="BH138" s="265"/>
      <c r="BI138" s="265"/>
      <c r="BJ138" s="265"/>
      <c r="BK138" s="265">
        <v>13</v>
      </c>
      <c r="BL138" s="265">
        <v>79</v>
      </c>
      <c r="BM138" s="265">
        <v>414</v>
      </c>
      <c r="BN138" s="265">
        <f t="shared" si="91"/>
        <v>414</v>
      </c>
      <c r="BO138" s="266" t="s">
        <v>1060</v>
      </c>
    </row>
    <row r="139" spans="2:67" s="236" customFormat="1" outlineLevel="1">
      <c r="B139" s="235" t="s">
        <v>569</v>
      </c>
      <c r="C139" s="267">
        <f t="shared" si="64"/>
        <v>13</v>
      </c>
      <c r="D139" s="267">
        <f t="shared" si="65"/>
        <v>117</v>
      </c>
      <c r="E139" s="267">
        <f t="shared" si="66"/>
        <v>608</v>
      </c>
      <c r="F139" s="267">
        <f t="shared" si="67"/>
        <v>608</v>
      </c>
      <c r="G139" s="267">
        <f t="shared" si="68"/>
        <v>0</v>
      </c>
      <c r="H139" s="267">
        <f t="shared" si="69"/>
        <v>0</v>
      </c>
      <c r="I139" s="267">
        <f t="shared" si="70"/>
        <v>0</v>
      </c>
      <c r="J139" s="267">
        <f t="shared" si="71"/>
        <v>0</v>
      </c>
      <c r="K139" s="267">
        <f t="shared" si="72"/>
        <v>0</v>
      </c>
      <c r="L139" s="267">
        <f t="shared" si="73"/>
        <v>0</v>
      </c>
      <c r="M139" s="267">
        <f t="shared" si="74"/>
        <v>0</v>
      </c>
      <c r="N139" s="267">
        <f t="shared" si="75"/>
        <v>0</v>
      </c>
      <c r="O139" s="267">
        <f t="shared" si="76"/>
        <v>18</v>
      </c>
      <c r="P139" s="267">
        <f t="shared" si="77"/>
        <v>108</v>
      </c>
      <c r="Q139" s="267">
        <f t="shared" si="78"/>
        <v>539</v>
      </c>
      <c r="R139" s="267">
        <f t="shared" si="79"/>
        <v>539</v>
      </c>
      <c r="S139" s="268">
        <v>7</v>
      </c>
      <c r="T139" s="268">
        <v>59</v>
      </c>
      <c r="U139" s="268">
        <v>246</v>
      </c>
      <c r="V139" s="268">
        <f t="shared" si="86"/>
        <v>246</v>
      </c>
      <c r="W139" s="268"/>
      <c r="X139" s="268"/>
      <c r="Y139" s="268"/>
      <c r="Z139" s="268"/>
      <c r="AA139" s="268"/>
      <c r="AB139" s="268"/>
      <c r="AC139" s="268"/>
      <c r="AD139" s="268"/>
      <c r="AE139" s="268">
        <v>6</v>
      </c>
      <c r="AF139" s="268">
        <v>46</v>
      </c>
      <c r="AG139" s="268">
        <v>201</v>
      </c>
      <c r="AH139" s="268">
        <f t="shared" si="87"/>
        <v>201</v>
      </c>
      <c r="AI139" s="268">
        <v>13</v>
      </c>
      <c r="AJ139" s="268">
        <v>117</v>
      </c>
      <c r="AK139" s="268">
        <v>608</v>
      </c>
      <c r="AL139" s="268">
        <f t="shared" si="88"/>
        <v>608</v>
      </c>
      <c r="AM139" s="268"/>
      <c r="AN139" s="268"/>
      <c r="AO139" s="268"/>
      <c r="AP139" s="268"/>
      <c r="AQ139" s="268"/>
      <c r="AR139" s="268"/>
      <c r="AS139" s="268"/>
      <c r="AT139" s="268"/>
      <c r="AU139" s="268">
        <v>18</v>
      </c>
      <c r="AV139" s="268">
        <v>108</v>
      </c>
      <c r="AW139" s="268">
        <v>539</v>
      </c>
      <c r="AX139" s="268">
        <f t="shared" si="89"/>
        <v>539</v>
      </c>
      <c r="AY139" s="268">
        <v>13</v>
      </c>
      <c r="AZ139" s="268">
        <v>117</v>
      </c>
      <c r="BA139" s="268">
        <v>608</v>
      </c>
      <c r="BB139" s="268">
        <f t="shared" si="90"/>
        <v>608</v>
      </c>
      <c r="BC139" s="268"/>
      <c r="BD139" s="268"/>
      <c r="BE139" s="268"/>
      <c r="BF139" s="268"/>
      <c r="BG139" s="268"/>
      <c r="BH139" s="268"/>
      <c r="BI139" s="268"/>
      <c r="BJ139" s="268"/>
      <c r="BK139" s="268">
        <v>18</v>
      </c>
      <c r="BL139" s="268">
        <v>108</v>
      </c>
      <c r="BM139" s="268">
        <v>539</v>
      </c>
      <c r="BN139" s="268">
        <f t="shared" si="91"/>
        <v>539</v>
      </c>
      <c r="BO139" s="269"/>
    </row>
    <row r="140" spans="2:67" s="236" customFormat="1" outlineLevel="1">
      <c r="B140" s="61" t="s">
        <v>409</v>
      </c>
      <c r="C140" s="270">
        <f t="shared" si="64"/>
        <v>13</v>
      </c>
      <c r="D140" s="270">
        <f t="shared" si="65"/>
        <v>89</v>
      </c>
      <c r="E140" s="270">
        <f t="shared" si="66"/>
        <v>408</v>
      </c>
      <c r="F140" s="270">
        <f t="shared" si="67"/>
        <v>408</v>
      </c>
      <c r="G140" s="270">
        <f t="shared" si="68"/>
        <v>0</v>
      </c>
      <c r="H140" s="270">
        <f t="shared" si="69"/>
        <v>0</v>
      </c>
      <c r="I140" s="270">
        <f t="shared" si="70"/>
        <v>0</v>
      </c>
      <c r="J140" s="270">
        <f t="shared" si="71"/>
        <v>0</v>
      </c>
      <c r="K140" s="270">
        <f t="shared" si="72"/>
        <v>0</v>
      </c>
      <c r="L140" s="270">
        <f t="shared" si="73"/>
        <v>0</v>
      </c>
      <c r="M140" s="270">
        <f t="shared" si="74"/>
        <v>0</v>
      </c>
      <c r="N140" s="270">
        <f t="shared" si="75"/>
        <v>0</v>
      </c>
      <c r="O140" s="270">
        <f t="shared" si="76"/>
        <v>14</v>
      </c>
      <c r="P140" s="270">
        <f t="shared" si="77"/>
        <v>94</v>
      </c>
      <c r="Q140" s="270">
        <f t="shared" si="78"/>
        <v>425</v>
      </c>
      <c r="R140" s="270">
        <f t="shared" si="79"/>
        <v>425</v>
      </c>
      <c r="S140" s="271">
        <v>10</v>
      </c>
      <c r="T140" s="271">
        <v>59</v>
      </c>
      <c r="U140" s="271">
        <v>224</v>
      </c>
      <c r="V140" s="271">
        <f t="shared" si="86"/>
        <v>224</v>
      </c>
      <c r="W140" s="271"/>
      <c r="X140" s="271"/>
      <c r="Y140" s="271"/>
      <c r="Z140" s="271"/>
      <c r="AA140" s="271"/>
      <c r="AB140" s="271"/>
      <c r="AC140" s="271"/>
      <c r="AD140" s="271"/>
      <c r="AE140" s="271">
        <v>6</v>
      </c>
      <c r="AF140" s="271">
        <v>46</v>
      </c>
      <c r="AG140" s="271">
        <v>207</v>
      </c>
      <c r="AH140" s="271">
        <f t="shared" si="87"/>
        <v>207</v>
      </c>
      <c r="AI140" s="271">
        <v>13</v>
      </c>
      <c r="AJ140" s="271">
        <v>89</v>
      </c>
      <c r="AK140" s="271">
        <v>408</v>
      </c>
      <c r="AL140" s="271">
        <f t="shared" si="88"/>
        <v>408</v>
      </c>
      <c r="AM140" s="271"/>
      <c r="AN140" s="271"/>
      <c r="AO140" s="271"/>
      <c r="AP140" s="271"/>
      <c r="AQ140" s="271"/>
      <c r="AR140" s="271"/>
      <c r="AS140" s="271"/>
      <c r="AT140" s="271"/>
      <c r="AU140" s="271">
        <v>14</v>
      </c>
      <c r="AV140" s="271">
        <v>94</v>
      </c>
      <c r="AW140" s="271">
        <v>425</v>
      </c>
      <c r="AX140" s="271">
        <f t="shared" si="89"/>
        <v>425</v>
      </c>
      <c r="AY140" s="271">
        <v>13</v>
      </c>
      <c r="AZ140" s="271">
        <v>89</v>
      </c>
      <c r="BA140" s="271">
        <v>408</v>
      </c>
      <c r="BB140" s="271">
        <f t="shared" si="90"/>
        <v>408</v>
      </c>
      <c r="BC140" s="271"/>
      <c r="BD140" s="271"/>
      <c r="BE140" s="271"/>
      <c r="BF140" s="271"/>
      <c r="BG140" s="271"/>
      <c r="BH140" s="271"/>
      <c r="BI140" s="271"/>
      <c r="BJ140" s="271"/>
      <c r="BK140" s="271">
        <v>14</v>
      </c>
      <c r="BL140" s="271">
        <v>94</v>
      </c>
      <c r="BM140" s="271">
        <v>425</v>
      </c>
      <c r="BN140" s="271">
        <f t="shared" si="91"/>
        <v>425</v>
      </c>
      <c r="BO140" s="269"/>
    </row>
    <row r="141" spans="2:67" s="236" customFormat="1" outlineLevel="1">
      <c r="B141" s="59" t="e">
        <f>#REF!&amp;": Ewe Lambs"</f>
        <v>#REF!</v>
      </c>
      <c r="C141" s="264">
        <f t="shared" si="64"/>
        <v>12</v>
      </c>
      <c r="D141" s="264">
        <f t="shared" si="65"/>
        <v>93</v>
      </c>
      <c r="E141" s="264">
        <f t="shared" si="66"/>
        <v>483</v>
      </c>
      <c r="F141" s="264">
        <f t="shared" si="67"/>
        <v>483</v>
      </c>
      <c r="G141" s="264">
        <f t="shared" si="68"/>
        <v>0</v>
      </c>
      <c r="H141" s="264">
        <f t="shared" si="69"/>
        <v>0</v>
      </c>
      <c r="I141" s="264">
        <f t="shared" si="70"/>
        <v>0</v>
      </c>
      <c r="J141" s="264">
        <f t="shared" si="71"/>
        <v>0</v>
      </c>
      <c r="K141" s="264">
        <f t="shared" si="72"/>
        <v>0</v>
      </c>
      <c r="L141" s="264">
        <f t="shared" si="73"/>
        <v>0</v>
      </c>
      <c r="M141" s="264">
        <f t="shared" si="74"/>
        <v>0</v>
      </c>
      <c r="N141" s="264">
        <f t="shared" si="75"/>
        <v>0</v>
      </c>
      <c r="O141" s="264">
        <f t="shared" si="76"/>
        <v>13</v>
      </c>
      <c r="P141" s="264">
        <f t="shared" si="77"/>
        <v>79</v>
      </c>
      <c r="Q141" s="264">
        <f t="shared" si="78"/>
        <v>414</v>
      </c>
      <c r="R141" s="264">
        <f t="shared" si="79"/>
        <v>414</v>
      </c>
      <c r="S141" s="265">
        <v>10</v>
      </c>
      <c r="T141" s="265">
        <v>54</v>
      </c>
      <c r="U141" s="265">
        <v>230</v>
      </c>
      <c r="V141" s="265">
        <f t="shared" si="86"/>
        <v>230</v>
      </c>
      <c r="W141" s="265"/>
      <c r="X141" s="265"/>
      <c r="Y141" s="265"/>
      <c r="Z141" s="265"/>
      <c r="AA141" s="265"/>
      <c r="AB141" s="265"/>
      <c r="AC141" s="265"/>
      <c r="AD141" s="265"/>
      <c r="AE141" s="265">
        <v>5</v>
      </c>
      <c r="AF141" s="265">
        <v>29</v>
      </c>
      <c r="AG141" s="265">
        <v>129</v>
      </c>
      <c r="AH141" s="265">
        <f t="shared" si="87"/>
        <v>129</v>
      </c>
      <c r="AI141" s="265">
        <v>12</v>
      </c>
      <c r="AJ141" s="265">
        <v>93</v>
      </c>
      <c r="AK141" s="265">
        <v>483</v>
      </c>
      <c r="AL141" s="265">
        <f t="shared" si="88"/>
        <v>483</v>
      </c>
      <c r="AM141" s="265"/>
      <c r="AN141" s="265"/>
      <c r="AO141" s="265"/>
      <c r="AP141" s="265"/>
      <c r="AQ141" s="265"/>
      <c r="AR141" s="265"/>
      <c r="AS141" s="265"/>
      <c r="AT141" s="265"/>
      <c r="AU141" s="265">
        <v>13</v>
      </c>
      <c r="AV141" s="265">
        <v>79</v>
      </c>
      <c r="AW141" s="265">
        <v>414</v>
      </c>
      <c r="AX141" s="265">
        <f t="shared" si="89"/>
        <v>414</v>
      </c>
      <c r="AY141" s="265">
        <v>12</v>
      </c>
      <c r="AZ141" s="265">
        <v>93</v>
      </c>
      <c r="BA141" s="265">
        <v>483</v>
      </c>
      <c r="BB141" s="265">
        <f t="shared" si="90"/>
        <v>483</v>
      </c>
      <c r="BC141" s="265"/>
      <c r="BD141" s="265"/>
      <c r="BE141" s="265"/>
      <c r="BF141" s="265"/>
      <c r="BG141" s="265"/>
      <c r="BH141" s="265"/>
      <c r="BI141" s="265"/>
      <c r="BJ141" s="265"/>
      <c r="BK141" s="265">
        <v>13</v>
      </c>
      <c r="BL141" s="265">
        <v>79</v>
      </c>
      <c r="BM141" s="265">
        <v>414</v>
      </c>
      <c r="BN141" s="265">
        <f t="shared" si="91"/>
        <v>414</v>
      </c>
      <c r="BO141" s="266" t="s">
        <v>1060</v>
      </c>
    </row>
    <row r="142" spans="2:67" s="236" customFormat="1" outlineLevel="1">
      <c r="B142" s="235" t="s">
        <v>569</v>
      </c>
      <c r="C142" s="267">
        <f t="shared" si="64"/>
        <v>13</v>
      </c>
      <c r="D142" s="267">
        <f t="shared" si="65"/>
        <v>117</v>
      </c>
      <c r="E142" s="267">
        <f t="shared" si="66"/>
        <v>608</v>
      </c>
      <c r="F142" s="267">
        <f t="shared" si="67"/>
        <v>608</v>
      </c>
      <c r="G142" s="267">
        <f t="shared" si="68"/>
        <v>0</v>
      </c>
      <c r="H142" s="267">
        <f t="shared" si="69"/>
        <v>0</v>
      </c>
      <c r="I142" s="267">
        <f t="shared" si="70"/>
        <v>0</v>
      </c>
      <c r="J142" s="267">
        <f t="shared" si="71"/>
        <v>0</v>
      </c>
      <c r="K142" s="267">
        <f t="shared" si="72"/>
        <v>0</v>
      </c>
      <c r="L142" s="267">
        <f t="shared" si="73"/>
        <v>0</v>
      </c>
      <c r="M142" s="267">
        <f t="shared" si="74"/>
        <v>0</v>
      </c>
      <c r="N142" s="267">
        <f t="shared" si="75"/>
        <v>0</v>
      </c>
      <c r="O142" s="267">
        <f t="shared" si="76"/>
        <v>18</v>
      </c>
      <c r="P142" s="267">
        <f t="shared" si="77"/>
        <v>108</v>
      </c>
      <c r="Q142" s="267">
        <f t="shared" si="78"/>
        <v>539</v>
      </c>
      <c r="R142" s="267">
        <f t="shared" si="79"/>
        <v>539</v>
      </c>
      <c r="S142" s="268">
        <v>7</v>
      </c>
      <c r="T142" s="268">
        <v>59</v>
      </c>
      <c r="U142" s="268">
        <v>246</v>
      </c>
      <c r="V142" s="268">
        <f t="shared" si="86"/>
        <v>246</v>
      </c>
      <c r="W142" s="268"/>
      <c r="X142" s="268"/>
      <c r="Y142" s="268"/>
      <c r="Z142" s="268"/>
      <c r="AA142" s="268"/>
      <c r="AB142" s="268"/>
      <c r="AC142" s="268"/>
      <c r="AD142" s="268"/>
      <c r="AE142" s="268">
        <v>6</v>
      </c>
      <c r="AF142" s="268">
        <v>46</v>
      </c>
      <c r="AG142" s="268">
        <v>201</v>
      </c>
      <c r="AH142" s="268">
        <f t="shared" si="87"/>
        <v>201</v>
      </c>
      <c r="AI142" s="268">
        <v>13</v>
      </c>
      <c r="AJ142" s="268">
        <v>117</v>
      </c>
      <c r="AK142" s="268">
        <v>608</v>
      </c>
      <c r="AL142" s="268">
        <f t="shared" si="88"/>
        <v>608</v>
      </c>
      <c r="AM142" s="268"/>
      <c r="AN142" s="268"/>
      <c r="AO142" s="268"/>
      <c r="AP142" s="268"/>
      <c r="AQ142" s="268"/>
      <c r="AR142" s="268"/>
      <c r="AS142" s="268"/>
      <c r="AT142" s="268"/>
      <c r="AU142" s="268">
        <v>18</v>
      </c>
      <c r="AV142" s="268">
        <v>108</v>
      </c>
      <c r="AW142" s="268">
        <v>539</v>
      </c>
      <c r="AX142" s="268">
        <f t="shared" si="89"/>
        <v>539</v>
      </c>
      <c r="AY142" s="268">
        <v>13</v>
      </c>
      <c r="AZ142" s="268">
        <v>117</v>
      </c>
      <c r="BA142" s="268">
        <v>608</v>
      </c>
      <c r="BB142" s="268">
        <f t="shared" si="90"/>
        <v>608</v>
      </c>
      <c r="BC142" s="268"/>
      <c r="BD142" s="268"/>
      <c r="BE142" s="268"/>
      <c r="BF142" s="268"/>
      <c r="BG142" s="268"/>
      <c r="BH142" s="268"/>
      <c r="BI142" s="268"/>
      <c r="BJ142" s="268"/>
      <c r="BK142" s="268">
        <v>18</v>
      </c>
      <c r="BL142" s="268">
        <v>108</v>
      </c>
      <c r="BM142" s="268">
        <v>539</v>
      </c>
      <c r="BN142" s="268">
        <f t="shared" si="91"/>
        <v>539</v>
      </c>
      <c r="BO142" s="269"/>
    </row>
    <row r="143" spans="2:67" s="236" customFormat="1" outlineLevel="1">
      <c r="B143" s="61" t="s">
        <v>409</v>
      </c>
      <c r="C143" s="270">
        <f t="shared" si="64"/>
        <v>13</v>
      </c>
      <c r="D143" s="270">
        <f t="shared" si="65"/>
        <v>89</v>
      </c>
      <c r="E143" s="270">
        <f t="shared" si="66"/>
        <v>408</v>
      </c>
      <c r="F143" s="270">
        <f t="shared" si="67"/>
        <v>408</v>
      </c>
      <c r="G143" s="270">
        <f t="shared" si="68"/>
        <v>0</v>
      </c>
      <c r="H143" s="270">
        <f t="shared" si="69"/>
        <v>0</v>
      </c>
      <c r="I143" s="270">
        <f t="shared" si="70"/>
        <v>0</v>
      </c>
      <c r="J143" s="270">
        <f t="shared" si="71"/>
        <v>0</v>
      </c>
      <c r="K143" s="270">
        <f t="shared" si="72"/>
        <v>0</v>
      </c>
      <c r="L143" s="270">
        <f t="shared" si="73"/>
        <v>0</v>
      </c>
      <c r="M143" s="270">
        <f t="shared" si="74"/>
        <v>0</v>
      </c>
      <c r="N143" s="270">
        <f t="shared" si="75"/>
        <v>0</v>
      </c>
      <c r="O143" s="270">
        <f t="shared" si="76"/>
        <v>14</v>
      </c>
      <c r="P143" s="270">
        <f t="shared" si="77"/>
        <v>94</v>
      </c>
      <c r="Q143" s="270">
        <f t="shared" si="78"/>
        <v>425</v>
      </c>
      <c r="R143" s="270">
        <f t="shared" si="79"/>
        <v>425</v>
      </c>
      <c r="S143" s="271">
        <v>10</v>
      </c>
      <c r="T143" s="271">
        <v>59</v>
      </c>
      <c r="U143" s="271">
        <v>224</v>
      </c>
      <c r="V143" s="271">
        <f t="shared" si="86"/>
        <v>224</v>
      </c>
      <c r="W143" s="271"/>
      <c r="X143" s="271"/>
      <c r="Y143" s="271"/>
      <c r="Z143" s="271"/>
      <c r="AA143" s="271"/>
      <c r="AB143" s="271"/>
      <c r="AC143" s="271"/>
      <c r="AD143" s="271"/>
      <c r="AE143" s="271">
        <v>6</v>
      </c>
      <c r="AF143" s="271">
        <v>46</v>
      </c>
      <c r="AG143" s="271">
        <v>207</v>
      </c>
      <c r="AH143" s="271">
        <f t="shared" si="87"/>
        <v>207</v>
      </c>
      <c r="AI143" s="271">
        <v>13</v>
      </c>
      <c r="AJ143" s="271">
        <v>89</v>
      </c>
      <c r="AK143" s="271">
        <v>408</v>
      </c>
      <c r="AL143" s="271">
        <f t="shared" si="88"/>
        <v>408</v>
      </c>
      <c r="AM143" s="271"/>
      <c r="AN143" s="271"/>
      <c r="AO143" s="271"/>
      <c r="AP143" s="271"/>
      <c r="AQ143" s="271"/>
      <c r="AR143" s="271"/>
      <c r="AS143" s="271"/>
      <c r="AT143" s="271"/>
      <c r="AU143" s="271">
        <v>14</v>
      </c>
      <c r="AV143" s="271">
        <v>94</v>
      </c>
      <c r="AW143" s="271">
        <v>425</v>
      </c>
      <c r="AX143" s="271">
        <f t="shared" si="89"/>
        <v>425</v>
      </c>
      <c r="AY143" s="271">
        <v>13</v>
      </c>
      <c r="AZ143" s="271">
        <v>89</v>
      </c>
      <c r="BA143" s="271">
        <v>408</v>
      </c>
      <c r="BB143" s="271">
        <f t="shared" si="90"/>
        <v>408</v>
      </c>
      <c r="BC143" s="271"/>
      <c r="BD143" s="271"/>
      <c r="BE143" s="271"/>
      <c r="BF143" s="271"/>
      <c r="BG143" s="271"/>
      <c r="BH143" s="271"/>
      <c r="BI143" s="271"/>
      <c r="BJ143" s="271"/>
      <c r="BK143" s="271">
        <v>14</v>
      </c>
      <c r="BL143" s="271">
        <v>94</v>
      </c>
      <c r="BM143" s="271">
        <v>425</v>
      </c>
      <c r="BN143" s="271">
        <f t="shared" si="91"/>
        <v>425</v>
      </c>
      <c r="BO143" s="269"/>
    </row>
    <row r="144" spans="2:67" s="236" customFormat="1" outlineLevel="1">
      <c r="B144" s="59" t="e">
        <f>#REF!&amp;": Ewe Lambs"</f>
        <v>#REF!</v>
      </c>
      <c r="C144" s="264">
        <f t="shared" si="64"/>
        <v>12</v>
      </c>
      <c r="D144" s="264">
        <f t="shared" si="65"/>
        <v>93</v>
      </c>
      <c r="E144" s="264">
        <f t="shared" si="66"/>
        <v>483</v>
      </c>
      <c r="F144" s="264">
        <f t="shared" si="67"/>
        <v>483</v>
      </c>
      <c r="G144" s="264">
        <f t="shared" si="68"/>
        <v>0</v>
      </c>
      <c r="H144" s="264">
        <f t="shared" si="69"/>
        <v>0</v>
      </c>
      <c r="I144" s="264">
        <f t="shared" si="70"/>
        <v>0</v>
      </c>
      <c r="J144" s="264">
        <f t="shared" si="71"/>
        <v>0</v>
      </c>
      <c r="K144" s="264">
        <f t="shared" si="72"/>
        <v>0</v>
      </c>
      <c r="L144" s="264">
        <f t="shared" si="73"/>
        <v>0</v>
      </c>
      <c r="M144" s="264">
        <f t="shared" si="74"/>
        <v>0</v>
      </c>
      <c r="N144" s="264">
        <f t="shared" si="75"/>
        <v>0</v>
      </c>
      <c r="O144" s="264">
        <f t="shared" si="76"/>
        <v>13</v>
      </c>
      <c r="P144" s="264">
        <f t="shared" si="77"/>
        <v>79</v>
      </c>
      <c r="Q144" s="264">
        <f t="shared" si="78"/>
        <v>414</v>
      </c>
      <c r="R144" s="264">
        <f t="shared" si="79"/>
        <v>414</v>
      </c>
      <c r="S144" s="265">
        <v>10</v>
      </c>
      <c r="T144" s="265">
        <v>54</v>
      </c>
      <c r="U144" s="265">
        <v>230</v>
      </c>
      <c r="V144" s="265">
        <f t="shared" si="86"/>
        <v>230</v>
      </c>
      <c r="W144" s="265"/>
      <c r="X144" s="265"/>
      <c r="Y144" s="265"/>
      <c r="Z144" s="265"/>
      <c r="AA144" s="265"/>
      <c r="AB144" s="265"/>
      <c r="AC144" s="265"/>
      <c r="AD144" s="265"/>
      <c r="AE144" s="265">
        <v>5</v>
      </c>
      <c r="AF144" s="265">
        <v>29</v>
      </c>
      <c r="AG144" s="265">
        <v>129</v>
      </c>
      <c r="AH144" s="265">
        <f t="shared" si="87"/>
        <v>129</v>
      </c>
      <c r="AI144" s="265">
        <v>12</v>
      </c>
      <c r="AJ144" s="265">
        <v>93</v>
      </c>
      <c r="AK144" s="265">
        <v>483</v>
      </c>
      <c r="AL144" s="265">
        <f t="shared" si="88"/>
        <v>483</v>
      </c>
      <c r="AM144" s="265"/>
      <c r="AN144" s="265"/>
      <c r="AO144" s="265"/>
      <c r="AP144" s="265"/>
      <c r="AQ144" s="265"/>
      <c r="AR144" s="265"/>
      <c r="AS144" s="265"/>
      <c r="AT144" s="265"/>
      <c r="AU144" s="265">
        <v>13</v>
      </c>
      <c r="AV144" s="265">
        <v>79</v>
      </c>
      <c r="AW144" s="265">
        <v>414</v>
      </c>
      <c r="AX144" s="265">
        <f t="shared" si="89"/>
        <v>414</v>
      </c>
      <c r="AY144" s="265">
        <v>12</v>
      </c>
      <c r="AZ144" s="265">
        <v>93</v>
      </c>
      <c r="BA144" s="265">
        <v>483</v>
      </c>
      <c r="BB144" s="265">
        <f t="shared" si="90"/>
        <v>483</v>
      </c>
      <c r="BC144" s="265"/>
      <c r="BD144" s="265"/>
      <c r="BE144" s="265"/>
      <c r="BF144" s="265"/>
      <c r="BG144" s="265"/>
      <c r="BH144" s="265"/>
      <c r="BI144" s="265"/>
      <c r="BJ144" s="265"/>
      <c r="BK144" s="265">
        <v>13</v>
      </c>
      <c r="BL144" s="265">
        <v>79</v>
      </c>
      <c r="BM144" s="265">
        <v>414</v>
      </c>
      <c r="BN144" s="265">
        <f t="shared" si="91"/>
        <v>414</v>
      </c>
      <c r="BO144" s="266" t="s">
        <v>1060</v>
      </c>
    </row>
    <row r="145" spans="2:67" s="236" customFormat="1" outlineLevel="1">
      <c r="B145" s="235" t="s">
        <v>569</v>
      </c>
      <c r="C145" s="267">
        <f t="shared" si="64"/>
        <v>13</v>
      </c>
      <c r="D145" s="267">
        <f t="shared" si="65"/>
        <v>117</v>
      </c>
      <c r="E145" s="267">
        <f t="shared" si="66"/>
        <v>608</v>
      </c>
      <c r="F145" s="267">
        <f t="shared" si="67"/>
        <v>608</v>
      </c>
      <c r="G145" s="267">
        <f t="shared" si="68"/>
        <v>0</v>
      </c>
      <c r="H145" s="267">
        <f t="shared" si="69"/>
        <v>0</v>
      </c>
      <c r="I145" s="267">
        <f t="shared" si="70"/>
        <v>0</v>
      </c>
      <c r="J145" s="267">
        <f t="shared" si="71"/>
        <v>0</v>
      </c>
      <c r="K145" s="267">
        <f t="shared" si="72"/>
        <v>0</v>
      </c>
      <c r="L145" s="267">
        <f t="shared" si="73"/>
        <v>0</v>
      </c>
      <c r="M145" s="267">
        <f t="shared" si="74"/>
        <v>0</v>
      </c>
      <c r="N145" s="267">
        <f t="shared" si="75"/>
        <v>0</v>
      </c>
      <c r="O145" s="267">
        <f t="shared" si="76"/>
        <v>18</v>
      </c>
      <c r="P145" s="267">
        <f t="shared" si="77"/>
        <v>108</v>
      </c>
      <c r="Q145" s="267">
        <f t="shared" si="78"/>
        <v>539</v>
      </c>
      <c r="R145" s="267">
        <f t="shared" si="79"/>
        <v>539</v>
      </c>
      <c r="S145" s="268">
        <v>7</v>
      </c>
      <c r="T145" s="268">
        <v>59</v>
      </c>
      <c r="U145" s="268">
        <v>246</v>
      </c>
      <c r="V145" s="268">
        <f t="shared" si="86"/>
        <v>246</v>
      </c>
      <c r="W145" s="268"/>
      <c r="X145" s="268"/>
      <c r="Y145" s="268"/>
      <c r="Z145" s="268"/>
      <c r="AA145" s="268"/>
      <c r="AB145" s="268"/>
      <c r="AC145" s="268"/>
      <c r="AD145" s="268"/>
      <c r="AE145" s="268">
        <v>6</v>
      </c>
      <c r="AF145" s="268">
        <v>46</v>
      </c>
      <c r="AG145" s="268">
        <v>201</v>
      </c>
      <c r="AH145" s="268">
        <f t="shared" si="87"/>
        <v>201</v>
      </c>
      <c r="AI145" s="268">
        <v>13</v>
      </c>
      <c r="AJ145" s="268">
        <v>117</v>
      </c>
      <c r="AK145" s="268">
        <v>608</v>
      </c>
      <c r="AL145" s="268">
        <f t="shared" si="88"/>
        <v>608</v>
      </c>
      <c r="AM145" s="268"/>
      <c r="AN145" s="268"/>
      <c r="AO145" s="268"/>
      <c r="AP145" s="268"/>
      <c r="AQ145" s="268"/>
      <c r="AR145" s="268"/>
      <c r="AS145" s="268"/>
      <c r="AT145" s="268"/>
      <c r="AU145" s="268">
        <v>18</v>
      </c>
      <c r="AV145" s="268">
        <v>108</v>
      </c>
      <c r="AW145" s="268">
        <v>539</v>
      </c>
      <c r="AX145" s="268">
        <f t="shared" si="89"/>
        <v>539</v>
      </c>
      <c r="AY145" s="268">
        <v>13</v>
      </c>
      <c r="AZ145" s="268">
        <v>117</v>
      </c>
      <c r="BA145" s="268">
        <v>608</v>
      </c>
      <c r="BB145" s="268">
        <f t="shared" si="90"/>
        <v>608</v>
      </c>
      <c r="BC145" s="268"/>
      <c r="BD145" s="268"/>
      <c r="BE145" s="268"/>
      <c r="BF145" s="268"/>
      <c r="BG145" s="268"/>
      <c r="BH145" s="268"/>
      <c r="BI145" s="268"/>
      <c r="BJ145" s="268"/>
      <c r="BK145" s="268">
        <v>18</v>
      </c>
      <c r="BL145" s="268">
        <v>108</v>
      </c>
      <c r="BM145" s="268">
        <v>539</v>
      </c>
      <c r="BN145" s="268">
        <f t="shared" si="91"/>
        <v>539</v>
      </c>
      <c r="BO145" s="269"/>
    </row>
    <row r="146" spans="2:67" s="236" customFormat="1" outlineLevel="1">
      <c r="B146" s="61" t="s">
        <v>409</v>
      </c>
      <c r="C146" s="270">
        <f t="shared" si="64"/>
        <v>13</v>
      </c>
      <c r="D146" s="270">
        <f t="shared" si="65"/>
        <v>89</v>
      </c>
      <c r="E146" s="270">
        <f t="shared" si="66"/>
        <v>408</v>
      </c>
      <c r="F146" s="270">
        <f t="shared" si="67"/>
        <v>408</v>
      </c>
      <c r="G146" s="270">
        <f t="shared" si="68"/>
        <v>0</v>
      </c>
      <c r="H146" s="270">
        <f t="shared" si="69"/>
        <v>0</v>
      </c>
      <c r="I146" s="270">
        <f t="shared" si="70"/>
        <v>0</v>
      </c>
      <c r="J146" s="270">
        <f t="shared" si="71"/>
        <v>0</v>
      </c>
      <c r="K146" s="270">
        <f t="shared" si="72"/>
        <v>0</v>
      </c>
      <c r="L146" s="270">
        <f t="shared" si="73"/>
        <v>0</v>
      </c>
      <c r="M146" s="270">
        <f t="shared" si="74"/>
        <v>0</v>
      </c>
      <c r="N146" s="270">
        <f t="shared" si="75"/>
        <v>0</v>
      </c>
      <c r="O146" s="270">
        <f t="shared" si="76"/>
        <v>14</v>
      </c>
      <c r="P146" s="270">
        <f t="shared" si="77"/>
        <v>94</v>
      </c>
      <c r="Q146" s="270">
        <f t="shared" si="78"/>
        <v>425</v>
      </c>
      <c r="R146" s="270">
        <f t="shared" si="79"/>
        <v>425</v>
      </c>
      <c r="S146" s="271">
        <v>10</v>
      </c>
      <c r="T146" s="271">
        <v>59</v>
      </c>
      <c r="U146" s="271">
        <v>224</v>
      </c>
      <c r="V146" s="271">
        <f t="shared" si="86"/>
        <v>224</v>
      </c>
      <c r="W146" s="271"/>
      <c r="X146" s="271"/>
      <c r="Y146" s="271"/>
      <c r="Z146" s="271"/>
      <c r="AA146" s="271"/>
      <c r="AB146" s="271"/>
      <c r="AC146" s="271"/>
      <c r="AD146" s="271"/>
      <c r="AE146" s="271">
        <v>6</v>
      </c>
      <c r="AF146" s="271">
        <v>46</v>
      </c>
      <c r="AG146" s="271">
        <v>207</v>
      </c>
      <c r="AH146" s="271">
        <f t="shared" si="87"/>
        <v>207</v>
      </c>
      <c r="AI146" s="271">
        <v>13</v>
      </c>
      <c r="AJ146" s="271">
        <v>89</v>
      </c>
      <c r="AK146" s="271">
        <v>408</v>
      </c>
      <c r="AL146" s="271">
        <f t="shared" si="88"/>
        <v>408</v>
      </c>
      <c r="AM146" s="271"/>
      <c r="AN146" s="271"/>
      <c r="AO146" s="271"/>
      <c r="AP146" s="271"/>
      <c r="AQ146" s="271"/>
      <c r="AR146" s="271"/>
      <c r="AS146" s="271"/>
      <c r="AT146" s="271"/>
      <c r="AU146" s="271">
        <v>14</v>
      </c>
      <c r="AV146" s="271">
        <v>94</v>
      </c>
      <c r="AW146" s="271">
        <v>425</v>
      </c>
      <c r="AX146" s="271">
        <f t="shared" si="89"/>
        <v>425</v>
      </c>
      <c r="AY146" s="271">
        <v>13</v>
      </c>
      <c r="AZ146" s="271">
        <v>89</v>
      </c>
      <c r="BA146" s="271">
        <v>408</v>
      </c>
      <c r="BB146" s="271">
        <f t="shared" si="90"/>
        <v>408</v>
      </c>
      <c r="BC146" s="271"/>
      <c r="BD146" s="271"/>
      <c r="BE146" s="271"/>
      <c r="BF146" s="271"/>
      <c r="BG146" s="271"/>
      <c r="BH146" s="271"/>
      <c r="BI146" s="271"/>
      <c r="BJ146" s="271"/>
      <c r="BK146" s="271">
        <v>14</v>
      </c>
      <c r="BL146" s="271">
        <v>94</v>
      </c>
      <c r="BM146" s="271">
        <v>425</v>
      </c>
      <c r="BN146" s="271">
        <f t="shared" si="91"/>
        <v>425</v>
      </c>
      <c r="BO146" s="269"/>
    </row>
    <row r="147" spans="2:67" s="236" customFormat="1" outlineLevel="1">
      <c r="B147" s="59" t="e">
        <f>"Grazing Intensity 3
"&amp;#REF!&amp;": Ewe Lambs"</f>
        <v>#REF!</v>
      </c>
      <c r="C147" s="264">
        <f t="shared" si="64"/>
        <v>12</v>
      </c>
      <c r="D147" s="264">
        <f t="shared" si="65"/>
        <v>93</v>
      </c>
      <c r="E147" s="264">
        <f t="shared" si="66"/>
        <v>483</v>
      </c>
      <c r="F147" s="264">
        <f t="shared" si="67"/>
        <v>483</v>
      </c>
      <c r="G147" s="264">
        <f t="shared" si="68"/>
        <v>0</v>
      </c>
      <c r="H147" s="264">
        <f t="shared" si="69"/>
        <v>0</v>
      </c>
      <c r="I147" s="264">
        <f t="shared" si="70"/>
        <v>0</v>
      </c>
      <c r="J147" s="264">
        <f t="shared" si="71"/>
        <v>0</v>
      </c>
      <c r="K147" s="264">
        <f t="shared" si="72"/>
        <v>0</v>
      </c>
      <c r="L147" s="264">
        <f t="shared" si="73"/>
        <v>0</v>
      </c>
      <c r="M147" s="264">
        <f t="shared" si="74"/>
        <v>0</v>
      </c>
      <c r="N147" s="264">
        <f t="shared" si="75"/>
        <v>0</v>
      </c>
      <c r="O147" s="264">
        <f t="shared" si="76"/>
        <v>13</v>
      </c>
      <c r="P147" s="264">
        <f t="shared" si="77"/>
        <v>79</v>
      </c>
      <c r="Q147" s="264">
        <f t="shared" si="78"/>
        <v>414</v>
      </c>
      <c r="R147" s="264">
        <f t="shared" si="79"/>
        <v>414</v>
      </c>
      <c r="S147" s="265">
        <v>10</v>
      </c>
      <c r="T147" s="265">
        <v>54</v>
      </c>
      <c r="U147" s="265">
        <v>230</v>
      </c>
      <c r="V147" s="265">
        <f t="shared" si="86"/>
        <v>230</v>
      </c>
      <c r="W147" s="265"/>
      <c r="X147" s="265"/>
      <c r="Y147" s="265"/>
      <c r="Z147" s="265"/>
      <c r="AA147" s="265"/>
      <c r="AB147" s="265"/>
      <c r="AC147" s="265"/>
      <c r="AD147" s="265"/>
      <c r="AE147" s="265">
        <v>5</v>
      </c>
      <c r="AF147" s="265">
        <v>29</v>
      </c>
      <c r="AG147" s="265">
        <v>129</v>
      </c>
      <c r="AH147" s="265">
        <f t="shared" si="87"/>
        <v>129</v>
      </c>
      <c r="AI147" s="265">
        <v>12</v>
      </c>
      <c r="AJ147" s="265">
        <v>93</v>
      </c>
      <c r="AK147" s="265">
        <v>483</v>
      </c>
      <c r="AL147" s="265">
        <f t="shared" si="88"/>
        <v>483</v>
      </c>
      <c r="AM147" s="265"/>
      <c r="AN147" s="265"/>
      <c r="AO147" s="265"/>
      <c r="AP147" s="265"/>
      <c r="AQ147" s="265"/>
      <c r="AR147" s="265"/>
      <c r="AS147" s="265"/>
      <c r="AT147" s="265"/>
      <c r="AU147" s="265">
        <v>13</v>
      </c>
      <c r="AV147" s="265">
        <v>79</v>
      </c>
      <c r="AW147" s="265">
        <v>414</v>
      </c>
      <c r="AX147" s="265">
        <f t="shared" si="89"/>
        <v>414</v>
      </c>
      <c r="AY147" s="265">
        <v>12</v>
      </c>
      <c r="AZ147" s="265">
        <v>93</v>
      </c>
      <c r="BA147" s="265">
        <v>483</v>
      </c>
      <c r="BB147" s="265">
        <f t="shared" si="90"/>
        <v>483</v>
      </c>
      <c r="BC147" s="265"/>
      <c r="BD147" s="265"/>
      <c r="BE147" s="265"/>
      <c r="BF147" s="265"/>
      <c r="BG147" s="265"/>
      <c r="BH147" s="265"/>
      <c r="BI147" s="265"/>
      <c r="BJ147" s="265"/>
      <c r="BK147" s="265">
        <v>13</v>
      </c>
      <c r="BL147" s="265">
        <v>79</v>
      </c>
      <c r="BM147" s="265">
        <v>414</v>
      </c>
      <c r="BN147" s="265">
        <f t="shared" si="91"/>
        <v>414</v>
      </c>
      <c r="BO147" s="266" t="s">
        <v>1060</v>
      </c>
    </row>
    <row r="148" spans="2:67" s="236" customFormat="1" outlineLevel="1">
      <c r="B148" s="235" t="s">
        <v>1100</v>
      </c>
      <c r="C148" s="267">
        <f t="shared" si="64"/>
        <v>13</v>
      </c>
      <c r="D148" s="267">
        <f t="shared" si="65"/>
        <v>117</v>
      </c>
      <c r="E148" s="267">
        <f t="shared" si="66"/>
        <v>608</v>
      </c>
      <c r="F148" s="267">
        <f t="shared" si="67"/>
        <v>608</v>
      </c>
      <c r="G148" s="267">
        <f t="shared" si="68"/>
        <v>0</v>
      </c>
      <c r="H148" s="267">
        <f t="shared" si="69"/>
        <v>0</v>
      </c>
      <c r="I148" s="267">
        <f t="shared" si="70"/>
        <v>0</v>
      </c>
      <c r="J148" s="267">
        <f t="shared" si="71"/>
        <v>0</v>
      </c>
      <c r="K148" s="267">
        <f t="shared" si="72"/>
        <v>0</v>
      </c>
      <c r="L148" s="267">
        <f t="shared" si="73"/>
        <v>0</v>
      </c>
      <c r="M148" s="267">
        <f t="shared" si="74"/>
        <v>0</v>
      </c>
      <c r="N148" s="267">
        <f t="shared" si="75"/>
        <v>0</v>
      </c>
      <c r="O148" s="267">
        <f t="shared" si="76"/>
        <v>18</v>
      </c>
      <c r="P148" s="267">
        <f t="shared" si="77"/>
        <v>108</v>
      </c>
      <c r="Q148" s="267">
        <f t="shared" si="78"/>
        <v>539</v>
      </c>
      <c r="R148" s="267">
        <f t="shared" si="79"/>
        <v>539</v>
      </c>
      <c r="S148" s="268">
        <v>7</v>
      </c>
      <c r="T148" s="268">
        <v>59</v>
      </c>
      <c r="U148" s="268">
        <v>246</v>
      </c>
      <c r="V148" s="268">
        <f t="shared" si="86"/>
        <v>246</v>
      </c>
      <c r="W148" s="268"/>
      <c r="X148" s="268"/>
      <c r="Y148" s="268"/>
      <c r="Z148" s="268"/>
      <c r="AA148" s="268"/>
      <c r="AB148" s="268"/>
      <c r="AC148" s="268"/>
      <c r="AD148" s="268"/>
      <c r="AE148" s="268">
        <v>6</v>
      </c>
      <c r="AF148" s="268">
        <v>46</v>
      </c>
      <c r="AG148" s="268">
        <v>201</v>
      </c>
      <c r="AH148" s="268">
        <f t="shared" si="87"/>
        <v>201</v>
      </c>
      <c r="AI148" s="268">
        <v>13</v>
      </c>
      <c r="AJ148" s="268">
        <v>117</v>
      </c>
      <c r="AK148" s="268">
        <v>608</v>
      </c>
      <c r="AL148" s="268">
        <f t="shared" si="88"/>
        <v>608</v>
      </c>
      <c r="AM148" s="268"/>
      <c r="AN148" s="268"/>
      <c r="AO148" s="268"/>
      <c r="AP148" s="268"/>
      <c r="AQ148" s="268"/>
      <c r="AR148" s="268"/>
      <c r="AS148" s="268"/>
      <c r="AT148" s="268"/>
      <c r="AU148" s="268">
        <v>18</v>
      </c>
      <c r="AV148" s="268">
        <v>108</v>
      </c>
      <c r="AW148" s="268">
        <v>539</v>
      </c>
      <c r="AX148" s="268">
        <f t="shared" si="89"/>
        <v>539</v>
      </c>
      <c r="AY148" s="268">
        <v>13</v>
      </c>
      <c r="AZ148" s="268">
        <v>117</v>
      </c>
      <c r="BA148" s="268">
        <v>608</v>
      </c>
      <c r="BB148" s="268">
        <f t="shared" si="90"/>
        <v>608</v>
      </c>
      <c r="BC148" s="268"/>
      <c r="BD148" s="268"/>
      <c r="BE148" s="268"/>
      <c r="BF148" s="268"/>
      <c r="BG148" s="268"/>
      <c r="BH148" s="268"/>
      <c r="BI148" s="268"/>
      <c r="BJ148" s="268"/>
      <c r="BK148" s="268">
        <v>18</v>
      </c>
      <c r="BL148" s="268">
        <v>108</v>
      </c>
      <c r="BM148" s="268">
        <v>539</v>
      </c>
      <c r="BN148" s="268">
        <f t="shared" si="91"/>
        <v>539</v>
      </c>
      <c r="BO148" s="269"/>
    </row>
    <row r="149" spans="2:67" s="236" customFormat="1" outlineLevel="1">
      <c r="B149" s="61" t="s">
        <v>1101</v>
      </c>
      <c r="C149" s="270">
        <f t="shared" si="64"/>
        <v>13</v>
      </c>
      <c r="D149" s="270">
        <f t="shared" si="65"/>
        <v>89</v>
      </c>
      <c r="E149" s="270">
        <f t="shared" si="66"/>
        <v>408</v>
      </c>
      <c r="F149" s="270">
        <f t="shared" si="67"/>
        <v>408</v>
      </c>
      <c r="G149" s="270">
        <f t="shared" si="68"/>
        <v>0</v>
      </c>
      <c r="H149" s="270">
        <f t="shared" si="69"/>
        <v>0</v>
      </c>
      <c r="I149" s="270">
        <f t="shared" si="70"/>
        <v>0</v>
      </c>
      <c r="J149" s="270">
        <f t="shared" si="71"/>
        <v>0</v>
      </c>
      <c r="K149" s="270">
        <f t="shared" si="72"/>
        <v>0</v>
      </c>
      <c r="L149" s="270">
        <f t="shared" si="73"/>
        <v>0</v>
      </c>
      <c r="M149" s="270">
        <f t="shared" si="74"/>
        <v>0</v>
      </c>
      <c r="N149" s="270">
        <f t="shared" si="75"/>
        <v>0</v>
      </c>
      <c r="O149" s="270">
        <f t="shared" si="76"/>
        <v>14</v>
      </c>
      <c r="P149" s="270">
        <f t="shared" si="77"/>
        <v>94</v>
      </c>
      <c r="Q149" s="270">
        <f t="shared" si="78"/>
        <v>425</v>
      </c>
      <c r="R149" s="270">
        <f t="shared" si="79"/>
        <v>425</v>
      </c>
      <c r="S149" s="271">
        <v>10</v>
      </c>
      <c r="T149" s="271">
        <v>59</v>
      </c>
      <c r="U149" s="271">
        <v>224</v>
      </c>
      <c r="V149" s="271">
        <f t="shared" si="86"/>
        <v>224</v>
      </c>
      <c r="W149" s="271"/>
      <c r="X149" s="271"/>
      <c r="Y149" s="271"/>
      <c r="Z149" s="271"/>
      <c r="AA149" s="271"/>
      <c r="AB149" s="271"/>
      <c r="AC149" s="271"/>
      <c r="AD149" s="271"/>
      <c r="AE149" s="271">
        <v>6</v>
      </c>
      <c r="AF149" s="271">
        <v>46</v>
      </c>
      <c r="AG149" s="271">
        <v>207</v>
      </c>
      <c r="AH149" s="271">
        <f t="shared" si="87"/>
        <v>207</v>
      </c>
      <c r="AI149" s="271">
        <v>13</v>
      </c>
      <c r="AJ149" s="271">
        <v>89</v>
      </c>
      <c r="AK149" s="271">
        <v>408</v>
      </c>
      <c r="AL149" s="271">
        <f t="shared" si="88"/>
        <v>408</v>
      </c>
      <c r="AM149" s="271"/>
      <c r="AN149" s="271"/>
      <c r="AO149" s="271"/>
      <c r="AP149" s="271"/>
      <c r="AQ149" s="271"/>
      <c r="AR149" s="271"/>
      <c r="AS149" s="271"/>
      <c r="AT149" s="271"/>
      <c r="AU149" s="271">
        <v>14</v>
      </c>
      <c r="AV149" s="271">
        <v>94</v>
      </c>
      <c r="AW149" s="271">
        <v>425</v>
      </c>
      <c r="AX149" s="271">
        <f t="shared" si="89"/>
        <v>425</v>
      </c>
      <c r="AY149" s="271">
        <v>13</v>
      </c>
      <c r="AZ149" s="271">
        <v>89</v>
      </c>
      <c r="BA149" s="271">
        <v>408</v>
      </c>
      <c r="BB149" s="271">
        <f t="shared" si="90"/>
        <v>408</v>
      </c>
      <c r="BC149" s="271"/>
      <c r="BD149" s="271"/>
      <c r="BE149" s="271"/>
      <c r="BF149" s="271"/>
      <c r="BG149" s="271"/>
      <c r="BH149" s="271"/>
      <c r="BI149" s="271"/>
      <c r="BJ149" s="271"/>
      <c r="BK149" s="271">
        <v>14</v>
      </c>
      <c r="BL149" s="271">
        <v>94</v>
      </c>
      <c r="BM149" s="271">
        <v>425</v>
      </c>
      <c r="BN149" s="271">
        <f t="shared" si="91"/>
        <v>425</v>
      </c>
      <c r="BO149" s="269"/>
    </row>
    <row r="150" spans="2:67" s="236" customFormat="1" outlineLevel="1">
      <c r="B150" s="59" t="e">
        <f>#REF!&amp;": Ewe Lambs"</f>
        <v>#REF!</v>
      </c>
      <c r="C150" s="264">
        <f t="shared" si="64"/>
        <v>12</v>
      </c>
      <c r="D150" s="264">
        <f t="shared" si="65"/>
        <v>93</v>
      </c>
      <c r="E150" s="264">
        <f t="shared" si="66"/>
        <v>483</v>
      </c>
      <c r="F150" s="264">
        <f t="shared" si="67"/>
        <v>483</v>
      </c>
      <c r="G150" s="264">
        <f t="shared" si="68"/>
        <v>0</v>
      </c>
      <c r="H150" s="264">
        <f t="shared" si="69"/>
        <v>0</v>
      </c>
      <c r="I150" s="264">
        <f t="shared" si="70"/>
        <v>0</v>
      </c>
      <c r="J150" s="264">
        <f t="shared" si="71"/>
        <v>0</v>
      </c>
      <c r="K150" s="264">
        <f t="shared" si="72"/>
        <v>0</v>
      </c>
      <c r="L150" s="264">
        <f t="shared" si="73"/>
        <v>0</v>
      </c>
      <c r="M150" s="264">
        <f t="shared" si="74"/>
        <v>0</v>
      </c>
      <c r="N150" s="264">
        <f t="shared" si="75"/>
        <v>0</v>
      </c>
      <c r="O150" s="264">
        <f t="shared" si="76"/>
        <v>13</v>
      </c>
      <c r="P150" s="264">
        <f t="shared" si="77"/>
        <v>79</v>
      </c>
      <c r="Q150" s="264">
        <f t="shared" si="78"/>
        <v>414</v>
      </c>
      <c r="R150" s="264">
        <f t="shared" si="79"/>
        <v>414</v>
      </c>
      <c r="S150" s="265">
        <v>10</v>
      </c>
      <c r="T150" s="265">
        <v>54</v>
      </c>
      <c r="U150" s="265">
        <v>230</v>
      </c>
      <c r="V150" s="265">
        <f t="shared" si="86"/>
        <v>230</v>
      </c>
      <c r="W150" s="265"/>
      <c r="X150" s="265"/>
      <c r="Y150" s="265"/>
      <c r="Z150" s="265"/>
      <c r="AA150" s="265"/>
      <c r="AB150" s="265"/>
      <c r="AC150" s="265"/>
      <c r="AD150" s="265"/>
      <c r="AE150" s="265">
        <v>5</v>
      </c>
      <c r="AF150" s="265">
        <v>29</v>
      </c>
      <c r="AG150" s="265">
        <v>129</v>
      </c>
      <c r="AH150" s="265">
        <f t="shared" si="87"/>
        <v>129</v>
      </c>
      <c r="AI150" s="265">
        <v>12</v>
      </c>
      <c r="AJ150" s="265">
        <v>93</v>
      </c>
      <c r="AK150" s="265">
        <v>483</v>
      </c>
      <c r="AL150" s="265">
        <f t="shared" si="88"/>
        <v>483</v>
      </c>
      <c r="AM150" s="265"/>
      <c r="AN150" s="265"/>
      <c r="AO150" s="265"/>
      <c r="AP150" s="265"/>
      <c r="AQ150" s="265"/>
      <c r="AR150" s="265"/>
      <c r="AS150" s="265"/>
      <c r="AT150" s="265"/>
      <c r="AU150" s="265">
        <v>13</v>
      </c>
      <c r="AV150" s="265">
        <v>79</v>
      </c>
      <c r="AW150" s="265">
        <v>414</v>
      </c>
      <c r="AX150" s="265">
        <f t="shared" si="89"/>
        <v>414</v>
      </c>
      <c r="AY150" s="265">
        <v>12</v>
      </c>
      <c r="AZ150" s="265">
        <v>93</v>
      </c>
      <c r="BA150" s="265">
        <v>483</v>
      </c>
      <c r="BB150" s="265">
        <f t="shared" si="90"/>
        <v>483</v>
      </c>
      <c r="BC150" s="265"/>
      <c r="BD150" s="265"/>
      <c r="BE150" s="265"/>
      <c r="BF150" s="265"/>
      <c r="BG150" s="265"/>
      <c r="BH150" s="265"/>
      <c r="BI150" s="265"/>
      <c r="BJ150" s="265"/>
      <c r="BK150" s="265">
        <v>13</v>
      </c>
      <c r="BL150" s="265">
        <v>79</v>
      </c>
      <c r="BM150" s="265">
        <v>414</v>
      </c>
      <c r="BN150" s="265">
        <f t="shared" si="91"/>
        <v>414</v>
      </c>
      <c r="BO150" s="266" t="s">
        <v>1060</v>
      </c>
    </row>
    <row r="151" spans="2:67" s="236" customFormat="1" outlineLevel="1">
      <c r="B151" s="235" t="s">
        <v>1100</v>
      </c>
      <c r="C151" s="267">
        <f t="shared" si="64"/>
        <v>13</v>
      </c>
      <c r="D151" s="267">
        <f t="shared" si="65"/>
        <v>117</v>
      </c>
      <c r="E151" s="267">
        <f t="shared" si="66"/>
        <v>608</v>
      </c>
      <c r="F151" s="267">
        <f t="shared" si="67"/>
        <v>608</v>
      </c>
      <c r="G151" s="267">
        <f t="shared" si="68"/>
        <v>0</v>
      </c>
      <c r="H151" s="267">
        <f t="shared" si="69"/>
        <v>0</v>
      </c>
      <c r="I151" s="267">
        <f t="shared" si="70"/>
        <v>0</v>
      </c>
      <c r="J151" s="267">
        <f t="shared" si="71"/>
        <v>0</v>
      </c>
      <c r="K151" s="267">
        <f t="shared" si="72"/>
        <v>0</v>
      </c>
      <c r="L151" s="267">
        <f t="shared" si="73"/>
        <v>0</v>
      </c>
      <c r="M151" s="267">
        <f t="shared" si="74"/>
        <v>0</v>
      </c>
      <c r="N151" s="267">
        <f t="shared" si="75"/>
        <v>0</v>
      </c>
      <c r="O151" s="267">
        <f t="shared" si="76"/>
        <v>18</v>
      </c>
      <c r="P151" s="267">
        <f t="shared" si="77"/>
        <v>108</v>
      </c>
      <c r="Q151" s="267">
        <f t="shared" si="78"/>
        <v>539</v>
      </c>
      <c r="R151" s="267">
        <f t="shared" si="79"/>
        <v>539</v>
      </c>
      <c r="S151" s="268">
        <v>7</v>
      </c>
      <c r="T151" s="268">
        <v>59</v>
      </c>
      <c r="U151" s="268">
        <v>246</v>
      </c>
      <c r="V151" s="268">
        <f t="shared" si="86"/>
        <v>246</v>
      </c>
      <c r="W151" s="268"/>
      <c r="X151" s="268"/>
      <c r="Y151" s="268"/>
      <c r="Z151" s="268"/>
      <c r="AA151" s="268"/>
      <c r="AB151" s="268"/>
      <c r="AC151" s="268"/>
      <c r="AD151" s="268"/>
      <c r="AE151" s="268">
        <v>6</v>
      </c>
      <c r="AF151" s="268">
        <v>46</v>
      </c>
      <c r="AG151" s="268">
        <v>201</v>
      </c>
      <c r="AH151" s="268">
        <f t="shared" si="87"/>
        <v>201</v>
      </c>
      <c r="AI151" s="268">
        <v>13</v>
      </c>
      <c r="AJ151" s="268">
        <v>117</v>
      </c>
      <c r="AK151" s="268">
        <v>608</v>
      </c>
      <c r="AL151" s="268">
        <f t="shared" si="88"/>
        <v>608</v>
      </c>
      <c r="AM151" s="268"/>
      <c r="AN151" s="268"/>
      <c r="AO151" s="268"/>
      <c r="AP151" s="268"/>
      <c r="AQ151" s="268"/>
      <c r="AR151" s="268"/>
      <c r="AS151" s="268"/>
      <c r="AT151" s="268"/>
      <c r="AU151" s="268">
        <v>18</v>
      </c>
      <c r="AV151" s="268">
        <v>108</v>
      </c>
      <c r="AW151" s="268">
        <v>539</v>
      </c>
      <c r="AX151" s="268">
        <f t="shared" si="89"/>
        <v>539</v>
      </c>
      <c r="AY151" s="268">
        <v>13</v>
      </c>
      <c r="AZ151" s="268">
        <v>117</v>
      </c>
      <c r="BA151" s="268">
        <v>608</v>
      </c>
      <c r="BB151" s="268">
        <f t="shared" si="90"/>
        <v>608</v>
      </c>
      <c r="BC151" s="268"/>
      <c r="BD151" s="268"/>
      <c r="BE151" s="268"/>
      <c r="BF151" s="268"/>
      <c r="BG151" s="268"/>
      <c r="BH151" s="268"/>
      <c r="BI151" s="268"/>
      <c r="BJ151" s="268"/>
      <c r="BK151" s="268">
        <v>18</v>
      </c>
      <c r="BL151" s="268">
        <v>108</v>
      </c>
      <c r="BM151" s="268">
        <v>539</v>
      </c>
      <c r="BN151" s="268">
        <f t="shared" si="91"/>
        <v>539</v>
      </c>
      <c r="BO151" s="269"/>
    </row>
    <row r="152" spans="2:67" s="236" customFormat="1" outlineLevel="1">
      <c r="B152" s="61" t="s">
        <v>1101</v>
      </c>
      <c r="C152" s="270">
        <f t="shared" si="64"/>
        <v>13</v>
      </c>
      <c r="D152" s="270">
        <f t="shared" si="65"/>
        <v>89</v>
      </c>
      <c r="E152" s="270">
        <f t="shared" si="66"/>
        <v>408</v>
      </c>
      <c r="F152" s="270">
        <f t="shared" si="67"/>
        <v>408</v>
      </c>
      <c r="G152" s="270">
        <f t="shared" si="68"/>
        <v>0</v>
      </c>
      <c r="H152" s="270">
        <f t="shared" si="69"/>
        <v>0</v>
      </c>
      <c r="I152" s="270">
        <f t="shared" si="70"/>
        <v>0</v>
      </c>
      <c r="J152" s="270">
        <f t="shared" si="71"/>
        <v>0</v>
      </c>
      <c r="K152" s="270">
        <f t="shared" si="72"/>
        <v>0</v>
      </c>
      <c r="L152" s="270">
        <f t="shared" si="73"/>
        <v>0</v>
      </c>
      <c r="M152" s="270">
        <f t="shared" si="74"/>
        <v>0</v>
      </c>
      <c r="N152" s="270">
        <f t="shared" si="75"/>
        <v>0</v>
      </c>
      <c r="O152" s="270">
        <f t="shared" si="76"/>
        <v>14</v>
      </c>
      <c r="P152" s="270">
        <f t="shared" si="77"/>
        <v>94</v>
      </c>
      <c r="Q152" s="270">
        <f t="shared" si="78"/>
        <v>425</v>
      </c>
      <c r="R152" s="270">
        <f t="shared" si="79"/>
        <v>425</v>
      </c>
      <c r="S152" s="271">
        <v>10</v>
      </c>
      <c r="T152" s="271">
        <v>59</v>
      </c>
      <c r="U152" s="271">
        <v>224</v>
      </c>
      <c r="V152" s="271">
        <f t="shared" si="86"/>
        <v>224</v>
      </c>
      <c r="W152" s="271"/>
      <c r="X152" s="271"/>
      <c r="Y152" s="271"/>
      <c r="Z152" s="271"/>
      <c r="AA152" s="271"/>
      <c r="AB152" s="271"/>
      <c r="AC152" s="271"/>
      <c r="AD152" s="271"/>
      <c r="AE152" s="271">
        <v>6</v>
      </c>
      <c r="AF152" s="271">
        <v>46</v>
      </c>
      <c r="AG152" s="271">
        <v>207</v>
      </c>
      <c r="AH152" s="271">
        <f t="shared" si="87"/>
        <v>207</v>
      </c>
      <c r="AI152" s="271">
        <v>13</v>
      </c>
      <c r="AJ152" s="271">
        <v>89</v>
      </c>
      <c r="AK152" s="271">
        <v>408</v>
      </c>
      <c r="AL152" s="271">
        <f t="shared" si="88"/>
        <v>408</v>
      </c>
      <c r="AM152" s="271"/>
      <c r="AN152" s="271"/>
      <c r="AO152" s="271"/>
      <c r="AP152" s="271"/>
      <c r="AQ152" s="271"/>
      <c r="AR152" s="271"/>
      <c r="AS152" s="271"/>
      <c r="AT152" s="271"/>
      <c r="AU152" s="271">
        <v>14</v>
      </c>
      <c r="AV152" s="271">
        <v>94</v>
      </c>
      <c r="AW152" s="271">
        <v>425</v>
      </c>
      <c r="AX152" s="271">
        <f t="shared" si="89"/>
        <v>425</v>
      </c>
      <c r="AY152" s="271">
        <v>13</v>
      </c>
      <c r="AZ152" s="271">
        <v>89</v>
      </c>
      <c r="BA152" s="271">
        <v>408</v>
      </c>
      <c r="BB152" s="271">
        <f t="shared" si="90"/>
        <v>408</v>
      </c>
      <c r="BC152" s="271"/>
      <c r="BD152" s="271"/>
      <c r="BE152" s="271"/>
      <c r="BF152" s="271"/>
      <c r="BG152" s="271"/>
      <c r="BH152" s="271"/>
      <c r="BI152" s="271"/>
      <c r="BJ152" s="271"/>
      <c r="BK152" s="271">
        <v>14</v>
      </c>
      <c r="BL152" s="271">
        <v>94</v>
      </c>
      <c r="BM152" s="271">
        <v>425</v>
      </c>
      <c r="BN152" s="271">
        <f t="shared" si="91"/>
        <v>425</v>
      </c>
      <c r="BO152" s="269"/>
    </row>
    <row r="153" spans="2:67" s="236" customFormat="1" outlineLevel="1">
      <c r="B153" s="59" t="e">
        <f>#REF!&amp;": Ewe Lambs"</f>
        <v>#REF!</v>
      </c>
      <c r="C153" s="264">
        <f t="shared" si="64"/>
        <v>12</v>
      </c>
      <c r="D153" s="264">
        <f t="shared" si="65"/>
        <v>93</v>
      </c>
      <c r="E153" s="264">
        <f t="shared" si="66"/>
        <v>483</v>
      </c>
      <c r="F153" s="264">
        <f t="shared" si="67"/>
        <v>483</v>
      </c>
      <c r="G153" s="264">
        <f t="shared" si="68"/>
        <v>0</v>
      </c>
      <c r="H153" s="264">
        <f t="shared" si="69"/>
        <v>0</v>
      </c>
      <c r="I153" s="264">
        <f t="shared" si="70"/>
        <v>0</v>
      </c>
      <c r="J153" s="264">
        <f t="shared" si="71"/>
        <v>0</v>
      </c>
      <c r="K153" s="264">
        <f t="shared" si="72"/>
        <v>0</v>
      </c>
      <c r="L153" s="264">
        <f t="shared" si="73"/>
        <v>0</v>
      </c>
      <c r="M153" s="264">
        <f t="shared" si="74"/>
        <v>0</v>
      </c>
      <c r="N153" s="264">
        <f t="shared" si="75"/>
        <v>0</v>
      </c>
      <c r="O153" s="264">
        <f t="shared" si="76"/>
        <v>13</v>
      </c>
      <c r="P153" s="264">
        <f t="shared" si="77"/>
        <v>79</v>
      </c>
      <c r="Q153" s="264">
        <f t="shared" si="78"/>
        <v>414</v>
      </c>
      <c r="R153" s="264">
        <f t="shared" si="79"/>
        <v>414</v>
      </c>
      <c r="S153" s="265">
        <v>10</v>
      </c>
      <c r="T153" s="265">
        <v>54</v>
      </c>
      <c r="U153" s="265">
        <v>230</v>
      </c>
      <c r="V153" s="265">
        <f t="shared" si="86"/>
        <v>230</v>
      </c>
      <c r="W153" s="265"/>
      <c r="X153" s="265"/>
      <c r="Y153" s="265"/>
      <c r="Z153" s="265"/>
      <c r="AA153" s="265"/>
      <c r="AB153" s="265"/>
      <c r="AC153" s="265"/>
      <c r="AD153" s="265"/>
      <c r="AE153" s="265">
        <v>5</v>
      </c>
      <c r="AF153" s="265">
        <v>29</v>
      </c>
      <c r="AG153" s="265">
        <v>129</v>
      </c>
      <c r="AH153" s="265">
        <f t="shared" si="87"/>
        <v>129</v>
      </c>
      <c r="AI153" s="265">
        <v>12</v>
      </c>
      <c r="AJ153" s="265">
        <v>93</v>
      </c>
      <c r="AK153" s="265">
        <v>483</v>
      </c>
      <c r="AL153" s="265">
        <f t="shared" si="88"/>
        <v>483</v>
      </c>
      <c r="AM153" s="265"/>
      <c r="AN153" s="265"/>
      <c r="AO153" s="265"/>
      <c r="AP153" s="265"/>
      <c r="AQ153" s="265"/>
      <c r="AR153" s="265"/>
      <c r="AS153" s="265"/>
      <c r="AT153" s="265"/>
      <c r="AU153" s="265">
        <v>13</v>
      </c>
      <c r="AV153" s="265">
        <v>79</v>
      </c>
      <c r="AW153" s="265">
        <v>414</v>
      </c>
      <c r="AX153" s="265">
        <f t="shared" si="89"/>
        <v>414</v>
      </c>
      <c r="AY153" s="265">
        <v>12</v>
      </c>
      <c r="AZ153" s="265">
        <v>93</v>
      </c>
      <c r="BA153" s="265">
        <v>483</v>
      </c>
      <c r="BB153" s="265">
        <f t="shared" si="90"/>
        <v>483</v>
      </c>
      <c r="BC153" s="265"/>
      <c r="BD153" s="265"/>
      <c r="BE153" s="265"/>
      <c r="BF153" s="265"/>
      <c r="BG153" s="265"/>
      <c r="BH153" s="265"/>
      <c r="BI153" s="265"/>
      <c r="BJ153" s="265"/>
      <c r="BK153" s="265">
        <v>13</v>
      </c>
      <c r="BL153" s="265">
        <v>79</v>
      </c>
      <c r="BM153" s="265">
        <v>414</v>
      </c>
      <c r="BN153" s="265">
        <f t="shared" si="91"/>
        <v>414</v>
      </c>
      <c r="BO153" s="266" t="s">
        <v>1060</v>
      </c>
    </row>
    <row r="154" spans="2:67" s="236" customFormat="1" outlineLevel="1">
      <c r="B154" s="235" t="s">
        <v>569</v>
      </c>
      <c r="C154" s="267">
        <f t="shared" si="64"/>
        <v>13</v>
      </c>
      <c r="D154" s="267">
        <f t="shared" si="65"/>
        <v>117</v>
      </c>
      <c r="E154" s="267">
        <f t="shared" si="66"/>
        <v>608</v>
      </c>
      <c r="F154" s="267">
        <f t="shared" si="67"/>
        <v>608</v>
      </c>
      <c r="G154" s="267">
        <f t="shared" si="68"/>
        <v>0</v>
      </c>
      <c r="H154" s="267">
        <f t="shared" si="69"/>
        <v>0</v>
      </c>
      <c r="I154" s="267">
        <f t="shared" si="70"/>
        <v>0</v>
      </c>
      <c r="J154" s="267">
        <f t="shared" si="71"/>
        <v>0</v>
      </c>
      <c r="K154" s="267">
        <f t="shared" si="72"/>
        <v>0</v>
      </c>
      <c r="L154" s="267">
        <f t="shared" si="73"/>
        <v>0</v>
      </c>
      <c r="M154" s="267">
        <f t="shared" si="74"/>
        <v>0</v>
      </c>
      <c r="N154" s="267">
        <f t="shared" si="75"/>
        <v>0</v>
      </c>
      <c r="O154" s="267">
        <f t="shared" si="76"/>
        <v>18</v>
      </c>
      <c r="P154" s="267">
        <f t="shared" si="77"/>
        <v>108</v>
      </c>
      <c r="Q154" s="267">
        <f t="shared" si="78"/>
        <v>539</v>
      </c>
      <c r="R154" s="267">
        <f t="shared" si="79"/>
        <v>539</v>
      </c>
      <c r="S154" s="268">
        <v>7</v>
      </c>
      <c r="T154" s="268">
        <v>59</v>
      </c>
      <c r="U154" s="268">
        <v>246</v>
      </c>
      <c r="V154" s="268">
        <f t="shared" si="86"/>
        <v>246</v>
      </c>
      <c r="W154" s="268"/>
      <c r="X154" s="268"/>
      <c r="Y154" s="268"/>
      <c r="Z154" s="268"/>
      <c r="AA154" s="268"/>
      <c r="AB154" s="268"/>
      <c r="AC154" s="268"/>
      <c r="AD154" s="268"/>
      <c r="AE154" s="268">
        <v>6</v>
      </c>
      <c r="AF154" s="268">
        <v>46</v>
      </c>
      <c r="AG154" s="268">
        <v>201</v>
      </c>
      <c r="AH154" s="268">
        <f t="shared" si="87"/>
        <v>201</v>
      </c>
      <c r="AI154" s="268">
        <v>13</v>
      </c>
      <c r="AJ154" s="268">
        <v>117</v>
      </c>
      <c r="AK154" s="268">
        <v>608</v>
      </c>
      <c r="AL154" s="268">
        <f t="shared" si="88"/>
        <v>608</v>
      </c>
      <c r="AM154" s="268"/>
      <c r="AN154" s="268"/>
      <c r="AO154" s="268"/>
      <c r="AP154" s="268"/>
      <c r="AQ154" s="268"/>
      <c r="AR154" s="268"/>
      <c r="AS154" s="268"/>
      <c r="AT154" s="268"/>
      <c r="AU154" s="268">
        <v>18</v>
      </c>
      <c r="AV154" s="268">
        <v>108</v>
      </c>
      <c r="AW154" s="268">
        <v>539</v>
      </c>
      <c r="AX154" s="268">
        <f t="shared" si="89"/>
        <v>539</v>
      </c>
      <c r="AY154" s="268">
        <v>13</v>
      </c>
      <c r="AZ154" s="268">
        <v>117</v>
      </c>
      <c r="BA154" s="268">
        <v>608</v>
      </c>
      <c r="BB154" s="268">
        <f t="shared" si="90"/>
        <v>608</v>
      </c>
      <c r="BC154" s="268"/>
      <c r="BD154" s="268"/>
      <c r="BE154" s="268"/>
      <c r="BF154" s="268"/>
      <c r="BG154" s="268"/>
      <c r="BH154" s="268"/>
      <c r="BI154" s="268"/>
      <c r="BJ154" s="268"/>
      <c r="BK154" s="268">
        <v>18</v>
      </c>
      <c r="BL154" s="268">
        <v>108</v>
      </c>
      <c r="BM154" s="268">
        <v>539</v>
      </c>
      <c r="BN154" s="268">
        <f t="shared" si="91"/>
        <v>539</v>
      </c>
      <c r="BO154" s="269"/>
    </row>
    <row r="155" spans="2:67" s="236" customFormat="1" outlineLevel="1">
      <c r="B155" s="61" t="s">
        <v>409</v>
      </c>
      <c r="C155" s="270">
        <f t="shared" si="64"/>
        <v>13</v>
      </c>
      <c r="D155" s="270">
        <f t="shared" si="65"/>
        <v>89</v>
      </c>
      <c r="E155" s="270">
        <f t="shared" si="66"/>
        <v>408</v>
      </c>
      <c r="F155" s="270">
        <f t="shared" si="67"/>
        <v>408</v>
      </c>
      <c r="G155" s="270">
        <f t="shared" si="68"/>
        <v>0</v>
      </c>
      <c r="H155" s="270">
        <f t="shared" si="69"/>
        <v>0</v>
      </c>
      <c r="I155" s="270">
        <f t="shared" si="70"/>
        <v>0</v>
      </c>
      <c r="J155" s="270">
        <f t="shared" si="71"/>
        <v>0</v>
      </c>
      <c r="K155" s="270">
        <f t="shared" si="72"/>
        <v>0</v>
      </c>
      <c r="L155" s="270">
        <f t="shared" si="73"/>
        <v>0</v>
      </c>
      <c r="M155" s="270">
        <f t="shared" si="74"/>
        <v>0</v>
      </c>
      <c r="N155" s="270">
        <f t="shared" si="75"/>
        <v>0</v>
      </c>
      <c r="O155" s="270">
        <f t="shared" si="76"/>
        <v>14</v>
      </c>
      <c r="P155" s="270">
        <f t="shared" si="77"/>
        <v>94</v>
      </c>
      <c r="Q155" s="270">
        <f t="shared" si="78"/>
        <v>425</v>
      </c>
      <c r="R155" s="270">
        <f t="shared" si="79"/>
        <v>425</v>
      </c>
      <c r="S155" s="271">
        <v>10</v>
      </c>
      <c r="T155" s="271">
        <v>59</v>
      </c>
      <c r="U155" s="271">
        <v>224</v>
      </c>
      <c r="V155" s="271">
        <f t="shared" si="86"/>
        <v>224</v>
      </c>
      <c r="W155" s="271"/>
      <c r="X155" s="271"/>
      <c r="Y155" s="271"/>
      <c r="Z155" s="271"/>
      <c r="AA155" s="271"/>
      <c r="AB155" s="271"/>
      <c r="AC155" s="271"/>
      <c r="AD155" s="271"/>
      <c r="AE155" s="271">
        <v>6</v>
      </c>
      <c r="AF155" s="271">
        <v>46</v>
      </c>
      <c r="AG155" s="271">
        <v>207</v>
      </c>
      <c r="AH155" s="271">
        <f t="shared" si="87"/>
        <v>207</v>
      </c>
      <c r="AI155" s="271">
        <v>13</v>
      </c>
      <c r="AJ155" s="271">
        <v>89</v>
      </c>
      <c r="AK155" s="271">
        <v>408</v>
      </c>
      <c r="AL155" s="271">
        <f t="shared" si="88"/>
        <v>408</v>
      </c>
      <c r="AM155" s="271"/>
      <c r="AN155" s="271"/>
      <c r="AO155" s="271"/>
      <c r="AP155" s="271"/>
      <c r="AQ155" s="271"/>
      <c r="AR155" s="271"/>
      <c r="AS155" s="271"/>
      <c r="AT155" s="271"/>
      <c r="AU155" s="271">
        <v>14</v>
      </c>
      <c r="AV155" s="271">
        <v>94</v>
      </c>
      <c r="AW155" s="271">
        <v>425</v>
      </c>
      <c r="AX155" s="271">
        <f t="shared" si="89"/>
        <v>425</v>
      </c>
      <c r="AY155" s="271">
        <v>13</v>
      </c>
      <c r="AZ155" s="271">
        <v>89</v>
      </c>
      <c r="BA155" s="271">
        <v>408</v>
      </c>
      <c r="BB155" s="271">
        <f t="shared" si="90"/>
        <v>408</v>
      </c>
      <c r="BC155" s="271"/>
      <c r="BD155" s="271"/>
      <c r="BE155" s="271"/>
      <c r="BF155" s="271"/>
      <c r="BG155" s="271"/>
      <c r="BH155" s="271"/>
      <c r="BI155" s="271"/>
      <c r="BJ155" s="271"/>
      <c r="BK155" s="271">
        <v>14</v>
      </c>
      <c r="BL155" s="271">
        <v>94</v>
      </c>
      <c r="BM155" s="271">
        <v>425</v>
      </c>
      <c r="BN155" s="271">
        <f t="shared" si="91"/>
        <v>425</v>
      </c>
      <c r="BO155" s="269"/>
    </row>
    <row r="156" spans="2:67" s="236" customFormat="1" outlineLevel="1">
      <c r="B156" s="59" t="e">
        <f>#REF!&amp;": Ewe Lambs"</f>
        <v>#REF!</v>
      </c>
      <c r="C156" s="264">
        <f t="shared" si="64"/>
        <v>12</v>
      </c>
      <c r="D156" s="264">
        <f t="shared" si="65"/>
        <v>93</v>
      </c>
      <c r="E156" s="264">
        <f t="shared" si="66"/>
        <v>483</v>
      </c>
      <c r="F156" s="264">
        <f t="shared" si="67"/>
        <v>483</v>
      </c>
      <c r="G156" s="264">
        <f t="shared" si="68"/>
        <v>0</v>
      </c>
      <c r="H156" s="264">
        <f t="shared" si="69"/>
        <v>0</v>
      </c>
      <c r="I156" s="264">
        <f t="shared" si="70"/>
        <v>0</v>
      </c>
      <c r="J156" s="264">
        <f t="shared" si="71"/>
        <v>0</v>
      </c>
      <c r="K156" s="264">
        <f t="shared" si="72"/>
        <v>0</v>
      </c>
      <c r="L156" s="264">
        <f t="shared" si="73"/>
        <v>0</v>
      </c>
      <c r="M156" s="264">
        <f t="shared" si="74"/>
        <v>0</v>
      </c>
      <c r="N156" s="264">
        <f t="shared" si="75"/>
        <v>0</v>
      </c>
      <c r="O156" s="264">
        <f t="shared" si="76"/>
        <v>13</v>
      </c>
      <c r="P156" s="264">
        <f t="shared" si="77"/>
        <v>79</v>
      </c>
      <c r="Q156" s="264">
        <f t="shared" si="78"/>
        <v>414</v>
      </c>
      <c r="R156" s="264">
        <f t="shared" si="79"/>
        <v>414</v>
      </c>
      <c r="S156" s="265">
        <v>10</v>
      </c>
      <c r="T156" s="265">
        <v>54</v>
      </c>
      <c r="U156" s="265">
        <v>230</v>
      </c>
      <c r="V156" s="265">
        <f t="shared" si="86"/>
        <v>230</v>
      </c>
      <c r="W156" s="265"/>
      <c r="X156" s="265"/>
      <c r="Y156" s="265"/>
      <c r="Z156" s="265"/>
      <c r="AA156" s="265"/>
      <c r="AB156" s="265"/>
      <c r="AC156" s="265"/>
      <c r="AD156" s="265"/>
      <c r="AE156" s="265">
        <v>5</v>
      </c>
      <c r="AF156" s="265">
        <v>29</v>
      </c>
      <c r="AG156" s="265">
        <v>129</v>
      </c>
      <c r="AH156" s="265">
        <f t="shared" si="87"/>
        <v>129</v>
      </c>
      <c r="AI156" s="265">
        <v>12</v>
      </c>
      <c r="AJ156" s="265">
        <v>93</v>
      </c>
      <c r="AK156" s="265">
        <v>483</v>
      </c>
      <c r="AL156" s="265">
        <f t="shared" si="88"/>
        <v>483</v>
      </c>
      <c r="AM156" s="265"/>
      <c r="AN156" s="265"/>
      <c r="AO156" s="265"/>
      <c r="AP156" s="265"/>
      <c r="AQ156" s="265"/>
      <c r="AR156" s="265"/>
      <c r="AS156" s="265"/>
      <c r="AT156" s="265"/>
      <c r="AU156" s="265">
        <v>13</v>
      </c>
      <c r="AV156" s="265">
        <v>79</v>
      </c>
      <c r="AW156" s="265">
        <v>414</v>
      </c>
      <c r="AX156" s="265">
        <f t="shared" si="89"/>
        <v>414</v>
      </c>
      <c r="AY156" s="265">
        <v>12</v>
      </c>
      <c r="AZ156" s="265">
        <v>93</v>
      </c>
      <c r="BA156" s="265">
        <v>483</v>
      </c>
      <c r="BB156" s="265">
        <f t="shared" si="90"/>
        <v>483</v>
      </c>
      <c r="BC156" s="265"/>
      <c r="BD156" s="265"/>
      <c r="BE156" s="265"/>
      <c r="BF156" s="265"/>
      <c r="BG156" s="265"/>
      <c r="BH156" s="265"/>
      <c r="BI156" s="265"/>
      <c r="BJ156" s="265"/>
      <c r="BK156" s="265">
        <v>13</v>
      </c>
      <c r="BL156" s="265">
        <v>79</v>
      </c>
      <c r="BM156" s="265">
        <v>414</v>
      </c>
      <c r="BN156" s="265">
        <f t="shared" si="91"/>
        <v>414</v>
      </c>
      <c r="BO156" s="266" t="s">
        <v>1060</v>
      </c>
    </row>
    <row r="157" spans="2:67" s="236" customFormat="1" outlineLevel="1">
      <c r="B157" s="235" t="s">
        <v>569</v>
      </c>
      <c r="C157" s="267">
        <f t="shared" si="64"/>
        <v>13</v>
      </c>
      <c r="D157" s="267">
        <f t="shared" si="65"/>
        <v>117</v>
      </c>
      <c r="E157" s="267">
        <f t="shared" si="66"/>
        <v>608</v>
      </c>
      <c r="F157" s="267">
        <f t="shared" si="67"/>
        <v>608</v>
      </c>
      <c r="G157" s="267">
        <f t="shared" si="68"/>
        <v>0</v>
      </c>
      <c r="H157" s="267">
        <f t="shared" si="69"/>
        <v>0</v>
      </c>
      <c r="I157" s="267">
        <f t="shared" si="70"/>
        <v>0</v>
      </c>
      <c r="J157" s="267">
        <f t="shared" si="71"/>
        <v>0</v>
      </c>
      <c r="K157" s="267">
        <f t="shared" si="72"/>
        <v>0</v>
      </c>
      <c r="L157" s="267">
        <f t="shared" si="73"/>
        <v>0</v>
      </c>
      <c r="M157" s="267">
        <f t="shared" si="74"/>
        <v>0</v>
      </c>
      <c r="N157" s="267">
        <f t="shared" si="75"/>
        <v>0</v>
      </c>
      <c r="O157" s="267">
        <f t="shared" si="76"/>
        <v>18</v>
      </c>
      <c r="P157" s="267">
        <f t="shared" si="77"/>
        <v>108</v>
      </c>
      <c r="Q157" s="267">
        <f t="shared" si="78"/>
        <v>539</v>
      </c>
      <c r="R157" s="267">
        <f t="shared" si="79"/>
        <v>539</v>
      </c>
      <c r="S157" s="268">
        <v>7</v>
      </c>
      <c r="T157" s="268">
        <v>59</v>
      </c>
      <c r="U157" s="268">
        <v>246</v>
      </c>
      <c r="V157" s="268">
        <f t="shared" si="86"/>
        <v>246</v>
      </c>
      <c r="W157" s="268"/>
      <c r="X157" s="268"/>
      <c r="Y157" s="268"/>
      <c r="Z157" s="268"/>
      <c r="AA157" s="268"/>
      <c r="AB157" s="268"/>
      <c r="AC157" s="268"/>
      <c r="AD157" s="268"/>
      <c r="AE157" s="268">
        <v>6</v>
      </c>
      <c r="AF157" s="268">
        <v>46</v>
      </c>
      <c r="AG157" s="268">
        <v>201</v>
      </c>
      <c r="AH157" s="268">
        <f t="shared" si="87"/>
        <v>201</v>
      </c>
      <c r="AI157" s="268">
        <v>13</v>
      </c>
      <c r="AJ157" s="268">
        <v>117</v>
      </c>
      <c r="AK157" s="268">
        <v>608</v>
      </c>
      <c r="AL157" s="268">
        <f t="shared" si="88"/>
        <v>608</v>
      </c>
      <c r="AM157" s="268"/>
      <c r="AN157" s="268"/>
      <c r="AO157" s="268"/>
      <c r="AP157" s="268"/>
      <c r="AQ157" s="268"/>
      <c r="AR157" s="268"/>
      <c r="AS157" s="268"/>
      <c r="AT157" s="268"/>
      <c r="AU157" s="268">
        <v>18</v>
      </c>
      <c r="AV157" s="268">
        <v>108</v>
      </c>
      <c r="AW157" s="268">
        <v>539</v>
      </c>
      <c r="AX157" s="268">
        <f t="shared" si="89"/>
        <v>539</v>
      </c>
      <c r="AY157" s="268">
        <v>13</v>
      </c>
      <c r="AZ157" s="268">
        <v>117</v>
      </c>
      <c r="BA157" s="268">
        <v>608</v>
      </c>
      <c r="BB157" s="268">
        <f t="shared" si="90"/>
        <v>608</v>
      </c>
      <c r="BC157" s="268"/>
      <c r="BD157" s="268"/>
      <c r="BE157" s="268"/>
      <c r="BF157" s="268"/>
      <c r="BG157" s="268"/>
      <c r="BH157" s="268"/>
      <c r="BI157" s="268"/>
      <c r="BJ157" s="268"/>
      <c r="BK157" s="268">
        <v>18</v>
      </c>
      <c r="BL157" s="268">
        <v>108</v>
      </c>
      <c r="BM157" s="268">
        <v>539</v>
      </c>
      <c r="BN157" s="268">
        <f t="shared" si="91"/>
        <v>539</v>
      </c>
      <c r="BO157" s="269"/>
    </row>
    <row r="158" spans="2:67" s="236" customFormat="1" outlineLevel="1">
      <c r="B158" s="61" t="s">
        <v>409</v>
      </c>
      <c r="C158" s="270">
        <f t="shared" si="64"/>
        <v>13</v>
      </c>
      <c r="D158" s="270">
        <f t="shared" si="65"/>
        <v>89</v>
      </c>
      <c r="E158" s="270">
        <f t="shared" si="66"/>
        <v>408</v>
      </c>
      <c r="F158" s="270">
        <f t="shared" si="67"/>
        <v>408</v>
      </c>
      <c r="G158" s="270">
        <f t="shared" si="68"/>
        <v>0</v>
      </c>
      <c r="H158" s="270">
        <f t="shared" si="69"/>
        <v>0</v>
      </c>
      <c r="I158" s="270">
        <f t="shared" si="70"/>
        <v>0</v>
      </c>
      <c r="J158" s="270">
        <f t="shared" si="71"/>
        <v>0</v>
      </c>
      <c r="K158" s="270">
        <f t="shared" si="72"/>
        <v>0</v>
      </c>
      <c r="L158" s="270">
        <f t="shared" si="73"/>
        <v>0</v>
      </c>
      <c r="M158" s="270">
        <f t="shared" si="74"/>
        <v>0</v>
      </c>
      <c r="N158" s="270">
        <f t="shared" si="75"/>
        <v>0</v>
      </c>
      <c r="O158" s="270">
        <f t="shared" si="76"/>
        <v>14</v>
      </c>
      <c r="P158" s="270">
        <f t="shared" si="77"/>
        <v>94</v>
      </c>
      <c r="Q158" s="270">
        <f t="shared" si="78"/>
        <v>425</v>
      </c>
      <c r="R158" s="270">
        <f t="shared" si="79"/>
        <v>425</v>
      </c>
      <c r="S158" s="271">
        <v>10</v>
      </c>
      <c r="T158" s="271">
        <v>59</v>
      </c>
      <c r="U158" s="271">
        <v>224</v>
      </c>
      <c r="V158" s="271">
        <f t="shared" si="86"/>
        <v>224</v>
      </c>
      <c r="W158" s="271"/>
      <c r="X158" s="271"/>
      <c r="Y158" s="271"/>
      <c r="Z158" s="271"/>
      <c r="AA158" s="271"/>
      <c r="AB158" s="271"/>
      <c r="AC158" s="271"/>
      <c r="AD158" s="271"/>
      <c r="AE158" s="271">
        <v>6</v>
      </c>
      <c r="AF158" s="271">
        <v>46</v>
      </c>
      <c r="AG158" s="271">
        <v>207</v>
      </c>
      <c r="AH158" s="271">
        <f t="shared" si="87"/>
        <v>207</v>
      </c>
      <c r="AI158" s="271">
        <v>13</v>
      </c>
      <c r="AJ158" s="271">
        <v>89</v>
      </c>
      <c r="AK158" s="271">
        <v>408</v>
      </c>
      <c r="AL158" s="271">
        <f t="shared" si="88"/>
        <v>408</v>
      </c>
      <c r="AM158" s="271"/>
      <c r="AN158" s="271"/>
      <c r="AO158" s="271"/>
      <c r="AP158" s="271"/>
      <c r="AQ158" s="271"/>
      <c r="AR158" s="271"/>
      <c r="AS158" s="271"/>
      <c r="AT158" s="271"/>
      <c r="AU158" s="271">
        <v>14</v>
      </c>
      <c r="AV158" s="271">
        <v>94</v>
      </c>
      <c r="AW158" s="271">
        <v>425</v>
      </c>
      <c r="AX158" s="271">
        <f t="shared" si="89"/>
        <v>425</v>
      </c>
      <c r="AY158" s="271">
        <v>13</v>
      </c>
      <c r="AZ158" s="271">
        <v>89</v>
      </c>
      <c r="BA158" s="271">
        <v>408</v>
      </c>
      <c r="BB158" s="271">
        <f t="shared" si="90"/>
        <v>408</v>
      </c>
      <c r="BC158" s="271"/>
      <c r="BD158" s="271"/>
      <c r="BE158" s="271"/>
      <c r="BF158" s="271"/>
      <c r="BG158" s="271"/>
      <c r="BH158" s="271"/>
      <c r="BI158" s="271"/>
      <c r="BJ158" s="271"/>
      <c r="BK158" s="271">
        <v>14</v>
      </c>
      <c r="BL158" s="271">
        <v>94</v>
      </c>
      <c r="BM158" s="271">
        <v>425</v>
      </c>
      <c r="BN158" s="271">
        <f t="shared" si="91"/>
        <v>425</v>
      </c>
      <c r="BO158" s="269"/>
    </row>
    <row r="159" spans="2:67" s="236" customFormat="1" outlineLevel="1">
      <c r="B159" s="59" t="e">
        <f>#REF!&amp;": Ewe Lambs"</f>
        <v>#REF!</v>
      </c>
      <c r="C159" s="264">
        <f t="shared" si="64"/>
        <v>12</v>
      </c>
      <c r="D159" s="264">
        <f t="shared" si="65"/>
        <v>93</v>
      </c>
      <c r="E159" s="264">
        <f t="shared" si="66"/>
        <v>483</v>
      </c>
      <c r="F159" s="264">
        <f t="shared" si="67"/>
        <v>483</v>
      </c>
      <c r="G159" s="264">
        <f t="shared" si="68"/>
        <v>0</v>
      </c>
      <c r="H159" s="264">
        <f t="shared" si="69"/>
        <v>0</v>
      </c>
      <c r="I159" s="264">
        <f t="shared" si="70"/>
        <v>0</v>
      </c>
      <c r="J159" s="264">
        <f t="shared" si="71"/>
        <v>0</v>
      </c>
      <c r="K159" s="264">
        <f t="shared" si="72"/>
        <v>0</v>
      </c>
      <c r="L159" s="264">
        <f t="shared" si="73"/>
        <v>0</v>
      </c>
      <c r="M159" s="264">
        <f t="shared" si="74"/>
        <v>0</v>
      </c>
      <c r="N159" s="264">
        <f t="shared" si="75"/>
        <v>0</v>
      </c>
      <c r="O159" s="264">
        <f t="shared" si="76"/>
        <v>13</v>
      </c>
      <c r="P159" s="264">
        <f t="shared" si="77"/>
        <v>79</v>
      </c>
      <c r="Q159" s="264">
        <f t="shared" si="78"/>
        <v>414</v>
      </c>
      <c r="R159" s="264">
        <f t="shared" si="79"/>
        <v>414</v>
      </c>
      <c r="S159" s="265">
        <v>10</v>
      </c>
      <c r="T159" s="265">
        <v>54</v>
      </c>
      <c r="U159" s="265">
        <v>230</v>
      </c>
      <c r="V159" s="265">
        <f t="shared" si="86"/>
        <v>230</v>
      </c>
      <c r="W159" s="265"/>
      <c r="X159" s="265"/>
      <c r="Y159" s="265"/>
      <c r="Z159" s="265"/>
      <c r="AA159" s="265"/>
      <c r="AB159" s="265"/>
      <c r="AC159" s="265"/>
      <c r="AD159" s="265"/>
      <c r="AE159" s="265">
        <v>5</v>
      </c>
      <c r="AF159" s="265">
        <v>29</v>
      </c>
      <c r="AG159" s="265">
        <v>129</v>
      </c>
      <c r="AH159" s="265">
        <f t="shared" si="87"/>
        <v>129</v>
      </c>
      <c r="AI159" s="265">
        <v>12</v>
      </c>
      <c r="AJ159" s="265">
        <v>93</v>
      </c>
      <c r="AK159" s="265">
        <v>483</v>
      </c>
      <c r="AL159" s="265">
        <f t="shared" si="88"/>
        <v>483</v>
      </c>
      <c r="AM159" s="265"/>
      <c r="AN159" s="265"/>
      <c r="AO159" s="265"/>
      <c r="AP159" s="265"/>
      <c r="AQ159" s="265"/>
      <c r="AR159" s="265"/>
      <c r="AS159" s="265"/>
      <c r="AT159" s="265"/>
      <c r="AU159" s="265">
        <v>13</v>
      </c>
      <c r="AV159" s="265">
        <v>79</v>
      </c>
      <c r="AW159" s="265">
        <v>414</v>
      </c>
      <c r="AX159" s="265">
        <f t="shared" si="89"/>
        <v>414</v>
      </c>
      <c r="AY159" s="265">
        <v>12</v>
      </c>
      <c r="AZ159" s="265">
        <v>93</v>
      </c>
      <c r="BA159" s="265">
        <v>483</v>
      </c>
      <c r="BB159" s="265">
        <f t="shared" si="90"/>
        <v>483</v>
      </c>
      <c r="BC159" s="265"/>
      <c r="BD159" s="265"/>
      <c r="BE159" s="265"/>
      <c r="BF159" s="265"/>
      <c r="BG159" s="265"/>
      <c r="BH159" s="265"/>
      <c r="BI159" s="265"/>
      <c r="BJ159" s="265"/>
      <c r="BK159" s="265">
        <v>13</v>
      </c>
      <c r="BL159" s="265">
        <v>79</v>
      </c>
      <c r="BM159" s="265">
        <v>414</v>
      </c>
      <c r="BN159" s="265">
        <f t="shared" si="91"/>
        <v>414</v>
      </c>
      <c r="BO159" s="266" t="s">
        <v>1060</v>
      </c>
    </row>
    <row r="160" spans="2:67" s="236" customFormat="1" outlineLevel="1">
      <c r="B160" s="235" t="s">
        <v>569</v>
      </c>
      <c r="C160" s="267">
        <f t="shared" si="64"/>
        <v>13</v>
      </c>
      <c r="D160" s="267">
        <f t="shared" si="65"/>
        <v>117</v>
      </c>
      <c r="E160" s="267">
        <f t="shared" si="66"/>
        <v>608</v>
      </c>
      <c r="F160" s="267">
        <f t="shared" si="67"/>
        <v>608</v>
      </c>
      <c r="G160" s="267">
        <f t="shared" si="68"/>
        <v>0</v>
      </c>
      <c r="H160" s="267">
        <f t="shared" si="69"/>
        <v>0</v>
      </c>
      <c r="I160" s="267">
        <f t="shared" si="70"/>
        <v>0</v>
      </c>
      <c r="J160" s="267">
        <f t="shared" si="71"/>
        <v>0</v>
      </c>
      <c r="K160" s="267">
        <f t="shared" si="72"/>
        <v>0</v>
      </c>
      <c r="L160" s="267">
        <f t="shared" si="73"/>
        <v>0</v>
      </c>
      <c r="M160" s="267">
        <f t="shared" si="74"/>
        <v>0</v>
      </c>
      <c r="N160" s="267">
        <f t="shared" si="75"/>
        <v>0</v>
      </c>
      <c r="O160" s="267">
        <f t="shared" si="76"/>
        <v>18</v>
      </c>
      <c r="P160" s="267">
        <f t="shared" si="77"/>
        <v>108</v>
      </c>
      <c r="Q160" s="267">
        <f t="shared" si="78"/>
        <v>539</v>
      </c>
      <c r="R160" s="267">
        <f t="shared" si="79"/>
        <v>539</v>
      </c>
      <c r="S160" s="268">
        <v>7</v>
      </c>
      <c r="T160" s="268">
        <v>59</v>
      </c>
      <c r="U160" s="268">
        <v>246</v>
      </c>
      <c r="V160" s="268">
        <f t="shared" si="86"/>
        <v>246</v>
      </c>
      <c r="W160" s="268"/>
      <c r="X160" s="268"/>
      <c r="Y160" s="268"/>
      <c r="Z160" s="268"/>
      <c r="AA160" s="268"/>
      <c r="AB160" s="268"/>
      <c r="AC160" s="268"/>
      <c r="AD160" s="268"/>
      <c r="AE160" s="268">
        <v>6</v>
      </c>
      <c r="AF160" s="268">
        <v>46</v>
      </c>
      <c r="AG160" s="268">
        <v>201</v>
      </c>
      <c r="AH160" s="268">
        <f t="shared" si="87"/>
        <v>201</v>
      </c>
      <c r="AI160" s="268">
        <v>13</v>
      </c>
      <c r="AJ160" s="268">
        <v>117</v>
      </c>
      <c r="AK160" s="268">
        <v>608</v>
      </c>
      <c r="AL160" s="268">
        <f t="shared" si="88"/>
        <v>608</v>
      </c>
      <c r="AM160" s="268"/>
      <c r="AN160" s="268"/>
      <c r="AO160" s="268"/>
      <c r="AP160" s="268"/>
      <c r="AQ160" s="268"/>
      <c r="AR160" s="268"/>
      <c r="AS160" s="268"/>
      <c r="AT160" s="268"/>
      <c r="AU160" s="268">
        <v>18</v>
      </c>
      <c r="AV160" s="268">
        <v>108</v>
      </c>
      <c r="AW160" s="268">
        <v>539</v>
      </c>
      <c r="AX160" s="268">
        <f t="shared" si="89"/>
        <v>539</v>
      </c>
      <c r="AY160" s="268">
        <v>13</v>
      </c>
      <c r="AZ160" s="268">
        <v>117</v>
      </c>
      <c r="BA160" s="268">
        <v>608</v>
      </c>
      <c r="BB160" s="268">
        <f t="shared" si="90"/>
        <v>608</v>
      </c>
      <c r="BC160" s="268"/>
      <c r="BD160" s="268"/>
      <c r="BE160" s="268"/>
      <c r="BF160" s="268"/>
      <c r="BG160" s="268"/>
      <c r="BH160" s="268"/>
      <c r="BI160" s="268"/>
      <c r="BJ160" s="268"/>
      <c r="BK160" s="268">
        <v>18</v>
      </c>
      <c r="BL160" s="268">
        <v>108</v>
      </c>
      <c r="BM160" s="268">
        <v>539</v>
      </c>
      <c r="BN160" s="268">
        <f t="shared" si="91"/>
        <v>539</v>
      </c>
      <c r="BO160" s="269"/>
    </row>
    <row r="161" spans="2:67" s="236" customFormat="1" outlineLevel="1">
      <c r="B161" s="61" t="s">
        <v>409</v>
      </c>
      <c r="C161" s="270">
        <f t="shared" si="64"/>
        <v>13</v>
      </c>
      <c r="D161" s="270">
        <f t="shared" si="65"/>
        <v>89</v>
      </c>
      <c r="E161" s="270">
        <f t="shared" si="66"/>
        <v>408</v>
      </c>
      <c r="F161" s="270">
        <f t="shared" si="67"/>
        <v>408</v>
      </c>
      <c r="G161" s="270">
        <f t="shared" si="68"/>
        <v>0</v>
      </c>
      <c r="H161" s="270">
        <f t="shared" si="69"/>
        <v>0</v>
      </c>
      <c r="I161" s="270">
        <f t="shared" si="70"/>
        <v>0</v>
      </c>
      <c r="J161" s="270">
        <f t="shared" si="71"/>
        <v>0</v>
      </c>
      <c r="K161" s="270">
        <f t="shared" si="72"/>
        <v>0</v>
      </c>
      <c r="L161" s="270">
        <f t="shared" si="73"/>
        <v>0</v>
      </c>
      <c r="M161" s="270">
        <f t="shared" si="74"/>
        <v>0</v>
      </c>
      <c r="N161" s="270">
        <f t="shared" si="75"/>
        <v>0</v>
      </c>
      <c r="O161" s="270">
        <f t="shared" si="76"/>
        <v>14</v>
      </c>
      <c r="P161" s="270">
        <f t="shared" si="77"/>
        <v>94</v>
      </c>
      <c r="Q161" s="270">
        <f t="shared" si="78"/>
        <v>425</v>
      </c>
      <c r="R161" s="270">
        <f t="shared" si="79"/>
        <v>425</v>
      </c>
      <c r="S161" s="271">
        <v>10</v>
      </c>
      <c r="T161" s="271">
        <v>59</v>
      </c>
      <c r="U161" s="271">
        <v>224</v>
      </c>
      <c r="V161" s="271">
        <f t="shared" si="86"/>
        <v>224</v>
      </c>
      <c r="W161" s="271"/>
      <c r="X161" s="271"/>
      <c r="Y161" s="271"/>
      <c r="Z161" s="271"/>
      <c r="AA161" s="271"/>
      <c r="AB161" s="271"/>
      <c r="AC161" s="271"/>
      <c r="AD161" s="271"/>
      <c r="AE161" s="271">
        <v>6</v>
      </c>
      <c r="AF161" s="271">
        <v>46</v>
      </c>
      <c r="AG161" s="271">
        <v>207</v>
      </c>
      <c r="AH161" s="271">
        <f t="shared" si="87"/>
        <v>207</v>
      </c>
      <c r="AI161" s="271">
        <v>13</v>
      </c>
      <c r="AJ161" s="271">
        <v>89</v>
      </c>
      <c r="AK161" s="271">
        <v>408</v>
      </c>
      <c r="AL161" s="271">
        <f t="shared" si="88"/>
        <v>408</v>
      </c>
      <c r="AM161" s="271"/>
      <c r="AN161" s="271"/>
      <c r="AO161" s="271"/>
      <c r="AP161" s="271"/>
      <c r="AQ161" s="271"/>
      <c r="AR161" s="271"/>
      <c r="AS161" s="271"/>
      <c r="AT161" s="271"/>
      <c r="AU161" s="271">
        <v>14</v>
      </c>
      <c r="AV161" s="271">
        <v>94</v>
      </c>
      <c r="AW161" s="271">
        <v>425</v>
      </c>
      <c r="AX161" s="271">
        <f t="shared" si="89"/>
        <v>425</v>
      </c>
      <c r="AY161" s="271">
        <v>13</v>
      </c>
      <c r="AZ161" s="271">
        <v>89</v>
      </c>
      <c r="BA161" s="271">
        <v>408</v>
      </c>
      <c r="BB161" s="271">
        <f t="shared" si="90"/>
        <v>408</v>
      </c>
      <c r="BC161" s="271"/>
      <c r="BD161" s="271"/>
      <c r="BE161" s="271"/>
      <c r="BF161" s="271"/>
      <c r="BG161" s="271"/>
      <c r="BH161" s="271"/>
      <c r="BI161" s="271"/>
      <c r="BJ161" s="271"/>
      <c r="BK161" s="271">
        <v>14</v>
      </c>
      <c r="BL161" s="271">
        <v>94</v>
      </c>
      <c r="BM161" s="271">
        <v>425</v>
      </c>
      <c r="BN161" s="271">
        <f t="shared" si="91"/>
        <v>425</v>
      </c>
      <c r="BO161" s="269"/>
    </row>
    <row r="162" spans="2:67" s="209" customFormat="1" outlineLevel="1">
      <c r="G162" s="236"/>
      <c r="H162" s="236"/>
      <c r="I162" s="236"/>
      <c r="J162" s="236"/>
      <c r="K162" s="236"/>
      <c r="L162" s="236"/>
      <c r="M162" s="236"/>
      <c r="N162" s="236"/>
      <c r="W162" s="236"/>
      <c r="X162" s="236"/>
      <c r="Y162" s="236"/>
      <c r="Z162" s="236"/>
      <c r="AA162" s="236"/>
      <c r="AB162" s="236"/>
      <c r="AC162" s="236"/>
      <c r="AD162" s="236"/>
      <c r="AM162" s="236"/>
      <c r="AN162" s="236"/>
      <c r="AO162" s="236"/>
      <c r="AP162" s="236"/>
      <c r="AQ162" s="236"/>
      <c r="AR162" s="236"/>
      <c r="AS162" s="236"/>
      <c r="AT162" s="236"/>
      <c r="BC162" s="236"/>
      <c r="BD162" s="236"/>
      <c r="BE162" s="236"/>
      <c r="BF162" s="236"/>
      <c r="BG162" s="236"/>
      <c r="BH162" s="236"/>
      <c r="BI162" s="236"/>
      <c r="BJ162" s="236"/>
    </row>
    <row r="163" spans="2:67" s="209" customFormat="1"/>
  </sheetData>
  <phoneticPr fontId="4" type="noConversion"/>
  <conditionalFormatting sqref="P71:T109">
    <cfRule type="cellIs" dxfId="37"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1091</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834</v>
      </c>
    </row>
    <row r="539" spans="1:2">
      <c r="A539" s="67">
        <v>44578.832814120397</v>
      </c>
      <c r="B539" t="s">
        <v>842</v>
      </c>
    </row>
    <row r="540" spans="1:2">
      <c r="A540" s="67">
        <v>44585.5426770833</v>
      </c>
      <c r="B540" t="s">
        <v>897</v>
      </c>
    </row>
    <row r="541" spans="1:2">
      <c r="A541" s="67">
        <v>44586.280075000002</v>
      </c>
      <c r="B541" t="s">
        <v>901</v>
      </c>
    </row>
    <row r="542" spans="1:2">
      <c r="A542" s="67">
        <v>44586.656645023097</v>
      </c>
      <c r="B542" t="s">
        <v>906</v>
      </c>
    </row>
    <row r="543" spans="1:2">
      <c r="A543" s="67">
        <v>44587.275448726898</v>
      </c>
      <c r="B543" t="s">
        <v>924</v>
      </c>
    </row>
    <row r="544" spans="1:2">
      <c r="A544" s="67">
        <v>44587.795490625002</v>
      </c>
      <c r="B544" t="s">
        <v>926</v>
      </c>
    </row>
    <row r="545" spans="1:2">
      <c r="A545" s="67"/>
      <c r="B545" t="s">
        <v>929</v>
      </c>
    </row>
    <row r="546" spans="1:2">
      <c r="A546" s="67">
        <v>44588.788017708299</v>
      </c>
      <c r="B546" t="s">
        <v>934</v>
      </c>
    </row>
    <row r="547" spans="1:2">
      <c r="A547" s="67"/>
      <c r="B547" t="s">
        <v>946</v>
      </c>
    </row>
    <row r="548" spans="1:2">
      <c r="A548" s="67"/>
      <c r="B548" t="s">
        <v>945</v>
      </c>
    </row>
    <row r="549" spans="1:2">
      <c r="A549" s="67"/>
      <c r="B549" t="s">
        <v>957</v>
      </c>
    </row>
    <row r="550" spans="1:2">
      <c r="A550" s="67"/>
      <c r="B550" t="s">
        <v>958</v>
      </c>
    </row>
    <row r="551" spans="1:2">
      <c r="A551" s="67"/>
      <c r="B551" t="s">
        <v>961</v>
      </c>
    </row>
    <row r="552" spans="1:2">
      <c r="A552" s="67"/>
      <c r="B552" t="s">
        <v>962</v>
      </c>
    </row>
    <row r="553" spans="1:2">
      <c r="A553" s="67"/>
      <c r="B553" t="s">
        <v>963</v>
      </c>
    </row>
    <row r="554" spans="1:2">
      <c r="A554" s="67"/>
      <c r="B554" t="s">
        <v>964</v>
      </c>
    </row>
    <row r="555" spans="1:2">
      <c r="A555" s="67"/>
      <c r="B555" t="s">
        <v>965</v>
      </c>
    </row>
    <row r="556" spans="1:2">
      <c r="A556" s="67"/>
      <c r="B556" t="s">
        <v>967</v>
      </c>
    </row>
    <row r="557" spans="1:2">
      <c r="A557" s="67"/>
      <c r="B557" t="s">
        <v>973</v>
      </c>
    </row>
    <row r="558" spans="1:2">
      <c r="A558" s="67"/>
      <c r="B558" t="s">
        <v>974</v>
      </c>
    </row>
    <row r="559" spans="1:2">
      <c r="A559" s="67"/>
      <c r="B559" t="s">
        <v>975</v>
      </c>
    </row>
    <row r="560" spans="1:2">
      <c r="A560" s="67"/>
      <c r="B560" t="s">
        <v>983</v>
      </c>
    </row>
    <row r="561" spans="1:2">
      <c r="A561" s="67"/>
      <c r="B561" t="s">
        <v>984</v>
      </c>
    </row>
    <row r="562" spans="1:2">
      <c r="A562" s="67"/>
      <c r="B562" t="s">
        <v>985</v>
      </c>
    </row>
    <row r="563" spans="1:2">
      <c r="A563" s="67"/>
      <c r="B563" t="s">
        <v>986</v>
      </c>
    </row>
    <row r="564" spans="1:2">
      <c r="A564" s="67"/>
      <c r="B564" t="s">
        <v>990</v>
      </c>
    </row>
    <row r="565" spans="1:2">
      <c r="A565" s="67"/>
      <c r="B565" t="s">
        <v>991</v>
      </c>
    </row>
    <row r="566" spans="1:2">
      <c r="A566" s="67">
        <v>44597.555416666597</v>
      </c>
      <c r="B566" t="s">
        <v>992</v>
      </c>
    </row>
    <row r="567" spans="1:2">
      <c r="A567" s="67">
        <v>44602.7170197917</v>
      </c>
      <c r="B567" t="s">
        <v>994</v>
      </c>
    </row>
    <row r="568" spans="1:2">
      <c r="A568" s="67"/>
      <c r="B568" t="s">
        <v>995</v>
      </c>
    </row>
    <row r="569" spans="1:2">
      <c r="A569" s="67"/>
      <c r="B569" t="s">
        <v>996</v>
      </c>
    </row>
    <row r="570" spans="1:2">
      <c r="A570" s="67"/>
      <c r="B570" t="s">
        <v>997</v>
      </c>
    </row>
    <row r="571" spans="1:2">
      <c r="A571" s="67"/>
      <c r="B571" t="s">
        <v>1000</v>
      </c>
    </row>
    <row r="572" spans="1:2">
      <c r="A572" s="67"/>
      <c r="B572" t="s">
        <v>1001</v>
      </c>
    </row>
    <row r="573" spans="1:2">
      <c r="A573" s="67">
        <v>44614.404053935199</v>
      </c>
      <c r="B573" t="s">
        <v>1002</v>
      </c>
    </row>
    <row r="574" spans="1:2">
      <c r="A574" s="67"/>
      <c r="B574" t="s">
        <v>1003</v>
      </c>
    </row>
    <row r="575" spans="1:2">
      <c r="A575" s="67"/>
      <c r="B575" t="s">
        <v>1010</v>
      </c>
    </row>
    <row r="576" spans="1:2">
      <c r="A576" s="67"/>
      <c r="B576" t="s">
        <v>1011</v>
      </c>
    </row>
    <row r="577" spans="1:2">
      <c r="A577" s="67"/>
      <c r="B577" t="s">
        <v>1012</v>
      </c>
    </row>
    <row r="578" spans="1:2">
      <c r="A578" s="67"/>
      <c r="B578" t="s">
        <v>1014</v>
      </c>
    </row>
    <row r="579" spans="1:2">
      <c r="A579" s="67">
        <v>44615.590889930601</v>
      </c>
      <c r="B579" t="s">
        <v>1015</v>
      </c>
    </row>
    <row r="580" spans="1:2">
      <c r="A580" s="67">
        <v>44616.283217592601</v>
      </c>
      <c r="B580" t="s">
        <v>1017</v>
      </c>
    </row>
    <row r="581" spans="1:2">
      <c r="A581" s="67"/>
      <c r="B581" t="s">
        <v>1018</v>
      </c>
    </row>
    <row r="582" spans="1:2">
      <c r="A582" s="67"/>
      <c r="B582" t="s">
        <v>1019</v>
      </c>
    </row>
    <row r="583" spans="1:2">
      <c r="A583" s="67"/>
      <c r="B583" t="s">
        <v>1020</v>
      </c>
    </row>
    <row r="584" spans="1:2">
      <c r="A584" s="67">
        <v>44618.651001041697</v>
      </c>
      <c r="B584" t="s">
        <v>1021</v>
      </c>
    </row>
    <row r="585" spans="1:2">
      <c r="A585" s="67"/>
      <c r="B585" t="s">
        <v>1022</v>
      </c>
    </row>
    <row r="586" spans="1:2">
      <c r="A586" s="67">
        <v>44619.920509606498</v>
      </c>
      <c r="B586" t="s">
        <v>1023</v>
      </c>
    </row>
    <row r="587" spans="1:2">
      <c r="A587" s="67"/>
      <c r="B587" t="s">
        <v>1024</v>
      </c>
    </row>
    <row r="588" spans="1:2">
      <c r="A588" s="67"/>
      <c r="B588" t="s">
        <v>1025</v>
      </c>
    </row>
    <row r="589" spans="1:2">
      <c r="A589" s="67"/>
      <c r="B589" t="s">
        <v>1026</v>
      </c>
    </row>
    <row r="590" spans="1:2">
      <c r="A590" s="67"/>
      <c r="B590" t="s">
        <v>1027</v>
      </c>
    </row>
    <row r="591" spans="1:2">
      <c r="A591" s="67"/>
      <c r="B591" t="s">
        <v>1028</v>
      </c>
    </row>
    <row r="592" spans="1:2">
      <c r="A592" s="67"/>
      <c r="B592" t="s">
        <v>1031</v>
      </c>
    </row>
    <row r="593" spans="1:2">
      <c r="A593" s="67"/>
      <c r="B593" t="s">
        <v>1032</v>
      </c>
    </row>
    <row r="594" spans="1:2">
      <c r="A594" s="67"/>
      <c r="B594" t="s">
        <v>1033</v>
      </c>
    </row>
    <row r="595" spans="1:2">
      <c r="A595" s="67"/>
      <c r="B595" t="s">
        <v>1034</v>
      </c>
    </row>
    <row r="596" spans="1:2">
      <c r="A596" s="67"/>
      <c r="B596" t="s">
        <v>1035</v>
      </c>
    </row>
    <row r="597" spans="1:2">
      <c r="A597" s="67"/>
      <c r="B597" t="s">
        <v>1036</v>
      </c>
    </row>
    <row r="598" spans="1:2">
      <c r="A598" s="67"/>
      <c r="B598" t="s">
        <v>1037</v>
      </c>
    </row>
    <row r="599" spans="1:2">
      <c r="A599" s="67"/>
      <c r="B599" t="s">
        <v>1038</v>
      </c>
    </row>
    <row r="600" spans="1:2">
      <c r="A600" s="67">
        <v>44630.964798379602</v>
      </c>
      <c r="B600" t="s">
        <v>1042</v>
      </c>
    </row>
    <row r="601" spans="1:2">
      <c r="A601" s="67">
        <v>44633.425590161998</v>
      </c>
      <c r="B601" t="s">
        <v>1045</v>
      </c>
    </row>
    <row r="602" spans="1:2">
      <c r="A602" s="67"/>
      <c r="B602" t="s">
        <v>1043</v>
      </c>
    </row>
    <row r="603" spans="1:2">
      <c r="A603" s="67"/>
      <c r="B603" t="s">
        <v>1044</v>
      </c>
    </row>
    <row r="604" spans="1:2">
      <c r="A604" s="67"/>
      <c r="B604" t="s">
        <v>1046</v>
      </c>
    </row>
    <row r="605" spans="1:2">
      <c r="A605" s="67"/>
      <c r="B605" t="s">
        <v>1049</v>
      </c>
    </row>
    <row r="606" spans="1:2">
      <c r="A606" s="67"/>
      <c r="B606" t="s">
        <v>1053</v>
      </c>
    </row>
    <row r="607" spans="1:2">
      <c r="A607" s="67">
        <v>44637.781481134298</v>
      </c>
      <c r="B607" t="s">
        <v>1059</v>
      </c>
    </row>
    <row r="608" spans="1:2">
      <c r="A608" s="67">
        <v>44638.499925578697</v>
      </c>
      <c r="B608" t="s">
        <v>1065</v>
      </c>
    </row>
    <row r="609" spans="1:2">
      <c r="A609" s="67"/>
      <c r="B609" t="s">
        <v>1066</v>
      </c>
    </row>
    <row r="610" spans="1:2">
      <c r="A610" s="67"/>
      <c r="B610" t="s">
        <v>1067</v>
      </c>
    </row>
    <row r="611" spans="1:2">
      <c r="A611" s="67"/>
      <c r="B611" t="s">
        <v>1073</v>
      </c>
    </row>
    <row r="612" spans="1:2">
      <c r="A612" s="67"/>
      <c r="B612" t="s">
        <v>1070</v>
      </c>
    </row>
    <row r="613" spans="1:2">
      <c r="A613" s="67"/>
      <c r="B613" t="s">
        <v>1071</v>
      </c>
    </row>
    <row r="614" spans="1:2">
      <c r="A614" s="67"/>
      <c r="B614" t="s">
        <v>1072</v>
      </c>
    </row>
    <row r="615" spans="1:2">
      <c r="A615" s="67"/>
      <c r="B615" t="s">
        <v>1074</v>
      </c>
    </row>
    <row r="616" spans="1:2">
      <c r="A616" s="67"/>
      <c r="B616" t="s">
        <v>1075</v>
      </c>
    </row>
    <row r="617" spans="1:2">
      <c r="A617" s="67"/>
      <c r="B617" t="s">
        <v>1076</v>
      </c>
    </row>
    <row r="618" spans="1:2">
      <c r="A618" s="67"/>
      <c r="B618" t="s">
        <v>1089</v>
      </c>
    </row>
    <row r="619" spans="1:2">
      <c r="A619" s="67"/>
      <c r="B619" t="s">
        <v>1090</v>
      </c>
    </row>
    <row r="620" spans="1:2">
      <c r="A620" s="67">
        <v>44645.404101620399</v>
      </c>
      <c r="B620" t="s">
        <v>1099</v>
      </c>
    </row>
    <row r="621" spans="1:2">
      <c r="A621" s="67"/>
      <c r="B621" t="s">
        <v>1103</v>
      </c>
    </row>
    <row r="622" spans="1:2">
      <c r="A622" s="67"/>
      <c r="B622" t="s">
        <v>1104</v>
      </c>
    </row>
    <row r="623" spans="1:2">
      <c r="A623" s="67"/>
      <c r="B623" t="s">
        <v>1105</v>
      </c>
    </row>
    <row r="624" spans="1:2">
      <c r="A624" s="67">
        <v>44646.453155555602</v>
      </c>
      <c r="B624" t="s">
        <v>1106</v>
      </c>
    </row>
    <row r="625" spans="1:2">
      <c r="A625" s="67"/>
      <c r="B625" t="s">
        <v>1108</v>
      </c>
    </row>
    <row r="626" spans="1:2">
      <c r="A626" s="67">
        <v>44647.337539699103</v>
      </c>
      <c r="B626" t="s">
        <v>1109</v>
      </c>
    </row>
    <row r="627" spans="1:2">
      <c r="A627" s="67"/>
      <c r="B627" t="s">
        <v>1110</v>
      </c>
    </row>
    <row r="628" spans="1:2">
      <c r="A628" s="67"/>
      <c r="B628" t="s">
        <v>1111</v>
      </c>
    </row>
    <row r="629" spans="1:2">
      <c r="A629" s="67"/>
      <c r="B629" t="s">
        <v>1112</v>
      </c>
    </row>
    <row r="630" spans="1:2">
      <c r="A630" s="67"/>
      <c r="B630" t="s">
        <v>1113</v>
      </c>
    </row>
    <row r="631" spans="1:2">
      <c r="A631" s="67"/>
      <c r="B631" t="s">
        <v>1114</v>
      </c>
    </row>
    <row r="632" spans="1:2">
      <c r="A632" s="67"/>
      <c r="B632" t="s">
        <v>1115</v>
      </c>
    </row>
    <row r="633" spans="1:2">
      <c r="A633" s="67"/>
      <c r="B633" t="s">
        <v>1116</v>
      </c>
    </row>
    <row r="634" spans="1:2">
      <c r="A634" s="67"/>
      <c r="B634" t="s">
        <v>1118</v>
      </c>
    </row>
    <row r="635" spans="1:2">
      <c r="A635" s="67"/>
      <c r="B635" t="s">
        <v>1119</v>
      </c>
    </row>
    <row r="636" spans="1:2">
      <c r="A636" s="67"/>
      <c r="B636" t="s">
        <v>1120</v>
      </c>
    </row>
    <row r="637" spans="1:2">
      <c r="A637" s="67">
        <v>44648.420485648101</v>
      </c>
      <c r="B637" t="s">
        <v>1121</v>
      </c>
    </row>
    <row r="638" spans="1:2">
      <c r="A638" s="67"/>
      <c r="B638" t="s">
        <v>1122</v>
      </c>
    </row>
    <row r="639" spans="1:2">
      <c r="A639" s="67"/>
      <c r="B639" t="s">
        <v>1123</v>
      </c>
    </row>
    <row r="640" spans="1:2">
      <c r="A640" s="67"/>
      <c r="B640" t="s">
        <v>1124</v>
      </c>
    </row>
    <row r="641" spans="1:2">
      <c r="A641" s="67"/>
      <c r="B641" t="s">
        <v>1133</v>
      </c>
    </row>
    <row r="642" spans="1:2">
      <c r="A642" s="67">
        <v>44651.913386689797</v>
      </c>
      <c r="B642" t="s">
        <v>1131</v>
      </c>
    </row>
    <row r="643" spans="1:2">
      <c r="A643" s="67"/>
      <c r="B643" t="s">
        <v>1134</v>
      </c>
    </row>
    <row r="644" spans="1:2">
      <c r="A644" s="67"/>
      <c r="B644" t="s">
        <v>1135</v>
      </c>
    </row>
    <row r="645" spans="1:2">
      <c r="A645" s="67">
        <v>44655.703434490701</v>
      </c>
      <c r="B645" t="s">
        <v>1136</v>
      </c>
    </row>
    <row r="646" spans="1:2">
      <c r="A646" s="67">
        <v>44666.621734375003</v>
      </c>
      <c r="B646" t="s">
        <v>1138</v>
      </c>
    </row>
    <row r="647" spans="1:2">
      <c r="A647" s="67">
        <v>44682.384163773102</v>
      </c>
      <c r="B647" t="s">
        <v>1625</v>
      </c>
    </row>
    <row r="648" spans="1:2">
      <c r="A648" s="67">
        <v>44683.867431828701</v>
      </c>
      <c r="B648" t="s">
        <v>1629</v>
      </c>
    </row>
    <row r="649" spans="1:2">
      <c r="A649" s="67"/>
      <c r="B649" t="s">
        <v>1630</v>
      </c>
    </row>
    <row r="650" spans="1:2">
      <c r="A650" s="67">
        <v>44686.339017129598</v>
      </c>
      <c r="B650" s="236" t="s">
        <v>1632</v>
      </c>
    </row>
    <row r="651" spans="1:2">
      <c r="A651" s="67"/>
      <c r="B651" t="s">
        <v>1633</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J50" sqref="J50"/>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6" customFormat="1">
      <c r="A6" s="17" t="s">
        <v>1647</v>
      </c>
      <c r="B6" s="255" t="b">
        <v>1</v>
      </c>
      <c r="C6" s="255" t="b">
        <v>1</v>
      </c>
      <c r="D6" s="255" t="b">
        <v>1</v>
      </c>
      <c r="E6" s="255" t="b">
        <v>1</v>
      </c>
      <c r="F6" s="255" t="b">
        <v>1</v>
      </c>
      <c r="G6" s="255" t="b">
        <v>0</v>
      </c>
      <c r="H6" s="255" t="b">
        <v>1</v>
      </c>
      <c r="I6" s="19" t="s">
        <v>1648</v>
      </c>
    </row>
    <row r="7" spans="1:9">
      <c r="A7" s="17" t="s">
        <v>45</v>
      </c>
      <c r="B7" s="21" t="b">
        <v>0</v>
      </c>
      <c r="C7" s="21" t="b">
        <v>0</v>
      </c>
      <c r="D7" s="21" t="b">
        <v>0</v>
      </c>
      <c r="E7" s="21" t="b">
        <v>0</v>
      </c>
      <c r="F7" s="21" t="b">
        <v>1</v>
      </c>
      <c r="G7" s="21" t="b">
        <v>0</v>
      </c>
      <c r="H7" s="21" t="b">
        <v>0</v>
      </c>
      <c r="I7" s="20" t="s">
        <v>438</v>
      </c>
    </row>
    <row r="8" spans="1:9" s="236" customFormat="1">
      <c r="A8" s="282" t="s">
        <v>1141</v>
      </c>
      <c r="B8" s="283" t="b">
        <v>0</v>
      </c>
      <c r="C8" s="283" t="b">
        <v>1</v>
      </c>
      <c r="D8" s="283" t="b">
        <v>0</v>
      </c>
      <c r="E8" s="283" t="b">
        <v>0</v>
      </c>
      <c r="F8" s="283" t="b">
        <v>0</v>
      </c>
      <c r="G8" s="283" t="b">
        <v>0</v>
      </c>
      <c r="H8" s="284" t="b">
        <v>0</v>
      </c>
      <c r="I8" s="20" t="s">
        <v>1142</v>
      </c>
    </row>
    <row r="9" spans="1:9" s="236" customFormat="1">
      <c r="A9" s="17" t="s">
        <v>1645</v>
      </c>
      <c r="B9" s="255" t="b">
        <v>1</v>
      </c>
      <c r="C9" s="255" t="b">
        <v>1</v>
      </c>
      <c r="D9" s="255" t="b">
        <v>1</v>
      </c>
      <c r="E9" s="255" t="b">
        <v>1</v>
      </c>
      <c r="F9" s="255" t="b">
        <v>1</v>
      </c>
      <c r="G9" s="255" t="b">
        <v>0</v>
      </c>
      <c r="H9" s="255" t="b">
        <v>1</v>
      </c>
      <c r="I9" s="20" t="s">
        <v>1646</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895</v>
      </c>
      <c r="B13" s="21" t="b">
        <v>1</v>
      </c>
      <c r="C13" s="21" t="b">
        <v>1</v>
      </c>
      <c r="D13" s="21" t="b">
        <v>1</v>
      </c>
      <c r="E13" s="21" t="b">
        <v>1</v>
      </c>
      <c r="F13" s="21" t="b">
        <v>1</v>
      </c>
      <c r="G13" s="21" t="b">
        <v>0</v>
      </c>
      <c r="H13" s="21" t="b">
        <v>1</v>
      </c>
      <c r="I13" s="20" t="s">
        <v>896</v>
      </c>
    </row>
    <row r="14" spans="1:9">
      <c r="A14" s="17" t="s">
        <v>831</v>
      </c>
      <c r="B14" s="21" t="b">
        <v>1</v>
      </c>
      <c r="C14" s="21" t="b">
        <v>1</v>
      </c>
      <c r="D14" s="21" t="b">
        <v>1</v>
      </c>
      <c r="E14" s="21" t="b">
        <v>0</v>
      </c>
      <c r="F14" s="21" t="b">
        <v>1</v>
      </c>
      <c r="G14" s="21" t="b">
        <v>0</v>
      </c>
      <c r="H14" s="21" t="b">
        <v>1</v>
      </c>
      <c r="I14" s="20" t="s">
        <v>898</v>
      </c>
    </row>
    <row r="15" spans="1:9">
      <c r="A15" s="17" t="s">
        <v>830</v>
      </c>
      <c r="B15" s="21" t="b">
        <v>1</v>
      </c>
      <c r="C15" s="21" t="b">
        <v>1</v>
      </c>
      <c r="D15" s="21" t="b">
        <v>1</v>
      </c>
      <c r="E15" s="21" t="b">
        <v>0</v>
      </c>
      <c r="F15" s="21" t="b">
        <v>1</v>
      </c>
      <c r="G15" s="21" t="b">
        <v>0</v>
      </c>
      <c r="H15" s="21" t="b">
        <v>1</v>
      </c>
      <c r="I15" s="20" t="s">
        <v>899</v>
      </c>
    </row>
    <row r="16" spans="1:9">
      <c r="A16" s="17" t="s">
        <v>832</v>
      </c>
      <c r="B16" s="21" t="b">
        <v>1</v>
      </c>
      <c r="C16" s="21" t="b">
        <v>1</v>
      </c>
      <c r="D16" s="21" t="b">
        <v>1</v>
      </c>
      <c r="E16" s="21" t="b">
        <v>0</v>
      </c>
      <c r="F16" s="21" t="b">
        <v>1</v>
      </c>
      <c r="G16" s="21" t="b">
        <v>0</v>
      </c>
      <c r="H16" s="21" t="b">
        <v>1</v>
      </c>
      <c r="I16" s="20" t="s">
        <v>900</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6" t="s">
        <v>971</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9" customFormat="1">
      <c r="A27" s="81" t="s">
        <v>1029</v>
      </c>
      <c r="B27" s="21" t="b">
        <v>0</v>
      </c>
      <c r="C27" s="21" t="b">
        <v>0</v>
      </c>
      <c r="D27" s="21" t="b">
        <v>0</v>
      </c>
      <c r="E27" s="21" t="b">
        <v>0</v>
      </c>
      <c r="F27" s="21" t="b">
        <v>0</v>
      </c>
      <c r="G27" s="21" t="b">
        <v>1</v>
      </c>
      <c r="H27" s="63" t="b">
        <v>0</v>
      </c>
      <c r="I27" s="217" t="s">
        <v>1030</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5" t="b">
        <v>0</v>
      </c>
      <c r="H49" s="86" t="b">
        <v>0</v>
      </c>
      <c r="I49" s="30" t="s">
        <v>475</v>
      </c>
    </row>
    <row r="50" spans="1:9">
      <c r="A50" s="17" t="s">
        <v>58</v>
      </c>
      <c r="B50" s="76" t="b">
        <v>1</v>
      </c>
      <c r="C50" s="76" t="b">
        <v>1</v>
      </c>
      <c r="D50" s="76" t="b">
        <v>1</v>
      </c>
      <c r="E50" s="76" t="b">
        <v>1</v>
      </c>
      <c r="F50" s="76" t="b">
        <v>1</v>
      </c>
      <c r="G50" s="76" t="b">
        <v>0</v>
      </c>
      <c r="H50" s="76" t="b">
        <v>1</v>
      </c>
      <c r="I50" s="20" t="s">
        <v>477</v>
      </c>
    </row>
    <row r="51" spans="1:9" s="236" customFormat="1">
      <c r="A51" s="17" t="s">
        <v>1068</v>
      </c>
      <c r="B51" s="243" t="b">
        <v>1</v>
      </c>
      <c r="C51" s="243" t="b">
        <v>1</v>
      </c>
      <c r="D51" s="243" t="b">
        <v>1</v>
      </c>
      <c r="E51" s="243" t="b">
        <v>0</v>
      </c>
      <c r="F51" s="243" t="b">
        <v>1</v>
      </c>
      <c r="G51" s="243" t="b">
        <v>0</v>
      </c>
      <c r="H51" s="243" t="b">
        <v>1</v>
      </c>
      <c r="I51" s="20" t="s">
        <v>1069</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6" priority="7" operator="equal">
      <formula>FALSE</formula>
    </cfRule>
  </conditionalFormatting>
  <conditionalFormatting sqref="B27:H27">
    <cfRule type="cellIs" dxfId="35" priority="5" operator="equal">
      <formula>FALSE</formula>
    </cfRule>
  </conditionalFormatting>
  <conditionalFormatting sqref="B51:H51">
    <cfRule type="cellIs" dxfId="34" priority="4" operator="equal">
      <formula>FALSE</formula>
    </cfRule>
  </conditionalFormatting>
  <conditionalFormatting sqref="B8:H8">
    <cfRule type="cellIs" dxfId="33" priority="3" operator="equal">
      <formula>FALSE</formula>
    </cfRule>
  </conditionalFormatting>
  <conditionalFormatting sqref="B9:H9">
    <cfRule type="cellIs" dxfId="32" priority="2" operator="equal">
      <formula>FALSE</formula>
    </cfRule>
  </conditionalFormatting>
  <conditionalFormatting sqref="B6:H6">
    <cfRule type="cellIs" dxfId="31"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1624</v>
      </c>
    </row>
    <row r="3" spans="1:10">
      <c r="B3" s="144" t="s">
        <v>1</v>
      </c>
      <c r="C3" s="145" t="s">
        <v>2</v>
      </c>
      <c r="D3" s="145" t="s">
        <v>3</v>
      </c>
      <c r="E3" t="s">
        <v>4</v>
      </c>
      <c r="F3" s="222" t="s">
        <v>1</v>
      </c>
      <c r="G3" s="223" t="s">
        <v>2</v>
      </c>
      <c r="H3" s="223" t="s">
        <v>3</v>
      </c>
      <c r="I3" s="223" t="s">
        <v>4</v>
      </c>
    </row>
    <row r="4" spans="1:10">
      <c r="B4" s="146" t="s">
        <v>18</v>
      </c>
      <c r="C4" s="147"/>
      <c r="D4" s="148"/>
      <c r="E4" t="s">
        <v>1143</v>
      </c>
      <c r="F4" s="146" t="s">
        <v>18</v>
      </c>
      <c r="G4" s="148"/>
      <c r="H4" s="148"/>
      <c r="I4" s="285" t="s">
        <v>1143</v>
      </c>
    </row>
    <row r="5" spans="1:10">
      <c r="A5" s="236" t="e">
        <f t="shared" ref="A5:A68" si="0">IF($C5="","blank",MATCH($C5,$G$5:$G$130,0))</f>
        <v>#N/A</v>
      </c>
      <c r="B5" s="24" t="s">
        <v>18</v>
      </c>
      <c r="C5" s="149" t="s">
        <v>1636</v>
      </c>
      <c r="D5" s="148"/>
      <c r="F5" s="208" t="s">
        <v>10</v>
      </c>
      <c r="G5" s="149" t="s">
        <v>661</v>
      </c>
      <c r="H5" s="148"/>
      <c r="I5" s="286"/>
    </row>
    <row r="6" spans="1:10">
      <c r="A6" s="236">
        <f t="shared" si="0"/>
        <v>1</v>
      </c>
      <c r="B6" s="150" t="s">
        <v>10</v>
      </c>
      <c r="C6" s="149" t="s">
        <v>661</v>
      </c>
      <c r="D6" s="151"/>
      <c r="F6" s="208" t="s">
        <v>10</v>
      </c>
      <c r="G6" s="149" t="s">
        <v>24</v>
      </c>
      <c r="H6" s="148"/>
      <c r="I6" s="286"/>
    </row>
    <row r="7" spans="1:10">
      <c r="A7" s="236">
        <f t="shared" si="0"/>
        <v>2</v>
      </c>
      <c r="B7" s="150" t="s">
        <v>10</v>
      </c>
      <c r="C7" s="149" t="s">
        <v>24</v>
      </c>
      <c r="D7" s="151"/>
      <c r="F7" s="208" t="s">
        <v>10</v>
      </c>
      <c r="G7" s="149" t="s">
        <v>25</v>
      </c>
      <c r="H7" s="148"/>
      <c r="I7" s="286"/>
    </row>
    <row r="8" spans="1:10">
      <c r="A8" s="236">
        <f t="shared" si="0"/>
        <v>3</v>
      </c>
      <c r="B8" s="24" t="s">
        <v>10</v>
      </c>
      <c r="C8" s="149" t="s">
        <v>25</v>
      </c>
      <c r="D8" s="148"/>
      <c r="F8" s="208" t="s">
        <v>10</v>
      </c>
      <c r="G8" s="149" t="s">
        <v>490</v>
      </c>
      <c r="H8" s="148"/>
      <c r="I8" s="286"/>
    </row>
    <row r="9" spans="1:10">
      <c r="A9" s="236">
        <f t="shared" si="0"/>
        <v>4</v>
      </c>
      <c r="B9" s="24" t="s">
        <v>10</v>
      </c>
      <c r="C9" s="149" t="s">
        <v>490</v>
      </c>
      <c r="D9" s="148"/>
      <c r="F9" s="208" t="s">
        <v>10</v>
      </c>
      <c r="G9" s="149" t="s">
        <v>199</v>
      </c>
      <c r="H9" s="148"/>
      <c r="I9" s="286"/>
    </row>
    <row r="10" spans="1:10">
      <c r="A10" s="236">
        <f t="shared" si="0"/>
        <v>5</v>
      </c>
      <c r="B10" s="24" t="s">
        <v>10</v>
      </c>
      <c r="C10" s="149" t="s">
        <v>199</v>
      </c>
      <c r="D10" s="148"/>
      <c r="F10" s="208" t="s">
        <v>10</v>
      </c>
      <c r="G10" s="149" t="s">
        <v>1623</v>
      </c>
      <c r="H10" s="148"/>
      <c r="I10" s="286"/>
    </row>
    <row r="11" spans="1:10">
      <c r="A11">
        <f t="shared" si="0"/>
        <v>6</v>
      </c>
      <c r="B11" s="24" t="s">
        <v>10</v>
      </c>
      <c r="C11" s="149" t="s">
        <v>1623</v>
      </c>
      <c r="D11" s="148"/>
      <c r="F11" s="208" t="s">
        <v>10</v>
      </c>
      <c r="G11" s="149" t="s">
        <v>23</v>
      </c>
      <c r="H11" s="148"/>
      <c r="I11" s="286"/>
    </row>
    <row r="12" spans="1:10" s="236" customFormat="1">
      <c r="A12" s="236" t="e">
        <f t="shared" si="0"/>
        <v>#N/A</v>
      </c>
      <c r="B12" s="208" t="s">
        <v>18</v>
      </c>
      <c r="C12" s="149" t="s">
        <v>1637</v>
      </c>
      <c r="D12" s="148"/>
      <c r="F12" s="208" t="s">
        <v>10</v>
      </c>
      <c r="G12" s="149" t="s">
        <v>1626</v>
      </c>
      <c r="H12" s="148"/>
      <c r="I12" s="286" t="s">
        <v>1627</v>
      </c>
      <c r="J12" s="286" t="s">
        <v>1628</v>
      </c>
    </row>
    <row r="13" spans="1:10">
      <c r="A13" s="236">
        <f t="shared" si="0"/>
        <v>7</v>
      </c>
      <c r="B13" s="24" t="s">
        <v>10</v>
      </c>
      <c r="C13" s="149" t="s">
        <v>23</v>
      </c>
      <c r="D13" s="148"/>
      <c r="F13" s="208" t="s">
        <v>10</v>
      </c>
      <c r="G13" s="149" t="s">
        <v>698</v>
      </c>
      <c r="H13" s="148"/>
      <c r="I13" s="286"/>
    </row>
    <row r="14" spans="1:10">
      <c r="A14" s="236" t="e">
        <f t="shared" si="0"/>
        <v>#N/A</v>
      </c>
      <c r="B14" s="208" t="s">
        <v>10</v>
      </c>
      <c r="C14" s="149" t="s">
        <v>1634</v>
      </c>
      <c r="D14" s="148"/>
      <c r="F14" s="208" t="s">
        <v>10</v>
      </c>
      <c r="G14" s="149" t="s">
        <v>820</v>
      </c>
      <c r="H14" s="148"/>
      <c r="I14" s="286"/>
    </row>
    <row r="15" spans="1:10">
      <c r="A15" s="236">
        <f t="shared" si="0"/>
        <v>8</v>
      </c>
      <c r="B15" s="24" t="s">
        <v>10</v>
      </c>
      <c r="C15" s="149" t="s">
        <v>1626</v>
      </c>
      <c r="D15" s="148"/>
      <c r="E15" t="s">
        <v>1627</v>
      </c>
      <c r="F15" s="208" t="s">
        <v>10</v>
      </c>
      <c r="G15" s="149" t="s">
        <v>836</v>
      </c>
      <c r="H15" s="148"/>
      <c r="I15" s="286"/>
    </row>
    <row r="16" spans="1:10">
      <c r="A16" s="236">
        <f t="shared" si="0"/>
        <v>8</v>
      </c>
      <c r="B16" s="24" t="s">
        <v>10</v>
      </c>
      <c r="C16" s="149" t="s">
        <v>1626</v>
      </c>
      <c r="D16" s="148"/>
      <c r="E16" t="s">
        <v>1628</v>
      </c>
      <c r="F16" s="208" t="s">
        <v>10</v>
      </c>
      <c r="G16" s="149" t="s">
        <v>835</v>
      </c>
      <c r="H16" s="148"/>
      <c r="I16" s="286"/>
    </row>
    <row r="17" spans="1:15">
      <c r="A17" s="236">
        <f t="shared" si="0"/>
        <v>9</v>
      </c>
      <c r="B17" s="24" t="s">
        <v>10</v>
      </c>
      <c r="C17" s="149" t="s">
        <v>698</v>
      </c>
      <c r="D17" s="148"/>
      <c r="F17" s="208" t="s">
        <v>10</v>
      </c>
      <c r="G17" s="149" t="s">
        <v>1056</v>
      </c>
      <c r="H17" s="148"/>
      <c r="I17" s="286"/>
    </row>
    <row r="18" spans="1:15">
      <c r="A18" s="236">
        <f t="shared" si="0"/>
        <v>10</v>
      </c>
      <c r="B18" s="24" t="s">
        <v>10</v>
      </c>
      <c r="C18" s="149" t="s">
        <v>820</v>
      </c>
      <c r="D18" s="148"/>
      <c r="F18" s="208" t="s">
        <v>10</v>
      </c>
      <c r="G18" s="149" t="s">
        <v>1062</v>
      </c>
      <c r="H18" s="148"/>
      <c r="I18" s="286"/>
    </row>
    <row r="19" spans="1:15">
      <c r="A19" s="236" t="e">
        <f t="shared" si="0"/>
        <v>#N/A</v>
      </c>
      <c r="B19" s="24" t="s">
        <v>10</v>
      </c>
      <c r="C19" s="149" t="s">
        <v>1649</v>
      </c>
      <c r="D19" s="148"/>
      <c r="E19" t="s">
        <v>173</v>
      </c>
      <c r="F19" s="208" t="s">
        <v>10</v>
      </c>
      <c r="G19" s="149" t="s">
        <v>535</v>
      </c>
      <c r="H19" s="151"/>
      <c r="I19" s="286" t="s">
        <v>1064</v>
      </c>
    </row>
    <row r="20" spans="1:15">
      <c r="A20" s="236" t="e">
        <f t="shared" si="0"/>
        <v>#N/A</v>
      </c>
      <c r="B20" s="24" t="s">
        <v>10</v>
      </c>
      <c r="C20" s="149" t="s">
        <v>1651</v>
      </c>
      <c r="D20" s="148"/>
      <c r="F20" s="208" t="s">
        <v>10</v>
      </c>
      <c r="G20" s="149" t="s">
        <v>1058</v>
      </c>
      <c r="H20" s="148"/>
      <c r="I20" s="286"/>
    </row>
    <row r="21" spans="1:15">
      <c r="A21" s="236" t="e">
        <f t="shared" si="0"/>
        <v>#N/A</v>
      </c>
      <c r="B21" s="24" t="s">
        <v>10</v>
      </c>
      <c r="C21" s="149" t="s">
        <v>1650</v>
      </c>
      <c r="D21" s="148"/>
      <c r="E21" t="s">
        <v>173</v>
      </c>
      <c r="F21" s="208" t="s">
        <v>10</v>
      </c>
      <c r="G21" s="149" t="s">
        <v>1057</v>
      </c>
      <c r="H21" s="148"/>
      <c r="I21" s="286"/>
    </row>
    <row r="22" spans="1:15">
      <c r="A22" s="236" t="e">
        <f t="shared" si="0"/>
        <v>#N/A</v>
      </c>
      <c r="B22" s="24" t="s">
        <v>18</v>
      </c>
      <c r="C22" s="149" t="s">
        <v>1638</v>
      </c>
      <c r="D22" s="148"/>
      <c r="F22" s="208" t="s">
        <v>10</v>
      </c>
      <c r="G22" s="149" t="s">
        <v>1061</v>
      </c>
      <c r="H22" s="148"/>
      <c r="I22" s="286"/>
    </row>
    <row r="23" spans="1:15">
      <c r="A23" s="236">
        <f t="shared" si="0"/>
        <v>11</v>
      </c>
      <c r="B23" s="24" t="s">
        <v>10</v>
      </c>
      <c r="C23" s="149" t="s">
        <v>836</v>
      </c>
      <c r="D23" s="148"/>
      <c r="F23" s="208" t="s">
        <v>0</v>
      </c>
      <c r="G23" s="149" t="s">
        <v>378</v>
      </c>
      <c r="H23" s="151"/>
      <c r="I23" s="286"/>
    </row>
    <row r="24" spans="1:15">
      <c r="A24" s="236">
        <f t="shared" si="0"/>
        <v>12</v>
      </c>
      <c r="B24" s="24" t="s">
        <v>10</v>
      </c>
      <c r="C24" s="149" t="s">
        <v>835</v>
      </c>
      <c r="D24" s="148"/>
      <c r="F24" s="208" t="s">
        <v>0</v>
      </c>
      <c r="G24" s="149" t="s">
        <v>379</v>
      </c>
      <c r="H24" s="151"/>
      <c r="I24" s="286"/>
    </row>
    <row r="25" spans="1:15">
      <c r="A25" s="236">
        <f t="shared" si="0"/>
        <v>13</v>
      </c>
      <c r="B25" s="24" t="s">
        <v>10</v>
      </c>
      <c r="C25" s="149" t="s">
        <v>1056</v>
      </c>
      <c r="D25" s="148"/>
      <c r="F25" s="208" t="s">
        <v>10</v>
      </c>
      <c r="G25" s="149" t="s">
        <v>28</v>
      </c>
      <c r="H25" s="148"/>
      <c r="I25" s="286" t="s">
        <v>396</v>
      </c>
      <c r="J25" s="286" t="s">
        <v>669</v>
      </c>
    </row>
    <row r="26" spans="1:15">
      <c r="A26" s="236">
        <f t="shared" si="0"/>
        <v>14</v>
      </c>
      <c r="B26" s="24" t="s">
        <v>10</v>
      </c>
      <c r="C26" s="149" t="s">
        <v>1062</v>
      </c>
      <c r="D26" s="148"/>
      <c r="F26" s="208" t="s">
        <v>10</v>
      </c>
      <c r="G26" s="149" t="s">
        <v>769</v>
      </c>
      <c r="H26" s="148"/>
      <c r="I26" s="286" t="s">
        <v>771</v>
      </c>
    </row>
    <row r="27" spans="1:15">
      <c r="A27" s="236">
        <f t="shared" si="0"/>
        <v>15</v>
      </c>
      <c r="B27" s="24" t="s">
        <v>10</v>
      </c>
      <c r="C27" s="149" t="s">
        <v>535</v>
      </c>
      <c r="D27" s="148"/>
      <c r="E27" t="s">
        <v>1064</v>
      </c>
      <c r="F27" s="208" t="s">
        <v>10</v>
      </c>
      <c r="G27" s="149" t="s">
        <v>22</v>
      </c>
      <c r="H27" s="148"/>
      <c r="I27" s="286" t="s">
        <v>392</v>
      </c>
      <c r="J27" s="286" t="s">
        <v>111</v>
      </c>
      <c r="K27" s="286" t="s">
        <v>771</v>
      </c>
      <c r="L27" s="236"/>
      <c r="M27" s="236"/>
      <c r="N27" s="236"/>
      <c r="O27" s="236"/>
    </row>
    <row r="28" spans="1:15" s="236" customFormat="1">
      <c r="A28" s="236">
        <f t="shared" si="0"/>
        <v>16</v>
      </c>
      <c r="B28" s="208" t="s">
        <v>10</v>
      </c>
      <c r="C28" s="149" t="s">
        <v>1058</v>
      </c>
      <c r="D28" s="148"/>
      <c r="F28" s="208" t="s">
        <v>10</v>
      </c>
      <c r="G28" s="149" t="s">
        <v>21</v>
      </c>
      <c r="H28" s="148"/>
      <c r="I28" s="286" t="s">
        <v>394</v>
      </c>
      <c r="J28" s="286" t="s">
        <v>771</v>
      </c>
      <c r="K28" s="286" t="s">
        <v>393</v>
      </c>
      <c r="L28" s="286" t="s">
        <v>367</v>
      </c>
      <c r="M28" s="286"/>
      <c r="N28" s="286"/>
      <c r="O28" s="286"/>
    </row>
    <row r="29" spans="1:15">
      <c r="A29" s="236">
        <f t="shared" si="0"/>
        <v>17</v>
      </c>
      <c r="B29" s="208" t="s">
        <v>10</v>
      </c>
      <c r="C29" s="149" t="s">
        <v>1057</v>
      </c>
      <c r="D29" s="148"/>
      <c r="F29" s="208" t="s">
        <v>10</v>
      </c>
      <c r="G29" s="149" t="s">
        <v>20</v>
      </c>
      <c r="H29" s="148"/>
      <c r="I29" s="286" t="s">
        <v>392</v>
      </c>
      <c r="J29" s="286" t="s">
        <v>771</v>
      </c>
    </row>
    <row r="30" spans="1:15">
      <c r="A30" s="236" t="e">
        <f t="shared" si="0"/>
        <v>#N/A</v>
      </c>
      <c r="B30" s="208" t="s">
        <v>10</v>
      </c>
      <c r="C30" s="149" t="s">
        <v>1631</v>
      </c>
      <c r="D30" s="148"/>
      <c r="F30" s="208" t="s">
        <v>10</v>
      </c>
      <c r="G30" s="149" t="s">
        <v>13</v>
      </c>
      <c r="H30" s="148"/>
      <c r="I30" s="286"/>
    </row>
    <row r="31" spans="1:15">
      <c r="A31" s="236">
        <f t="shared" si="0"/>
        <v>19</v>
      </c>
      <c r="B31" s="208" t="s">
        <v>0</v>
      </c>
      <c r="C31" s="149" t="s">
        <v>378</v>
      </c>
      <c r="D31" s="148"/>
      <c r="F31" s="208" t="s">
        <v>10</v>
      </c>
      <c r="G31" s="149" t="s">
        <v>240</v>
      </c>
      <c r="H31" s="148"/>
      <c r="I31" s="286"/>
    </row>
    <row r="32" spans="1:15">
      <c r="A32" s="236">
        <f t="shared" si="0"/>
        <v>20</v>
      </c>
      <c r="B32" s="208" t="s">
        <v>0</v>
      </c>
      <c r="C32" s="149" t="s">
        <v>379</v>
      </c>
      <c r="D32" s="148"/>
      <c r="F32" s="208" t="s">
        <v>10</v>
      </c>
      <c r="G32" s="149" t="s">
        <v>241</v>
      </c>
      <c r="H32" s="148"/>
      <c r="I32" s="286"/>
    </row>
    <row r="33" spans="1:488">
      <c r="A33" s="236">
        <f t="shared" si="0"/>
        <v>21</v>
      </c>
      <c r="B33" s="208" t="s">
        <v>10</v>
      </c>
      <c r="C33" s="149" t="s">
        <v>28</v>
      </c>
      <c r="D33" s="148"/>
      <c r="E33" t="s">
        <v>396</v>
      </c>
      <c r="F33" s="208" t="s">
        <v>10</v>
      </c>
      <c r="G33" s="149" t="s">
        <v>242</v>
      </c>
      <c r="H33" s="148"/>
      <c r="I33" s="286" t="s">
        <v>6</v>
      </c>
      <c r="J33" s="286" t="s">
        <v>7</v>
      </c>
      <c r="K33" s="286" t="s">
        <v>8</v>
      </c>
      <c r="L33" s="286" t="s">
        <v>173</v>
      </c>
      <c r="M33" s="286" t="s">
        <v>188</v>
      </c>
      <c r="N33" s="286" t="s">
        <v>254</v>
      </c>
      <c r="O33" s="286" t="s">
        <v>256</v>
      </c>
      <c r="P33" s="286" t="s">
        <v>291</v>
      </c>
    </row>
    <row r="34" spans="1:488">
      <c r="A34" s="236">
        <f t="shared" si="0"/>
        <v>21</v>
      </c>
      <c r="B34" s="208" t="s">
        <v>10</v>
      </c>
      <c r="C34" s="149" t="s">
        <v>28</v>
      </c>
      <c r="D34" s="148"/>
      <c r="E34" t="s">
        <v>669</v>
      </c>
      <c r="F34" s="208" t="s">
        <v>10</v>
      </c>
      <c r="G34" s="149" t="s">
        <v>243</v>
      </c>
      <c r="H34" s="148"/>
      <c r="I34" s="286" t="s">
        <v>6</v>
      </c>
      <c r="J34" s="286" t="s">
        <v>7</v>
      </c>
    </row>
    <row r="35" spans="1:488">
      <c r="A35" s="236" t="e">
        <f t="shared" si="0"/>
        <v>#N/A</v>
      </c>
      <c r="B35" s="208" t="s">
        <v>18</v>
      </c>
      <c r="C35" s="149" t="s">
        <v>1639</v>
      </c>
      <c r="D35" s="148"/>
      <c r="F35" s="208" t="s">
        <v>10</v>
      </c>
      <c r="G35" s="149" t="s">
        <v>244</v>
      </c>
      <c r="H35" s="148"/>
      <c r="I35" s="286"/>
    </row>
    <row r="36" spans="1:488">
      <c r="A36" s="236">
        <f t="shared" si="0"/>
        <v>22</v>
      </c>
      <c r="B36" s="208" t="s">
        <v>10</v>
      </c>
      <c r="C36" s="149" t="s">
        <v>769</v>
      </c>
      <c r="D36" s="148"/>
      <c r="E36" t="s">
        <v>771</v>
      </c>
      <c r="F36" s="208" t="s">
        <v>10</v>
      </c>
      <c r="G36" s="149" t="s">
        <v>245</v>
      </c>
      <c r="H36" s="148"/>
      <c r="I36" s="286" t="s">
        <v>8</v>
      </c>
    </row>
    <row r="37" spans="1:488">
      <c r="A37" s="236">
        <f t="shared" si="0"/>
        <v>23</v>
      </c>
      <c r="B37" s="208" t="s">
        <v>10</v>
      </c>
      <c r="C37" s="149" t="s">
        <v>22</v>
      </c>
      <c r="D37" s="148"/>
      <c r="E37" t="s">
        <v>392</v>
      </c>
      <c r="F37" s="208" t="s">
        <v>10</v>
      </c>
      <c r="G37" s="149" t="s">
        <v>246</v>
      </c>
      <c r="H37" s="148"/>
      <c r="I37" s="286"/>
    </row>
    <row r="38" spans="1:488">
      <c r="A38" s="236">
        <f t="shared" si="0"/>
        <v>23</v>
      </c>
      <c r="B38" s="208" t="s">
        <v>10</v>
      </c>
      <c r="C38" s="149" t="s">
        <v>22</v>
      </c>
      <c r="D38" s="148"/>
      <c r="E38" t="s">
        <v>111</v>
      </c>
      <c r="F38" s="208" t="s">
        <v>10</v>
      </c>
      <c r="G38" s="149" t="s">
        <v>345</v>
      </c>
      <c r="H38" s="148"/>
      <c r="I38" s="286"/>
    </row>
    <row r="39" spans="1:488">
      <c r="A39" s="236">
        <f t="shared" si="0"/>
        <v>23</v>
      </c>
      <c r="B39" s="208" t="s">
        <v>10</v>
      </c>
      <c r="C39" s="149" t="s">
        <v>22</v>
      </c>
      <c r="D39" s="148"/>
      <c r="E39" t="s">
        <v>771</v>
      </c>
      <c r="F39" s="208" t="s">
        <v>10</v>
      </c>
      <c r="G39" s="149" t="s">
        <v>346</v>
      </c>
      <c r="H39" s="148"/>
      <c r="I39" s="286"/>
    </row>
    <row r="40" spans="1:488">
      <c r="A40" s="236">
        <f t="shared" si="0"/>
        <v>24</v>
      </c>
      <c r="B40" s="208" t="s">
        <v>10</v>
      </c>
      <c r="C40" s="149" t="s">
        <v>21</v>
      </c>
      <c r="D40" s="148"/>
      <c r="E40" t="s">
        <v>394</v>
      </c>
      <c r="F40" s="208" t="s">
        <v>10</v>
      </c>
      <c r="G40" s="149" t="s">
        <v>1130</v>
      </c>
      <c r="H40" s="148"/>
      <c r="I40" s="286" t="s">
        <v>309</v>
      </c>
    </row>
    <row r="41" spans="1:488">
      <c r="A41" s="236">
        <f t="shared" si="0"/>
        <v>24</v>
      </c>
      <c r="B41" s="208" t="s">
        <v>10</v>
      </c>
      <c r="C41" s="149" t="s">
        <v>21</v>
      </c>
      <c r="D41" s="148"/>
      <c r="E41" t="s">
        <v>771</v>
      </c>
      <c r="F41" s="208" t="s">
        <v>10</v>
      </c>
      <c r="G41" s="149" t="s">
        <v>238</v>
      </c>
      <c r="H41" s="148"/>
      <c r="I41" s="286"/>
    </row>
    <row r="42" spans="1:488">
      <c r="A42" s="236">
        <f t="shared" si="0"/>
        <v>24</v>
      </c>
      <c r="B42" s="208" t="s">
        <v>10</v>
      </c>
      <c r="C42" s="149" t="s">
        <v>21</v>
      </c>
      <c r="D42" s="148"/>
      <c r="E42" t="s">
        <v>393</v>
      </c>
      <c r="F42" s="208" t="s">
        <v>10</v>
      </c>
      <c r="G42" s="149" t="s">
        <v>239</v>
      </c>
      <c r="H42" s="148"/>
      <c r="I42" s="286"/>
    </row>
    <row r="43" spans="1:488">
      <c r="A43" s="236">
        <f t="shared" si="0"/>
        <v>24</v>
      </c>
      <c r="B43" s="208" t="s">
        <v>10</v>
      </c>
      <c r="C43" s="149" t="s">
        <v>21</v>
      </c>
      <c r="D43" s="148"/>
      <c r="E43" t="s">
        <v>367</v>
      </c>
      <c r="F43" s="208" t="s">
        <v>10</v>
      </c>
      <c r="G43" s="149" t="s">
        <v>35</v>
      </c>
      <c r="H43" s="148"/>
      <c r="I43" s="286" t="s">
        <v>6</v>
      </c>
      <c r="J43" s="286" t="s">
        <v>7</v>
      </c>
      <c r="K43" s="286" t="s">
        <v>8</v>
      </c>
      <c r="L43" s="286" t="s">
        <v>173</v>
      </c>
      <c r="M43" s="286" t="s">
        <v>188</v>
      </c>
      <c r="N43" s="286" t="s">
        <v>254</v>
      </c>
      <c r="O43" s="286" t="s">
        <v>256</v>
      </c>
      <c r="P43" s="286" t="s">
        <v>291</v>
      </c>
    </row>
    <row r="44" spans="1:488">
      <c r="A44" s="236">
        <f t="shared" si="0"/>
        <v>25</v>
      </c>
      <c r="B44" s="208" t="s">
        <v>10</v>
      </c>
      <c r="C44" s="149" t="s">
        <v>20</v>
      </c>
      <c r="D44" s="148"/>
      <c r="E44" t="s">
        <v>392</v>
      </c>
      <c r="F44" s="208" t="s">
        <v>10</v>
      </c>
      <c r="G44" s="149" t="s">
        <v>37</v>
      </c>
      <c r="H44" s="148"/>
      <c r="I44" s="286" t="s">
        <v>6</v>
      </c>
      <c r="J44" s="286" t="s">
        <v>7</v>
      </c>
      <c r="K44" s="286" t="s">
        <v>8</v>
      </c>
      <c r="L44" s="286" t="s">
        <v>173</v>
      </c>
      <c r="M44" s="286" t="s">
        <v>188</v>
      </c>
      <c r="N44" s="286" t="s">
        <v>254</v>
      </c>
    </row>
    <row r="45" spans="1:488">
      <c r="A45" s="236">
        <f t="shared" si="0"/>
        <v>25</v>
      </c>
      <c r="B45" s="208" t="s">
        <v>10</v>
      </c>
      <c r="C45" s="149" t="s">
        <v>20</v>
      </c>
      <c r="D45" s="151"/>
      <c r="E45" t="s">
        <v>771</v>
      </c>
      <c r="F45" s="208" t="s">
        <v>9</v>
      </c>
      <c r="G45" s="149" t="s">
        <v>536</v>
      </c>
      <c r="H45" s="151"/>
      <c r="I45" s="287" t="s">
        <v>309</v>
      </c>
    </row>
    <row r="46" spans="1:488">
      <c r="A46" s="236">
        <f t="shared" si="0"/>
        <v>26</v>
      </c>
      <c r="B46" s="208" t="s">
        <v>10</v>
      </c>
      <c r="C46" s="149" t="s">
        <v>13</v>
      </c>
      <c r="D46" s="151"/>
      <c r="F46" s="208" t="s">
        <v>9</v>
      </c>
      <c r="G46" s="149" t="s">
        <v>535</v>
      </c>
      <c r="H46" s="151"/>
      <c r="I46" s="288" t="s">
        <v>1144</v>
      </c>
      <c r="J46" s="288" t="s">
        <v>1145</v>
      </c>
      <c r="K46" s="288" t="s">
        <v>1146</v>
      </c>
      <c r="L46" s="288" t="s">
        <v>1147</v>
      </c>
      <c r="M46" s="288" t="s">
        <v>1148</v>
      </c>
      <c r="N46" s="288" t="s">
        <v>1149</v>
      </c>
      <c r="O46" s="288" t="s">
        <v>1150</v>
      </c>
      <c r="P46" s="288" t="s">
        <v>1151</v>
      </c>
      <c r="Q46" s="288" t="s">
        <v>1152</v>
      </c>
      <c r="R46" s="288" t="s">
        <v>1153</v>
      </c>
      <c r="S46" s="288" t="s">
        <v>1154</v>
      </c>
      <c r="T46" s="288" t="s">
        <v>1155</v>
      </c>
      <c r="U46" s="288" t="s">
        <v>1156</v>
      </c>
      <c r="V46" s="288" t="s">
        <v>1157</v>
      </c>
      <c r="W46" s="288" t="s">
        <v>1158</v>
      </c>
      <c r="X46" s="288" t="s">
        <v>1159</v>
      </c>
      <c r="Y46" s="288" t="s">
        <v>1160</v>
      </c>
      <c r="Z46" s="288" t="s">
        <v>1161</v>
      </c>
      <c r="AA46" s="288" t="s">
        <v>1162</v>
      </c>
      <c r="AB46" s="288" t="s">
        <v>1163</v>
      </c>
      <c r="AC46" s="288" t="s">
        <v>1164</v>
      </c>
      <c r="AD46" s="288" t="s">
        <v>1165</v>
      </c>
      <c r="AE46" s="288" t="s">
        <v>1166</v>
      </c>
      <c r="AF46" s="288" t="s">
        <v>1167</v>
      </c>
      <c r="AG46" s="288" t="s">
        <v>1168</v>
      </c>
      <c r="AH46" s="288" t="s">
        <v>1169</v>
      </c>
      <c r="AI46" s="288" t="s">
        <v>1170</v>
      </c>
      <c r="AJ46" s="288" t="s">
        <v>1171</v>
      </c>
      <c r="AK46" s="288" t="s">
        <v>1172</v>
      </c>
      <c r="AL46" s="288" t="s">
        <v>1173</v>
      </c>
      <c r="AM46" s="288" t="s">
        <v>1174</v>
      </c>
      <c r="AN46" s="288" t="s">
        <v>1175</v>
      </c>
      <c r="AO46" s="288" t="s">
        <v>1176</v>
      </c>
      <c r="AP46" s="288" t="s">
        <v>1177</v>
      </c>
      <c r="AQ46" s="288" t="s">
        <v>1178</v>
      </c>
      <c r="AR46" s="288" t="s">
        <v>1179</v>
      </c>
      <c r="AS46" s="288" t="s">
        <v>1180</v>
      </c>
      <c r="AT46" s="288" t="s">
        <v>1181</v>
      </c>
      <c r="AU46" s="288" t="s">
        <v>1182</v>
      </c>
      <c r="AV46" s="288" t="s">
        <v>1183</v>
      </c>
      <c r="AW46" s="288" t="s">
        <v>1184</v>
      </c>
      <c r="AX46" s="288" t="s">
        <v>1185</v>
      </c>
      <c r="AY46" s="288" t="s">
        <v>1186</v>
      </c>
      <c r="AZ46" s="288" t="s">
        <v>1187</v>
      </c>
      <c r="BA46" s="288" t="s">
        <v>1188</v>
      </c>
      <c r="BB46" s="288" t="s">
        <v>1189</v>
      </c>
      <c r="BC46" s="288" t="s">
        <v>1190</v>
      </c>
      <c r="BD46" s="288" t="s">
        <v>1191</v>
      </c>
      <c r="BE46" s="288" t="s">
        <v>1192</v>
      </c>
      <c r="BF46" s="288" t="s">
        <v>1193</v>
      </c>
      <c r="BG46" s="288" t="s">
        <v>1194</v>
      </c>
      <c r="BH46" s="288" t="s">
        <v>1195</v>
      </c>
      <c r="BI46" s="288" t="s">
        <v>1196</v>
      </c>
      <c r="BJ46" s="288" t="s">
        <v>1197</v>
      </c>
      <c r="BK46" s="288" t="s">
        <v>1198</v>
      </c>
      <c r="BL46" s="288" t="s">
        <v>1199</v>
      </c>
      <c r="BM46" s="288" t="s">
        <v>1200</v>
      </c>
      <c r="BN46" s="288" t="s">
        <v>1201</v>
      </c>
      <c r="BO46" s="288" t="s">
        <v>1202</v>
      </c>
      <c r="BP46" s="288" t="s">
        <v>1203</v>
      </c>
      <c r="BQ46" s="288" t="s">
        <v>1204</v>
      </c>
      <c r="BR46" s="288" t="s">
        <v>1205</v>
      </c>
      <c r="BS46" s="288" t="s">
        <v>1206</v>
      </c>
      <c r="BT46" s="288" t="s">
        <v>1207</v>
      </c>
      <c r="BU46" s="288" t="s">
        <v>1208</v>
      </c>
      <c r="BV46" s="288" t="s">
        <v>1209</v>
      </c>
      <c r="BW46" s="288" t="s">
        <v>1210</v>
      </c>
      <c r="BX46" s="288" t="s">
        <v>1211</v>
      </c>
      <c r="BY46" s="288" t="s">
        <v>1212</v>
      </c>
      <c r="BZ46" s="288" t="s">
        <v>1213</v>
      </c>
      <c r="CA46" s="289" t="s">
        <v>1158</v>
      </c>
      <c r="CB46" s="289" t="s">
        <v>1159</v>
      </c>
      <c r="CC46" s="289" t="s">
        <v>1214</v>
      </c>
      <c r="CD46" s="289" t="s">
        <v>1215</v>
      </c>
      <c r="CE46" s="289" t="s">
        <v>1216</v>
      </c>
      <c r="CF46" s="289" t="s">
        <v>1217</v>
      </c>
      <c r="CG46" s="289" t="s">
        <v>1218</v>
      </c>
      <c r="CH46" s="289" t="s">
        <v>1219</v>
      </c>
      <c r="CI46" s="289" t="s">
        <v>1220</v>
      </c>
      <c r="CJ46" s="289" t="s">
        <v>1221</v>
      </c>
      <c r="CK46" s="289" t="s">
        <v>1222</v>
      </c>
      <c r="CL46" s="289" t="s">
        <v>1223</v>
      </c>
      <c r="CM46" s="289" t="s">
        <v>1224</v>
      </c>
      <c r="CN46" s="289" t="s">
        <v>1225</v>
      </c>
      <c r="CO46" s="289" t="s">
        <v>1226</v>
      </c>
      <c r="CP46" s="289" t="s">
        <v>1227</v>
      </c>
      <c r="CQ46" s="289" t="s">
        <v>1228</v>
      </c>
      <c r="CR46" s="289" t="s">
        <v>1229</v>
      </c>
      <c r="CS46" s="289" t="s">
        <v>1230</v>
      </c>
      <c r="CT46" s="289" t="s">
        <v>1231</v>
      </c>
      <c r="CU46" s="289" t="s">
        <v>1232</v>
      </c>
      <c r="CV46" s="289" t="s">
        <v>1233</v>
      </c>
      <c r="CW46" s="289" t="s">
        <v>1234</v>
      </c>
      <c r="CX46" s="289" t="s">
        <v>1235</v>
      </c>
      <c r="CY46" s="289" t="s">
        <v>1236</v>
      </c>
      <c r="CZ46" s="289" t="s">
        <v>1237</v>
      </c>
      <c r="DA46" s="289" t="s">
        <v>1238</v>
      </c>
      <c r="DB46" s="289" t="s">
        <v>1239</v>
      </c>
      <c r="DC46" s="289" t="s">
        <v>1240</v>
      </c>
      <c r="DD46" s="289" t="s">
        <v>1241</v>
      </c>
      <c r="DE46" s="289" t="s">
        <v>1242</v>
      </c>
      <c r="DF46" s="289" t="s">
        <v>1243</v>
      </c>
      <c r="DG46" s="289" t="s">
        <v>1244</v>
      </c>
      <c r="DH46" s="289" t="s">
        <v>1245</v>
      </c>
      <c r="DI46" s="289" t="s">
        <v>1246</v>
      </c>
      <c r="DJ46" s="289" t="s">
        <v>1247</v>
      </c>
      <c r="DK46" s="289" t="s">
        <v>1248</v>
      </c>
      <c r="DL46" s="289" t="s">
        <v>1249</v>
      </c>
      <c r="DM46" s="289" t="s">
        <v>1250</v>
      </c>
      <c r="DN46" s="289" t="s">
        <v>1251</v>
      </c>
      <c r="DO46" s="289" t="s">
        <v>1252</v>
      </c>
      <c r="DP46" s="289" t="s">
        <v>1253</v>
      </c>
      <c r="DQ46" s="289" t="s">
        <v>1254</v>
      </c>
      <c r="DR46" s="289" t="s">
        <v>1255</v>
      </c>
      <c r="DS46" s="289" t="s">
        <v>1256</v>
      </c>
      <c r="DT46" s="289" t="s">
        <v>1257</v>
      </c>
      <c r="DU46" s="289" t="s">
        <v>1258</v>
      </c>
      <c r="DV46" s="289" t="s">
        <v>1259</v>
      </c>
      <c r="DW46" s="289" t="s">
        <v>1260</v>
      </c>
      <c r="DX46" s="289" t="s">
        <v>1261</v>
      </c>
      <c r="DY46" s="289" t="s">
        <v>1262</v>
      </c>
      <c r="DZ46" s="289" t="s">
        <v>1263</v>
      </c>
      <c r="EA46" s="289" t="s">
        <v>1264</v>
      </c>
      <c r="EB46" s="289" t="s">
        <v>1265</v>
      </c>
      <c r="EC46" s="289" t="s">
        <v>1266</v>
      </c>
      <c r="ED46" s="289" t="s">
        <v>1267</v>
      </c>
      <c r="EE46" s="289" t="s">
        <v>1268</v>
      </c>
      <c r="EF46" s="289" t="s">
        <v>1269</v>
      </c>
      <c r="EG46" s="289" t="s">
        <v>1270</v>
      </c>
      <c r="EH46" s="289" t="s">
        <v>1271</v>
      </c>
      <c r="EI46" s="289" t="s">
        <v>1272</v>
      </c>
      <c r="EJ46" s="289" t="s">
        <v>1273</v>
      </c>
      <c r="EK46" s="289" t="s">
        <v>1274</v>
      </c>
      <c r="EL46" s="289" t="s">
        <v>1275</v>
      </c>
      <c r="EM46" s="289" t="s">
        <v>1276</v>
      </c>
      <c r="EN46" s="289" t="s">
        <v>1277</v>
      </c>
      <c r="EO46" s="289" t="s">
        <v>1278</v>
      </c>
      <c r="EP46" s="289" t="s">
        <v>1279</v>
      </c>
      <c r="EQ46" s="289" t="s">
        <v>1280</v>
      </c>
      <c r="ER46" s="289" t="s">
        <v>1281</v>
      </c>
      <c r="ES46" s="290" t="s">
        <v>1226</v>
      </c>
      <c r="ET46" s="290" t="s">
        <v>1227</v>
      </c>
      <c r="EU46" s="290" t="s">
        <v>1282</v>
      </c>
      <c r="EV46" s="290" t="s">
        <v>1283</v>
      </c>
      <c r="EW46" s="290" t="s">
        <v>1284</v>
      </c>
      <c r="EX46" s="290" t="s">
        <v>1285</v>
      </c>
      <c r="EY46" s="290" t="s">
        <v>1286</v>
      </c>
      <c r="EZ46" s="290" t="s">
        <v>1145</v>
      </c>
      <c r="FA46" s="290" t="s">
        <v>1287</v>
      </c>
      <c r="FB46" s="290" t="s">
        <v>1288</v>
      </c>
      <c r="FC46" s="290" t="s">
        <v>1289</v>
      </c>
      <c r="FD46" s="290" t="s">
        <v>1290</v>
      </c>
      <c r="FE46" s="290" t="s">
        <v>1291</v>
      </c>
      <c r="FF46" s="290" t="s">
        <v>1292</v>
      </c>
      <c r="FG46" s="290" t="s">
        <v>1293</v>
      </c>
      <c r="FH46" s="290" t="s">
        <v>1294</v>
      </c>
      <c r="FI46" s="290" t="s">
        <v>1295</v>
      </c>
      <c r="FJ46" s="290" t="s">
        <v>1296</v>
      </c>
      <c r="FK46" s="290" t="s">
        <v>1297</v>
      </c>
      <c r="FL46" s="290" t="s">
        <v>1298</v>
      </c>
      <c r="FM46" s="290" t="s">
        <v>1299</v>
      </c>
      <c r="FN46" s="290" t="s">
        <v>1300</v>
      </c>
      <c r="FO46" s="290" t="s">
        <v>1301</v>
      </c>
      <c r="FP46" s="290" t="s">
        <v>1302</v>
      </c>
      <c r="FQ46" s="290" t="s">
        <v>1303</v>
      </c>
      <c r="FR46" s="290" t="s">
        <v>1304</v>
      </c>
      <c r="FS46" s="290" t="s">
        <v>1305</v>
      </c>
      <c r="FT46" s="290" t="s">
        <v>1306</v>
      </c>
      <c r="FU46" s="290" t="s">
        <v>1307</v>
      </c>
      <c r="FV46" s="290" t="s">
        <v>1308</v>
      </c>
      <c r="FW46" s="290" t="s">
        <v>1309</v>
      </c>
      <c r="FX46" s="290" t="s">
        <v>1310</v>
      </c>
      <c r="FY46" s="290" t="s">
        <v>1311</v>
      </c>
      <c r="FZ46" s="290" t="s">
        <v>1312</v>
      </c>
      <c r="GA46" s="290" t="s">
        <v>1313</v>
      </c>
      <c r="GB46" s="290" t="s">
        <v>1314</v>
      </c>
      <c r="GC46" s="290" t="s">
        <v>1315</v>
      </c>
      <c r="GD46" s="290" t="s">
        <v>1316</v>
      </c>
      <c r="GE46" s="290" t="s">
        <v>1317</v>
      </c>
      <c r="GF46" s="290" t="s">
        <v>1318</v>
      </c>
      <c r="GG46" s="290" t="s">
        <v>1319</v>
      </c>
      <c r="GH46" s="290" t="s">
        <v>1320</v>
      </c>
      <c r="GI46" s="290" t="s">
        <v>1321</v>
      </c>
      <c r="GJ46" s="290" t="s">
        <v>1322</v>
      </c>
      <c r="GK46" s="290" t="s">
        <v>1323</v>
      </c>
      <c r="GL46" s="290" t="s">
        <v>1324</v>
      </c>
      <c r="GM46" s="290" t="s">
        <v>1325</v>
      </c>
      <c r="GN46" s="290" t="s">
        <v>1326</v>
      </c>
      <c r="GO46" s="290" t="s">
        <v>1327</v>
      </c>
      <c r="GP46" s="290" t="s">
        <v>1328</v>
      </c>
      <c r="GQ46" s="290" t="s">
        <v>1329</v>
      </c>
      <c r="GR46" s="290" t="s">
        <v>1330</v>
      </c>
      <c r="GS46" s="290" t="s">
        <v>1331</v>
      </c>
      <c r="GT46" s="290" t="s">
        <v>1332</v>
      </c>
      <c r="GU46" s="290" t="s">
        <v>1333</v>
      </c>
      <c r="GV46" s="290" t="s">
        <v>1334</v>
      </c>
      <c r="GW46" s="290" t="s">
        <v>1335</v>
      </c>
      <c r="GX46" s="290" t="s">
        <v>1336</v>
      </c>
      <c r="GY46" s="290" t="s">
        <v>1337</v>
      </c>
      <c r="GZ46" s="290" t="s">
        <v>1338</v>
      </c>
      <c r="HA46" s="290" t="s">
        <v>1339</v>
      </c>
      <c r="HB46" s="290" t="s">
        <v>1340</v>
      </c>
      <c r="HC46" s="290" t="s">
        <v>1341</v>
      </c>
      <c r="HD46" s="290" t="s">
        <v>1342</v>
      </c>
      <c r="HE46" s="290" t="s">
        <v>1343</v>
      </c>
      <c r="HF46" s="290" t="s">
        <v>1344</v>
      </c>
      <c r="HG46" s="290" t="s">
        <v>1345</v>
      </c>
      <c r="HH46" s="290" t="s">
        <v>1346</v>
      </c>
      <c r="HI46" s="290" t="s">
        <v>1347</v>
      </c>
      <c r="HJ46" s="290" t="s">
        <v>1348</v>
      </c>
      <c r="HK46" s="288" t="s">
        <v>1144</v>
      </c>
      <c r="HL46" s="288" t="s">
        <v>1145</v>
      </c>
      <c r="HM46" s="288" t="s">
        <v>1349</v>
      </c>
      <c r="HN46" s="288" t="s">
        <v>1350</v>
      </c>
      <c r="HO46" s="288" t="s">
        <v>1351</v>
      </c>
      <c r="HP46" s="288" t="s">
        <v>1352</v>
      </c>
      <c r="HQ46" s="288" t="s">
        <v>1353</v>
      </c>
      <c r="HR46" s="288" t="s">
        <v>1151</v>
      </c>
      <c r="HS46" s="288" t="s">
        <v>1152</v>
      </c>
      <c r="HT46" s="288" t="s">
        <v>1354</v>
      </c>
      <c r="HU46" s="288" t="s">
        <v>1355</v>
      </c>
      <c r="HV46" s="288" t="s">
        <v>1356</v>
      </c>
      <c r="HW46" s="288" t="s">
        <v>1357</v>
      </c>
      <c r="HX46" s="288" t="s">
        <v>1358</v>
      </c>
      <c r="HY46" s="288" t="s">
        <v>1158</v>
      </c>
      <c r="HZ46" s="288" t="s">
        <v>1159</v>
      </c>
      <c r="IA46" s="288" t="s">
        <v>1359</v>
      </c>
      <c r="IB46" s="288" t="s">
        <v>1360</v>
      </c>
      <c r="IC46" s="288" t="s">
        <v>1361</v>
      </c>
      <c r="ID46" s="288" t="s">
        <v>1362</v>
      </c>
      <c r="IE46" s="288" t="s">
        <v>1363</v>
      </c>
      <c r="IF46" s="288" t="s">
        <v>1165</v>
      </c>
      <c r="IG46" s="288" t="s">
        <v>1166</v>
      </c>
      <c r="IH46" s="288" t="s">
        <v>1364</v>
      </c>
      <c r="II46" s="288" t="s">
        <v>1365</v>
      </c>
      <c r="IJ46" s="288" t="s">
        <v>1366</v>
      </c>
      <c r="IK46" s="288" t="s">
        <v>1367</v>
      </c>
      <c r="IL46" s="288" t="s">
        <v>1368</v>
      </c>
      <c r="IM46" s="288" t="s">
        <v>1172</v>
      </c>
      <c r="IN46" s="288" t="s">
        <v>1173</v>
      </c>
      <c r="IO46" s="288" t="s">
        <v>1369</v>
      </c>
      <c r="IP46" s="288" t="s">
        <v>1370</v>
      </c>
      <c r="IQ46" s="288" t="s">
        <v>1371</v>
      </c>
      <c r="IR46" s="288" t="s">
        <v>1372</v>
      </c>
      <c r="IS46" s="288" t="s">
        <v>1373</v>
      </c>
      <c r="IT46" s="288" t="s">
        <v>1179</v>
      </c>
      <c r="IU46" s="288" t="s">
        <v>1180</v>
      </c>
      <c r="IV46" s="288" t="s">
        <v>1374</v>
      </c>
      <c r="IW46" s="288" t="s">
        <v>1375</v>
      </c>
      <c r="IX46" s="288" t="s">
        <v>1376</v>
      </c>
      <c r="IY46" s="288" t="s">
        <v>1377</v>
      </c>
      <c r="IZ46" s="288" t="s">
        <v>1378</v>
      </c>
      <c r="JA46" s="288" t="s">
        <v>1186</v>
      </c>
      <c r="JB46" s="288" t="s">
        <v>1187</v>
      </c>
      <c r="JC46" s="288" t="s">
        <v>1379</v>
      </c>
      <c r="JD46" s="288" t="s">
        <v>1380</v>
      </c>
      <c r="JE46" s="288" t="s">
        <v>1381</v>
      </c>
      <c r="JF46" s="288" t="s">
        <v>1382</v>
      </c>
      <c r="JG46" s="288" t="s">
        <v>1383</v>
      </c>
      <c r="JH46" s="288" t="s">
        <v>1193</v>
      </c>
      <c r="JI46" s="288" t="s">
        <v>1194</v>
      </c>
      <c r="JJ46" s="288" t="s">
        <v>1384</v>
      </c>
      <c r="JK46" s="288" t="s">
        <v>1385</v>
      </c>
      <c r="JL46" s="288" t="s">
        <v>1386</v>
      </c>
      <c r="JM46" s="288" t="s">
        <v>1387</v>
      </c>
      <c r="JN46" s="288" t="s">
        <v>1388</v>
      </c>
      <c r="JO46" s="288" t="s">
        <v>1200</v>
      </c>
      <c r="JP46" s="288" t="s">
        <v>1201</v>
      </c>
      <c r="JQ46" s="288" t="s">
        <v>1389</v>
      </c>
      <c r="JR46" s="288" t="s">
        <v>1390</v>
      </c>
      <c r="JS46" s="288" t="s">
        <v>1391</v>
      </c>
      <c r="JT46" s="288" t="s">
        <v>1392</v>
      </c>
      <c r="JU46" s="288" t="s">
        <v>1393</v>
      </c>
      <c r="JV46" s="288" t="s">
        <v>1207</v>
      </c>
      <c r="JW46" s="288" t="s">
        <v>1208</v>
      </c>
      <c r="JX46" s="288" t="s">
        <v>1394</v>
      </c>
      <c r="JY46" s="288" t="s">
        <v>1395</v>
      </c>
      <c r="JZ46" s="288" t="s">
        <v>1396</v>
      </c>
      <c r="KA46" s="288" t="s">
        <v>1397</v>
      </c>
      <c r="KB46" s="288" t="s">
        <v>1398</v>
      </c>
      <c r="KC46" s="289" t="s">
        <v>1158</v>
      </c>
      <c r="KD46" s="289" t="s">
        <v>1159</v>
      </c>
      <c r="KE46" s="289" t="s">
        <v>1399</v>
      </c>
      <c r="KF46" s="289" t="s">
        <v>1400</v>
      </c>
      <c r="KG46" s="289" t="s">
        <v>1401</v>
      </c>
      <c r="KH46" s="289" t="s">
        <v>1402</v>
      </c>
      <c r="KI46" s="289" t="s">
        <v>1403</v>
      </c>
      <c r="KJ46" s="289" t="s">
        <v>1219</v>
      </c>
      <c r="KK46" s="289" t="s">
        <v>1220</v>
      </c>
      <c r="KL46" s="289" t="s">
        <v>1404</v>
      </c>
      <c r="KM46" s="289" t="s">
        <v>1405</v>
      </c>
      <c r="KN46" s="289" t="s">
        <v>1406</v>
      </c>
      <c r="KO46" s="289" t="s">
        <v>1407</v>
      </c>
      <c r="KP46" s="289" t="s">
        <v>1408</v>
      </c>
      <c r="KQ46" s="289" t="s">
        <v>1226</v>
      </c>
      <c r="KR46" s="289" t="s">
        <v>1227</v>
      </c>
      <c r="KS46" s="289" t="s">
        <v>1409</v>
      </c>
      <c r="KT46" s="289" t="s">
        <v>1410</v>
      </c>
      <c r="KU46" s="289" t="s">
        <v>1411</v>
      </c>
      <c r="KV46" s="289" t="s">
        <v>1412</v>
      </c>
      <c r="KW46" s="289" t="s">
        <v>1413</v>
      </c>
      <c r="KX46" s="289" t="s">
        <v>1233</v>
      </c>
      <c r="KY46" s="289" t="s">
        <v>1234</v>
      </c>
      <c r="KZ46" s="289" t="s">
        <v>1414</v>
      </c>
      <c r="LA46" s="289" t="s">
        <v>1415</v>
      </c>
      <c r="LB46" s="289" t="s">
        <v>1416</v>
      </c>
      <c r="LC46" s="289" t="s">
        <v>1417</v>
      </c>
      <c r="LD46" s="289" t="s">
        <v>1418</v>
      </c>
      <c r="LE46" s="289" t="s">
        <v>1240</v>
      </c>
      <c r="LF46" s="289" t="s">
        <v>1241</v>
      </c>
      <c r="LG46" s="289" t="s">
        <v>1419</v>
      </c>
      <c r="LH46" s="289" t="s">
        <v>1420</v>
      </c>
      <c r="LI46" s="289" t="s">
        <v>1421</v>
      </c>
      <c r="LJ46" s="289" t="s">
        <v>1422</v>
      </c>
      <c r="LK46" s="289" t="s">
        <v>1423</v>
      </c>
      <c r="LL46" s="289" t="s">
        <v>1247</v>
      </c>
      <c r="LM46" s="289" t="s">
        <v>1248</v>
      </c>
      <c r="LN46" s="289" t="s">
        <v>1424</v>
      </c>
      <c r="LO46" s="289" t="s">
        <v>1425</v>
      </c>
      <c r="LP46" s="289" t="s">
        <v>1426</v>
      </c>
      <c r="LQ46" s="289" t="s">
        <v>1427</v>
      </c>
      <c r="LR46" s="289" t="s">
        <v>1428</v>
      </c>
      <c r="LS46" s="289" t="s">
        <v>1254</v>
      </c>
      <c r="LT46" s="289" t="s">
        <v>1255</v>
      </c>
      <c r="LU46" s="289" t="s">
        <v>1429</v>
      </c>
      <c r="LV46" s="289" t="s">
        <v>1430</v>
      </c>
      <c r="LW46" s="289" t="s">
        <v>1431</v>
      </c>
      <c r="LX46" s="289" t="s">
        <v>1432</v>
      </c>
      <c r="LY46" s="289" t="s">
        <v>1433</v>
      </c>
      <c r="LZ46" s="289" t="s">
        <v>1261</v>
      </c>
      <c r="MA46" s="289" t="s">
        <v>1262</v>
      </c>
      <c r="MB46" s="289" t="s">
        <v>1434</v>
      </c>
      <c r="MC46" s="289" t="s">
        <v>1435</v>
      </c>
      <c r="MD46" s="289" t="s">
        <v>1436</v>
      </c>
      <c r="ME46" s="289" t="s">
        <v>1437</v>
      </c>
      <c r="MF46" s="289" t="s">
        <v>1438</v>
      </c>
      <c r="MG46" s="289" t="s">
        <v>1268</v>
      </c>
      <c r="MH46" s="289" t="s">
        <v>1269</v>
      </c>
      <c r="MI46" s="289" t="s">
        <v>1439</v>
      </c>
      <c r="MJ46" s="289" t="s">
        <v>1440</v>
      </c>
      <c r="MK46" s="289" t="s">
        <v>1441</v>
      </c>
      <c r="ML46" s="289" t="s">
        <v>1442</v>
      </c>
      <c r="MM46" s="289" t="s">
        <v>1443</v>
      </c>
      <c r="MN46" s="289" t="s">
        <v>1275</v>
      </c>
      <c r="MO46" s="289" t="s">
        <v>1276</v>
      </c>
      <c r="MP46" s="289" t="s">
        <v>1444</v>
      </c>
      <c r="MQ46" s="289" t="s">
        <v>1445</v>
      </c>
      <c r="MR46" s="289" t="s">
        <v>1446</v>
      </c>
      <c r="MS46" s="289" t="s">
        <v>1447</v>
      </c>
      <c r="MT46" s="289" t="s">
        <v>1448</v>
      </c>
      <c r="MU46" s="290" t="s">
        <v>1226</v>
      </c>
      <c r="MV46" s="290" t="s">
        <v>1227</v>
      </c>
      <c r="MW46" s="290" t="s">
        <v>1449</v>
      </c>
      <c r="MX46" s="290" t="s">
        <v>1450</v>
      </c>
      <c r="MY46" s="290" t="s">
        <v>1451</v>
      </c>
      <c r="MZ46" s="290" t="s">
        <v>1452</v>
      </c>
      <c r="NA46" s="290" t="s">
        <v>1453</v>
      </c>
      <c r="NB46" s="290" t="s">
        <v>1145</v>
      </c>
      <c r="NC46" s="290" t="s">
        <v>1287</v>
      </c>
      <c r="ND46" s="290" t="s">
        <v>1454</v>
      </c>
      <c r="NE46" s="290" t="s">
        <v>1455</v>
      </c>
      <c r="NF46" s="290" t="s">
        <v>1456</v>
      </c>
      <c r="NG46" s="290" t="s">
        <v>1457</v>
      </c>
      <c r="NH46" s="290" t="s">
        <v>1458</v>
      </c>
      <c r="NI46" s="290" t="s">
        <v>1293</v>
      </c>
      <c r="NJ46" s="290" t="s">
        <v>1294</v>
      </c>
      <c r="NK46" s="290" t="s">
        <v>1459</v>
      </c>
      <c r="NL46" s="290" t="s">
        <v>1460</v>
      </c>
      <c r="NM46" s="290" t="s">
        <v>1461</v>
      </c>
      <c r="NN46" s="290" t="s">
        <v>1462</v>
      </c>
      <c r="NO46" s="290" t="s">
        <v>1463</v>
      </c>
      <c r="NP46" s="290" t="s">
        <v>1300</v>
      </c>
      <c r="NQ46" s="290" t="s">
        <v>1301</v>
      </c>
      <c r="NR46" s="290" t="s">
        <v>1464</v>
      </c>
      <c r="NS46" s="290" t="s">
        <v>1465</v>
      </c>
      <c r="NT46" s="290" t="s">
        <v>1466</v>
      </c>
      <c r="NU46" s="290" t="s">
        <v>1467</v>
      </c>
      <c r="NV46" s="290" t="s">
        <v>1468</v>
      </c>
      <c r="NW46" s="290" t="s">
        <v>1307</v>
      </c>
      <c r="NX46" s="290" t="s">
        <v>1308</v>
      </c>
      <c r="NY46" s="290" t="s">
        <v>1469</v>
      </c>
      <c r="NZ46" s="290" t="s">
        <v>1470</v>
      </c>
      <c r="OA46" s="290" t="s">
        <v>1471</v>
      </c>
      <c r="OB46" s="290" t="s">
        <v>1472</v>
      </c>
      <c r="OC46" s="290" t="s">
        <v>1473</v>
      </c>
      <c r="OD46" s="290" t="s">
        <v>1314</v>
      </c>
      <c r="OE46" s="290" t="s">
        <v>1315</v>
      </c>
      <c r="OF46" s="290" t="s">
        <v>1474</v>
      </c>
      <c r="OG46" s="290" t="s">
        <v>1475</v>
      </c>
      <c r="OH46" s="290" t="s">
        <v>1476</v>
      </c>
      <c r="OI46" s="290" t="s">
        <v>1477</v>
      </c>
      <c r="OJ46" s="290" t="s">
        <v>1478</v>
      </c>
      <c r="OK46" s="290" t="s">
        <v>1321</v>
      </c>
      <c r="OL46" s="290" t="s">
        <v>1322</v>
      </c>
      <c r="OM46" s="290" t="s">
        <v>1479</v>
      </c>
      <c r="ON46" s="290" t="s">
        <v>1480</v>
      </c>
      <c r="OO46" s="290" t="s">
        <v>1481</v>
      </c>
      <c r="OP46" s="290" t="s">
        <v>1482</v>
      </c>
      <c r="OQ46" s="290" t="s">
        <v>1483</v>
      </c>
      <c r="OR46" s="290" t="s">
        <v>1328</v>
      </c>
      <c r="OS46" s="290" t="s">
        <v>1329</v>
      </c>
      <c r="OT46" s="290" t="s">
        <v>1484</v>
      </c>
      <c r="OU46" s="290" t="s">
        <v>1485</v>
      </c>
      <c r="OV46" s="290" t="s">
        <v>1486</v>
      </c>
      <c r="OW46" s="290" t="s">
        <v>1487</v>
      </c>
      <c r="OX46" s="290" t="s">
        <v>1488</v>
      </c>
      <c r="OY46" s="290" t="s">
        <v>1335</v>
      </c>
      <c r="OZ46" s="290" t="s">
        <v>1336</v>
      </c>
      <c r="PA46" s="290" t="s">
        <v>1489</v>
      </c>
      <c r="PB46" s="290" t="s">
        <v>1490</v>
      </c>
      <c r="PC46" s="290" t="s">
        <v>1491</v>
      </c>
      <c r="PD46" s="290" t="s">
        <v>1492</v>
      </c>
      <c r="PE46" s="290" t="s">
        <v>1493</v>
      </c>
      <c r="PF46" s="290" t="s">
        <v>1342</v>
      </c>
      <c r="PG46" s="290" t="s">
        <v>1343</v>
      </c>
      <c r="PH46" s="290" t="s">
        <v>1494</v>
      </c>
      <c r="PI46" s="290" t="s">
        <v>1495</v>
      </c>
      <c r="PJ46" s="290" t="s">
        <v>1496</v>
      </c>
      <c r="PK46" s="290" t="s">
        <v>1497</v>
      </c>
      <c r="PL46" s="290" t="s">
        <v>1498</v>
      </c>
      <c r="PM46" s="291" t="s">
        <v>1499</v>
      </c>
      <c r="PN46" s="291" t="s">
        <v>1500</v>
      </c>
      <c r="PO46" s="291" t="s">
        <v>1501</v>
      </c>
      <c r="PP46" s="291" t="s">
        <v>1502</v>
      </c>
      <c r="PQ46" s="291" t="s">
        <v>1503</v>
      </c>
      <c r="PR46" s="291" t="s">
        <v>1504</v>
      </c>
      <c r="PS46" s="291" t="s">
        <v>1505</v>
      </c>
      <c r="PT46" s="291" t="s">
        <v>1506</v>
      </c>
      <c r="PU46" s="291" t="s">
        <v>1507</v>
      </c>
      <c r="PV46" s="291" t="s">
        <v>1508</v>
      </c>
      <c r="PW46" s="291" t="s">
        <v>1509</v>
      </c>
      <c r="PX46" s="291" t="s">
        <v>1510</v>
      </c>
      <c r="PY46" s="291" t="s">
        <v>1511</v>
      </c>
      <c r="PZ46" s="291" t="s">
        <v>1512</v>
      </c>
      <c r="QA46" s="291" t="s">
        <v>1513</v>
      </c>
      <c r="QB46" s="291" t="s">
        <v>1514</v>
      </c>
      <c r="QC46" s="291" t="s">
        <v>1515</v>
      </c>
      <c r="QD46" s="291" t="s">
        <v>1516</v>
      </c>
      <c r="QE46" s="291" t="s">
        <v>1517</v>
      </c>
      <c r="QF46" s="291" t="s">
        <v>1518</v>
      </c>
      <c r="QG46" s="291" t="s">
        <v>1519</v>
      </c>
      <c r="QH46" s="291" t="s">
        <v>1520</v>
      </c>
      <c r="QI46" s="291" t="s">
        <v>1521</v>
      </c>
      <c r="QJ46" s="291" t="s">
        <v>1522</v>
      </c>
      <c r="QK46" s="291" t="s">
        <v>1523</v>
      </c>
      <c r="QL46" s="291" t="s">
        <v>1524</v>
      </c>
      <c r="QM46" s="291" t="s">
        <v>1525</v>
      </c>
      <c r="QN46" s="291" t="s">
        <v>1526</v>
      </c>
      <c r="QO46" s="291" t="s">
        <v>1527</v>
      </c>
      <c r="QP46" s="291" t="s">
        <v>1528</v>
      </c>
      <c r="QQ46" s="291" t="s">
        <v>1529</v>
      </c>
      <c r="QR46" s="291" t="s">
        <v>1530</v>
      </c>
      <c r="QS46" s="291" t="s">
        <v>1531</v>
      </c>
      <c r="QT46" s="291" t="s">
        <v>1532</v>
      </c>
      <c r="QU46" s="291" t="s">
        <v>1533</v>
      </c>
      <c r="QV46" s="291" t="s">
        <v>1534</v>
      </c>
      <c r="QW46" s="291" t="s">
        <v>1535</v>
      </c>
      <c r="QX46" s="291" t="s">
        <v>1536</v>
      </c>
      <c r="QY46" s="291" t="s">
        <v>1537</v>
      </c>
      <c r="QZ46" s="291" t="s">
        <v>1538</v>
      </c>
      <c r="RA46" s="291" t="s">
        <v>1539</v>
      </c>
      <c r="RB46" s="291" t="s">
        <v>1540</v>
      </c>
      <c r="RC46" s="291" t="s">
        <v>1541</v>
      </c>
      <c r="RD46" s="291" t="s">
        <v>1542</v>
      </c>
      <c r="RE46" s="291" t="s">
        <v>1543</v>
      </c>
      <c r="RF46" s="291" t="s">
        <v>1544</v>
      </c>
      <c r="RG46" s="291" t="s">
        <v>1545</v>
      </c>
      <c r="RH46" s="291" t="s">
        <v>1546</v>
      </c>
      <c r="RI46" s="291" t="s">
        <v>1547</v>
      </c>
      <c r="RJ46" s="291" t="s">
        <v>1548</v>
      </c>
      <c r="RK46" s="291" t="s">
        <v>1549</v>
      </c>
      <c r="RL46" s="291" t="s">
        <v>1550</v>
      </c>
      <c r="RM46" s="291" t="s">
        <v>1551</v>
      </c>
      <c r="RN46" s="291" t="s">
        <v>1552</v>
      </c>
      <c r="RO46" s="291" t="s">
        <v>1553</v>
      </c>
      <c r="RP46" s="291" t="s">
        <v>1554</v>
      </c>
      <c r="RQ46" s="291" t="s">
        <v>1555</v>
      </c>
      <c r="RR46" s="291" t="s">
        <v>1556</v>
      </c>
      <c r="RS46" s="291" t="s">
        <v>1557</v>
      </c>
      <c r="RT46" s="291" t="s">
        <v>1558</v>
      </c>
    </row>
    <row r="47" spans="1:488">
      <c r="A47" s="236">
        <f t="shared" si="0"/>
        <v>27</v>
      </c>
      <c r="B47" s="208" t="s">
        <v>10</v>
      </c>
      <c r="C47" t="s">
        <v>240</v>
      </c>
      <c r="F47" s="208" t="s">
        <v>9</v>
      </c>
      <c r="G47" s="149" t="s">
        <v>252</v>
      </c>
      <c r="H47" s="151"/>
      <c r="I47" s="286" t="s">
        <v>309</v>
      </c>
    </row>
    <row r="48" spans="1:488">
      <c r="A48" s="236">
        <f t="shared" si="0"/>
        <v>28</v>
      </c>
      <c r="B48" s="208" t="s">
        <v>10</v>
      </c>
      <c r="C48" t="s">
        <v>241</v>
      </c>
      <c r="F48" s="208" t="s">
        <v>9</v>
      </c>
      <c r="G48" s="149" t="s">
        <v>314</v>
      </c>
      <c r="H48" s="151"/>
      <c r="I48" s="286" t="s">
        <v>309</v>
      </c>
    </row>
    <row r="49" spans="1:15">
      <c r="A49" s="236">
        <f t="shared" si="0"/>
        <v>29</v>
      </c>
      <c r="B49" s="208" t="s">
        <v>10</v>
      </c>
      <c r="C49" t="s">
        <v>242</v>
      </c>
      <c r="E49" t="s">
        <v>6</v>
      </c>
      <c r="F49" s="208" t="s">
        <v>9</v>
      </c>
      <c r="G49" s="149" t="s">
        <v>513</v>
      </c>
      <c r="H49" s="151"/>
      <c r="I49" s="286" t="s">
        <v>707</v>
      </c>
    </row>
    <row r="50" spans="1:15">
      <c r="A50" s="236">
        <f t="shared" si="0"/>
        <v>29</v>
      </c>
      <c r="B50" s="208" t="s">
        <v>10</v>
      </c>
      <c r="C50" t="s">
        <v>242</v>
      </c>
      <c r="E50" t="s">
        <v>7</v>
      </c>
      <c r="F50" s="208" t="s">
        <v>9</v>
      </c>
      <c r="G50" s="149" t="s">
        <v>706</v>
      </c>
      <c r="H50" s="151"/>
      <c r="I50" s="286" t="s">
        <v>309</v>
      </c>
    </row>
    <row r="51" spans="1:15">
      <c r="A51" s="236">
        <f t="shared" si="0"/>
        <v>29</v>
      </c>
      <c r="B51" s="208" t="s">
        <v>10</v>
      </c>
      <c r="C51" t="s">
        <v>242</v>
      </c>
      <c r="E51" t="s">
        <v>8</v>
      </c>
      <c r="F51" s="208" t="s">
        <v>10</v>
      </c>
      <c r="G51" s="149" t="s">
        <v>252</v>
      </c>
      <c r="H51" s="151"/>
      <c r="I51" s="286" t="s">
        <v>309</v>
      </c>
    </row>
    <row r="52" spans="1:15">
      <c r="A52" s="236">
        <f t="shared" si="0"/>
        <v>29</v>
      </c>
      <c r="B52" s="208" t="s">
        <v>10</v>
      </c>
      <c r="C52" t="s">
        <v>242</v>
      </c>
      <c r="E52" t="s">
        <v>173</v>
      </c>
      <c r="F52" s="208" t="s">
        <v>10</v>
      </c>
      <c r="G52" s="149" t="s">
        <v>314</v>
      </c>
      <c r="H52" s="151"/>
      <c r="I52" s="286" t="s">
        <v>309</v>
      </c>
    </row>
    <row r="53" spans="1:15">
      <c r="A53" s="236">
        <f t="shared" si="0"/>
        <v>29</v>
      </c>
      <c r="B53" s="208" t="s">
        <v>10</v>
      </c>
      <c r="C53" t="s">
        <v>242</v>
      </c>
      <c r="E53" t="s">
        <v>188</v>
      </c>
      <c r="F53" s="208" t="s">
        <v>10</v>
      </c>
      <c r="G53" s="149" t="s">
        <v>892</v>
      </c>
      <c r="H53" s="151"/>
      <c r="I53" s="286" t="s">
        <v>893</v>
      </c>
    </row>
    <row r="54" spans="1:15">
      <c r="A54" s="236">
        <f t="shared" si="0"/>
        <v>29</v>
      </c>
      <c r="B54" s="208" t="s">
        <v>10</v>
      </c>
      <c r="C54" t="s">
        <v>242</v>
      </c>
      <c r="E54" t="s">
        <v>254</v>
      </c>
      <c r="F54" s="208" t="s">
        <v>10</v>
      </c>
      <c r="G54" s="149" t="s">
        <v>894</v>
      </c>
      <c r="H54" s="151"/>
      <c r="I54" s="286" t="s">
        <v>893</v>
      </c>
    </row>
    <row r="55" spans="1:15">
      <c r="A55" s="236">
        <f t="shared" si="0"/>
        <v>29</v>
      </c>
      <c r="B55" s="208" t="s">
        <v>10</v>
      </c>
      <c r="C55" t="s">
        <v>242</v>
      </c>
      <c r="E55" t="s">
        <v>256</v>
      </c>
      <c r="F55" s="208" t="s">
        <v>10</v>
      </c>
      <c r="G55" s="149" t="s">
        <v>513</v>
      </c>
      <c r="H55" s="151"/>
      <c r="I55" s="286" t="s">
        <v>618</v>
      </c>
      <c r="J55" s="286" t="s">
        <v>516</v>
      </c>
      <c r="K55" s="286" t="s">
        <v>517</v>
      </c>
      <c r="L55" s="286" t="s">
        <v>620</v>
      </c>
      <c r="M55" s="286" t="s">
        <v>621</v>
      </c>
      <c r="N55" s="286" t="s">
        <v>648</v>
      </c>
      <c r="O55" s="286" t="s">
        <v>649</v>
      </c>
    </row>
    <row r="56" spans="1:15">
      <c r="A56" s="236">
        <f t="shared" si="0"/>
        <v>29</v>
      </c>
      <c r="B56" s="208" t="s">
        <v>10</v>
      </c>
      <c r="C56" t="s">
        <v>242</v>
      </c>
      <c r="E56" t="s">
        <v>291</v>
      </c>
      <c r="F56" s="208" t="s">
        <v>10</v>
      </c>
      <c r="G56" s="149" t="s">
        <v>34</v>
      </c>
      <c r="H56" s="148"/>
      <c r="I56" s="286" t="s">
        <v>6</v>
      </c>
      <c r="J56" s="286" t="s">
        <v>7</v>
      </c>
      <c r="K56" s="286" t="s">
        <v>8</v>
      </c>
    </row>
    <row r="57" spans="1:15">
      <c r="A57" s="236" t="e">
        <f t="shared" si="0"/>
        <v>#N/A</v>
      </c>
      <c r="B57" s="208" t="s">
        <v>18</v>
      </c>
      <c r="C57" t="s">
        <v>1640</v>
      </c>
      <c r="F57" s="208" t="s">
        <v>10</v>
      </c>
      <c r="G57" s="149" t="s">
        <v>15</v>
      </c>
      <c r="H57" s="148"/>
      <c r="I57" s="286" t="s">
        <v>6</v>
      </c>
      <c r="J57" s="286" t="s">
        <v>7</v>
      </c>
      <c r="K57" s="286" t="s">
        <v>8</v>
      </c>
      <c r="L57" s="286" t="s">
        <v>173</v>
      </c>
    </row>
    <row r="58" spans="1:15">
      <c r="A58" s="236">
        <f t="shared" si="0"/>
        <v>30</v>
      </c>
      <c r="B58" s="208" t="s">
        <v>10</v>
      </c>
      <c r="C58" t="s">
        <v>243</v>
      </c>
      <c r="E58" t="s">
        <v>6</v>
      </c>
      <c r="F58" s="208" t="s">
        <v>9</v>
      </c>
      <c r="G58" s="149" t="s">
        <v>214</v>
      </c>
      <c r="H58" s="148"/>
      <c r="I58" s="286"/>
    </row>
    <row r="59" spans="1:15">
      <c r="A59" s="236">
        <f t="shared" si="0"/>
        <v>30</v>
      </c>
      <c r="B59" s="208" t="s">
        <v>10</v>
      </c>
      <c r="C59" t="s">
        <v>243</v>
      </c>
      <c r="E59" t="s">
        <v>7</v>
      </c>
      <c r="F59" s="208" t="s">
        <v>9</v>
      </c>
      <c r="G59" s="149" t="s">
        <v>1137</v>
      </c>
      <c r="H59" s="148"/>
      <c r="I59" s="286"/>
    </row>
    <row r="60" spans="1:15">
      <c r="A60" s="236">
        <f t="shared" si="0"/>
        <v>31</v>
      </c>
      <c r="B60" s="208" t="s">
        <v>10</v>
      </c>
      <c r="C60" t="s">
        <v>244</v>
      </c>
      <c r="F60" s="208" t="s">
        <v>10</v>
      </c>
      <c r="G60" s="149" t="s">
        <v>27</v>
      </c>
      <c r="H60" s="148"/>
      <c r="I60" s="286"/>
    </row>
    <row r="61" spans="1:15">
      <c r="A61" s="236">
        <f t="shared" si="0"/>
        <v>32</v>
      </c>
      <c r="B61" s="208" t="s">
        <v>10</v>
      </c>
      <c r="C61" t="s">
        <v>245</v>
      </c>
      <c r="E61" t="s">
        <v>8</v>
      </c>
      <c r="F61" s="208" t="s">
        <v>0</v>
      </c>
      <c r="G61" s="149" t="s">
        <v>169</v>
      </c>
      <c r="H61" s="148"/>
      <c r="I61" s="286"/>
    </row>
    <row r="62" spans="1:15">
      <c r="A62" s="236">
        <f t="shared" si="0"/>
        <v>33</v>
      </c>
      <c r="B62" s="208" t="s">
        <v>10</v>
      </c>
      <c r="C62" t="s">
        <v>246</v>
      </c>
      <c r="F62" s="208" t="s">
        <v>11</v>
      </c>
      <c r="G62" s="149" t="s">
        <v>76</v>
      </c>
      <c r="H62" s="148"/>
      <c r="I62" s="286"/>
    </row>
    <row r="63" spans="1:15">
      <c r="A63" s="236">
        <f t="shared" si="0"/>
        <v>34</v>
      </c>
      <c r="B63" s="208" t="s">
        <v>10</v>
      </c>
      <c r="C63" t="s">
        <v>345</v>
      </c>
      <c r="F63" s="208" t="s">
        <v>0</v>
      </c>
      <c r="G63" s="149" t="s">
        <v>31</v>
      </c>
      <c r="H63" s="148"/>
      <c r="I63" s="286"/>
    </row>
    <row r="64" spans="1:15">
      <c r="A64" s="236">
        <f t="shared" si="0"/>
        <v>35</v>
      </c>
      <c r="B64" s="208" t="s">
        <v>10</v>
      </c>
      <c r="C64" t="s">
        <v>346</v>
      </c>
      <c r="F64" s="208" t="s">
        <v>0</v>
      </c>
      <c r="G64" s="149" t="s">
        <v>166</v>
      </c>
      <c r="H64" s="148"/>
      <c r="I64" s="286"/>
    </row>
    <row r="65" spans="1:14">
      <c r="A65" s="236">
        <f t="shared" si="0"/>
        <v>36</v>
      </c>
      <c r="B65" s="208" t="s">
        <v>10</v>
      </c>
      <c r="C65" t="s">
        <v>1130</v>
      </c>
      <c r="E65" t="s">
        <v>309</v>
      </c>
      <c r="F65" s="208" t="s">
        <v>0</v>
      </c>
      <c r="G65" s="149" t="s">
        <v>247</v>
      </c>
      <c r="H65" s="148"/>
      <c r="I65" s="286"/>
    </row>
    <row r="66" spans="1:14">
      <c r="A66" s="236">
        <f t="shared" si="0"/>
        <v>37</v>
      </c>
      <c r="B66" s="208" t="s">
        <v>10</v>
      </c>
      <c r="C66" t="s">
        <v>238</v>
      </c>
      <c r="F66" s="208" t="s">
        <v>11</v>
      </c>
      <c r="G66" s="149" t="s">
        <v>248</v>
      </c>
      <c r="H66" s="148"/>
      <c r="I66" s="286"/>
    </row>
    <row r="67" spans="1:14">
      <c r="A67" s="236">
        <f t="shared" si="0"/>
        <v>38</v>
      </c>
      <c r="B67" s="208" t="s">
        <v>10</v>
      </c>
      <c r="C67" t="s">
        <v>239</v>
      </c>
      <c r="F67" s="208" t="s">
        <v>11</v>
      </c>
      <c r="G67" s="149" t="s">
        <v>249</v>
      </c>
      <c r="H67" s="148"/>
      <c r="I67" s="286"/>
    </row>
    <row r="68" spans="1:14">
      <c r="A68" s="236">
        <f t="shared" si="0"/>
        <v>39</v>
      </c>
      <c r="B68" s="208" t="s">
        <v>10</v>
      </c>
      <c r="C68" t="s">
        <v>35</v>
      </c>
      <c r="E68" t="s">
        <v>6</v>
      </c>
      <c r="F68" s="208" t="s">
        <v>9</v>
      </c>
      <c r="G68" s="149" t="s">
        <v>28</v>
      </c>
      <c r="H68" s="148"/>
      <c r="I68" s="286" t="s">
        <v>668</v>
      </c>
      <c r="J68" s="286" t="s">
        <v>667</v>
      </c>
    </row>
    <row r="69" spans="1:14">
      <c r="A69" s="236">
        <f t="shared" ref="A69:A132" si="1">IF($C69="","blank",MATCH($C69,$G$5:$G$130,0))</f>
        <v>39</v>
      </c>
      <c r="B69" s="208" t="s">
        <v>10</v>
      </c>
      <c r="C69" t="s">
        <v>35</v>
      </c>
      <c r="E69" t="s">
        <v>7</v>
      </c>
      <c r="F69" s="208" t="s">
        <v>0</v>
      </c>
      <c r="G69" s="149" t="s">
        <v>29</v>
      </c>
      <c r="H69" s="148"/>
      <c r="I69" s="286"/>
    </row>
    <row r="70" spans="1:14">
      <c r="A70" s="236">
        <f t="shared" si="1"/>
        <v>39</v>
      </c>
      <c r="B70" s="208" t="s">
        <v>10</v>
      </c>
      <c r="C70" t="s">
        <v>35</v>
      </c>
      <c r="E70" t="s">
        <v>8</v>
      </c>
      <c r="F70" s="208" t="s">
        <v>9</v>
      </c>
      <c r="G70" s="149" t="s">
        <v>30</v>
      </c>
      <c r="H70" s="148"/>
      <c r="I70" s="286"/>
    </row>
    <row r="71" spans="1:14">
      <c r="A71" s="236">
        <f t="shared" si="1"/>
        <v>39</v>
      </c>
      <c r="B71" s="208" t="s">
        <v>10</v>
      </c>
      <c r="C71" t="s">
        <v>35</v>
      </c>
      <c r="E71" t="s">
        <v>173</v>
      </c>
      <c r="F71" s="208" t="s">
        <v>9</v>
      </c>
      <c r="G71" s="149" t="s">
        <v>28</v>
      </c>
      <c r="H71" s="148"/>
      <c r="I71" s="286" t="s">
        <v>808</v>
      </c>
      <c r="J71" s="286" t="s">
        <v>809</v>
      </c>
      <c r="K71" s="286" t="s">
        <v>33</v>
      </c>
      <c r="L71" s="286" t="s">
        <v>96</v>
      </c>
    </row>
    <row r="72" spans="1:14">
      <c r="A72" s="236">
        <f t="shared" si="1"/>
        <v>39</v>
      </c>
      <c r="B72" s="208" t="s">
        <v>10</v>
      </c>
      <c r="C72" t="s">
        <v>35</v>
      </c>
      <c r="E72" t="s">
        <v>188</v>
      </c>
      <c r="F72" s="208" t="s">
        <v>11</v>
      </c>
      <c r="G72" s="149" t="s">
        <v>32</v>
      </c>
      <c r="H72" s="148"/>
      <c r="I72" s="286"/>
    </row>
    <row r="73" spans="1:14">
      <c r="A73" s="236">
        <f t="shared" si="1"/>
        <v>39</v>
      </c>
      <c r="B73" s="208" t="s">
        <v>10</v>
      </c>
      <c r="C73" t="s">
        <v>35</v>
      </c>
      <c r="E73" t="s">
        <v>254</v>
      </c>
      <c r="F73" s="208" t="s">
        <v>11</v>
      </c>
      <c r="G73" s="149" t="s">
        <v>206</v>
      </c>
      <c r="H73" s="148"/>
      <c r="I73" s="286"/>
    </row>
    <row r="74" spans="1:14">
      <c r="A74" s="236">
        <f t="shared" si="1"/>
        <v>39</v>
      </c>
      <c r="B74" s="208" t="s">
        <v>10</v>
      </c>
      <c r="C74" t="s">
        <v>35</v>
      </c>
      <c r="E74" t="s">
        <v>256</v>
      </c>
      <c r="F74" s="208" t="s">
        <v>0</v>
      </c>
      <c r="G74" s="149" t="s">
        <v>386</v>
      </c>
      <c r="H74" s="151"/>
      <c r="I74" s="286"/>
    </row>
    <row r="75" spans="1:14">
      <c r="A75" s="236">
        <f t="shared" si="1"/>
        <v>39</v>
      </c>
      <c r="B75" s="208" t="s">
        <v>10</v>
      </c>
      <c r="C75" t="s">
        <v>35</v>
      </c>
      <c r="E75" t="s">
        <v>291</v>
      </c>
      <c r="F75" s="208" t="s">
        <v>9</v>
      </c>
      <c r="G75" s="149" t="s">
        <v>386</v>
      </c>
      <c r="H75" s="151"/>
      <c r="I75" s="286"/>
    </row>
    <row r="76" spans="1:14">
      <c r="A76" s="236">
        <f t="shared" si="1"/>
        <v>40</v>
      </c>
      <c r="B76" s="208" t="s">
        <v>10</v>
      </c>
      <c r="C76" t="s">
        <v>37</v>
      </c>
      <c r="E76" t="s">
        <v>6</v>
      </c>
      <c r="F76" s="208" t="s">
        <v>9</v>
      </c>
      <c r="G76" s="149" t="s">
        <v>416</v>
      </c>
      <c r="H76" s="151"/>
      <c r="I76" s="286" t="s">
        <v>853</v>
      </c>
      <c r="J76" s="286" t="s">
        <v>394</v>
      </c>
      <c r="K76" s="286" t="s">
        <v>1004</v>
      </c>
      <c r="L76" s="286" t="s">
        <v>392</v>
      </c>
      <c r="M76" s="286" t="s">
        <v>611</v>
      </c>
      <c r="N76" s="286" t="s">
        <v>417</v>
      </c>
    </row>
    <row r="77" spans="1:14">
      <c r="A77" s="236">
        <f t="shared" si="1"/>
        <v>40</v>
      </c>
      <c r="B77" s="208" t="s">
        <v>10</v>
      </c>
      <c r="C77" t="s">
        <v>37</v>
      </c>
      <c r="E77" t="s">
        <v>7</v>
      </c>
      <c r="F77" s="208" t="s">
        <v>9</v>
      </c>
      <c r="G77" s="149" t="s">
        <v>381</v>
      </c>
      <c r="H77" s="151"/>
      <c r="I77" s="286" t="s">
        <v>7</v>
      </c>
      <c r="J77" s="286" t="s">
        <v>577</v>
      </c>
    </row>
    <row r="78" spans="1:14">
      <c r="A78" s="236">
        <f t="shared" si="1"/>
        <v>40</v>
      </c>
      <c r="B78" s="208" t="s">
        <v>10</v>
      </c>
      <c r="C78" t="s">
        <v>37</v>
      </c>
      <c r="E78" t="s">
        <v>8</v>
      </c>
      <c r="F78" s="208" t="s">
        <v>10</v>
      </c>
      <c r="G78" s="149" t="s">
        <v>17</v>
      </c>
      <c r="H78" s="148"/>
      <c r="I78" s="286"/>
    </row>
    <row r="79" spans="1:14">
      <c r="A79" s="236">
        <f t="shared" si="1"/>
        <v>40</v>
      </c>
      <c r="B79" s="208" t="s">
        <v>10</v>
      </c>
      <c r="C79" t="s">
        <v>37</v>
      </c>
      <c r="E79" t="s">
        <v>173</v>
      </c>
      <c r="F79" s="208" t="s">
        <v>10</v>
      </c>
      <c r="G79" s="149" t="s">
        <v>16</v>
      </c>
      <c r="H79" s="148"/>
      <c r="I79" s="286"/>
    </row>
    <row r="80" spans="1:14">
      <c r="A80" s="236">
        <f t="shared" si="1"/>
        <v>40</v>
      </c>
      <c r="B80" s="208" t="s">
        <v>10</v>
      </c>
      <c r="C80" t="s">
        <v>37</v>
      </c>
      <c r="E80" t="s">
        <v>188</v>
      </c>
      <c r="F80" s="208" t="s">
        <v>10</v>
      </c>
      <c r="G80" s="149" t="s">
        <v>294</v>
      </c>
      <c r="H80" s="151"/>
      <c r="I80" s="286"/>
    </row>
    <row r="81" spans="1:23">
      <c r="A81" s="236">
        <f t="shared" si="1"/>
        <v>40</v>
      </c>
      <c r="B81" s="208" t="s">
        <v>10</v>
      </c>
      <c r="C81" t="s">
        <v>37</v>
      </c>
      <c r="E81" t="s">
        <v>254</v>
      </c>
      <c r="F81" s="208" t="s">
        <v>10</v>
      </c>
      <c r="G81" s="149" t="s">
        <v>295</v>
      </c>
      <c r="H81" s="151"/>
      <c r="I81" s="286"/>
    </row>
    <row r="82" spans="1:23">
      <c r="A82" s="236">
        <f t="shared" si="1"/>
        <v>41</v>
      </c>
      <c r="B82" s="208" t="s">
        <v>9</v>
      </c>
      <c r="C82" t="s">
        <v>536</v>
      </c>
      <c r="E82" t="s">
        <v>309</v>
      </c>
      <c r="F82" s="208" t="s">
        <v>10</v>
      </c>
      <c r="G82" s="149" t="s">
        <v>14</v>
      </c>
      <c r="H82" s="148"/>
      <c r="I82" s="286" t="s">
        <v>6</v>
      </c>
    </row>
    <row r="83" spans="1:23">
      <c r="A83" s="236">
        <f t="shared" si="1"/>
        <v>15</v>
      </c>
      <c r="B83" s="208" t="s">
        <v>9</v>
      </c>
      <c r="C83" t="s">
        <v>535</v>
      </c>
      <c r="E83" t="s">
        <v>1064</v>
      </c>
      <c r="F83" s="208" t="s">
        <v>10</v>
      </c>
      <c r="G83" s="149" t="s">
        <v>14</v>
      </c>
      <c r="H83" s="148"/>
      <c r="I83" s="286" t="s">
        <v>7</v>
      </c>
      <c r="J83" s="286" t="s">
        <v>8</v>
      </c>
    </row>
    <row r="84" spans="1:23">
      <c r="A84" s="236">
        <f t="shared" si="1"/>
        <v>15</v>
      </c>
      <c r="B84" s="208" t="s">
        <v>9</v>
      </c>
      <c r="C84" t="s">
        <v>535</v>
      </c>
      <c r="E84" t="s">
        <v>1064</v>
      </c>
      <c r="F84" s="208" t="s">
        <v>9</v>
      </c>
      <c r="G84" s="149" t="s">
        <v>936</v>
      </c>
      <c r="H84" s="151"/>
      <c r="I84" s="286" t="s">
        <v>935</v>
      </c>
    </row>
    <row r="85" spans="1:23">
      <c r="A85" s="236">
        <f t="shared" si="1"/>
        <v>43</v>
      </c>
      <c r="B85" s="208" t="s">
        <v>9</v>
      </c>
      <c r="C85" t="s">
        <v>252</v>
      </c>
      <c r="E85" t="s">
        <v>309</v>
      </c>
      <c r="F85" s="208" t="s">
        <v>10</v>
      </c>
      <c r="G85" s="149" t="s">
        <v>19</v>
      </c>
      <c r="H85" s="148"/>
      <c r="I85" s="286" t="s">
        <v>853</v>
      </c>
      <c r="J85" s="286" t="s">
        <v>586</v>
      </c>
    </row>
    <row r="86" spans="1:23">
      <c r="A86" s="236">
        <f t="shared" si="1"/>
        <v>44</v>
      </c>
      <c r="B86" s="208" t="s">
        <v>9</v>
      </c>
      <c r="C86" t="s">
        <v>314</v>
      </c>
      <c r="E86" t="s">
        <v>309</v>
      </c>
      <c r="F86" s="208" t="s">
        <v>10</v>
      </c>
      <c r="G86" s="149" t="s">
        <v>727</v>
      </c>
      <c r="H86" s="148"/>
      <c r="I86" s="286" t="s">
        <v>6</v>
      </c>
    </row>
    <row r="87" spans="1:23">
      <c r="A87" s="236">
        <f t="shared" si="1"/>
        <v>45</v>
      </c>
      <c r="B87" s="208" t="s">
        <v>9</v>
      </c>
      <c r="C87" t="s">
        <v>513</v>
      </c>
      <c r="E87" t="s">
        <v>707</v>
      </c>
      <c r="F87" s="208" t="s">
        <v>10</v>
      </c>
      <c r="G87" s="149" t="s">
        <v>839</v>
      </c>
      <c r="H87" s="148"/>
      <c r="I87" s="286" t="s">
        <v>6</v>
      </c>
    </row>
    <row r="88" spans="1:23">
      <c r="A88" s="236">
        <f t="shared" si="1"/>
        <v>46</v>
      </c>
      <c r="B88" s="208" t="s">
        <v>9</v>
      </c>
      <c r="C88" t="s">
        <v>706</v>
      </c>
      <c r="E88" t="s">
        <v>309</v>
      </c>
      <c r="F88" s="208" t="s">
        <v>10</v>
      </c>
      <c r="G88" s="149" t="s">
        <v>727</v>
      </c>
      <c r="H88" s="148"/>
      <c r="I88" s="286" t="s">
        <v>728</v>
      </c>
    </row>
    <row r="89" spans="1:23">
      <c r="A89" s="236">
        <f t="shared" si="1"/>
        <v>43</v>
      </c>
      <c r="B89" s="208" t="s">
        <v>10</v>
      </c>
      <c r="C89" t="s">
        <v>252</v>
      </c>
      <c r="E89" t="s">
        <v>309</v>
      </c>
      <c r="F89" s="208" t="s">
        <v>10</v>
      </c>
      <c r="G89" s="149" t="s">
        <v>839</v>
      </c>
      <c r="H89" s="148"/>
      <c r="I89" s="286" t="s">
        <v>728</v>
      </c>
    </row>
    <row r="90" spans="1:23">
      <c r="A90" s="236">
        <f t="shared" si="1"/>
        <v>44</v>
      </c>
      <c r="B90" s="208" t="s">
        <v>10</v>
      </c>
      <c r="C90" t="s">
        <v>314</v>
      </c>
      <c r="E90" t="s">
        <v>309</v>
      </c>
      <c r="F90" s="208" t="s">
        <v>10</v>
      </c>
      <c r="G90" s="149" t="s">
        <v>948</v>
      </c>
      <c r="H90" s="148"/>
      <c r="I90" s="286" t="s">
        <v>6</v>
      </c>
    </row>
    <row r="91" spans="1:23">
      <c r="A91" s="236">
        <f t="shared" si="1"/>
        <v>49</v>
      </c>
      <c r="B91" s="208" t="s">
        <v>10</v>
      </c>
      <c r="C91" t="s">
        <v>892</v>
      </c>
      <c r="E91" t="s">
        <v>893</v>
      </c>
      <c r="F91" s="208" t="s">
        <v>10</v>
      </c>
      <c r="G91" s="149" t="s">
        <v>370</v>
      </c>
      <c r="H91" s="148"/>
      <c r="I91" s="286"/>
    </row>
    <row r="92" spans="1:23">
      <c r="A92" s="236">
        <f t="shared" si="1"/>
        <v>50</v>
      </c>
      <c r="B92" s="208" t="s">
        <v>10</v>
      </c>
      <c r="C92" t="s">
        <v>894</v>
      </c>
      <c r="E92" t="s">
        <v>893</v>
      </c>
      <c r="F92" s="208" t="s">
        <v>10</v>
      </c>
      <c r="G92" s="149" t="s">
        <v>371</v>
      </c>
      <c r="H92" s="148"/>
      <c r="I92" s="286"/>
    </row>
    <row r="93" spans="1:23">
      <c r="A93" s="236">
        <f t="shared" si="1"/>
        <v>45</v>
      </c>
      <c r="B93" s="208" t="s">
        <v>10</v>
      </c>
      <c r="C93" t="s">
        <v>513</v>
      </c>
      <c r="E93" t="s">
        <v>618</v>
      </c>
      <c r="F93" s="208" t="s">
        <v>10</v>
      </c>
      <c r="G93" s="149" t="s">
        <v>837</v>
      </c>
      <c r="H93" s="148"/>
      <c r="I93" s="286"/>
    </row>
    <row r="94" spans="1:23">
      <c r="A94" s="236">
        <f t="shared" si="1"/>
        <v>45</v>
      </c>
      <c r="B94" s="208" t="s">
        <v>10</v>
      </c>
      <c r="C94" t="s">
        <v>513</v>
      </c>
      <c r="E94" t="s">
        <v>516</v>
      </c>
      <c r="F94" s="208" t="s">
        <v>10</v>
      </c>
      <c r="G94" s="149" t="s">
        <v>903</v>
      </c>
      <c r="H94" s="148"/>
      <c r="I94" s="292" t="s">
        <v>309</v>
      </c>
      <c r="J94" s="292" t="s">
        <v>1559</v>
      </c>
      <c r="K94" s="286" t="s">
        <v>1560</v>
      </c>
      <c r="L94" s="286" t="s">
        <v>1561</v>
      </c>
      <c r="M94" s="286" t="s">
        <v>1562</v>
      </c>
      <c r="N94" s="286" t="s">
        <v>1563</v>
      </c>
      <c r="O94" s="286" t="s">
        <v>1564</v>
      </c>
      <c r="P94" s="286" t="s">
        <v>1565</v>
      </c>
      <c r="Q94" s="292" t="s">
        <v>1566</v>
      </c>
      <c r="R94" s="286" t="s">
        <v>1567</v>
      </c>
      <c r="S94" s="286" t="s">
        <v>1568</v>
      </c>
      <c r="T94" s="286" t="s">
        <v>1569</v>
      </c>
      <c r="U94" s="286" t="s">
        <v>1570</v>
      </c>
      <c r="V94" s="286" t="s">
        <v>1571</v>
      </c>
      <c r="W94" s="286" t="s">
        <v>1572</v>
      </c>
    </row>
    <row r="95" spans="1:23">
      <c r="A95" s="236">
        <f t="shared" si="1"/>
        <v>45</v>
      </c>
      <c r="B95" s="208" t="s">
        <v>10</v>
      </c>
      <c r="C95" t="s">
        <v>513</v>
      </c>
      <c r="E95" t="s">
        <v>517</v>
      </c>
      <c r="F95" s="208" t="s">
        <v>10</v>
      </c>
      <c r="G95" s="149" t="s">
        <v>838</v>
      </c>
      <c r="H95" s="148"/>
      <c r="I95" s="286"/>
    </row>
    <row r="96" spans="1:23">
      <c r="A96" s="236">
        <f t="shared" si="1"/>
        <v>45</v>
      </c>
      <c r="B96" s="208" t="s">
        <v>10</v>
      </c>
      <c r="C96" t="s">
        <v>513</v>
      </c>
      <c r="E96" t="s">
        <v>620</v>
      </c>
      <c r="F96" s="208" t="s">
        <v>10</v>
      </c>
      <c r="G96" s="149" t="s">
        <v>904</v>
      </c>
      <c r="H96" s="148"/>
      <c r="I96" s="286" t="s">
        <v>905</v>
      </c>
      <c r="J96" s="292" t="s">
        <v>1653</v>
      </c>
      <c r="K96" s="292" t="s">
        <v>1654</v>
      </c>
      <c r="L96" s="292" t="s">
        <v>1655</v>
      </c>
      <c r="M96" s="292" t="s">
        <v>1656</v>
      </c>
      <c r="N96" s="292" t="s">
        <v>1559</v>
      </c>
      <c r="O96" s="292"/>
      <c r="P96" s="292"/>
      <c r="Q96" s="292"/>
      <c r="R96" s="292"/>
      <c r="S96" s="292"/>
      <c r="T96" s="292"/>
      <c r="U96" s="292"/>
      <c r="V96" s="292"/>
      <c r="W96" s="292"/>
    </row>
    <row r="97" spans="1:128">
      <c r="A97" s="236">
        <f t="shared" si="1"/>
        <v>45</v>
      </c>
      <c r="B97" s="208" t="s">
        <v>10</v>
      </c>
      <c r="C97" t="s">
        <v>513</v>
      </c>
      <c r="E97" t="s">
        <v>621</v>
      </c>
      <c r="F97" s="208" t="s">
        <v>10</v>
      </c>
      <c r="G97" s="149" t="s">
        <v>840</v>
      </c>
      <c r="H97" s="148"/>
      <c r="I97" s="286"/>
    </row>
    <row r="98" spans="1:128">
      <c r="A98" s="236">
        <f t="shared" si="1"/>
        <v>45</v>
      </c>
      <c r="B98" s="208" t="s">
        <v>10</v>
      </c>
      <c r="C98" t="s">
        <v>513</v>
      </c>
      <c r="E98" t="s">
        <v>648</v>
      </c>
      <c r="F98" s="208" t="s">
        <v>10</v>
      </c>
      <c r="G98" s="149" t="s">
        <v>844</v>
      </c>
      <c r="H98" s="148"/>
      <c r="I98" s="286" t="s">
        <v>845</v>
      </c>
    </row>
    <row r="99" spans="1:128">
      <c r="A99" s="236">
        <f t="shared" si="1"/>
        <v>45</v>
      </c>
      <c r="B99" s="208" t="s">
        <v>10</v>
      </c>
      <c r="C99" t="s">
        <v>513</v>
      </c>
      <c r="E99" t="s">
        <v>649</v>
      </c>
      <c r="F99" s="208" t="s">
        <v>10</v>
      </c>
      <c r="G99" s="149" t="s">
        <v>841</v>
      </c>
      <c r="H99" s="148"/>
      <c r="I99" s="286"/>
    </row>
    <row r="100" spans="1:128">
      <c r="A100" s="236" t="e">
        <f t="shared" si="1"/>
        <v>#N/A</v>
      </c>
      <c r="B100" s="208" t="s">
        <v>18</v>
      </c>
      <c r="C100" t="s">
        <v>1641</v>
      </c>
      <c r="F100" s="208" t="s">
        <v>10</v>
      </c>
      <c r="G100" s="149" t="s">
        <v>843</v>
      </c>
      <c r="H100" s="148"/>
      <c r="I100" s="286" t="s">
        <v>923</v>
      </c>
      <c r="J100" s="286" t="s">
        <v>980</v>
      </c>
      <c r="K100" s="286" t="s">
        <v>981</v>
      </c>
      <c r="L100" s="286" t="s">
        <v>982</v>
      </c>
      <c r="M100" s="286" t="s">
        <v>979</v>
      </c>
    </row>
    <row r="101" spans="1:128">
      <c r="A101" s="236">
        <f t="shared" si="1"/>
        <v>52</v>
      </c>
      <c r="B101" s="208" t="s">
        <v>10</v>
      </c>
      <c r="C101" t="s">
        <v>34</v>
      </c>
      <c r="E101" t="s">
        <v>6</v>
      </c>
      <c r="F101" s="208" t="s">
        <v>10</v>
      </c>
      <c r="G101" s="149" t="s">
        <v>404</v>
      </c>
      <c r="H101" s="148"/>
      <c r="I101" s="286"/>
    </row>
    <row r="102" spans="1:128">
      <c r="A102" s="236">
        <f t="shared" si="1"/>
        <v>52</v>
      </c>
      <c r="B102" s="208" t="s">
        <v>10</v>
      </c>
      <c r="C102" t="s">
        <v>34</v>
      </c>
      <c r="E102" t="s">
        <v>7</v>
      </c>
      <c r="F102" s="208" t="s">
        <v>10</v>
      </c>
      <c r="G102" s="149" t="s">
        <v>319</v>
      </c>
      <c r="H102" s="148"/>
      <c r="I102" s="286" t="s">
        <v>360</v>
      </c>
      <c r="J102" s="286" t="s">
        <v>394</v>
      </c>
    </row>
    <row r="103" spans="1:128">
      <c r="A103" s="236">
        <f t="shared" si="1"/>
        <v>52</v>
      </c>
      <c r="B103" s="208" t="s">
        <v>10</v>
      </c>
      <c r="C103" t="s">
        <v>34</v>
      </c>
      <c r="E103" t="s">
        <v>8</v>
      </c>
      <c r="F103" s="208" t="s">
        <v>10</v>
      </c>
      <c r="G103" s="149" t="s">
        <v>947</v>
      </c>
      <c r="H103" s="148"/>
      <c r="I103" s="286" t="s">
        <v>360</v>
      </c>
    </row>
    <row r="104" spans="1:128">
      <c r="A104" s="236">
        <f t="shared" si="1"/>
        <v>53</v>
      </c>
      <c r="B104" s="208" t="s">
        <v>10</v>
      </c>
      <c r="C104" t="s">
        <v>15</v>
      </c>
      <c r="E104" t="s">
        <v>6</v>
      </c>
      <c r="F104" s="208" t="s">
        <v>10</v>
      </c>
      <c r="G104" s="149" t="s">
        <v>405</v>
      </c>
      <c r="H104" s="151"/>
      <c r="I104" s="286"/>
    </row>
    <row r="105" spans="1:128">
      <c r="A105" s="236">
        <f t="shared" si="1"/>
        <v>53</v>
      </c>
      <c r="B105" s="208" t="s">
        <v>10</v>
      </c>
      <c r="C105" t="s">
        <v>15</v>
      </c>
      <c r="E105" t="s">
        <v>7</v>
      </c>
      <c r="F105" s="208" t="s">
        <v>10</v>
      </c>
      <c r="G105" s="149" t="s">
        <v>361</v>
      </c>
      <c r="H105" s="151"/>
      <c r="I105" s="286" t="s">
        <v>362</v>
      </c>
    </row>
    <row r="106" spans="1:128">
      <c r="A106" s="236">
        <f t="shared" si="1"/>
        <v>53</v>
      </c>
      <c r="B106" s="208" t="s">
        <v>10</v>
      </c>
      <c r="C106" t="s">
        <v>15</v>
      </c>
      <c r="E106" t="s">
        <v>8</v>
      </c>
      <c r="F106" s="208" t="s">
        <v>10</v>
      </c>
      <c r="G106" s="149" t="s">
        <v>846</v>
      </c>
      <c r="H106" s="151"/>
      <c r="I106" s="286" t="s">
        <v>847</v>
      </c>
    </row>
    <row r="107" spans="1:128">
      <c r="A107" s="236">
        <f t="shared" si="1"/>
        <v>53</v>
      </c>
      <c r="B107" s="208" t="s">
        <v>10</v>
      </c>
      <c r="C107" t="s">
        <v>15</v>
      </c>
      <c r="E107" t="s">
        <v>173</v>
      </c>
      <c r="F107" s="208" t="s">
        <v>10</v>
      </c>
      <c r="G107" s="149" t="s">
        <v>1047</v>
      </c>
      <c r="H107" s="151"/>
      <c r="I107" s="286" t="s">
        <v>6</v>
      </c>
    </row>
    <row r="108" spans="1:128">
      <c r="A108" s="236">
        <f t="shared" si="1"/>
        <v>54</v>
      </c>
      <c r="B108" s="208" t="s">
        <v>9</v>
      </c>
      <c r="C108" t="s">
        <v>214</v>
      </c>
      <c r="F108" s="208" t="s">
        <v>10</v>
      </c>
      <c r="G108" s="149" t="s">
        <v>296</v>
      </c>
      <c r="H108" s="151"/>
      <c r="I108" s="286" t="s">
        <v>6</v>
      </c>
    </row>
    <row r="109" spans="1:128">
      <c r="A109" s="236">
        <f t="shared" si="1"/>
        <v>56</v>
      </c>
      <c r="B109" s="208" t="s">
        <v>10</v>
      </c>
      <c r="C109" t="s">
        <v>27</v>
      </c>
      <c r="F109" s="208" t="s">
        <v>10</v>
      </c>
      <c r="G109" s="149" t="s">
        <v>297</v>
      </c>
      <c r="H109" s="151"/>
      <c r="I109" s="286" t="s">
        <v>6</v>
      </c>
    </row>
    <row r="110" spans="1:128">
      <c r="A110" s="236">
        <f t="shared" si="1"/>
        <v>65</v>
      </c>
      <c r="B110" s="208" t="s">
        <v>0</v>
      </c>
      <c r="C110" t="s">
        <v>29</v>
      </c>
      <c r="F110" s="208" t="s">
        <v>10</v>
      </c>
      <c r="G110" s="149" t="s">
        <v>930</v>
      </c>
      <c r="H110" s="151"/>
      <c r="I110" s="286"/>
    </row>
    <row r="111" spans="1:128">
      <c r="A111" s="236">
        <f t="shared" si="1"/>
        <v>66</v>
      </c>
      <c r="B111" s="208" t="s">
        <v>9</v>
      </c>
      <c r="C111" t="s">
        <v>30</v>
      </c>
      <c r="F111" s="208" t="s">
        <v>10</v>
      </c>
      <c r="G111" s="149" t="s">
        <v>925</v>
      </c>
      <c r="H111" s="151"/>
      <c r="I111" s="292" t="s">
        <v>1573</v>
      </c>
      <c r="J111" s="292" t="s">
        <v>1574</v>
      </c>
      <c r="K111" s="292" t="s">
        <v>1575</v>
      </c>
      <c r="L111" s="292" t="s">
        <v>1576</v>
      </c>
      <c r="M111" s="292" t="s">
        <v>1577</v>
      </c>
      <c r="N111" s="292" t="s">
        <v>1578</v>
      </c>
      <c r="O111" s="292" t="s">
        <v>1579</v>
      </c>
      <c r="P111" s="292" t="s">
        <v>1580</v>
      </c>
      <c r="Q111" s="292" t="s">
        <v>1581</v>
      </c>
      <c r="R111" s="292" t="s">
        <v>1582</v>
      </c>
      <c r="S111" s="292" t="s">
        <v>1583</v>
      </c>
      <c r="T111" s="292" t="s">
        <v>1584</v>
      </c>
      <c r="U111" s="292" t="s">
        <v>1585</v>
      </c>
      <c r="V111" s="292" t="s">
        <v>1586</v>
      </c>
      <c r="W111" s="292" t="s">
        <v>1587</v>
      </c>
      <c r="X111" s="292" t="s">
        <v>1588</v>
      </c>
      <c r="Y111" s="292" t="s">
        <v>1589</v>
      </c>
      <c r="Z111" s="292" t="s">
        <v>1590</v>
      </c>
      <c r="AA111" s="292" t="s">
        <v>1591</v>
      </c>
      <c r="AB111" s="292" t="s">
        <v>1592</v>
      </c>
      <c r="AC111" s="292" t="s">
        <v>1593</v>
      </c>
      <c r="AD111" s="292" t="s">
        <v>1594</v>
      </c>
      <c r="AE111" s="292" t="s">
        <v>1595</v>
      </c>
      <c r="AF111" s="292" t="s">
        <v>1596</v>
      </c>
      <c r="AG111" s="292" t="s">
        <v>1597</v>
      </c>
      <c r="AH111" s="292" t="s">
        <v>1598</v>
      </c>
      <c r="AI111" s="292" t="s">
        <v>1599</v>
      </c>
      <c r="AJ111" s="292" t="s">
        <v>1600</v>
      </c>
      <c r="AK111" s="292" t="s">
        <v>1601</v>
      </c>
      <c r="AL111" s="292" t="s">
        <v>1602</v>
      </c>
      <c r="AM111" s="292" t="s">
        <v>1603</v>
      </c>
      <c r="AN111" s="292" t="s">
        <v>1604</v>
      </c>
      <c r="AO111" s="292" t="s">
        <v>1605</v>
      </c>
      <c r="AP111" s="292" t="s">
        <v>1606</v>
      </c>
      <c r="AQ111" s="292" t="s">
        <v>1607</v>
      </c>
      <c r="AR111" s="292" t="s">
        <v>1608</v>
      </c>
      <c r="AS111" s="292" t="s">
        <v>1609</v>
      </c>
      <c r="AT111" s="292" t="s">
        <v>1610</v>
      </c>
      <c r="AU111" s="292" t="s">
        <v>1611</v>
      </c>
      <c r="AV111" s="292" t="s">
        <v>1612</v>
      </c>
      <c r="AW111" s="292" t="s">
        <v>1613</v>
      </c>
      <c r="AX111" s="292" t="s">
        <v>1614</v>
      </c>
      <c r="AY111" s="292" t="s">
        <v>1615</v>
      </c>
      <c r="AZ111" s="292" t="s">
        <v>1616</v>
      </c>
      <c r="BA111" s="292" t="s">
        <v>1617</v>
      </c>
      <c r="BB111" s="292" t="s">
        <v>1618</v>
      </c>
      <c r="BC111" s="292" t="s">
        <v>1618</v>
      </c>
      <c r="BD111" s="292" t="s">
        <v>1618</v>
      </c>
      <c r="BE111" s="292" t="s">
        <v>1618</v>
      </c>
      <c r="BF111" s="292" t="s">
        <v>1618</v>
      </c>
      <c r="BG111" s="292" t="s">
        <v>1618</v>
      </c>
      <c r="BH111" s="292" t="s">
        <v>1618</v>
      </c>
      <c r="BI111" s="292" t="s">
        <v>1618</v>
      </c>
      <c r="BJ111" s="292" t="s">
        <v>1618</v>
      </c>
      <c r="BK111" s="292" t="s">
        <v>1618</v>
      </c>
      <c r="BL111" s="292" t="s">
        <v>1618</v>
      </c>
      <c r="BM111" s="292" t="s">
        <v>1618</v>
      </c>
      <c r="BN111" s="292" t="s">
        <v>1618</v>
      </c>
      <c r="BO111" s="292" t="s">
        <v>1618</v>
      </c>
      <c r="BP111" s="292" t="s">
        <v>1618</v>
      </c>
      <c r="BQ111" s="292" t="s">
        <v>1619</v>
      </c>
      <c r="BR111" s="292" t="s">
        <v>1619</v>
      </c>
      <c r="BS111" s="292" t="s">
        <v>1619</v>
      </c>
      <c r="BT111" s="292" t="s">
        <v>1619</v>
      </c>
      <c r="BU111" s="292" t="s">
        <v>1619</v>
      </c>
      <c r="BV111" s="292" t="s">
        <v>1619</v>
      </c>
      <c r="BW111" s="292" t="s">
        <v>1619</v>
      </c>
      <c r="BX111" s="292" t="s">
        <v>1619</v>
      </c>
      <c r="BY111" s="292" t="s">
        <v>1619</v>
      </c>
      <c r="BZ111" s="292" t="s">
        <v>1619</v>
      </c>
      <c r="CA111" s="292" t="s">
        <v>1619</v>
      </c>
      <c r="CB111" s="292" t="s">
        <v>1619</v>
      </c>
      <c r="CC111" s="292" t="s">
        <v>1619</v>
      </c>
      <c r="CD111" s="292" t="s">
        <v>1619</v>
      </c>
      <c r="CE111" s="292" t="s">
        <v>1619</v>
      </c>
      <c r="CF111" s="292" t="s">
        <v>1620</v>
      </c>
      <c r="CG111" s="292" t="s">
        <v>1620</v>
      </c>
      <c r="CH111" s="292" t="s">
        <v>1620</v>
      </c>
      <c r="CI111" s="292" t="s">
        <v>1620</v>
      </c>
      <c r="CJ111" s="292" t="s">
        <v>1620</v>
      </c>
      <c r="CK111" s="292" t="s">
        <v>1620</v>
      </c>
      <c r="CL111" s="292" t="s">
        <v>1620</v>
      </c>
      <c r="CM111" s="292" t="s">
        <v>1620</v>
      </c>
      <c r="CN111" s="292" t="s">
        <v>1620</v>
      </c>
      <c r="CO111" s="292" t="s">
        <v>1620</v>
      </c>
      <c r="CP111" s="292" t="s">
        <v>1620</v>
      </c>
      <c r="CQ111" s="292" t="s">
        <v>1620</v>
      </c>
      <c r="CR111" s="292" t="s">
        <v>1620</v>
      </c>
      <c r="CS111" s="292" t="s">
        <v>1620</v>
      </c>
      <c r="CT111" s="292" t="s">
        <v>1620</v>
      </c>
      <c r="CU111" s="292" t="s">
        <v>1621</v>
      </c>
      <c r="CV111" s="292" t="s">
        <v>1621</v>
      </c>
      <c r="CW111" s="292" t="s">
        <v>1621</v>
      </c>
      <c r="CX111" s="292" t="s">
        <v>1621</v>
      </c>
      <c r="CY111" s="292" t="s">
        <v>1621</v>
      </c>
      <c r="CZ111" s="292" t="s">
        <v>1621</v>
      </c>
      <c r="DA111" s="292" t="s">
        <v>1621</v>
      </c>
      <c r="DB111" s="292" t="s">
        <v>1621</v>
      </c>
      <c r="DC111" s="292" t="s">
        <v>1621</v>
      </c>
      <c r="DD111" s="292" t="s">
        <v>1621</v>
      </c>
      <c r="DE111" s="292" t="s">
        <v>1621</v>
      </c>
      <c r="DF111" s="292" t="s">
        <v>1621</v>
      </c>
      <c r="DG111" s="292" t="s">
        <v>1621</v>
      </c>
      <c r="DH111" s="292" t="s">
        <v>1621</v>
      </c>
      <c r="DI111" s="292" t="s">
        <v>1621</v>
      </c>
      <c r="DJ111" s="292" t="s">
        <v>1622</v>
      </c>
      <c r="DK111" s="292" t="s">
        <v>1622</v>
      </c>
      <c r="DL111" s="292" t="s">
        <v>1622</v>
      </c>
      <c r="DM111" s="292" t="s">
        <v>1622</v>
      </c>
      <c r="DN111" s="292" t="s">
        <v>1622</v>
      </c>
      <c r="DO111" s="292" t="s">
        <v>1622</v>
      </c>
      <c r="DP111" s="292" t="s">
        <v>1622</v>
      </c>
      <c r="DQ111" s="292" t="s">
        <v>1622</v>
      </c>
      <c r="DR111" s="292" t="s">
        <v>1622</v>
      </c>
      <c r="DS111" s="292" t="s">
        <v>1622</v>
      </c>
      <c r="DT111" s="292" t="s">
        <v>1622</v>
      </c>
      <c r="DU111" s="292" t="s">
        <v>1622</v>
      </c>
      <c r="DV111" s="292" t="s">
        <v>1622</v>
      </c>
      <c r="DW111" s="292" t="s">
        <v>1622</v>
      </c>
      <c r="DX111" s="292" t="s">
        <v>1622</v>
      </c>
    </row>
    <row r="112" spans="1:128">
      <c r="A112" s="236">
        <f t="shared" si="1"/>
        <v>57</v>
      </c>
      <c r="B112" s="208" t="s">
        <v>0</v>
      </c>
      <c r="C112" t="s">
        <v>169</v>
      </c>
      <c r="F112" s="208" t="s">
        <v>0</v>
      </c>
      <c r="G112" s="149" t="s">
        <v>216</v>
      </c>
      <c r="H112" s="148"/>
      <c r="I112" s="286" t="s">
        <v>414</v>
      </c>
    </row>
    <row r="113" spans="1:68">
      <c r="A113" s="236">
        <f t="shared" si="1"/>
        <v>58</v>
      </c>
      <c r="B113" s="208" t="s">
        <v>11</v>
      </c>
      <c r="C113" t="s">
        <v>76</v>
      </c>
      <c r="F113" s="208" t="s">
        <v>9</v>
      </c>
      <c r="G113" s="149" t="s">
        <v>216</v>
      </c>
      <c r="H113" s="148"/>
      <c r="I113" s="286" t="s">
        <v>419</v>
      </c>
    </row>
    <row r="114" spans="1:68">
      <c r="A114" s="236">
        <f t="shared" si="1"/>
        <v>59</v>
      </c>
      <c r="B114" s="208" t="s">
        <v>0</v>
      </c>
      <c r="C114" t="s">
        <v>31</v>
      </c>
      <c r="F114" s="208" t="s">
        <v>0</v>
      </c>
      <c r="G114" s="149" t="s">
        <v>589</v>
      </c>
      <c r="H114" s="148"/>
      <c r="I114" s="286" t="s">
        <v>414</v>
      </c>
    </row>
    <row r="115" spans="1:68">
      <c r="A115" s="236">
        <f t="shared" si="1"/>
        <v>60</v>
      </c>
      <c r="B115" s="208" t="s">
        <v>0</v>
      </c>
      <c r="C115" t="s">
        <v>166</v>
      </c>
      <c r="F115" s="208" t="s">
        <v>0</v>
      </c>
      <c r="G115" s="149" t="s">
        <v>215</v>
      </c>
      <c r="H115" s="148"/>
      <c r="I115" s="286" t="s">
        <v>426</v>
      </c>
    </row>
    <row r="116" spans="1:68">
      <c r="A116" s="236">
        <f t="shared" si="1"/>
        <v>61</v>
      </c>
      <c r="B116" s="208" t="s">
        <v>0</v>
      </c>
      <c r="C116" t="s">
        <v>247</v>
      </c>
      <c r="F116" s="208" t="s">
        <v>9</v>
      </c>
      <c r="G116" s="149" t="s">
        <v>215</v>
      </c>
      <c r="H116" s="148"/>
      <c r="I116" s="286" t="s">
        <v>420</v>
      </c>
    </row>
    <row r="117" spans="1:68">
      <c r="A117" s="236">
        <f t="shared" si="1"/>
        <v>62</v>
      </c>
      <c r="B117" s="208" t="s">
        <v>11</v>
      </c>
      <c r="C117" t="s">
        <v>248</v>
      </c>
      <c r="F117" s="208" t="s">
        <v>10</v>
      </c>
      <c r="G117" s="149" t="s">
        <v>79</v>
      </c>
      <c r="H117" s="148"/>
      <c r="I117" s="286"/>
    </row>
    <row r="118" spans="1:68">
      <c r="A118" s="236">
        <f t="shared" si="1"/>
        <v>63</v>
      </c>
      <c r="B118" s="208" t="s">
        <v>11</v>
      </c>
      <c r="C118" t="s">
        <v>249</v>
      </c>
      <c r="F118" s="208" t="s">
        <v>10</v>
      </c>
      <c r="G118" s="149" t="s">
        <v>118</v>
      </c>
      <c r="H118" s="148"/>
      <c r="I118" s="286"/>
    </row>
    <row r="119" spans="1:68">
      <c r="A119" s="236">
        <f t="shared" si="1"/>
        <v>21</v>
      </c>
      <c r="B119" s="208" t="s">
        <v>9</v>
      </c>
      <c r="C119" t="s">
        <v>28</v>
      </c>
      <c r="E119" t="s">
        <v>668</v>
      </c>
      <c r="F119" s="208" t="s">
        <v>10</v>
      </c>
      <c r="G119" s="149" t="s">
        <v>80</v>
      </c>
      <c r="H119" s="148"/>
      <c r="I119" s="286"/>
    </row>
    <row r="120" spans="1:68">
      <c r="A120" s="236">
        <f t="shared" si="1"/>
        <v>21</v>
      </c>
      <c r="B120" s="208" t="s">
        <v>9</v>
      </c>
      <c r="C120" t="s">
        <v>28</v>
      </c>
      <c r="E120" t="s">
        <v>667</v>
      </c>
      <c r="F120" s="208" t="s">
        <v>10</v>
      </c>
      <c r="G120" s="149" t="s">
        <v>375</v>
      </c>
      <c r="H120" s="148"/>
      <c r="I120" s="286"/>
    </row>
    <row r="121" spans="1:68">
      <c r="A121" s="236">
        <f t="shared" si="1"/>
        <v>21</v>
      </c>
      <c r="B121" s="208" t="s">
        <v>9</v>
      </c>
      <c r="C121" t="s">
        <v>28</v>
      </c>
      <c r="E121" t="s">
        <v>808</v>
      </c>
      <c r="F121" s="208" t="s">
        <v>0</v>
      </c>
      <c r="G121" s="149" t="s">
        <v>854</v>
      </c>
      <c r="H121" s="151"/>
      <c r="I121" s="286"/>
    </row>
    <row r="122" spans="1:68">
      <c r="A122" s="236">
        <f t="shared" si="1"/>
        <v>21</v>
      </c>
      <c r="B122" s="208" t="s">
        <v>9</v>
      </c>
      <c r="C122" t="s">
        <v>28</v>
      </c>
      <c r="E122" t="s">
        <v>809</v>
      </c>
      <c r="F122" s="208" t="s">
        <v>0</v>
      </c>
      <c r="G122" s="149" t="s">
        <v>855</v>
      </c>
      <c r="H122" s="151"/>
      <c r="I122" s="286"/>
    </row>
    <row r="123" spans="1:68">
      <c r="A123" s="236">
        <f t="shared" si="1"/>
        <v>21</v>
      </c>
      <c r="B123" s="208" t="s">
        <v>9</v>
      </c>
      <c r="C123" t="s">
        <v>28</v>
      </c>
      <c r="E123" t="s">
        <v>33</v>
      </c>
      <c r="F123" s="208" t="s">
        <v>0</v>
      </c>
      <c r="G123" s="149" t="s">
        <v>856</v>
      </c>
      <c r="H123" s="151"/>
      <c r="I123" s="286"/>
    </row>
    <row r="124" spans="1:68">
      <c r="A124" s="236">
        <f t="shared" si="1"/>
        <v>21</v>
      </c>
      <c r="B124" s="208" t="s">
        <v>9</v>
      </c>
      <c r="C124" t="s">
        <v>28</v>
      </c>
      <c r="E124" t="s">
        <v>96</v>
      </c>
      <c r="F124" s="208" t="s">
        <v>0</v>
      </c>
      <c r="G124" s="149" t="s">
        <v>654</v>
      </c>
      <c r="H124" s="148"/>
      <c r="I124" s="286" t="s">
        <v>539</v>
      </c>
    </row>
    <row r="125" spans="1:68">
      <c r="A125" s="236">
        <f t="shared" si="1"/>
        <v>73</v>
      </c>
      <c r="B125" s="208" t="s">
        <v>9</v>
      </c>
      <c r="C125" t="s">
        <v>381</v>
      </c>
      <c r="E125" t="s">
        <v>7</v>
      </c>
      <c r="F125" s="208" t="s">
        <v>0</v>
      </c>
      <c r="G125" s="149" t="s">
        <v>372</v>
      </c>
      <c r="H125" s="148"/>
      <c r="I125" s="286"/>
    </row>
    <row r="126" spans="1:68">
      <c r="A126" s="236">
        <f t="shared" si="1"/>
        <v>73</v>
      </c>
      <c r="B126" s="208" t="s">
        <v>9</v>
      </c>
      <c r="C126" t="s">
        <v>381</v>
      </c>
      <c r="E126" t="s">
        <v>577</v>
      </c>
      <c r="F126" s="208" t="s">
        <v>0</v>
      </c>
      <c r="G126" s="149" t="s">
        <v>273</v>
      </c>
      <c r="H126" s="151" t="s">
        <v>276</v>
      </c>
      <c r="I126" s="286" t="s">
        <v>7</v>
      </c>
      <c r="J126" s="286" t="s">
        <v>188</v>
      </c>
      <c r="K126" s="286" t="s">
        <v>254</v>
      </c>
      <c r="L126" s="286" t="s">
        <v>256</v>
      </c>
    </row>
    <row r="127" spans="1:68">
      <c r="A127" s="236">
        <f t="shared" si="1"/>
        <v>68</v>
      </c>
      <c r="B127" s="208" t="s">
        <v>11</v>
      </c>
      <c r="C127" t="s">
        <v>32</v>
      </c>
      <c r="F127" s="208" t="s">
        <v>0</v>
      </c>
      <c r="G127" s="149" t="s">
        <v>804</v>
      </c>
      <c r="H127" s="151" t="s">
        <v>276</v>
      </c>
      <c r="I127" s="286"/>
    </row>
    <row r="128" spans="1:68">
      <c r="A128" s="236">
        <f t="shared" si="1"/>
        <v>69</v>
      </c>
      <c r="B128" s="208" t="s">
        <v>11</v>
      </c>
      <c r="C128" t="s">
        <v>206</v>
      </c>
      <c r="F128" s="208" t="s">
        <v>10</v>
      </c>
      <c r="G128" s="149" t="s">
        <v>1635</v>
      </c>
      <c r="H128" s="151"/>
      <c r="I128" s="151"/>
      <c r="J128" s="151"/>
      <c r="K128" s="151"/>
      <c r="L128" s="151"/>
      <c r="M128" s="151"/>
      <c r="N128" s="151"/>
      <c r="O128" s="151"/>
      <c r="P128" s="151"/>
      <c r="Q128" s="151"/>
      <c r="R128" s="151"/>
      <c r="S128" s="151"/>
      <c r="T128" s="151"/>
      <c r="U128" s="151"/>
      <c r="V128" s="151"/>
      <c r="W128" s="151"/>
      <c r="X128" s="151"/>
      <c r="Y128" s="151"/>
      <c r="Z128" s="151"/>
      <c r="AA128" s="151"/>
      <c r="AB128" s="151"/>
      <c r="AC128" s="151"/>
      <c r="AD128" s="151"/>
      <c r="AE128" s="151"/>
      <c r="AF128" s="151"/>
      <c r="AG128" s="151"/>
      <c r="AH128" s="151"/>
      <c r="AI128" s="151"/>
      <c r="AJ128" s="151"/>
      <c r="AK128" s="151"/>
      <c r="AL128" s="151"/>
      <c r="AM128" s="151"/>
      <c r="AN128" s="151"/>
      <c r="AO128" s="151"/>
      <c r="AP128" s="151"/>
      <c r="AQ128" s="151"/>
      <c r="AR128" s="151"/>
      <c r="AS128" s="151"/>
      <c r="AT128" s="151"/>
      <c r="AU128" s="151"/>
      <c r="AV128" s="151"/>
      <c r="AW128" s="151"/>
      <c r="AX128" s="151"/>
      <c r="AY128" s="151"/>
      <c r="AZ128" s="151"/>
      <c r="BA128" s="151"/>
      <c r="BB128" s="151"/>
      <c r="BC128" s="151"/>
      <c r="BD128" s="151"/>
      <c r="BE128" s="151"/>
      <c r="BF128" s="151"/>
      <c r="BG128" s="151"/>
      <c r="BH128" s="151"/>
      <c r="BI128" s="151"/>
      <c r="BJ128" s="151"/>
      <c r="BK128" s="151"/>
      <c r="BL128" s="151"/>
      <c r="BM128" s="151"/>
      <c r="BN128" s="151"/>
      <c r="BO128" s="151"/>
      <c r="BP128" s="151"/>
    </row>
    <row r="129" spans="1:9">
      <c r="A129" s="236">
        <f t="shared" si="1"/>
        <v>70</v>
      </c>
      <c r="B129" s="208" t="s">
        <v>0</v>
      </c>
      <c r="C129" t="s">
        <v>386</v>
      </c>
      <c r="F129" s="208" t="s">
        <v>0</v>
      </c>
      <c r="G129" s="149" t="s">
        <v>499</v>
      </c>
      <c r="H129" s="151"/>
      <c r="I129" s="286"/>
    </row>
    <row r="130" spans="1:9">
      <c r="A130" s="236">
        <f t="shared" si="1"/>
        <v>70</v>
      </c>
      <c r="B130" s="208" t="s">
        <v>9</v>
      </c>
      <c r="C130" t="s">
        <v>386</v>
      </c>
      <c r="F130" s="146" t="s">
        <v>18</v>
      </c>
      <c r="G130" s="152" t="s">
        <v>195</v>
      </c>
      <c r="H130" s="153" t="s">
        <v>195</v>
      </c>
    </row>
    <row r="131" spans="1:9">
      <c r="A131" s="236">
        <f t="shared" si="1"/>
        <v>72</v>
      </c>
      <c r="B131" s="208" t="s">
        <v>9</v>
      </c>
      <c r="C131" t="s">
        <v>416</v>
      </c>
      <c r="E131" t="s">
        <v>853</v>
      </c>
    </row>
    <row r="132" spans="1:9">
      <c r="A132" s="236">
        <f t="shared" si="1"/>
        <v>72</v>
      </c>
      <c r="B132" s="208" t="s">
        <v>9</v>
      </c>
      <c r="C132" t="s">
        <v>416</v>
      </c>
      <c r="E132" t="s">
        <v>394</v>
      </c>
    </row>
    <row r="133" spans="1:9">
      <c r="A133" s="236">
        <f t="shared" ref="A133:A196" si="2">IF($C133="","blank",MATCH($C133,$G$5:$G$130,0))</f>
        <v>72</v>
      </c>
      <c r="B133" s="208" t="s">
        <v>9</v>
      </c>
      <c r="C133" t="s">
        <v>416</v>
      </c>
      <c r="E133" t="s">
        <v>1004</v>
      </c>
    </row>
    <row r="134" spans="1:9">
      <c r="A134" s="236">
        <f t="shared" si="2"/>
        <v>72</v>
      </c>
      <c r="B134" s="208" t="s">
        <v>9</v>
      </c>
      <c r="C134" t="s">
        <v>416</v>
      </c>
      <c r="E134" t="s">
        <v>392</v>
      </c>
    </row>
    <row r="135" spans="1:9">
      <c r="A135" s="236">
        <f t="shared" si="2"/>
        <v>72</v>
      </c>
      <c r="B135" s="208" t="s">
        <v>9</v>
      </c>
      <c r="C135" t="s">
        <v>416</v>
      </c>
      <c r="E135" t="s">
        <v>611</v>
      </c>
    </row>
    <row r="136" spans="1:9">
      <c r="A136" s="236">
        <f t="shared" si="2"/>
        <v>72</v>
      </c>
      <c r="B136" s="208" t="s">
        <v>9</v>
      </c>
      <c r="C136" t="s">
        <v>416</v>
      </c>
      <c r="E136" t="s">
        <v>417</v>
      </c>
    </row>
    <row r="137" spans="1:9">
      <c r="A137" s="236" t="e">
        <f t="shared" si="2"/>
        <v>#N/A</v>
      </c>
      <c r="B137" s="208" t="s">
        <v>18</v>
      </c>
      <c r="C137" t="s">
        <v>1642</v>
      </c>
    </row>
    <row r="138" spans="1:9">
      <c r="A138" s="236">
        <f t="shared" si="2"/>
        <v>74</v>
      </c>
      <c r="B138" s="208" t="s">
        <v>10</v>
      </c>
      <c r="C138" t="s">
        <v>17</v>
      </c>
    </row>
    <row r="139" spans="1:9">
      <c r="A139" s="236">
        <f t="shared" si="2"/>
        <v>75</v>
      </c>
      <c r="B139" s="208" t="s">
        <v>10</v>
      </c>
      <c r="C139" t="s">
        <v>16</v>
      </c>
    </row>
    <row r="140" spans="1:9">
      <c r="A140" s="236" t="e">
        <f t="shared" si="2"/>
        <v>#N/A</v>
      </c>
      <c r="B140" s="208" t="s">
        <v>10</v>
      </c>
      <c r="C140" t="s">
        <v>1652</v>
      </c>
      <c r="E140" t="s">
        <v>1627</v>
      </c>
    </row>
    <row r="141" spans="1:9">
      <c r="A141" s="236">
        <f t="shared" si="2"/>
        <v>76</v>
      </c>
      <c r="B141" s="208" t="s">
        <v>10</v>
      </c>
      <c r="C141" t="s">
        <v>294</v>
      </c>
    </row>
    <row r="142" spans="1:9">
      <c r="A142" s="236">
        <f t="shared" si="2"/>
        <v>77</v>
      </c>
      <c r="B142" s="208" t="s">
        <v>10</v>
      </c>
      <c r="C142" t="s">
        <v>295</v>
      </c>
    </row>
    <row r="143" spans="1:9">
      <c r="A143" s="236">
        <f t="shared" si="2"/>
        <v>78</v>
      </c>
      <c r="B143" s="208" t="s">
        <v>10</v>
      </c>
      <c r="C143" t="s">
        <v>14</v>
      </c>
      <c r="E143" t="s">
        <v>6</v>
      </c>
    </row>
    <row r="144" spans="1:9">
      <c r="A144" s="236">
        <f t="shared" si="2"/>
        <v>78</v>
      </c>
      <c r="B144" s="208" t="s">
        <v>10</v>
      </c>
      <c r="C144" t="s">
        <v>14</v>
      </c>
      <c r="E144" t="s">
        <v>7</v>
      </c>
    </row>
    <row r="145" spans="1:5">
      <c r="A145" s="236">
        <f t="shared" si="2"/>
        <v>78</v>
      </c>
      <c r="B145" s="208" t="s">
        <v>10</v>
      </c>
      <c r="C145" t="s">
        <v>14</v>
      </c>
      <c r="E145" t="s">
        <v>8</v>
      </c>
    </row>
    <row r="146" spans="1:5">
      <c r="A146" s="236">
        <f t="shared" si="2"/>
        <v>80</v>
      </c>
      <c r="B146" s="208" t="s">
        <v>9</v>
      </c>
      <c r="C146" t="s">
        <v>936</v>
      </c>
      <c r="E146" t="s">
        <v>935</v>
      </c>
    </row>
    <row r="147" spans="1:5">
      <c r="A147" s="236">
        <f t="shared" si="2"/>
        <v>81</v>
      </c>
      <c r="B147" s="208" t="s">
        <v>10</v>
      </c>
      <c r="C147" t="s">
        <v>19</v>
      </c>
      <c r="E147" t="s">
        <v>853</v>
      </c>
    </row>
    <row r="148" spans="1:5">
      <c r="A148" s="236">
        <f t="shared" si="2"/>
        <v>81</v>
      </c>
      <c r="B148" s="208" t="s">
        <v>10</v>
      </c>
      <c r="C148" t="s">
        <v>19</v>
      </c>
      <c r="E148" t="s">
        <v>586</v>
      </c>
    </row>
    <row r="149" spans="1:5">
      <c r="A149" s="236">
        <f t="shared" si="2"/>
        <v>82</v>
      </c>
      <c r="B149" s="208" t="s">
        <v>10</v>
      </c>
      <c r="C149" t="s">
        <v>727</v>
      </c>
      <c r="E149" t="s">
        <v>6</v>
      </c>
    </row>
    <row r="150" spans="1:5">
      <c r="A150" s="236">
        <f t="shared" si="2"/>
        <v>83</v>
      </c>
      <c r="B150" s="208" t="s">
        <v>10</v>
      </c>
      <c r="C150" t="s">
        <v>839</v>
      </c>
      <c r="E150" t="s">
        <v>6</v>
      </c>
    </row>
    <row r="151" spans="1:5">
      <c r="A151" s="236">
        <f t="shared" si="2"/>
        <v>82</v>
      </c>
      <c r="B151" s="208" t="s">
        <v>10</v>
      </c>
      <c r="C151" t="s">
        <v>727</v>
      </c>
      <c r="E151" t="s">
        <v>728</v>
      </c>
    </row>
    <row r="152" spans="1:5">
      <c r="A152" s="236">
        <f t="shared" si="2"/>
        <v>83</v>
      </c>
      <c r="B152" s="208" t="s">
        <v>10</v>
      </c>
      <c r="C152" t="s">
        <v>839</v>
      </c>
      <c r="E152" t="s">
        <v>728</v>
      </c>
    </row>
    <row r="153" spans="1:5">
      <c r="A153" s="236">
        <f t="shared" si="2"/>
        <v>86</v>
      </c>
      <c r="B153" s="208" t="s">
        <v>10</v>
      </c>
      <c r="C153" t="s">
        <v>948</v>
      </c>
      <c r="E153" t="s">
        <v>6</v>
      </c>
    </row>
    <row r="154" spans="1:5">
      <c r="A154" s="236">
        <f t="shared" si="2"/>
        <v>87</v>
      </c>
      <c r="B154" s="208" t="s">
        <v>10</v>
      </c>
      <c r="C154" t="s">
        <v>370</v>
      </c>
    </row>
    <row r="155" spans="1:5">
      <c r="A155" s="236">
        <f t="shared" si="2"/>
        <v>88</v>
      </c>
      <c r="B155" s="208" t="s">
        <v>10</v>
      </c>
      <c r="C155" t="s">
        <v>371</v>
      </c>
    </row>
    <row r="156" spans="1:5">
      <c r="A156" s="236">
        <f t="shared" si="2"/>
        <v>89</v>
      </c>
      <c r="B156" s="208" t="s">
        <v>10</v>
      </c>
      <c r="C156" t="s">
        <v>837</v>
      </c>
    </row>
    <row r="157" spans="1:5">
      <c r="A157" s="236">
        <f t="shared" si="2"/>
        <v>90</v>
      </c>
      <c r="B157" s="208" t="s">
        <v>10</v>
      </c>
      <c r="C157" t="s">
        <v>903</v>
      </c>
      <c r="E157" t="s">
        <v>309</v>
      </c>
    </row>
    <row r="158" spans="1:5">
      <c r="A158" s="236">
        <f t="shared" si="2"/>
        <v>90</v>
      </c>
      <c r="B158" s="208" t="s">
        <v>10</v>
      </c>
      <c r="C158" t="s">
        <v>903</v>
      </c>
      <c r="E158" t="s">
        <v>1559</v>
      </c>
    </row>
    <row r="159" spans="1:5">
      <c r="A159" s="236">
        <f t="shared" si="2"/>
        <v>91</v>
      </c>
      <c r="B159" s="208" t="s">
        <v>10</v>
      </c>
      <c r="C159" t="s">
        <v>838</v>
      </c>
    </row>
    <row r="160" spans="1:5">
      <c r="A160" s="236">
        <f t="shared" si="2"/>
        <v>92</v>
      </c>
      <c r="B160" s="208" t="s">
        <v>10</v>
      </c>
      <c r="C160" t="s">
        <v>904</v>
      </c>
      <c r="E160" t="s">
        <v>905</v>
      </c>
    </row>
    <row r="161" spans="1:5">
      <c r="A161" s="236">
        <f t="shared" si="2"/>
        <v>92</v>
      </c>
      <c r="B161" s="208" t="s">
        <v>10</v>
      </c>
      <c r="C161" t="s">
        <v>904</v>
      </c>
      <c r="E161" t="s">
        <v>1559</v>
      </c>
    </row>
    <row r="162" spans="1:5">
      <c r="A162" s="236">
        <f t="shared" si="2"/>
        <v>93</v>
      </c>
      <c r="B162" s="208" t="s">
        <v>10</v>
      </c>
      <c r="C162" t="s">
        <v>840</v>
      </c>
    </row>
    <row r="163" spans="1:5">
      <c r="A163" s="236">
        <f t="shared" si="2"/>
        <v>94</v>
      </c>
      <c r="B163" s="208" t="s">
        <v>10</v>
      </c>
      <c r="C163" t="s">
        <v>844</v>
      </c>
      <c r="E163" t="s">
        <v>845</v>
      </c>
    </row>
    <row r="164" spans="1:5">
      <c r="A164" s="236">
        <f t="shared" si="2"/>
        <v>95</v>
      </c>
      <c r="B164" s="208" t="s">
        <v>10</v>
      </c>
      <c r="C164" t="s">
        <v>841</v>
      </c>
    </row>
    <row r="165" spans="1:5">
      <c r="A165" s="236">
        <f t="shared" si="2"/>
        <v>96</v>
      </c>
      <c r="B165" s="208" t="s">
        <v>10</v>
      </c>
      <c r="C165" t="s">
        <v>843</v>
      </c>
      <c r="E165" t="s">
        <v>923</v>
      </c>
    </row>
    <row r="166" spans="1:5">
      <c r="A166" s="236">
        <f t="shared" si="2"/>
        <v>96</v>
      </c>
      <c r="B166" s="208" t="s">
        <v>10</v>
      </c>
      <c r="C166" t="s">
        <v>843</v>
      </c>
      <c r="E166" t="s">
        <v>980</v>
      </c>
    </row>
    <row r="167" spans="1:5">
      <c r="A167" s="236">
        <f t="shared" si="2"/>
        <v>96</v>
      </c>
      <c r="B167" s="208" t="s">
        <v>10</v>
      </c>
      <c r="C167" t="s">
        <v>843</v>
      </c>
      <c r="E167" t="s">
        <v>981</v>
      </c>
    </row>
    <row r="168" spans="1:5">
      <c r="A168" s="236">
        <f t="shared" si="2"/>
        <v>96</v>
      </c>
      <c r="B168" s="208" t="s">
        <v>10</v>
      </c>
      <c r="C168" t="s">
        <v>843</v>
      </c>
      <c r="E168" t="s">
        <v>982</v>
      </c>
    </row>
    <row r="169" spans="1:5">
      <c r="A169" s="236">
        <f t="shared" si="2"/>
        <v>96</v>
      </c>
      <c r="B169" s="208" t="s">
        <v>10</v>
      </c>
      <c r="C169" t="s">
        <v>843</v>
      </c>
      <c r="E169" t="s">
        <v>979</v>
      </c>
    </row>
    <row r="170" spans="1:5">
      <c r="A170" s="236">
        <f t="shared" si="2"/>
        <v>97</v>
      </c>
      <c r="B170" s="208" t="s">
        <v>10</v>
      </c>
      <c r="C170" t="s">
        <v>404</v>
      </c>
    </row>
    <row r="171" spans="1:5">
      <c r="A171" s="236">
        <f t="shared" si="2"/>
        <v>98</v>
      </c>
      <c r="B171" s="208" t="s">
        <v>10</v>
      </c>
      <c r="C171" t="s">
        <v>319</v>
      </c>
      <c r="E171" t="s">
        <v>360</v>
      </c>
    </row>
    <row r="172" spans="1:5">
      <c r="A172" s="236">
        <f t="shared" si="2"/>
        <v>98</v>
      </c>
      <c r="B172" s="208" t="s">
        <v>10</v>
      </c>
      <c r="C172" t="s">
        <v>319</v>
      </c>
      <c r="E172" t="s">
        <v>394</v>
      </c>
    </row>
    <row r="173" spans="1:5">
      <c r="A173" s="236">
        <f t="shared" si="2"/>
        <v>99</v>
      </c>
      <c r="B173" s="208" t="s">
        <v>10</v>
      </c>
      <c r="C173" t="s">
        <v>947</v>
      </c>
      <c r="E173" t="s">
        <v>360</v>
      </c>
    </row>
    <row r="174" spans="1:5">
      <c r="A174" s="236">
        <f t="shared" si="2"/>
        <v>100</v>
      </c>
      <c r="B174" s="208" t="s">
        <v>10</v>
      </c>
      <c r="C174" t="s">
        <v>405</v>
      </c>
    </row>
    <row r="175" spans="1:5">
      <c r="A175" s="236">
        <f t="shared" si="2"/>
        <v>101</v>
      </c>
      <c r="B175" s="208" t="s">
        <v>10</v>
      </c>
      <c r="C175" t="s">
        <v>361</v>
      </c>
      <c r="E175" t="s">
        <v>362</v>
      </c>
    </row>
    <row r="176" spans="1:5">
      <c r="A176" s="236">
        <f t="shared" si="2"/>
        <v>102</v>
      </c>
      <c r="B176" s="208" t="s">
        <v>10</v>
      </c>
      <c r="C176" t="s">
        <v>846</v>
      </c>
      <c r="E176" t="s">
        <v>847</v>
      </c>
    </row>
    <row r="177" spans="1:5">
      <c r="A177" s="236">
        <f t="shared" si="2"/>
        <v>103</v>
      </c>
      <c r="B177" s="208" t="s">
        <v>10</v>
      </c>
      <c r="C177" t="s">
        <v>1047</v>
      </c>
      <c r="E177" t="s">
        <v>6</v>
      </c>
    </row>
    <row r="178" spans="1:5">
      <c r="A178" s="236">
        <f t="shared" si="2"/>
        <v>104</v>
      </c>
      <c r="B178" s="208" t="s">
        <v>10</v>
      </c>
      <c r="C178" t="s">
        <v>296</v>
      </c>
      <c r="E178" t="s">
        <v>6</v>
      </c>
    </row>
    <row r="179" spans="1:5">
      <c r="A179" s="236">
        <f t="shared" si="2"/>
        <v>105</v>
      </c>
      <c r="B179" s="208" t="s">
        <v>10</v>
      </c>
      <c r="C179" t="s">
        <v>297</v>
      </c>
      <c r="E179" t="s">
        <v>6</v>
      </c>
    </row>
    <row r="180" spans="1:5">
      <c r="A180" s="236">
        <f t="shared" si="2"/>
        <v>106</v>
      </c>
      <c r="B180" s="208" t="s">
        <v>10</v>
      </c>
      <c r="C180" t="s">
        <v>930</v>
      </c>
    </row>
    <row r="181" spans="1:5">
      <c r="A181" s="236">
        <f t="shared" si="2"/>
        <v>107</v>
      </c>
      <c r="B181" s="208" t="s">
        <v>10</v>
      </c>
      <c r="C181" t="s">
        <v>925</v>
      </c>
    </row>
    <row r="182" spans="1:5">
      <c r="A182" s="236" t="e">
        <f t="shared" si="2"/>
        <v>#N/A</v>
      </c>
      <c r="B182" s="208" t="s">
        <v>18</v>
      </c>
      <c r="C182" t="s">
        <v>1643</v>
      </c>
    </row>
    <row r="183" spans="1:5">
      <c r="A183" s="236">
        <f t="shared" si="2"/>
        <v>108</v>
      </c>
      <c r="B183" s="208" t="s">
        <v>0</v>
      </c>
      <c r="C183" t="s">
        <v>216</v>
      </c>
      <c r="E183" t="s">
        <v>414</v>
      </c>
    </row>
    <row r="184" spans="1:5">
      <c r="A184" s="236">
        <f t="shared" si="2"/>
        <v>108</v>
      </c>
      <c r="B184" s="208" t="s">
        <v>9</v>
      </c>
      <c r="C184" t="s">
        <v>216</v>
      </c>
      <c r="E184" t="s">
        <v>419</v>
      </c>
    </row>
    <row r="185" spans="1:5">
      <c r="A185" s="236">
        <f t="shared" si="2"/>
        <v>110</v>
      </c>
      <c r="B185" s="208" t="s">
        <v>0</v>
      </c>
      <c r="C185" t="s">
        <v>589</v>
      </c>
      <c r="E185" t="s">
        <v>414</v>
      </c>
    </row>
    <row r="186" spans="1:5">
      <c r="A186" s="236">
        <f t="shared" si="2"/>
        <v>111</v>
      </c>
      <c r="B186" s="208" t="s">
        <v>0</v>
      </c>
      <c r="C186" t="s">
        <v>215</v>
      </c>
      <c r="E186" t="s">
        <v>426</v>
      </c>
    </row>
    <row r="187" spans="1:5">
      <c r="A187" s="236">
        <f t="shared" si="2"/>
        <v>111</v>
      </c>
      <c r="B187" s="208" t="s">
        <v>9</v>
      </c>
      <c r="C187" t="s">
        <v>215</v>
      </c>
      <c r="E187" t="s">
        <v>420</v>
      </c>
    </row>
    <row r="188" spans="1:5">
      <c r="A188" s="236">
        <f t="shared" si="2"/>
        <v>113</v>
      </c>
      <c r="B188" s="208" t="s">
        <v>10</v>
      </c>
      <c r="C188" t="s">
        <v>79</v>
      </c>
    </row>
    <row r="189" spans="1:5">
      <c r="A189" s="236">
        <f t="shared" si="2"/>
        <v>114</v>
      </c>
      <c r="B189" s="208" t="s">
        <v>10</v>
      </c>
      <c r="C189" t="s">
        <v>118</v>
      </c>
    </row>
    <row r="190" spans="1:5">
      <c r="A190" s="236">
        <f t="shared" si="2"/>
        <v>115</v>
      </c>
      <c r="B190" s="208" t="s">
        <v>10</v>
      </c>
      <c r="C190" t="s">
        <v>80</v>
      </c>
    </row>
    <row r="191" spans="1:5">
      <c r="A191" s="236">
        <f t="shared" si="2"/>
        <v>116</v>
      </c>
      <c r="B191" s="208" t="s">
        <v>10</v>
      </c>
      <c r="C191" t="s">
        <v>375</v>
      </c>
    </row>
    <row r="192" spans="1:5">
      <c r="A192" s="236">
        <f t="shared" si="2"/>
        <v>117</v>
      </c>
      <c r="B192" s="208" t="s">
        <v>0</v>
      </c>
      <c r="C192" t="s">
        <v>854</v>
      </c>
    </row>
    <row r="193" spans="1:5">
      <c r="A193" s="236">
        <f t="shared" si="2"/>
        <v>118</v>
      </c>
      <c r="B193" s="208" t="s">
        <v>0</v>
      </c>
      <c r="C193" t="s">
        <v>855</v>
      </c>
    </row>
    <row r="194" spans="1:5">
      <c r="A194" s="236">
        <f t="shared" si="2"/>
        <v>119</v>
      </c>
      <c r="B194" s="208" t="s">
        <v>0</v>
      </c>
      <c r="C194" t="s">
        <v>856</v>
      </c>
    </row>
    <row r="195" spans="1:5">
      <c r="A195" s="236">
        <f t="shared" si="2"/>
        <v>120</v>
      </c>
      <c r="B195" s="208" t="s">
        <v>0</v>
      </c>
      <c r="C195" t="s">
        <v>654</v>
      </c>
      <c r="E195" t="s">
        <v>539</v>
      </c>
    </row>
    <row r="196" spans="1:5">
      <c r="A196" s="236" t="e">
        <f t="shared" si="2"/>
        <v>#N/A</v>
      </c>
      <c r="B196" s="208" t="s">
        <v>18</v>
      </c>
      <c r="C196" t="s">
        <v>1644</v>
      </c>
    </row>
    <row r="197" spans="1:5">
      <c r="A197" s="236">
        <f t="shared" ref="A197:A260" si="3">IF($C197="","blank",MATCH($C197,$G$5:$G$130,0))</f>
        <v>121</v>
      </c>
      <c r="B197" s="208" t="s">
        <v>0</v>
      </c>
      <c r="C197" t="s">
        <v>372</v>
      </c>
    </row>
    <row r="198" spans="1:5">
      <c r="A198" s="236">
        <f t="shared" si="3"/>
        <v>122</v>
      </c>
      <c r="B198" s="208" t="s">
        <v>0</v>
      </c>
      <c r="C198" t="s">
        <v>273</v>
      </c>
      <c r="D198" t="s">
        <v>276</v>
      </c>
      <c r="E198" t="s">
        <v>7</v>
      </c>
    </row>
    <row r="199" spans="1:5">
      <c r="A199" s="236">
        <f t="shared" si="3"/>
        <v>122</v>
      </c>
      <c r="B199" s="208" t="s">
        <v>0</v>
      </c>
      <c r="C199" t="s">
        <v>273</v>
      </c>
      <c r="D199" t="s">
        <v>276</v>
      </c>
      <c r="E199" t="s">
        <v>188</v>
      </c>
    </row>
    <row r="200" spans="1:5">
      <c r="A200" s="236">
        <f t="shared" si="3"/>
        <v>122</v>
      </c>
      <c r="B200" s="208" t="s">
        <v>0</v>
      </c>
      <c r="C200" t="s">
        <v>273</v>
      </c>
      <c r="D200" t="s">
        <v>276</v>
      </c>
      <c r="E200" t="s">
        <v>254</v>
      </c>
    </row>
    <row r="201" spans="1:5">
      <c r="A201" s="236">
        <f t="shared" si="3"/>
        <v>122</v>
      </c>
      <c r="B201" s="208" t="s">
        <v>0</v>
      </c>
      <c r="C201" t="s">
        <v>273</v>
      </c>
      <c r="D201" t="s">
        <v>276</v>
      </c>
      <c r="E201" t="s">
        <v>256</v>
      </c>
    </row>
    <row r="202" spans="1:5">
      <c r="A202" s="236">
        <f t="shared" si="3"/>
        <v>123</v>
      </c>
      <c r="B202" s="208" t="s">
        <v>0</v>
      </c>
      <c r="C202" t="s">
        <v>804</v>
      </c>
      <c r="D202" t="s">
        <v>276</v>
      </c>
    </row>
    <row r="203" spans="1:5">
      <c r="A203" s="236">
        <f t="shared" si="3"/>
        <v>124</v>
      </c>
      <c r="B203" s="208" t="s">
        <v>10</v>
      </c>
      <c r="C203" t="s">
        <v>1635</v>
      </c>
    </row>
    <row r="204" spans="1:5">
      <c r="A204" s="236">
        <f t="shared" si="3"/>
        <v>125</v>
      </c>
      <c r="B204" s="208" t="s">
        <v>0</v>
      </c>
      <c r="C204" t="s">
        <v>499</v>
      </c>
    </row>
    <row r="205" spans="1:5">
      <c r="A205" s="236" t="str">
        <f t="shared" si="3"/>
        <v>blank</v>
      </c>
      <c r="B205" s="208"/>
    </row>
    <row r="206" spans="1:5">
      <c r="A206" s="236" t="str">
        <f t="shared" si="3"/>
        <v>blank</v>
      </c>
      <c r="B206" s="208"/>
    </row>
    <row r="207" spans="1:5">
      <c r="A207" s="236" t="str">
        <f t="shared" si="3"/>
        <v>blank</v>
      </c>
      <c r="B207" s="208"/>
    </row>
    <row r="208" spans="1:5">
      <c r="A208" s="236" t="str">
        <f t="shared" si="3"/>
        <v>blank</v>
      </c>
      <c r="B208" s="208"/>
    </row>
    <row r="209" spans="1:2">
      <c r="A209" s="236" t="str">
        <f t="shared" si="3"/>
        <v>blank</v>
      </c>
      <c r="B209" s="208"/>
    </row>
    <row r="210" spans="1:2">
      <c r="A210" s="236" t="str">
        <f t="shared" si="3"/>
        <v>blank</v>
      </c>
      <c r="B210" s="208"/>
    </row>
    <row r="211" spans="1:2">
      <c r="A211" s="236" t="str">
        <f t="shared" si="3"/>
        <v>blank</v>
      </c>
      <c r="B211" s="208"/>
    </row>
    <row r="212" spans="1:2">
      <c r="A212" s="236" t="str">
        <f t="shared" si="3"/>
        <v>blank</v>
      </c>
      <c r="B212" s="208"/>
    </row>
    <row r="213" spans="1:2">
      <c r="A213" s="236" t="str">
        <f t="shared" si="3"/>
        <v>blank</v>
      </c>
      <c r="B213" s="208"/>
    </row>
    <row r="214" spans="1:2">
      <c r="A214" s="236" t="str">
        <f t="shared" si="3"/>
        <v>blank</v>
      </c>
      <c r="B214" s="208"/>
    </row>
    <row r="215" spans="1:2">
      <c r="A215" s="236" t="str">
        <f t="shared" si="3"/>
        <v>blank</v>
      </c>
      <c r="B215" s="208"/>
    </row>
    <row r="216" spans="1:2">
      <c r="A216" s="236" t="str">
        <f t="shared" si="3"/>
        <v>blank</v>
      </c>
      <c r="B216" s="208"/>
    </row>
    <row r="217" spans="1:2">
      <c r="A217" s="236" t="str">
        <f t="shared" si="3"/>
        <v>blank</v>
      </c>
      <c r="B217" s="208"/>
    </row>
    <row r="218" spans="1:2">
      <c r="A218" s="236" t="str">
        <f t="shared" si="3"/>
        <v>blank</v>
      </c>
      <c r="B218" s="208"/>
    </row>
    <row r="219" spans="1:2">
      <c r="A219" s="236" t="str">
        <f t="shared" si="3"/>
        <v>blank</v>
      </c>
      <c r="B219" s="208"/>
    </row>
    <row r="220" spans="1:2">
      <c r="A220" s="236" t="str">
        <f t="shared" si="3"/>
        <v>blank</v>
      </c>
      <c r="B220" s="208"/>
    </row>
    <row r="221" spans="1:2">
      <c r="A221" s="236" t="str">
        <f t="shared" si="3"/>
        <v>blank</v>
      </c>
      <c r="B221" s="208"/>
    </row>
    <row r="222" spans="1:2">
      <c r="A222" s="236" t="str">
        <f t="shared" si="3"/>
        <v>blank</v>
      </c>
      <c r="B222" s="208"/>
    </row>
    <row r="223" spans="1:2">
      <c r="A223" s="236" t="str">
        <f t="shared" si="3"/>
        <v>blank</v>
      </c>
      <c r="B223" s="208"/>
    </row>
    <row r="224" spans="1:2">
      <c r="A224" s="236" t="str">
        <f t="shared" si="3"/>
        <v>blank</v>
      </c>
      <c r="B224" s="208"/>
    </row>
    <row r="225" spans="1:2">
      <c r="A225" s="236" t="str">
        <f t="shared" si="3"/>
        <v>blank</v>
      </c>
      <c r="B225" s="208"/>
    </row>
    <row r="226" spans="1:2">
      <c r="A226" s="236" t="str">
        <f t="shared" si="3"/>
        <v>blank</v>
      </c>
      <c r="B226" s="208"/>
    </row>
    <row r="227" spans="1:2">
      <c r="A227" s="236" t="str">
        <f t="shared" si="3"/>
        <v>blank</v>
      </c>
      <c r="B227" s="208"/>
    </row>
    <row r="228" spans="1:2">
      <c r="A228" s="236" t="str">
        <f t="shared" si="3"/>
        <v>blank</v>
      </c>
      <c r="B228" s="208"/>
    </row>
    <row r="229" spans="1:2">
      <c r="A229" s="236" t="str">
        <f t="shared" si="3"/>
        <v>blank</v>
      </c>
      <c r="B229" s="208"/>
    </row>
    <row r="230" spans="1:2">
      <c r="A230" s="236" t="str">
        <f t="shared" si="3"/>
        <v>blank</v>
      </c>
      <c r="B230" s="208"/>
    </row>
    <row r="231" spans="1:2">
      <c r="A231" s="236" t="str">
        <f t="shared" si="3"/>
        <v>blank</v>
      </c>
      <c r="B231" s="208"/>
    </row>
    <row r="232" spans="1:2">
      <c r="A232" s="236" t="str">
        <f t="shared" si="3"/>
        <v>blank</v>
      </c>
      <c r="B232" s="208"/>
    </row>
    <row r="233" spans="1:2">
      <c r="A233" s="236" t="str">
        <f t="shared" si="3"/>
        <v>blank</v>
      </c>
      <c r="B233" s="208"/>
    </row>
    <row r="234" spans="1:2">
      <c r="A234" s="236" t="str">
        <f t="shared" si="3"/>
        <v>blank</v>
      </c>
      <c r="B234" s="208"/>
    </row>
    <row r="235" spans="1:2">
      <c r="A235" s="236" t="str">
        <f t="shared" si="3"/>
        <v>blank</v>
      </c>
      <c r="B235" s="208"/>
    </row>
    <row r="236" spans="1:2">
      <c r="A236" s="236" t="str">
        <f t="shared" si="3"/>
        <v>blank</v>
      </c>
      <c r="B236" s="208"/>
    </row>
    <row r="237" spans="1:2">
      <c r="A237" s="236" t="str">
        <f t="shared" si="3"/>
        <v>blank</v>
      </c>
      <c r="B237" s="208"/>
    </row>
    <row r="238" spans="1:2">
      <c r="A238" s="236" t="str">
        <f t="shared" si="3"/>
        <v>blank</v>
      </c>
      <c r="B238" s="208"/>
    </row>
    <row r="239" spans="1:2">
      <c r="A239" s="236" t="str">
        <f t="shared" si="3"/>
        <v>blank</v>
      </c>
      <c r="B239" s="208"/>
    </row>
    <row r="240" spans="1:2">
      <c r="A240" s="236" t="str">
        <f t="shared" si="3"/>
        <v>blank</v>
      </c>
      <c r="B240" s="208"/>
    </row>
    <row r="241" spans="1:2">
      <c r="A241" s="236" t="str">
        <f t="shared" si="3"/>
        <v>blank</v>
      </c>
      <c r="B241" s="208"/>
    </row>
    <row r="242" spans="1:2">
      <c r="A242" s="236" t="str">
        <f t="shared" si="3"/>
        <v>blank</v>
      </c>
      <c r="B242" s="208"/>
    </row>
    <row r="243" spans="1:2">
      <c r="A243" s="236" t="str">
        <f t="shared" si="3"/>
        <v>blank</v>
      </c>
      <c r="B243" s="208"/>
    </row>
    <row r="244" spans="1:2">
      <c r="A244" s="236" t="str">
        <f t="shared" si="3"/>
        <v>blank</v>
      </c>
      <c r="B244" s="208"/>
    </row>
    <row r="245" spans="1:2">
      <c r="A245" s="236" t="str">
        <f t="shared" si="3"/>
        <v>blank</v>
      </c>
      <c r="B245" s="208"/>
    </row>
    <row r="246" spans="1:2">
      <c r="A246" s="236" t="str">
        <f t="shared" si="3"/>
        <v>blank</v>
      </c>
      <c r="B246" s="208"/>
    </row>
    <row r="247" spans="1:2">
      <c r="A247" s="236" t="str">
        <f t="shared" si="3"/>
        <v>blank</v>
      </c>
      <c r="B247" s="208"/>
    </row>
    <row r="248" spans="1:2">
      <c r="A248" s="236" t="str">
        <f t="shared" si="3"/>
        <v>blank</v>
      </c>
      <c r="B248" s="208"/>
    </row>
    <row r="249" spans="1:2">
      <c r="A249" s="236" t="str">
        <f t="shared" si="3"/>
        <v>blank</v>
      </c>
      <c r="B249" s="208"/>
    </row>
    <row r="250" spans="1:2">
      <c r="A250" s="236" t="str">
        <f t="shared" si="3"/>
        <v>blank</v>
      </c>
      <c r="B250" s="208"/>
    </row>
    <row r="251" spans="1:2">
      <c r="A251" s="236" t="str">
        <f t="shared" si="3"/>
        <v>blank</v>
      </c>
      <c r="B251" s="208"/>
    </row>
    <row r="252" spans="1:2">
      <c r="A252" s="236" t="str">
        <f t="shared" si="3"/>
        <v>blank</v>
      </c>
      <c r="B252" s="208"/>
    </row>
    <row r="253" spans="1:2">
      <c r="A253" s="236" t="str">
        <f t="shared" si="3"/>
        <v>blank</v>
      </c>
      <c r="B253" s="208"/>
    </row>
    <row r="254" spans="1:2">
      <c r="A254" s="236" t="str">
        <f t="shared" si="3"/>
        <v>blank</v>
      </c>
      <c r="B254" s="208"/>
    </row>
    <row r="255" spans="1:2">
      <c r="A255" s="236" t="str">
        <f t="shared" si="3"/>
        <v>blank</v>
      </c>
      <c r="B255" s="208"/>
    </row>
    <row r="256" spans="1:2">
      <c r="A256" s="236" t="str">
        <f t="shared" si="3"/>
        <v>blank</v>
      </c>
      <c r="B256" s="208"/>
    </row>
    <row r="257" spans="1:2">
      <c r="A257" s="236" t="str">
        <f t="shared" si="3"/>
        <v>blank</v>
      </c>
      <c r="B257" s="208"/>
    </row>
    <row r="258" spans="1:2">
      <c r="A258" s="236" t="str">
        <f t="shared" si="3"/>
        <v>blank</v>
      </c>
      <c r="B258" s="208"/>
    </row>
    <row r="259" spans="1:2">
      <c r="A259" s="236" t="str">
        <f t="shared" si="3"/>
        <v>blank</v>
      </c>
      <c r="B259" s="208"/>
    </row>
    <row r="260" spans="1:2">
      <c r="A260" s="236" t="str">
        <f t="shared" si="3"/>
        <v>blank</v>
      </c>
      <c r="B260" s="208"/>
    </row>
    <row r="261" spans="1:2">
      <c r="A261" s="236" t="str">
        <f t="shared" ref="A261:A324" si="4">IF($C261="","blank",MATCH($C261,$G$5:$G$130,0))</f>
        <v>blank</v>
      </c>
      <c r="B261" s="208"/>
    </row>
    <row r="262" spans="1:2">
      <c r="A262" s="236" t="str">
        <f t="shared" si="4"/>
        <v>blank</v>
      </c>
      <c r="B262" s="208"/>
    </row>
    <row r="263" spans="1:2">
      <c r="A263" s="236" t="str">
        <f t="shared" si="4"/>
        <v>blank</v>
      </c>
      <c r="B263" s="208"/>
    </row>
    <row r="264" spans="1:2">
      <c r="A264" s="236" t="str">
        <f t="shared" si="4"/>
        <v>blank</v>
      </c>
      <c r="B264" s="208"/>
    </row>
    <row r="265" spans="1:2">
      <c r="A265" s="236" t="str">
        <f t="shared" si="4"/>
        <v>blank</v>
      </c>
      <c r="B265" s="208"/>
    </row>
    <row r="266" spans="1:2">
      <c r="A266" s="236" t="str">
        <f t="shared" si="4"/>
        <v>blank</v>
      </c>
      <c r="B266" s="208"/>
    </row>
    <row r="267" spans="1:2">
      <c r="A267" s="236" t="str">
        <f t="shared" si="4"/>
        <v>blank</v>
      </c>
      <c r="B267" s="208"/>
    </row>
    <row r="268" spans="1:2">
      <c r="A268" s="236" t="str">
        <f t="shared" si="4"/>
        <v>blank</v>
      </c>
      <c r="B268" s="208"/>
    </row>
    <row r="269" spans="1:2">
      <c r="A269" s="236" t="str">
        <f t="shared" si="4"/>
        <v>blank</v>
      </c>
      <c r="B269" s="208"/>
    </row>
    <row r="270" spans="1:2">
      <c r="A270" s="236" t="str">
        <f t="shared" si="4"/>
        <v>blank</v>
      </c>
      <c r="B270" s="208"/>
    </row>
    <row r="271" spans="1:2">
      <c r="A271" s="236" t="str">
        <f t="shared" si="4"/>
        <v>blank</v>
      </c>
      <c r="B271" s="208"/>
    </row>
    <row r="272" spans="1:2">
      <c r="A272" s="236" t="str">
        <f t="shared" si="4"/>
        <v>blank</v>
      </c>
      <c r="B272" s="208"/>
    </row>
    <row r="273" spans="1:2">
      <c r="A273" s="236" t="str">
        <f t="shared" si="4"/>
        <v>blank</v>
      </c>
      <c r="B273" s="208"/>
    </row>
    <row r="274" spans="1:2">
      <c r="A274" s="236" t="str">
        <f t="shared" si="4"/>
        <v>blank</v>
      </c>
      <c r="B274" s="208"/>
    </row>
    <row r="275" spans="1:2">
      <c r="A275" s="236" t="str">
        <f t="shared" si="4"/>
        <v>blank</v>
      </c>
      <c r="B275" s="208"/>
    </row>
    <row r="276" spans="1:2">
      <c r="A276" s="236" t="str">
        <f t="shared" si="4"/>
        <v>blank</v>
      </c>
      <c r="B276" s="208"/>
    </row>
    <row r="277" spans="1:2">
      <c r="A277" s="236" t="str">
        <f t="shared" si="4"/>
        <v>blank</v>
      </c>
      <c r="B277" s="208"/>
    </row>
    <row r="278" spans="1:2">
      <c r="A278" s="236" t="str">
        <f t="shared" si="4"/>
        <v>blank</v>
      </c>
      <c r="B278" s="208"/>
    </row>
    <row r="279" spans="1:2">
      <c r="A279" s="236" t="str">
        <f t="shared" si="4"/>
        <v>blank</v>
      </c>
      <c r="B279" s="208"/>
    </row>
    <row r="280" spans="1:2">
      <c r="A280" s="236" t="str">
        <f t="shared" si="4"/>
        <v>blank</v>
      </c>
      <c r="B280" s="208"/>
    </row>
    <row r="281" spans="1:2">
      <c r="A281" s="236" t="str">
        <f t="shared" si="4"/>
        <v>blank</v>
      </c>
      <c r="B281" s="208"/>
    </row>
    <row r="282" spans="1:2">
      <c r="A282" s="236" t="str">
        <f t="shared" si="4"/>
        <v>blank</v>
      </c>
      <c r="B282" s="208"/>
    </row>
    <row r="283" spans="1:2">
      <c r="A283" s="236" t="str">
        <f t="shared" si="4"/>
        <v>blank</v>
      </c>
      <c r="B283" s="208"/>
    </row>
    <row r="284" spans="1:2">
      <c r="A284" s="236" t="str">
        <f t="shared" si="4"/>
        <v>blank</v>
      </c>
      <c r="B284" s="208"/>
    </row>
    <row r="285" spans="1:2">
      <c r="A285" s="236" t="str">
        <f t="shared" si="4"/>
        <v>blank</v>
      </c>
      <c r="B285" s="208"/>
    </row>
    <row r="286" spans="1:2">
      <c r="A286" s="236" t="str">
        <f t="shared" si="4"/>
        <v>blank</v>
      </c>
      <c r="B286" s="208"/>
    </row>
    <row r="287" spans="1:2">
      <c r="A287" s="236" t="str">
        <f t="shared" si="4"/>
        <v>blank</v>
      </c>
      <c r="B287" s="208"/>
    </row>
    <row r="288" spans="1:2">
      <c r="A288" s="236" t="str">
        <f t="shared" si="4"/>
        <v>blank</v>
      </c>
      <c r="B288" s="208"/>
    </row>
    <row r="289" spans="1:2">
      <c r="A289" s="236" t="str">
        <f t="shared" si="4"/>
        <v>blank</v>
      </c>
      <c r="B289" s="208"/>
    </row>
    <row r="290" spans="1:2">
      <c r="A290" s="236" t="str">
        <f t="shared" si="4"/>
        <v>blank</v>
      </c>
      <c r="B290" s="208"/>
    </row>
    <row r="291" spans="1:2">
      <c r="A291" s="236" t="str">
        <f t="shared" si="4"/>
        <v>blank</v>
      </c>
      <c r="B291" s="208"/>
    </row>
    <row r="292" spans="1:2">
      <c r="A292" s="236" t="str">
        <f t="shared" si="4"/>
        <v>blank</v>
      </c>
      <c r="B292" s="208"/>
    </row>
    <row r="293" spans="1:2">
      <c r="A293" s="236" t="str">
        <f t="shared" si="4"/>
        <v>blank</v>
      </c>
      <c r="B293" s="208"/>
    </row>
    <row r="294" spans="1:2">
      <c r="A294" s="236" t="str">
        <f t="shared" si="4"/>
        <v>blank</v>
      </c>
      <c r="B294" s="208"/>
    </row>
    <row r="295" spans="1:2">
      <c r="A295" s="236" t="str">
        <f t="shared" si="4"/>
        <v>blank</v>
      </c>
      <c r="B295" s="208"/>
    </row>
    <row r="296" spans="1:2">
      <c r="A296" s="236" t="str">
        <f t="shared" si="4"/>
        <v>blank</v>
      </c>
      <c r="B296" s="208"/>
    </row>
    <row r="297" spans="1:2">
      <c r="A297" s="236" t="str">
        <f t="shared" si="4"/>
        <v>blank</v>
      </c>
      <c r="B297" s="208"/>
    </row>
    <row r="298" spans="1:2">
      <c r="A298" s="236" t="str">
        <f t="shared" si="4"/>
        <v>blank</v>
      </c>
      <c r="B298" s="208"/>
    </row>
    <row r="299" spans="1:2">
      <c r="A299" s="236" t="str">
        <f t="shared" si="4"/>
        <v>blank</v>
      </c>
      <c r="B299" s="208"/>
    </row>
    <row r="300" spans="1:2">
      <c r="A300" s="236" t="str">
        <f t="shared" si="4"/>
        <v>blank</v>
      </c>
      <c r="B300" s="208"/>
    </row>
    <row r="301" spans="1:2">
      <c r="A301" s="236" t="str">
        <f t="shared" si="4"/>
        <v>blank</v>
      </c>
      <c r="B301" s="208"/>
    </row>
    <row r="302" spans="1:2">
      <c r="A302" s="236" t="str">
        <f t="shared" si="4"/>
        <v>blank</v>
      </c>
      <c r="B302" s="208"/>
    </row>
    <row r="303" spans="1:2">
      <c r="A303" s="236" t="str">
        <f t="shared" si="4"/>
        <v>blank</v>
      </c>
      <c r="B303" s="208"/>
    </row>
    <row r="304" spans="1:2">
      <c r="A304" s="236" t="str">
        <f t="shared" si="4"/>
        <v>blank</v>
      </c>
      <c r="B304" s="208"/>
    </row>
    <row r="305" spans="1:2">
      <c r="A305" s="236" t="str">
        <f t="shared" si="4"/>
        <v>blank</v>
      </c>
      <c r="B305" s="208"/>
    </row>
    <row r="306" spans="1:2">
      <c r="A306" s="236" t="str">
        <f t="shared" si="4"/>
        <v>blank</v>
      </c>
      <c r="B306" s="208"/>
    </row>
    <row r="307" spans="1:2">
      <c r="A307" s="236" t="str">
        <f t="shared" si="4"/>
        <v>blank</v>
      </c>
      <c r="B307" s="208"/>
    </row>
    <row r="308" spans="1:2">
      <c r="A308" s="236" t="str">
        <f t="shared" si="4"/>
        <v>blank</v>
      </c>
      <c r="B308" s="208"/>
    </row>
    <row r="309" spans="1:2">
      <c r="A309" s="236" t="str">
        <f t="shared" si="4"/>
        <v>blank</v>
      </c>
      <c r="B309" s="208"/>
    </row>
    <row r="310" spans="1:2">
      <c r="A310" s="236" t="str">
        <f t="shared" si="4"/>
        <v>blank</v>
      </c>
      <c r="B310" s="208"/>
    </row>
    <row r="311" spans="1:2">
      <c r="A311" s="236" t="str">
        <f t="shared" si="4"/>
        <v>blank</v>
      </c>
      <c r="B311" s="208"/>
    </row>
    <row r="312" spans="1:2">
      <c r="A312" s="236" t="str">
        <f t="shared" si="4"/>
        <v>blank</v>
      </c>
      <c r="B312" s="208"/>
    </row>
    <row r="313" spans="1:2">
      <c r="A313" s="236" t="str">
        <f t="shared" si="4"/>
        <v>blank</v>
      </c>
      <c r="B313" s="208"/>
    </row>
    <row r="314" spans="1:2">
      <c r="A314" s="236" t="str">
        <f t="shared" si="4"/>
        <v>blank</v>
      </c>
      <c r="B314" s="208"/>
    </row>
    <row r="315" spans="1:2">
      <c r="A315" s="236" t="str">
        <f t="shared" si="4"/>
        <v>blank</v>
      </c>
      <c r="B315" s="208"/>
    </row>
    <row r="316" spans="1:2">
      <c r="A316" s="236" t="str">
        <f t="shared" si="4"/>
        <v>blank</v>
      </c>
      <c r="B316" s="208"/>
    </row>
    <row r="317" spans="1:2">
      <c r="A317" s="236" t="str">
        <f t="shared" si="4"/>
        <v>blank</v>
      </c>
      <c r="B317" s="208"/>
    </row>
    <row r="318" spans="1:2">
      <c r="A318" s="236" t="str">
        <f t="shared" si="4"/>
        <v>blank</v>
      </c>
      <c r="B318" s="208"/>
    </row>
    <row r="319" spans="1:2">
      <c r="A319" s="236" t="str">
        <f t="shared" si="4"/>
        <v>blank</v>
      </c>
      <c r="B319" s="208"/>
    </row>
    <row r="320" spans="1:2">
      <c r="A320" s="236" t="str">
        <f t="shared" si="4"/>
        <v>blank</v>
      </c>
      <c r="B320" s="208"/>
    </row>
    <row r="321" spans="1:2">
      <c r="A321" s="236" t="str">
        <f t="shared" si="4"/>
        <v>blank</v>
      </c>
      <c r="B321" s="208"/>
    </row>
    <row r="322" spans="1:2">
      <c r="A322" s="236" t="str">
        <f t="shared" si="4"/>
        <v>blank</v>
      </c>
      <c r="B322" s="208"/>
    </row>
    <row r="323" spans="1:2">
      <c r="A323" s="236" t="str">
        <f t="shared" si="4"/>
        <v>blank</v>
      </c>
      <c r="B323" s="208"/>
    </row>
    <row r="324" spans="1:2">
      <c r="A324" s="236" t="str">
        <f t="shared" si="4"/>
        <v>blank</v>
      </c>
      <c r="B324" s="208"/>
    </row>
    <row r="325" spans="1:2">
      <c r="A325" s="236" t="str">
        <f t="shared" ref="A325:A331" si="5">IF($C325="","blank",MATCH($C325,$G$5:$G$130,0))</f>
        <v>blank</v>
      </c>
      <c r="B325" s="208"/>
    </row>
    <row r="326" spans="1:2">
      <c r="A326" s="236" t="str">
        <f t="shared" si="5"/>
        <v>blank</v>
      </c>
      <c r="B326" s="208"/>
    </row>
    <row r="327" spans="1:2">
      <c r="A327" s="236" t="str">
        <f t="shared" si="5"/>
        <v>blank</v>
      </c>
      <c r="B327" s="208"/>
    </row>
    <row r="328" spans="1:2">
      <c r="A328" s="236" t="str">
        <f t="shared" si="5"/>
        <v>blank</v>
      </c>
      <c r="B328" s="208"/>
    </row>
    <row r="329" spans="1:2">
      <c r="A329" s="236" t="str">
        <f t="shared" si="5"/>
        <v>blank</v>
      </c>
      <c r="B329" s="208"/>
    </row>
    <row r="330" spans="1:2">
      <c r="A330" s="236" t="str">
        <f t="shared" si="5"/>
        <v>blank</v>
      </c>
      <c r="B330" s="208"/>
    </row>
    <row r="331" spans="1:2">
      <c r="A331" s="236" t="str">
        <f t="shared" si="5"/>
        <v>blank</v>
      </c>
      <c r="B331" s="208"/>
    </row>
    <row r="332" spans="1:2">
      <c r="A332" s="236"/>
    </row>
    <row r="333" spans="1:2">
      <c r="A333" s="236"/>
    </row>
    <row r="334" spans="1:2">
      <c r="A334" s="236"/>
    </row>
  </sheetData>
  <autoFilter ref="A4:M331" xr:uid="{C886271F-DDC4-42AD-ABEE-7C9C7FC23386}"/>
  <conditionalFormatting sqref="F130 B11:B24 B3:B9 B27:B331">
    <cfRule type="cellIs" dxfId="30" priority="104" stopIfTrue="1" operator="equal">
      <formula>"sar"</formula>
    </cfRule>
    <cfRule type="cellIs" dxfId="29" priority="105" stopIfTrue="1" operator="equal">
      <formula>"sat"</formula>
    </cfRule>
    <cfRule type="cellIs" dxfId="28" priority="106" stopIfTrue="1" operator="equal">
      <formula>"sav"</formula>
    </cfRule>
    <cfRule type="containsText" dxfId="27" priority="107" stopIfTrue="1" operator="containsText" text="sam">
      <formula>NOT(ISERROR(SEARCH("sam",B3)))</formula>
    </cfRule>
    <cfRule type="containsText" dxfId="26" priority="108" stopIfTrue="1" operator="containsText" text="sap">
      <formula>NOT(ISERROR(SEARCH("sap",B3)))</formula>
    </cfRule>
    <cfRule type="containsText" dxfId="25" priority="109" stopIfTrue="1" operator="containsText" text="saa">
      <formula>NOT(ISERROR(SEARCH("saa",B3)))</formula>
    </cfRule>
  </conditionalFormatting>
  <conditionalFormatting sqref="B10">
    <cfRule type="cellIs" dxfId="24" priority="98" stopIfTrue="1" operator="equal">
      <formula>"sar"</formula>
    </cfRule>
    <cfRule type="cellIs" dxfId="23" priority="99" stopIfTrue="1" operator="equal">
      <formula>"sat"</formula>
    </cfRule>
    <cfRule type="cellIs" dxfId="22" priority="100" stopIfTrue="1" operator="equal">
      <formula>"sav"</formula>
    </cfRule>
    <cfRule type="containsText" dxfId="21" priority="101" stopIfTrue="1" operator="containsText" text="sam">
      <formula>NOT(ISERROR(SEARCH("sam",B10)))</formula>
    </cfRule>
    <cfRule type="containsText" dxfId="20" priority="102" stopIfTrue="1" operator="containsText" text="sap">
      <formula>NOT(ISERROR(SEARCH("sap",B10)))</formula>
    </cfRule>
    <cfRule type="containsText" dxfId="19" priority="103" stopIfTrue="1" operator="containsText" text="saa">
      <formula>NOT(ISERROR(SEARCH("saa",B10)))</formula>
    </cfRule>
  </conditionalFormatting>
  <conditionalFormatting sqref="B25">
    <cfRule type="cellIs" dxfId="18" priority="92" stopIfTrue="1" operator="equal">
      <formula>"sar"</formula>
    </cfRule>
    <cfRule type="cellIs" dxfId="17" priority="93" stopIfTrue="1" operator="equal">
      <formula>"sat"</formula>
    </cfRule>
    <cfRule type="cellIs" dxfId="16" priority="94" stopIfTrue="1" operator="equal">
      <formula>"sav"</formula>
    </cfRule>
    <cfRule type="containsText" dxfId="15" priority="95" stopIfTrue="1" operator="containsText" text="sam">
      <formula>NOT(ISERROR(SEARCH("sam",B25)))</formula>
    </cfRule>
    <cfRule type="containsText" dxfId="14" priority="96" stopIfTrue="1" operator="containsText" text="sap">
      <formula>NOT(ISERROR(SEARCH("sap",B25)))</formula>
    </cfRule>
    <cfRule type="containsText" dxfId="13" priority="97" stopIfTrue="1" operator="containsText" text="saa">
      <formula>NOT(ISERROR(SEARCH("saa",B25)))</formula>
    </cfRule>
  </conditionalFormatting>
  <conditionalFormatting sqref="B26">
    <cfRule type="cellIs" dxfId="12" priority="86" stopIfTrue="1" operator="equal">
      <formula>"sar"</formula>
    </cfRule>
    <cfRule type="cellIs" dxfId="11" priority="87" stopIfTrue="1" operator="equal">
      <formula>"sat"</formula>
    </cfRule>
    <cfRule type="cellIs" dxfId="10" priority="88" stopIfTrue="1" operator="equal">
      <formula>"sav"</formula>
    </cfRule>
    <cfRule type="containsText" dxfId="9" priority="89" stopIfTrue="1" operator="containsText" text="sam">
      <formula>NOT(ISERROR(SEARCH("sam",B26)))</formula>
    </cfRule>
    <cfRule type="containsText" dxfId="8" priority="90" stopIfTrue="1" operator="containsText" text="sap">
      <formula>NOT(ISERROR(SEARCH("sap",B26)))</formula>
    </cfRule>
    <cfRule type="containsText" dxfId="7" priority="91" stopIfTrue="1" operator="containsText" text="saa">
      <formula>NOT(ISERROR(SEARCH("saa",B26)))</formula>
    </cfRule>
  </conditionalFormatting>
  <conditionalFormatting sqref="F3:F129">
    <cfRule type="cellIs" dxfId="6" priority="14" stopIfTrue="1" operator="equal">
      <formula>"sam"</formula>
    </cfRule>
    <cfRule type="cellIs" dxfId="5" priority="15" stopIfTrue="1" operator="equal">
      <formula>"sap"</formula>
    </cfRule>
    <cfRule type="cellIs" dxfId="4" priority="16" stopIfTrue="1" operator="equal">
      <formula>"saa"</formula>
    </cfRule>
    <cfRule type="cellIs" dxfId="3" priority="17" stopIfTrue="1" operator="equal">
      <formula>"sar"</formula>
    </cfRule>
    <cfRule type="cellIs" dxfId="2" priority="18" stopIfTrue="1" operator="equal">
      <formula>"sat"</formula>
    </cfRule>
    <cfRule type="cellIs" dxfId="1" priority="19" stopIfTrue="1" operator="equal">
      <formula>"sav"</formula>
    </cfRule>
  </conditionalFormatting>
  <conditionalFormatting sqref="G3:G27 G29:G129">
    <cfRule type="expression" dxfId="0"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2022-06-21T09:48:17Z</dcterms:modified>
</cp:coreProperties>
</file>