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A26B2DD-0834-4D07-9694-76FB1C2D2B1D}" xr6:coauthVersionLast="47" xr6:coauthVersionMax="47" xr10:uidLastSave="{00000000-0000-0000-0000-000000000000}"/>
  <bookViews>
    <workbookView xWindow="-28650" yWindow="-16320" windowWidth="29040" windowHeight="15720" tabRatio="688" firstSheet="1" activeTab="3"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Annual!$G$181:$O$193</definedName>
    <definedName name="_xlnm._FilterDatabase" localSheetId="14" hidden="1">FeedSupply!$E$13:$CV$31</definedName>
    <definedName name="_xlnm._FilterDatabase" localSheetId="10" hidden="1">HPR!$G$181:$O$193</definedName>
    <definedName name="_xlnm._FilterDatabase" localSheetId="9" hidden="1">MPR!$G$181:$O$193</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Annual!$K$464:$K$473</definedName>
    <definedName name="BaseLevelInput" localSheetId="10">HPR!$K$464:$K$473</definedName>
    <definedName name="BaseLevelInput" localSheetId="9">MPR!$K$464:$K$473</definedName>
    <definedName name="BaseLevelInput" localSheetId="12">Understory!$K$449:$K$458</definedName>
    <definedName name="capital_limit" localSheetId="17">Finance!$B$2</definedName>
    <definedName name="chem" localSheetId="3">Crop!$G$225:$AU$239</definedName>
    <definedName name="chem_by_lmu">Crop!$H$394:$Q$395</definedName>
    <definedName name="chem_cost" localSheetId="3">Crop!$G$203:$AA$217</definedName>
    <definedName name="chem_info">Crop!$I$412:$L$416</definedName>
    <definedName name="CPDry" localSheetId="11">Annual!$V$655:$V$664</definedName>
    <definedName name="CPDry" localSheetId="10">HPR!$V$655:$V$664</definedName>
    <definedName name="CPDry" localSheetId="9">MPR!$V$655:$V$664</definedName>
    <definedName name="CPDry" localSheetId="12">Understory!$V$640:$V$649</definedName>
    <definedName name="CPGrn" localSheetId="11">Annual!$X$519:$X$528</definedName>
    <definedName name="CPGrn" localSheetId="10">HPR!$X$519:$X$528</definedName>
    <definedName name="CPGrn" localSheetId="9">MPR!$X$519:$X$528</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Annual!$J$655:$J$754</definedName>
    <definedName name="DigDryAve" localSheetId="10">HPR!$J$655:$J$754</definedName>
    <definedName name="DigDryAve" localSheetId="9">MPR!$J$655:$J$754</definedName>
    <definedName name="DigDryAve" localSheetId="12">Understory!$J$640:$J$739</definedName>
    <definedName name="DigDryRange" localSheetId="11">Annual!$K$655:$K$754</definedName>
    <definedName name="DigDryRange" localSheetId="10">HPR!$K$655:$K$754</definedName>
    <definedName name="DigDryRange" localSheetId="9">MPR!$K$655:$K$754</definedName>
    <definedName name="DigDryRange" localSheetId="12">Understory!$K$640:$K$739</definedName>
    <definedName name="DigGrn" localSheetId="11">Annual!$J$519:$R$618</definedName>
    <definedName name="DigGrn" localSheetId="10">HPR!$J$519:$R$618</definedName>
    <definedName name="DigGrn" localSheetId="9">MPR!$J$519:$R$618</definedName>
    <definedName name="DigGrn" localSheetId="12">Understory!$J$504:$R$603</definedName>
    <definedName name="DigPOC" localSheetId="11">Annual!$I$894:$R$903</definedName>
    <definedName name="DigPOC" localSheetId="10">HPR!$I$894:$R$903</definedName>
    <definedName name="DigPOC" localSheetId="9">MPR!$I$894:$R$903</definedName>
    <definedName name="DigPOC" localSheetId="12">Understory!$I$879:$R$888</definedName>
    <definedName name="DigRednSenesce" localSheetId="11">Annual!$T$519:$T$618</definedName>
    <definedName name="DigRednSenesce" localSheetId="10">HPR!$T$519:$T$618</definedName>
    <definedName name="DigRednSenesce" localSheetId="9">MPR!$T$519:$T$618</definedName>
    <definedName name="DigRednSenesce" localSheetId="12">Understory!$T$504:$T$603</definedName>
    <definedName name="DigSpread" localSheetId="11">Annual!$V$519:$V$618</definedName>
    <definedName name="DigSpread" localSheetId="10">HPR!$V$519:$V$618</definedName>
    <definedName name="DigSpread" localSheetId="9">MPR!$V$519:$V$618</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Annual!$K$920:$S$1019</definedName>
    <definedName name="ErosionLimit" localSheetId="10">HPR!$K$920:$S$1019</definedName>
    <definedName name="ErosionLimit" localSheetId="9">MPR!$K$920:$S$1019</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Crop!$G$245:$AU$259</definedName>
    <definedName name="fert_by_lmu" localSheetId="3">Crop!$H$373:$Q$378</definedName>
    <definedName name="fert_info" localSheetId="3">Crop!$H$353:$M$358</definedName>
    <definedName name="fert_passes" localSheetId="3">Crop!$G$265:$AU$279</definedName>
    <definedName name="fert_prep">Labour!$N$100:$P$103</definedName>
    <definedName name="fixed_crop_monitoring">Labour!$E$127:$Q$128</definedName>
    <definedName name="fixed_rotphases">Crop!$H$162:$M$175</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Annual!$L$655:$L$754</definedName>
    <definedName name="FOODryH" localSheetId="10">HPR!$L$655:$L$754</definedName>
    <definedName name="FOODryH" localSheetId="9">MPR!$L$655:$L$754</definedName>
    <definedName name="FOODryH" localSheetId="12">Understory!$L$640:$L$739</definedName>
    <definedName name="FOOGrazePropn" localSheetId="11">Annual!$O$475:$O$478</definedName>
    <definedName name="FOOGrazePropn" localSheetId="10">HPR!$O$475:$O$478</definedName>
    <definedName name="FOOGrazePropn" localSheetId="9">MPR!$O$475:$O$478</definedName>
    <definedName name="FOOGrazePropn" localSheetId="12">Understory!$O$460:$O$463</definedName>
    <definedName name="FOOPOC" localSheetId="11">Annual!$T$894:$AC$903</definedName>
    <definedName name="FOOPOC" localSheetId="10">HPR!$T$894:$AC$903</definedName>
    <definedName name="FOOPOC" localSheetId="9">MPR!$T$894:$AC$903</definedName>
    <definedName name="FOOPOC" localSheetId="12">Understory!$T$879:$AC$888</definedName>
    <definedName name="GermPhases" localSheetId="11">Annual!$H$182:$N$193</definedName>
    <definedName name="GermPhases" localSheetId="10">HPR!$H$182:$N$193</definedName>
    <definedName name="GermPhases" localSheetId="9">MPR!$H$182:$N$193</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CropGrazing!$K$124:$T$142</definedName>
    <definedName name="i_crop_growth_landuse_scalar_k" localSheetId="5">CropGrazing!$H$73:$H$91</definedName>
    <definedName name="i_crop_growth_zp6" localSheetId="5">CropGrazing!$K$73:$T$82</definedName>
    <definedName name="i_crop_landuse_exists_k1" localSheetId="1">General!$H$17:$H$35</definedName>
    <definedName name="i_crop_landuse_inc_k1" localSheetId="1">General!$I$17:$I$35</definedName>
    <definedName name="i_crop_me_eff_gainlose" localSheetId="5">CropGrazing!$L$145</definedName>
    <definedName name="i_cropgraze_consumption_factor_zp6" localSheetId="5">CropGrazing!$K$58:$T$67</definedName>
    <definedName name="i_cropgraze_defer_days" localSheetId="5">CropGrazing!$K$50</definedName>
    <definedName name="i_cropgraze_initial_dm" localSheetId="5">CropGrazing!$K$51</definedName>
    <definedName name="i_cropgraze_propn_area_grazed_kl" localSheetId="5">CropGrazing!$H$21:$P$39</definedName>
    <definedName name="i_cropgraze_wastage" localSheetId="5">CropGrazing!$J$151:$J$169</definedName>
    <definedName name="i_cropgraze_yield_reduction_k" localSheetId="5">CropGrazing!$K$182:$K$200</definedName>
    <definedName name="i_cropgraze_yield_reduction_scalar_zp6" localSheetId="5">CropGrazing!$K$204:$T$213</definedName>
    <definedName name="i_cropgrazing_inc" localSheetId="5">CropGrazing!$H$5</definedName>
    <definedName name="i_cropgrowth_lmu_factor_kl" localSheetId="5">CropGrazing!$K$94:$S$112</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Annual!$M$636:$V$636</definedName>
    <definedName name="i_dry_dmd_brk_z" localSheetId="10">HPR!$M$636:$V$636</definedName>
    <definedName name="i_dry_dmd_brk_z" localSheetId="9">MPR!$M$636:$V$636</definedName>
    <definedName name="i_dry_dmd_brk_z" localSheetId="12">Understory!$M$621:$V$621</definedName>
    <definedName name="i_dry_dmd_eogs_z" localSheetId="11">Annual!$M$635:$V$635</definedName>
    <definedName name="i_dry_dmd_eogs_z" localSheetId="10">HPR!$M$635:$V$635</definedName>
    <definedName name="i_dry_dmd_eogs_z" localSheetId="9">MPR!$M$635:$V$635</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CropGrazing!$K$54</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Crop!$V$163:$V$175</definedName>
    <definedName name="i_nitrogen_applied_k" localSheetId="4">Emissions!$H$59:$H$90</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3">Sheep!$K$171:$M$171</definedName>
    <definedName name="i_pmb_p4s" localSheetId="13">Sheep!$K$173:$M$184</definedName>
    <definedName name="i_poc_inc" localSheetId="3">Crop!$I$123</definedName>
    <definedName name="i_property_id" localSheetId="1">General!$I$6</definedName>
    <definedName name="i_propn_e_i" localSheetId="13">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Crop!$T$163:$T$175</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Crop!$I$329:$R$339</definedName>
    <definedName name="i_soil_production_zl" localSheetId="11">Annual!$J$208:$R$217</definedName>
    <definedName name="i_soil_production_zl" localSheetId="10">HPR!$J$208:$R$217</definedName>
    <definedName name="i_soil_production_zl" localSheetId="9">MPR!$J$208:$R$217</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Crop!$Q$163:$Q$175</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Annual!$K$234:$S$333</definedName>
    <definedName name="LowFOO" localSheetId="10">HPR!$K$234:$S$333</definedName>
    <definedName name="LowFOO" localSheetId="9">MPR!$K$234:$S$333</definedName>
    <definedName name="LowFOO" localSheetId="12">Understory!$K$219:$S$318</definedName>
    <definedName name="LowPGR" localSheetId="11">Annual!$V$234:$AD$333</definedName>
    <definedName name="LowPGR" localSheetId="10">HPR!$V$234:$AD$333</definedName>
    <definedName name="LowPGR" localSheetId="9">MPR!$V$234:$AD$333</definedName>
    <definedName name="LowPGR" localSheetId="12">Understory!$V$219:$AD$318</definedName>
    <definedName name="MaintenanceEff" localSheetId="11">Annual!$L$1037:$P$1046</definedName>
    <definedName name="MaintenanceEff" localSheetId="10">HPR!$L$1037:$P$1046</definedName>
    <definedName name="MaintenanceEff" localSheetId="9">MPR!$L$1037:$P$1046</definedName>
    <definedName name="MaintenanceEff" localSheetId="12">Understory!$L$1022:$P$1031</definedName>
    <definedName name="MaintenanceNV" localSheetId="11">Annual!$L$1048</definedName>
    <definedName name="MaintenanceNV" localSheetId="10">HPR!$L$1048</definedName>
    <definedName name="MaintenanceNV" localSheetId="12">Understory!$L$1033</definedName>
    <definedName name="MaintenanceNV">MPR!$L$1048</definedName>
    <definedName name="max_casual">Labour!$L$17</definedName>
    <definedName name="max_casual_seedharv">Labour!$L$20</definedName>
    <definedName name="max_managers">Labour!$H$17</definedName>
    <definedName name="max_perm">Labour!$J$17</definedName>
    <definedName name="MedFOO" localSheetId="11">Annual!$K$348:$S$447</definedName>
    <definedName name="MedFOO" localSheetId="10">HPR!$K$348:$S$447</definedName>
    <definedName name="MedFOO" localSheetId="9">MPR!$K$348:$S$447</definedName>
    <definedName name="MedFOO" localSheetId="12">Understory!$K$333:$S$432</definedName>
    <definedName name="MedPGR" localSheetId="11">Annual!$V$348:$AD$447</definedName>
    <definedName name="MedPGR" localSheetId="10">HPR!$V$348:$AD$447</definedName>
    <definedName name="MedPGR" localSheetId="9">MPR!$V$348:$AD$447</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Annual!$M$464:$V$473</definedName>
    <definedName name="PGRScalarH" localSheetId="10">HPR!$M$464:$M$473</definedName>
    <definedName name="PGRScalarH" localSheetId="9">MPR!$M$464:$M$473</definedName>
    <definedName name="PGRScalarH" localSheetId="12">Understory!$M$449:$V$458</definedName>
    <definedName name="planning">Labour!$J$72:$L$83</definedName>
    <definedName name="poc_destock">Crop!$I$124</definedName>
    <definedName name="POCCons" localSheetId="11">Annual!$M$775:$U$874</definedName>
    <definedName name="POCCons" localSheetId="10">HPR!$M$775:$U$874</definedName>
    <definedName name="POCCons" localSheetId="9">MPR!$M$775:$U$874</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Crop!$G$478:$Q$510</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Crop!$H$65:$P$74</definedName>
    <definedName name="seeding_penalty_scalar_kz" localSheetId="3">Crop!$H$76:$R$95</definedName>
    <definedName name="seeding_rate" localSheetId="3">Crop!$I$431:$R$463</definedName>
    <definedName name="seeding_rate_lmu_adj" localSheetId="15">Mach!$A$47:$B$56</definedName>
    <definedName name="seeding_yield_penalty" localSheetId="3">Crop!$H$44:$P$63</definedName>
    <definedName name="SenesceEOS" localSheetId="11">Annual!$T$496:$AC$505</definedName>
    <definedName name="SenesceEOS" localSheetId="10">HPR!$M$496:$V$505</definedName>
    <definedName name="SenesceEOS" localSheetId="9">MPR!$M$496:$V$505</definedName>
    <definedName name="SenesceEOS" localSheetId="12">Understory!$T$481:$AC$490</definedName>
    <definedName name="SenescePropn" localSheetId="11">Annual!$I$496:$R$505</definedName>
    <definedName name="SenescePropn" localSheetId="10">HPR!$K$496:$K$505</definedName>
    <definedName name="SenescePropn" localSheetId="9">MPR!$K$496:$K$505</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5">Mach!$B$59</definedName>
    <definedName name="stubble_handling" localSheetId="16">CropResidue!$H$36:$H$54</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Crop!$J$151</definedName>
    <definedName name="variable_crop_monitoring">Labour!$E$133:$Q$152</definedName>
    <definedName name="yield_by_lmu" localSheetId="3">Crop!$I$294:$R$313</definedName>
    <definedName name="yields" localSheetId="3">Crop!$G$180:$Q$193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78" i="1" l="1"/>
  <c r="J278" i="1"/>
  <c r="I278" i="1"/>
  <c r="H278" i="1"/>
  <c r="G278" i="1"/>
  <c r="K273" i="1"/>
  <c r="J273" i="1"/>
  <c r="I273" i="1"/>
  <c r="H273" i="1"/>
  <c r="G273" i="1"/>
  <c r="G258" i="1"/>
  <c r="G253" i="1"/>
  <c r="G238" i="1"/>
  <c r="G233" i="1"/>
  <c r="AA216" i="1"/>
  <c r="Z216" i="1"/>
  <c r="Y216" i="1"/>
  <c r="X216" i="1"/>
  <c r="W216" i="1"/>
  <c r="V216" i="1"/>
  <c r="U216" i="1"/>
  <c r="T216" i="1"/>
  <c r="S216" i="1"/>
  <c r="R216" i="1"/>
  <c r="Q216" i="1"/>
  <c r="P216" i="1"/>
  <c r="O216" i="1"/>
  <c r="N216" i="1"/>
  <c r="M216" i="1"/>
  <c r="L216" i="1"/>
  <c r="K216" i="1"/>
  <c r="J216" i="1"/>
  <c r="G216" i="1"/>
  <c r="AA211" i="1"/>
  <c r="Z211" i="1"/>
  <c r="Y211" i="1"/>
  <c r="X211" i="1"/>
  <c r="W211" i="1"/>
  <c r="V211" i="1"/>
  <c r="U211" i="1"/>
  <c r="T211" i="1"/>
  <c r="S211" i="1"/>
  <c r="R211" i="1"/>
  <c r="Q211" i="1"/>
  <c r="P211" i="1"/>
  <c r="O211" i="1"/>
  <c r="N211" i="1"/>
  <c r="M211" i="1"/>
  <c r="L211" i="1"/>
  <c r="K211" i="1"/>
  <c r="J211" i="1"/>
  <c r="G211" i="1"/>
  <c r="Q192" i="1"/>
  <c r="P192" i="1"/>
  <c r="O192" i="1"/>
  <c r="N192" i="1"/>
  <c r="M192" i="1"/>
  <c r="L192" i="1"/>
  <c r="K192" i="1"/>
  <c r="J192" i="1"/>
  <c r="I192" i="1"/>
  <c r="G192" i="1"/>
  <c r="Q187" i="1"/>
  <c r="P187" i="1"/>
  <c r="O187" i="1"/>
  <c r="N187" i="1"/>
  <c r="M187" i="1"/>
  <c r="L187" i="1"/>
  <c r="K187" i="1"/>
  <c r="J187" i="1"/>
  <c r="I187" i="1"/>
  <c r="G187" i="1"/>
  <c r="T174" i="1"/>
  <c r="V174" i="1" s="1"/>
  <c r="G174" i="1"/>
  <c r="T173" i="1"/>
  <c r="V173" i="1" s="1"/>
  <c r="G173" i="1"/>
  <c r="T169" i="1"/>
  <c r="V169" i="1" s="1"/>
  <c r="G169" i="1"/>
  <c r="N193" i="9"/>
  <c r="N188" i="9"/>
  <c r="N193" i="27"/>
  <c r="N188" i="27"/>
  <c r="N193" i="28"/>
  <c r="N188" i="28"/>
  <c r="G43" i="6"/>
  <c r="E141" i="10"/>
  <c r="G108" i="10"/>
  <c r="G28" i="23"/>
  <c r="G80" i="23" s="1"/>
  <c r="I101" i="23" s="1"/>
  <c r="G70" i="30"/>
  <c r="L35" i="30"/>
  <c r="G490" i="1"/>
  <c r="I443" i="1"/>
  <c r="I302" i="1"/>
  <c r="H106" i="1"/>
  <c r="T106" i="1" s="1"/>
  <c r="I106" i="1"/>
  <c r="U106" i="1" s="1"/>
  <c r="J106" i="1"/>
  <c r="V106" i="1" s="1"/>
  <c r="K106" i="1"/>
  <c r="W106" i="1" s="1"/>
  <c r="L106" i="1"/>
  <c r="X106" i="1" s="1"/>
  <c r="M106" i="1"/>
  <c r="Y106" i="1" s="1"/>
  <c r="N106" i="1"/>
  <c r="Z106" i="1" s="1"/>
  <c r="O106" i="1"/>
  <c r="AA106" i="1" s="1"/>
  <c r="P106" i="1"/>
  <c r="AB106" i="1" s="1"/>
  <c r="Q106" i="1"/>
  <c r="AC106" i="1" s="1"/>
  <c r="R106" i="1"/>
  <c r="AD106" i="1" s="1"/>
  <c r="H52" i="1"/>
  <c r="H84" i="1" s="1"/>
  <c r="G39" i="23"/>
  <c r="G38" i="23"/>
  <c r="G37" i="23"/>
  <c r="G36" i="23"/>
  <c r="G35" i="23"/>
  <c r="G34" i="23"/>
  <c r="G33" i="23"/>
  <c r="G32" i="23"/>
  <c r="G31" i="23"/>
  <c r="G30" i="23"/>
  <c r="G29" i="23"/>
  <c r="G81" i="23" s="1"/>
  <c r="I102" i="23" s="1"/>
  <c r="G27" i="23"/>
  <c r="G26" i="23"/>
  <c r="G25" i="23"/>
  <c r="G24" i="23"/>
  <c r="G23" i="23"/>
  <c r="G22" i="23"/>
  <c r="G21" i="23"/>
  <c r="H63" i="1"/>
  <c r="H62" i="1"/>
  <c r="H61" i="1"/>
  <c r="H60" i="1"/>
  <c r="H59" i="1"/>
  <c r="H58" i="1"/>
  <c r="H57" i="1"/>
  <c r="H56" i="1"/>
  <c r="H55" i="1"/>
  <c r="H54" i="1"/>
  <c r="H53" i="1"/>
  <c r="H85" i="1" s="1"/>
  <c r="H51" i="1"/>
  <c r="H50" i="1"/>
  <c r="H49" i="1"/>
  <c r="H48" i="1"/>
  <c r="H47" i="1"/>
  <c r="H46" i="1"/>
  <c r="H45" i="1"/>
  <c r="G95" i="22"/>
  <c r="G44" i="6"/>
  <c r="E142" i="10"/>
  <c r="G109" i="10"/>
  <c r="G60" i="30"/>
  <c r="G61" i="30"/>
  <c r="G62" i="30"/>
  <c r="G63" i="30"/>
  <c r="G64" i="30"/>
  <c r="G65" i="30"/>
  <c r="G66" i="30"/>
  <c r="G67" i="30"/>
  <c r="G68" i="30"/>
  <c r="G69" i="30"/>
  <c r="G71" i="30"/>
  <c r="G72" i="30"/>
  <c r="G73" i="30"/>
  <c r="G74" i="30"/>
  <c r="G75" i="30"/>
  <c r="G76" i="30"/>
  <c r="G77" i="30"/>
  <c r="G78" i="30"/>
  <c r="G79" i="30"/>
  <c r="G80" i="30"/>
  <c r="G81" i="30"/>
  <c r="G82" i="30"/>
  <c r="G83" i="30"/>
  <c r="G84" i="30"/>
  <c r="G85" i="30"/>
  <c r="G86" i="30"/>
  <c r="G87" i="30"/>
  <c r="G88" i="30"/>
  <c r="G89" i="30"/>
  <c r="G90" i="30"/>
  <c r="G59" i="30"/>
  <c r="G492" i="1"/>
  <c r="I445" i="1"/>
  <c r="I303" i="1"/>
  <c r="H107" i="1"/>
  <c r="T107" i="1" s="1"/>
  <c r="I107" i="1"/>
  <c r="U107" i="1" s="1"/>
  <c r="J107" i="1"/>
  <c r="V107" i="1" s="1"/>
  <c r="K107" i="1"/>
  <c r="W107" i="1" s="1"/>
  <c r="L107" i="1"/>
  <c r="X107" i="1" s="1"/>
  <c r="M107" i="1"/>
  <c r="Y107" i="1" s="1"/>
  <c r="N107" i="1"/>
  <c r="Z107" i="1" s="1"/>
  <c r="O107" i="1"/>
  <c r="AA107" i="1" s="1"/>
  <c r="P107" i="1"/>
  <c r="AB107" i="1" s="1"/>
  <c r="Q107" i="1"/>
  <c r="AC107" i="1" s="1"/>
  <c r="R107" i="1"/>
  <c r="AD107" i="1" s="1"/>
  <c r="L29" i="30"/>
  <c r="L30" i="30"/>
  <c r="L31" i="30"/>
  <c r="L32" i="30"/>
  <c r="L33" i="30"/>
  <c r="L34" i="30"/>
  <c r="L36" i="30"/>
  <c r="L37" i="30"/>
  <c r="L38" i="30"/>
  <c r="L39" i="30"/>
  <c r="L40" i="30"/>
  <c r="L41" i="30"/>
  <c r="L42" i="30"/>
  <c r="L43" i="30"/>
  <c r="L44" i="30"/>
  <c r="L45" i="30"/>
  <c r="L46" i="30"/>
  <c r="L28" i="30"/>
  <c r="J189" i="23" l="1"/>
  <c r="I158" i="23"/>
  <c r="I131" i="23"/>
  <c r="J190" i="23"/>
  <c r="I159" i="23"/>
  <c r="I132" i="23"/>
  <c r="H95" i="1" l="1"/>
  <c r="H94" i="1"/>
  <c r="H93" i="1"/>
  <c r="H92" i="1"/>
  <c r="H91" i="1"/>
  <c r="H90" i="1"/>
  <c r="H89" i="1"/>
  <c r="H88" i="1"/>
  <c r="H87" i="1"/>
  <c r="H86" i="1"/>
  <c r="H83" i="1"/>
  <c r="H82" i="1"/>
  <c r="H81" i="1"/>
  <c r="H80" i="1"/>
  <c r="H79" i="1"/>
  <c r="H78" i="1"/>
  <c r="H77" i="1"/>
  <c r="G206" i="29" l="1"/>
  <c r="G221" i="28"/>
  <c r="G221" i="27"/>
  <c r="G221" i="9"/>
  <c r="G343" i="1"/>
  <c r="L20" i="9"/>
  <c r="M20" i="9" s="1"/>
  <c r="N20" i="9" s="1"/>
  <c r="O20" i="9" s="1"/>
  <c r="P20" i="9" s="1"/>
  <c r="Q20" i="9" s="1"/>
  <c r="R20" i="9" s="1"/>
  <c r="S20" i="9" s="1"/>
  <c r="T20" i="9" s="1"/>
  <c r="L20" i="27"/>
  <c r="M20" i="27" s="1"/>
  <c r="N20" i="27" s="1"/>
  <c r="O20" i="27" s="1"/>
  <c r="P20" i="27" s="1"/>
  <c r="Q20" i="27" s="1"/>
  <c r="R20" i="27" s="1"/>
  <c r="S20" i="27" s="1"/>
  <c r="T20" i="27" s="1"/>
  <c r="J140"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0" i="1"/>
  <c r="V170" i="1" s="1"/>
  <c r="T171" i="1"/>
  <c r="V171" i="1" s="1"/>
  <c r="T172" i="1"/>
  <c r="V172" i="1" s="1"/>
  <c r="T175" i="1"/>
  <c r="V175" i="1" s="1"/>
  <c r="T168" i="1"/>
  <c r="V168" i="1" s="1"/>
  <c r="T167" i="1"/>
  <c r="V167" i="1" s="1"/>
  <c r="T166" i="1"/>
  <c r="V166" i="1" s="1"/>
  <c r="T165" i="1"/>
  <c r="V165" i="1" s="1"/>
  <c r="T164" i="1"/>
  <c r="V164" i="1" s="1"/>
  <c r="T163" i="1"/>
  <c r="V163" i="1" s="1"/>
  <c r="G51" i="30" l="1"/>
  <c r="H28" i="30"/>
  <c r="G10" i="30" l="1"/>
  <c r="G21" i="30"/>
  <c r="G98" i="30"/>
  <c r="L358" i="1"/>
  <c r="L357" i="1"/>
  <c r="L356" i="1"/>
  <c r="L355" i="1"/>
  <c r="L354" i="1"/>
  <c r="G489"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6"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5" i="1" l="1"/>
  <c r="L20" i="28" l="1"/>
  <c r="M20" i="28" s="1"/>
  <c r="N20" i="28" s="1"/>
  <c r="O20" i="28" s="1"/>
  <c r="P20" i="28" s="1"/>
  <c r="Q20" i="28" s="1"/>
  <c r="R20" i="28" s="1"/>
  <c r="S20" i="28" s="1"/>
  <c r="T20" i="28" s="1"/>
  <c r="G36" i="11" l="1"/>
  <c r="K34" i="11"/>
  <c r="R117" i="1" l="1"/>
  <c r="Q117" i="1"/>
  <c r="P117" i="1"/>
  <c r="O117" i="1"/>
  <c r="N117" i="1"/>
  <c r="M117" i="1"/>
  <c r="L117" i="1"/>
  <c r="K117" i="1"/>
  <c r="J117" i="1"/>
  <c r="I117" i="1"/>
  <c r="R116" i="1"/>
  <c r="Q116" i="1"/>
  <c r="P116" i="1"/>
  <c r="O116" i="1"/>
  <c r="N116" i="1"/>
  <c r="M116" i="1"/>
  <c r="L116" i="1"/>
  <c r="K116" i="1"/>
  <c r="J116" i="1"/>
  <c r="I116" i="1"/>
  <c r="R115" i="1"/>
  <c r="Q115" i="1"/>
  <c r="P115" i="1"/>
  <c r="O115" i="1"/>
  <c r="N115" i="1"/>
  <c r="M115" i="1"/>
  <c r="L115" i="1"/>
  <c r="K115" i="1"/>
  <c r="J115" i="1"/>
  <c r="I115" i="1"/>
  <c r="R114" i="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5" i="1"/>
  <c r="Q105" i="1"/>
  <c r="P105" i="1"/>
  <c r="O105" i="1"/>
  <c r="N105" i="1"/>
  <c r="M105" i="1"/>
  <c r="L105" i="1"/>
  <c r="K105" i="1"/>
  <c r="J105" i="1"/>
  <c r="I105" i="1"/>
  <c r="R104" i="1"/>
  <c r="Q104" i="1"/>
  <c r="P104" i="1"/>
  <c r="O104" i="1"/>
  <c r="N104" i="1"/>
  <c r="M104" i="1"/>
  <c r="L104" i="1"/>
  <c r="K104" i="1"/>
  <c r="J104" i="1"/>
  <c r="I104"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69" i="1" l="1"/>
  <c r="J269" i="1"/>
  <c r="I269" i="1"/>
  <c r="H269" i="1"/>
  <c r="G269" i="1"/>
  <c r="G249" i="1"/>
  <c r="G229" i="1"/>
  <c r="AA207" i="1"/>
  <c r="Z207" i="1"/>
  <c r="Y207" i="1"/>
  <c r="X207" i="1"/>
  <c r="W207" i="1"/>
  <c r="V207" i="1"/>
  <c r="U207" i="1"/>
  <c r="T207" i="1"/>
  <c r="S207" i="1"/>
  <c r="R207" i="1"/>
  <c r="Q207" i="1"/>
  <c r="P207" i="1"/>
  <c r="O207" i="1"/>
  <c r="N207" i="1"/>
  <c r="M207" i="1"/>
  <c r="L207" i="1"/>
  <c r="K207" i="1"/>
  <c r="J207" i="1"/>
  <c r="G207" i="1"/>
  <c r="Q183" i="1"/>
  <c r="P183" i="1"/>
  <c r="O183" i="1"/>
  <c r="N183" i="1"/>
  <c r="M183" i="1"/>
  <c r="L183" i="1"/>
  <c r="K183" i="1"/>
  <c r="J183" i="1"/>
  <c r="I183" i="1"/>
  <c r="G183" i="1"/>
  <c r="G165"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91" i="1"/>
  <c r="P191" i="1"/>
  <c r="O191" i="1"/>
  <c r="N191" i="1"/>
  <c r="M191" i="1"/>
  <c r="L191" i="1"/>
  <c r="K191" i="1"/>
  <c r="J191" i="1"/>
  <c r="I191" i="1"/>
  <c r="G191" i="1"/>
  <c r="Q190" i="1"/>
  <c r="P190" i="1"/>
  <c r="O190" i="1"/>
  <c r="N190" i="1"/>
  <c r="M190" i="1"/>
  <c r="L190" i="1"/>
  <c r="K190" i="1"/>
  <c r="J190" i="1"/>
  <c r="I190" i="1"/>
  <c r="G190" i="1"/>
  <c r="Q189" i="1"/>
  <c r="P189" i="1"/>
  <c r="O189" i="1"/>
  <c r="N189" i="1"/>
  <c r="M189" i="1"/>
  <c r="L189" i="1"/>
  <c r="K189" i="1"/>
  <c r="J189" i="1"/>
  <c r="I189" i="1"/>
  <c r="G189" i="1"/>
  <c r="Q188" i="1"/>
  <c r="P188" i="1"/>
  <c r="O188" i="1"/>
  <c r="N188" i="1"/>
  <c r="M188" i="1"/>
  <c r="L188" i="1"/>
  <c r="K188" i="1"/>
  <c r="J188" i="1"/>
  <c r="I188" i="1"/>
  <c r="G188" i="1"/>
  <c r="Q186" i="1"/>
  <c r="P186" i="1"/>
  <c r="O186" i="1"/>
  <c r="N186" i="1"/>
  <c r="M186" i="1"/>
  <c r="L186" i="1"/>
  <c r="K186" i="1"/>
  <c r="J186" i="1"/>
  <c r="I186" i="1"/>
  <c r="G186" i="1"/>
  <c r="Q185" i="1"/>
  <c r="P185" i="1"/>
  <c r="O185" i="1"/>
  <c r="N185" i="1"/>
  <c r="M185" i="1"/>
  <c r="L185" i="1"/>
  <c r="K185" i="1"/>
  <c r="J185" i="1"/>
  <c r="I185" i="1"/>
  <c r="G185" i="1"/>
  <c r="Q184" i="1"/>
  <c r="P184" i="1"/>
  <c r="O184" i="1"/>
  <c r="N184" i="1"/>
  <c r="M184" i="1"/>
  <c r="L184" i="1"/>
  <c r="K184" i="1"/>
  <c r="J184" i="1"/>
  <c r="I184" i="1"/>
  <c r="G184" i="1"/>
  <c r="Q182" i="1"/>
  <c r="P182" i="1"/>
  <c r="O182" i="1"/>
  <c r="N182" i="1"/>
  <c r="M182" i="1"/>
  <c r="L182" i="1"/>
  <c r="K182" i="1"/>
  <c r="J182" i="1"/>
  <c r="I182" i="1"/>
  <c r="G182" i="1"/>
  <c r="AA215" i="1"/>
  <c r="Z215" i="1"/>
  <c r="Y215" i="1"/>
  <c r="X215" i="1"/>
  <c r="W215" i="1"/>
  <c r="V215" i="1"/>
  <c r="U215" i="1"/>
  <c r="T215" i="1"/>
  <c r="S215" i="1"/>
  <c r="R215" i="1"/>
  <c r="Q215" i="1"/>
  <c r="P215" i="1"/>
  <c r="O215" i="1"/>
  <c r="N215" i="1"/>
  <c r="M215" i="1"/>
  <c r="L215" i="1"/>
  <c r="K215" i="1"/>
  <c r="J215" i="1"/>
  <c r="G215" i="1"/>
  <c r="AA214" i="1"/>
  <c r="Z214" i="1"/>
  <c r="Y214" i="1"/>
  <c r="X214" i="1"/>
  <c r="W214" i="1"/>
  <c r="V214" i="1"/>
  <c r="U214" i="1"/>
  <c r="T214" i="1"/>
  <c r="S214" i="1"/>
  <c r="R214" i="1"/>
  <c r="Q214" i="1"/>
  <c r="P214" i="1"/>
  <c r="O214" i="1"/>
  <c r="N214" i="1"/>
  <c r="M214" i="1"/>
  <c r="L214" i="1"/>
  <c r="K214" i="1"/>
  <c r="J214" i="1"/>
  <c r="G214" i="1"/>
  <c r="AA213" i="1"/>
  <c r="Z213" i="1"/>
  <c r="Y213" i="1"/>
  <c r="X213" i="1"/>
  <c r="W213" i="1"/>
  <c r="V213" i="1"/>
  <c r="U213" i="1"/>
  <c r="T213" i="1"/>
  <c r="S213" i="1"/>
  <c r="R213" i="1"/>
  <c r="Q213" i="1"/>
  <c r="P213" i="1"/>
  <c r="O213" i="1"/>
  <c r="N213" i="1"/>
  <c r="M213" i="1"/>
  <c r="L213" i="1"/>
  <c r="K213" i="1"/>
  <c r="J213" i="1"/>
  <c r="G213" i="1"/>
  <c r="AA212" i="1"/>
  <c r="Z212" i="1"/>
  <c r="Y212" i="1"/>
  <c r="X212" i="1"/>
  <c r="W212" i="1"/>
  <c r="V212" i="1"/>
  <c r="U212" i="1"/>
  <c r="T212" i="1"/>
  <c r="S212" i="1"/>
  <c r="R212" i="1"/>
  <c r="Q212" i="1"/>
  <c r="P212" i="1"/>
  <c r="O212" i="1"/>
  <c r="N212" i="1"/>
  <c r="M212" i="1"/>
  <c r="L212" i="1"/>
  <c r="K212" i="1"/>
  <c r="J212" i="1"/>
  <c r="G212" i="1"/>
  <c r="AA210" i="1"/>
  <c r="Z210" i="1"/>
  <c r="Y210" i="1"/>
  <c r="X210" i="1"/>
  <c r="W210" i="1"/>
  <c r="V210" i="1"/>
  <c r="U210" i="1"/>
  <c r="T210" i="1"/>
  <c r="S210" i="1"/>
  <c r="R210" i="1"/>
  <c r="Q210" i="1"/>
  <c r="P210" i="1"/>
  <c r="O210" i="1"/>
  <c r="N210" i="1"/>
  <c r="M210" i="1"/>
  <c r="L210" i="1"/>
  <c r="K210" i="1"/>
  <c r="J210" i="1"/>
  <c r="G210" i="1"/>
  <c r="AA209" i="1"/>
  <c r="Z209" i="1"/>
  <c r="Y209" i="1"/>
  <c r="X209" i="1"/>
  <c r="W209" i="1"/>
  <c r="V209" i="1"/>
  <c r="U209" i="1"/>
  <c r="T209" i="1"/>
  <c r="S209" i="1"/>
  <c r="R209" i="1"/>
  <c r="Q209" i="1"/>
  <c r="P209" i="1"/>
  <c r="O209" i="1"/>
  <c r="N209" i="1"/>
  <c r="M209" i="1"/>
  <c r="L209" i="1"/>
  <c r="K209" i="1"/>
  <c r="J209" i="1"/>
  <c r="G209" i="1"/>
  <c r="AA208" i="1"/>
  <c r="Z208" i="1"/>
  <c r="Y208" i="1"/>
  <c r="X208" i="1"/>
  <c r="W208" i="1"/>
  <c r="V208" i="1"/>
  <c r="U208" i="1"/>
  <c r="T208" i="1"/>
  <c r="S208" i="1"/>
  <c r="R208" i="1"/>
  <c r="Q208" i="1"/>
  <c r="P208" i="1"/>
  <c r="O208" i="1"/>
  <c r="N208" i="1"/>
  <c r="M208" i="1"/>
  <c r="L208" i="1"/>
  <c r="K208" i="1"/>
  <c r="J208" i="1"/>
  <c r="G208" i="1"/>
  <c r="AA206" i="1"/>
  <c r="Z206" i="1"/>
  <c r="Y206" i="1"/>
  <c r="X206" i="1"/>
  <c r="W206" i="1"/>
  <c r="V206" i="1"/>
  <c r="U206" i="1"/>
  <c r="T206" i="1"/>
  <c r="S206" i="1"/>
  <c r="R206" i="1"/>
  <c r="Q206" i="1"/>
  <c r="P206" i="1"/>
  <c r="O206" i="1"/>
  <c r="N206" i="1"/>
  <c r="M206" i="1"/>
  <c r="L206" i="1"/>
  <c r="K206" i="1"/>
  <c r="J206" i="1"/>
  <c r="G206" i="1"/>
  <c r="G237" i="1"/>
  <c r="G236" i="1"/>
  <c r="G235" i="1"/>
  <c r="G234" i="1"/>
  <c r="G232" i="1"/>
  <c r="G231" i="1"/>
  <c r="G230" i="1"/>
  <c r="G228" i="1"/>
  <c r="G257" i="1"/>
  <c r="G256" i="1"/>
  <c r="G255" i="1"/>
  <c r="G254" i="1"/>
  <c r="G252" i="1"/>
  <c r="G251" i="1"/>
  <c r="G250" i="1"/>
  <c r="G248" i="1"/>
  <c r="K277" i="1"/>
  <c r="J277" i="1"/>
  <c r="I277" i="1"/>
  <c r="H277" i="1"/>
  <c r="G277" i="1"/>
  <c r="K276" i="1"/>
  <c r="J276" i="1"/>
  <c r="I276" i="1"/>
  <c r="H276" i="1"/>
  <c r="G276" i="1"/>
  <c r="K275" i="1"/>
  <c r="J275" i="1"/>
  <c r="I275" i="1"/>
  <c r="H275" i="1"/>
  <c r="G275" i="1"/>
  <c r="K274" i="1"/>
  <c r="J274" i="1"/>
  <c r="I274" i="1"/>
  <c r="H274" i="1"/>
  <c r="G274" i="1"/>
  <c r="K272" i="1"/>
  <c r="J272" i="1"/>
  <c r="I272" i="1"/>
  <c r="H272" i="1"/>
  <c r="G272" i="1"/>
  <c r="K271" i="1"/>
  <c r="J271" i="1"/>
  <c r="I271" i="1"/>
  <c r="H271" i="1"/>
  <c r="G271" i="1"/>
  <c r="K270" i="1"/>
  <c r="J270" i="1"/>
  <c r="I270" i="1"/>
  <c r="H270" i="1"/>
  <c r="G270" i="1"/>
  <c r="K268" i="1"/>
  <c r="J268" i="1"/>
  <c r="I268" i="1"/>
  <c r="H268" i="1"/>
  <c r="G268" i="1"/>
  <c r="G172" i="1"/>
  <c r="G171" i="1"/>
  <c r="G170" i="1"/>
  <c r="G168" i="1"/>
  <c r="G167" i="1"/>
  <c r="G166" i="1"/>
  <c r="G164" i="1"/>
  <c r="G480" i="1"/>
  <c r="I433"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51" i="28"/>
  <c r="G1023" i="28"/>
  <c r="S1019" i="28"/>
  <c r="R1019" i="28"/>
  <c r="Q1019" i="28"/>
  <c r="P1019" i="28"/>
  <c r="O1019" i="28"/>
  <c r="N1019" i="28"/>
  <c r="M1019" i="28"/>
  <c r="L1019" i="28"/>
  <c r="S1018" i="28"/>
  <c r="R1018" i="28"/>
  <c r="Q1018" i="28"/>
  <c r="P1018" i="28"/>
  <c r="O1018" i="28"/>
  <c r="N1018" i="28"/>
  <c r="M1018" i="28"/>
  <c r="L1018"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G907" i="28"/>
  <c r="G879" i="28"/>
  <c r="U815" i="28"/>
  <c r="T815" i="28"/>
  <c r="S815" i="28"/>
  <c r="R815" i="28"/>
  <c r="Q815" i="28"/>
  <c r="P815" i="28"/>
  <c r="O815" i="28"/>
  <c r="N815" i="28"/>
  <c r="M815" i="28"/>
  <c r="U805" i="28"/>
  <c r="T805" i="28"/>
  <c r="S805" i="28"/>
  <c r="R805" i="28"/>
  <c r="Q805" i="28"/>
  <c r="P805" i="28"/>
  <c r="O805" i="28"/>
  <c r="N805" i="28"/>
  <c r="M805" i="28"/>
  <c r="U795" i="28"/>
  <c r="T795" i="28"/>
  <c r="S795" i="28"/>
  <c r="R795" i="28"/>
  <c r="Q795" i="28"/>
  <c r="P795" i="28"/>
  <c r="O795" i="28"/>
  <c r="N795" i="28"/>
  <c r="M795" i="28"/>
  <c r="U785" i="28"/>
  <c r="T785" i="28"/>
  <c r="S785" i="28"/>
  <c r="R785" i="28"/>
  <c r="Q785" i="28"/>
  <c r="P785" i="28"/>
  <c r="O785" i="28"/>
  <c r="N785" i="28"/>
  <c r="M785" i="28"/>
  <c r="U776" i="28"/>
  <c r="U786" i="28" s="1"/>
  <c r="T776" i="28"/>
  <c r="T786" i="28" s="1"/>
  <c r="S776" i="28"/>
  <c r="R776" i="28"/>
  <c r="R786" i="28" s="1"/>
  <c r="Q776" i="28"/>
  <c r="Q826" i="28" s="1"/>
  <c r="P776" i="28"/>
  <c r="P816" i="28" s="1"/>
  <c r="O776" i="28"/>
  <c r="O816" i="28" s="1"/>
  <c r="N776" i="28"/>
  <c r="N777" i="28" s="1"/>
  <c r="M776" i="28"/>
  <c r="M836" i="28" s="1"/>
  <c r="G759" i="28"/>
  <c r="S754" i="28"/>
  <c r="S753" i="28"/>
  <c r="S752" i="28"/>
  <c r="S751" i="28"/>
  <c r="S750" i="28"/>
  <c r="S749" i="28"/>
  <c r="S748" i="28"/>
  <c r="S747" i="28"/>
  <c r="S746" i="28"/>
  <c r="P746" i="28"/>
  <c r="N746" i="28"/>
  <c r="S745" i="28"/>
  <c r="P745" i="28"/>
  <c r="N745" i="28"/>
  <c r="S744" i="28"/>
  <c r="S743" i="28"/>
  <c r="S742" i="28"/>
  <c r="S741" i="28"/>
  <c r="S740" i="28"/>
  <c r="S739" i="28"/>
  <c r="S738" i="28"/>
  <c r="S737" i="28"/>
  <c r="S736" i="28"/>
  <c r="P736" i="28"/>
  <c r="N736" i="28"/>
  <c r="S735" i="28"/>
  <c r="P735" i="28"/>
  <c r="N735" i="28"/>
  <c r="S734" i="28"/>
  <c r="S733" i="28"/>
  <c r="S732" i="28"/>
  <c r="S731" i="28"/>
  <c r="S730" i="28"/>
  <c r="S729" i="28"/>
  <c r="S728" i="28"/>
  <c r="S727" i="28"/>
  <c r="S726" i="28"/>
  <c r="P726" i="28"/>
  <c r="N726" i="28"/>
  <c r="S725" i="28"/>
  <c r="P725" i="28"/>
  <c r="N725" i="28"/>
  <c r="S724" i="28"/>
  <c r="S723" i="28"/>
  <c r="S722" i="28"/>
  <c r="S721" i="28"/>
  <c r="S720" i="28"/>
  <c r="S719" i="28"/>
  <c r="S718" i="28"/>
  <c r="S717" i="28"/>
  <c r="S716" i="28"/>
  <c r="S715" i="28"/>
  <c r="P715" i="28"/>
  <c r="N715" i="28"/>
  <c r="S714" i="28"/>
  <c r="S713" i="28"/>
  <c r="S712" i="28"/>
  <c r="S711" i="28"/>
  <c r="S710" i="28"/>
  <c r="S709" i="28"/>
  <c r="S708" i="28"/>
  <c r="S707" i="28"/>
  <c r="S706" i="28"/>
  <c r="S705" i="28"/>
  <c r="P705" i="28"/>
  <c r="N705" i="28"/>
  <c r="S704" i="28"/>
  <c r="S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L674" i="28"/>
  <c r="L684" i="28" s="1"/>
  <c r="L694" i="28" s="1"/>
  <c r="L704" i="28" s="1"/>
  <c r="L714" i="28" s="1"/>
  <c r="L724" i="28" s="1"/>
  <c r="L734" i="28" s="1"/>
  <c r="L744" i="28" s="1"/>
  <c r="L754" i="28" s="1"/>
  <c r="K674" i="28"/>
  <c r="K684" i="28" s="1"/>
  <c r="K694" i="28" s="1"/>
  <c r="K704" i="28" s="1"/>
  <c r="K714" i="28" s="1"/>
  <c r="K724" i="28" s="1"/>
  <c r="K734" i="28" s="1"/>
  <c r="K744" i="28" s="1"/>
  <c r="K754" i="28" s="1"/>
  <c r="J674" i="28"/>
  <c r="P674" i="28" s="1"/>
  <c r="S673" i="28"/>
  <c r="L673" i="28"/>
  <c r="L683" i="28" s="1"/>
  <c r="L693" i="28" s="1"/>
  <c r="L703" i="28" s="1"/>
  <c r="L713" i="28" s="1"/>
  <c r="L723" i="28" s="1"/>
  <c r="L733" i="28" s="1"/>
  <c r="L743" i="28" s="1"/>
  <c r="L753" i="28" s="1"/>
  <c r="K673" i="28"/>
  <c r="K683" i="28" s="1"/>
  <c r="K693" i="28" s="1"/>
  <c r="K703" i="28" s="1"/>
  <c r="K713" i="28" s="1"/>
  <c r="K723" i="28" s="1"/>
  <c r="K733" i="28" s="1"/>
  <c r="K743" i="28" s="1"/>
  <c r="K753" i="28" s="1"/>
  <c r="J673" i="28"/>
  <c r="J683" i="28" s="1"/>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J682" i="28" s="1"/>
  <c r="S671" i="28"/>
  <c r="L671" i="28"/>
  <c r="K671" i="28"/>
  <c r="J671" i="28"/>
  <c r="S670" i="28"/>
  <c r="S669" i="28"/>
  <c r="L669" i="28"/>
  <c r="L679" i="28" s="1"/>
  <c r="L689" i="28" s="1"/>
  <c r="L699" i="28" s="1"/>
  <c r="L700" i="28" s="1"/>
  <c r="K669" i="28"/>
  <c r="K670" i="28" s="1"/>
  <c r="J669" i="28"/>
  <c r="S668" i="28"/>
  <c r="L668" i="28"/>
  <c r="L678" i="28" s="1"/>
  <c r="L688" i="28" s="1"/>
  <c r="L698" i="28" s="1"/>
  <c r="L708" i="28" s="1"/>
  <c r="L718" i="28" s="1"/>
  <c r="L728" i="28" s="1"/>
  <c r="L738" i="28" s="1"/>
  <c r="L748" i="28" s="1"/>
  <c r="K668" i="28"/>
  <c r="K678" i="28" s="1"/>
  <c r="K688" i="28" s="1"/>
  <c r="K698" i="28" s="1"/>
  <c r="K708" i="28" s="1"/>
  <c r="K718" i="28" s="1"/>
  <c r="K728" i="28" s="1"/>
  <c r="K738" i="28" s="1"/>
  <c r="K748" i="28" s="1"/>
  <c r="J668" i="28"/>
  <c r="J678" i="28" s="1"/>
  <c r="S667" i="28"/>
  <c r="L667" i="28"/>
  <c r="L677" i="28" s="1"/>
  <c r="L687" i="28" s="1"/>
  <c r="L697" i="28" s="1"/>
  <c r="L707" i="28" s="1"/>
  <c r="L717" i="28" s="1"/>
  <c r="L727" i="28" s="1"/>
  <c r="L737" i="28" s="1"/>
  <c r="L747" i="28" s="1"/>
  <c r="K667" i="28"/>
  <c r="K677" i="28" s="1"/>
  <c r="K687" i="28" s="1"/>
  <c r="K697" i="28" s="1"/>
  <c r="K707" i="28" s="1"/>
  <c r="K717" i="28" s="1"/>
  <c r="K727" i="28" s="1"/>
  <c r="K737" i="28" s="1"/>
  <c r="K747" i="28" s="1"/>
  <c r="J667" i="28"/>
  <c r="S666" i="28"/>
  <c r="L666" i="28"/>
  <c r="L676" i="28" s="1"/>
  <c r="L686" i="28" s="1"/>
  <c r="L696" i="28" s="1"/>
  <c r="L706" i="28" s="1"/>
  <c r="L716" i="28" s="1"/>
  <c r="K666" i="28"/>
  <c r="K676" i="28" s="1"/>
  <c r="K686" i="28" s="1"/>
  <c r="K696" i="28" s="1"/>
  <c r="K706" i="28" s="1"/>
  <c r="K716" i="28" s="1"/>
  <c r="J666" i="28"/>
  <c r="AD665" i="28"/>
  <c r="AD675" i="28" s="1"/>
  <c r="AC665" i="28"/>
  <c r="AC675" i="28" s="1"/>
  <c r="AC685" i="28" s="1"/>
  <c r="AC695" i="28" s="1"/>
  <c r="AC705" i="28" s="1"/>
  <c r="AC715" i="28" s="1"/>
  <c r="AC725" i="28" s="1"/>
  <c r="AC735" i="28" s="1"/>
  <c r="AC745" i="28" s="1"/>
  <c r="S665" i="28"/>
  <c r="L665" i="28"/>
  <c r="L675" i="28" s="1"/>
  <c r="L685" i="28" s="1"/>
  <c r="L695" i="28" s="1"/>
  <c r="K665" i="28"/>
  <c r="K675" i="28" s="1"/>
  <c r="K685" i="28" s="1"/>
  <c r="K695" i="28" s="1"/>
  <c r="J665" i="28"/>
  <c r="S664" i="28"/>
  <c r="P664" i="28"/>
  <c r="N664" i="28"/>
  <c r="S663" i="28"/>
  <c r="P663" i="28"/>
  <c r="N663" i="28"/>
  <c r="S662" i="28"/>
  <c r="P662" i="28"/>
  <c r="N662" i="28"/>
  <c r="S661" i="28"/>
  <c r="P661" i="28"/>
  <c r="N661" i="28"/>
  <c r="S660" i="28"/>
  <c r="P660" i="28"/>
  <c r="N660" i="28"/>
  <c r="S659" i="28"/>
  <c r="P659" i="28"/>
  <c r="N659" i="28"/>
  <c r="S658" i="28"/>
  <c r="P658" i="28"/>
  <c r="N658" i="28"/>
  <c r="S657" i="28"/>
  <c r="P657" i="28"/>
  <c r="N657" i="28"/>
  <c r="AD656" i="28"/>
  <c r="T656" i="28" s="1"/>
  <c r="AC656" i="28"/>
  <c r="S656" i="28"/>
  <c r="P656" i="28"/>
  <c r="N656" i="28"/>
  <c r="T655" i="28"/>
  <c r="S655" i="28"/>
  <c r="P655" i="28"/>
  <c r="N655" i="28"/>
  <c r="G640" i="28"/>
  <c r="G620" i="28"/>
  <c r="V538" i="28"/>
  <c r="V548" i="28" s="1"/>
  <c r="V558" i="28" s="1"/>
  <c r="V568" i="28" s="1"/>
  <c r="V578" i="28" s="1"/>
  <c r="V588" i="28" s="1"/>
  <c r="V598" i="28" s="1"/>
  <c r="V608" i="28" s="1"/>
  <c r="V618" i="28" s="1"/>
  <c r="V537" i="28"/>
  <c r="V547" i="28" s="1"/>
  <c r="V557" i="28" s="1"/>
  <c r="V567" i="28" s="1"/>
  <c r="V577" i="28" s="1"/>
  <c r="V587" i="28" s="1"/>
  <c r="V597" i="28" s="1"/>
  <c r="V607" i="28" s="1"/>
  <c r="V617" i="28" s="1"/>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AD529" i="28"/>
  <c r="AD539" i="28" s="1"/>
  <c r="AD549" i="28" s="1"/>
  <c r="AD559" i="28" s="1"/>
  <c r="AD569" i="28" s="1"/>
  <c r="AD579" i="28" s="1"/>
  <c r="AD589" i="28" s="1"/>
  <c r="AD599" i="28" s="1"/>
  <c r="AD609" i="28" s="1"/>
  <c r="AC529" i="28"/>
  <c r="AC539" i="28" s="1"/>
  <c r="AC549" i="28" s="1"/>
  <c r="AC559" i="28" s="1"/>
  <c r="AC569" i="28" s="1"/>
  <c r="AC579" i="28" s="1"/>
  <c r="AC589" i="28" s="1"/>
  <c r="AC599" i="28" s="1"/>
  <c r="AC609" i="28" s="1"/>
  <c r="V529" i="28"/>
  <c r="V539" i="28" s="1"/>
  <c r="V549" i="28" s="1"/>
  <c r="V559" i="28" s="1"/>
  <c r="V569" i="28" s="1"/>
  <c r="V579" i="28" s="1"/>
  <c r="V589" i="28" s="1"/>
  <c r="V599" i="28" s="1"/>
  <c r="V609" i="28" s="1"/>
  <c r="AD520" i="28"/>
  <c r="AD521" i="28" s="1"/>
  <c r="AD531" i="28" s="1"/>
  <c r="AD541" i="28" s="1"/>
  <c r="AD551" i="28" s="1"/>
  <c r="AD561" i="28" s="1"/>
  <c r="AD571" i="28" s="1"/>
  <c r="AD581" i="28" s="1"/>
  <c r="AD591" i="28" s="1"/>
  <c r="AD601" i="28" s="1"/>
  <c r="AD611" i="28" s="1"/>
  <c r="AC520" i="28"/>
  <c r="AC521" i="28" s="1"/>
  <c r="AC531" i="28" s="1"/>
  <c r="AC541" i="28" s="1"/>
  <c r="AC551" i="28" s="1"/>
  <c r="AC561" i="28" s="1"/>
  <c r="AC571" i="28" s="1"/>
  <c r="AC581" i="28" s="1"/>
  <c r="AC591" i="28" s="1"/>
  <c r="AC601" i="28" s="1"/>
  <c r="AC611" i="28" s="1"/>
  <c r="G507" i="28"/>
  <c r="G481" i="28"/>
  <c r="G449" i="28"/>
  <c r="N447" i="28"/>
  <c r="Y447" i="28" s="1"/>
  <c r="M447" i="28"/>
  <c r="X447" i="28" s="1"/>
  <c r="L447" i="28"/>
  <c r="W447" i="28" s="1"/>
  <c r="K447" i="28"/>
  <c r="V447" i="28" s="1"/>
  <c r="N446" i="28"/>
  <c r="Y446" i="28" s="1"/>
  <c r="M446" i="28"/>
  <c r="X446" i="28" s="1"/>
  <c r="L446" i="28"/>
  <c r="W446" i="28" s="1"/>
  <c r="K446" i="28"/>
  <c r="V446" i="28" s="1"/>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G335" i="28"/>
  <c r="N333" i="28"/>
  <c r="Y333" i="28" s="1"/>
  <c r="M333" i="28"/>
  <c r="X333" i="28" s="1"/>
  <c r="L333" i="28"/>
  <c r="W333" i="28" s="1"/>
  <c r="K333" i="28"/>
  <c r="V333" i="28" s="1"/>
  <c r="N332" i="28"/>
  <c r="Y332" i="28" s="1"/>
  <c r="M332" i="28"/>
  <c r="X332" i="28" s="1"/>
  <c r="L332" i="28"/>
  <c r="W332" i="28" s="1"/>
  <c r="K332" i="28"/>
  <c r="V332" i="28" s="1"/>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G195" i="28"/>
  <c r="G169" i="28"/>
  <c r="J145" i="28" a="1"/>
  <c r="G133" i="28"/>
  <c r="G105" i="28"/>
  <c r="G86" i="28"/>
  <c r="T16" i="28"/>
  <c r="S16" i="28"/>
  <c r="R16" i="28"/>
  <c r="Q16" i="28"/>
  <c r="P16" i="28"/>
  <c r="O16" i="28"/>
  <c r="N16" i="28"/>
  <c r="M16" i="28"/>
  <c r="L16" i="28"/>
  <c r="K16" i="28"/>
  <c r="G1051" i="27"/>
  <c r="G1023" i="27"/>
  <c r="S1019" i="27"/>
  <c r="R1019" i="27"/>
  <c r="Q1019" i="27"/>
  <c r="P1019" i="27"/>
  <c r="O1019" i="27"/>
  <c r="N1019" i="27"/>
  <c r="M1019" i="27"/>
  <c r="L1019" i="27"/>
  <c r="S1018" i="27"/>
  <c r="R1018" i="27"/>
  <c r="Q1018" i="27"/>
  <c r="P1018" i="27"/>
  <c r="O1018" i="27"/>
  <c r="N1018" i="27"/>
  <c r="M1018" i="27"/>
  <c r="L1018"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G907" i="27"/>
  <c r="G879" i="27"/>
  <c r="U815" i="27"/>
  <c r="T815" i="27"/>
  <c r="S815" i="27"/>
  <c r="R815" i="27"/>
  <c r="Q815" i="27"/>
  <c r="P815" i="27"/>
  <c r="O815" i="27"/>
  <c r="N815" i="27"/>
  <c r="M815" i="27"/>
  <c r="U805" i="27"/>
  <c r="T805" i="27"/>
  <c r="S805" i="27"/>
  <c r="R805" i="27"/>
  <c r="Q805" i="27"/>
  <c r="P805" i="27"/>
  <c r="O805" i="27"/>
  <c r="N805" i="27"/>
  <c r="M805" i="27"/>
  <c r="U795" i="27"/>
  <c r="T795" i="27"/>
  <c r="S795" i="27"/>
  <c r="R795" i="27"/>
  <c r="Q795" i="27"/>
  <c r="P795" i="27"/>
  <c r="O795" i="27"/>
  <c r="N795" i="27"/>
  <c r="M795" i="27"/>
  <c r="U785" i="27"/>
  <c r="T785" i="27"/>
  <c r="S785" i="27"/>
  <c r="R785" i="27"/>
  <c r="Q785" i="27"/>
  <c r="P785" i="27"/>
  <c r="O785" i="27"/>
  <c r="N785" i="27"/>
  <c r="M785" i="27"/>
  <c r="U776" i="27"/>
  <c r="U806" i="27" s="1"/>
  <c r="T776" i="27"/>
  <c r="T806" i="27" s="1"/>
  <c r="S776" i="27"/>
  <c r="S816" i="27" s="1"/>
  <c r="R776" i="27"/>
  <c r="R816" i="27" s="1"/>
  <c r="Q776" i="27"/>
  <c r="Q816" i="27" s="1"/>
  <c r="P776" i="27"/>
  <c r="P816" i="27" s="1"/>
  <c r="O776" i="27"/>
  <c r="N776" i="27"/>
  <c r="N836" i="27" s="1"/>
  <c r="M776" i="27"/>
  <c r="M826" i="27" s="1"/>
  <c r="G759" i="27"/>
  <c r="S754" i="27"/>
  <c r="S753" i="27"/>
  <c r="S752" i="27"/>
  <c r="S751" i="27"/>
  <c r="S750" i="27"/>
  <c r="S749" i="27"/>
  <c r="S748" i="27"/>
  <c r="S747" i="27"/>
  <c r="S746" i="27"/>
  <c r="P746" i="27"/>
  <c r="N746" i="27"/>
  <c r="S745" i="27"/>
  <c r="P745" i="27"/>
  <c r="N745" i="27"/>
  <c r="S744" i="27"/>
  <c r="S743" i="27"/>
  <c r="S742" i="27"/>
  <c r="S741" i="27"/>
  <c r="S740" i="27"/>
  <c r="S739" i="27"/>
  <c r="S738" i="27"/>
  <c r="S737" i="27"/>
  <c r="S736" i="27"/>
  <c r="P736" i="27"/>
  <c r="N736" i="27"/>
  <c r="S735" i="27"/>
  <c r="P735" i="27"/>
  <c r="N735" i="27"/>
  <c r="S734" i="27"/>
  <c r="S733" i="27"/>
  <c r="S732" i="27"/>
  <c r="S731" i="27"/>
  <c r="S730" i="27"/>
  <c r="S729" i="27"/>
  <c r="S728" i="27"/>
  <c r="S727" i="27"/>
  <c r="S726" i="27"/>
  <c r="P726" i="27"/>
  <c r="N726" i="27"/>
  <c r="S725" i="27"/>
  <c r="P725" i="27"/>
  <c r="N725" i="27"/>
  <c r="S724" i="27"/>
  <c r="S723" i="27"/>
  <c r="S722" i="27"/>
  <c r="S721" i="27"/>
  <c r="S720" i="27"/>
  <c r="S719" i="27"/>
  <c r="S718" i="27"/>
  <c r="S717" i="27"/>
  <c r="S716" i="27"/>
  <c r="S715" i="27"/>
  <c r="P715" i="27"/>
  <c r="N715" i="27"/>
  <c r="S714" i="27"/>
  <c r="S713" i="27"/>
  <c r="S712" i="27"/>
  <c r="S711" i="27"/>
  <c r="S710" i="27"/>
  <c r="S709" i="27"/>
  <c r="S708" i="27"/>
  <c r="S707" i="27"/>
  <c r="S706" i="27"/>
  <c r="S705" i="27"/>
  <c r="P705" i="27"/>
  <c r="N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L674" i="27"/>
  <c r="L684" i="27" s="1"/>
  <c r="L694" i="27" s="1"/>
  <c r="L704" i="27" s="1"/>
  <c r="L714" i="27" s="1"/>
  <c r="L724" i="27" s="1"/>
  <c r="L734" i="27" s="1"/>
  <c r="L744" i="27" s="1"/>
  <c r="L754" i="27" s="1"/>
  <c r="K674" i="27"/>
  <c r="K684" i="27" s="1"/>
  <c r="K694" i="27" s="1"/>
  <c r="K704" i="27" s="1"/>
  <c r="K714" i="27" s="1"/>
  <c r="K724" i="27" s="1"/>
  <c r="K734" i="27" s="1"/>
  <c r="K744" i="27" s="1"/>
  <c r="K754" i="27" s="1"/>
  <c r="J674" i="27"/>
  <c r="S673" i="27"/>
  <c r="L673" i="27"/>
  <c r="L683" i="27" s="1"/>
  <c r="L693" i="27" s="1"/>
  <c r="L703" i="27" s="1"/>
  <c r="L713" i="27" s="1"/>
  <c r="L723" i="27" s="1"/>
  <c r="L733" i="27" s="1"/>
  <c r="L743" i="27" s="1"/>
  <c r="L753" i="27" s="1"/>
  <c r="K673" i="27"/>
  <c r="K683" i="27" s="1"/>
  <c r="K693" i="27" s="1"/>
  <c r="K703" i="27" s="1"/>
  <c r="K713" i="27" s="1"/>
  <c r="K723" i="27" s="1"/>
  <c r="K733" i="27" s="1"/>
  <c r="K743" i="27" s="1"/>
  <c r="K753" i="27" s="1"/>
  <c r="J673" i="27"/>
  <c r="J683" i="27" s="1"/>
  <c r="J693" i="27" s="1"/>
  <c r="J703" i="27" s="1"/>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K671" i="27"/>
  <c r="J671" i="27"/>
  <c r="S670" i="27"/>
  <c r="S669" i="27"/>
  <c r="L669" i="27"/>
  <c r="L679" i="27" s="1"/>
  <c r="K669" i="27"/>
  <c r="J669" i="27"/>
  <c r="J679" i="27" s="1"/>
  <c r="S668" i="27"/>
  <c r="L668" i="27"/>
  <c r="L678" i="27" s="1"/>
  <c r="L688" i="27" s="1"/>
  <c r="L698" i="27" s="1"/>
  <c r="L708" i="27" s="1"/>
  <c r="L718" i="27" s="1"/>
  <c r="L728" i="27" s="1"/>
  <c r="L738" i="27" s="1"/>
  <c r="L748" i="27" s="1"/>
  <c r="K668" i="27"/>
  <c r="K678" i="27" s="1"/>
  <c r="K688" i="27" s="1"/>
  <c r="K698" i="27" s="1"/>
  <c r="K708" i="27" s="1"/>
  <c r="K718" i="27" s="1"/>
  <c r="K728" i="27" s="1"/>
  <c r="K738" i="27" s="1"/>
  <c r="K748" i="27" s="1"/>
  <c r="J668" i="27"/>
  <c r="S667" i="27"/>
  <c r="L667" i="27"/>
  <c r="L677" i="27" s="1"/>
  <c r="L687" i="27" s="1"/>
  <c r="L697" i="27" s="1"/>
  <c r="L707" i="27" s="1"/>
  <c r="L717" i="27" s="1"/>
  <c r="L727" i="27" s="1"/>
  <c r="L737" i="27" s="1"/>
  <c r="L747" i="27" s="1"/>
  <c r="K667" i="27"/>
  <c r="K677" i="27" s="1"/>
  <c r="K687" i="27" s="1"/>
  <c r="K697" i="27" s="1"/>
  <c r="K707" i="27" s="1"/>
  <c r="K717" i="27" s="1"/>
  <c r="K727" i="27" s="1"/>
  <c r="K737" i="27" s="1"/>
  <c r="K747" i="27" s="1"/>
  <c r="J667" i="27"/>
  <c r="S666" i="27"/>
  <c r="L666" i="27"/>
  <c r="L676" i="27" s="1"/>
  <c r="L686" i="27" s="1"/>
  <c r="L696" i="27" s="1"/>
  <c r="L706" i="27" s="1"/>
  <c r="L716" i="27" s="1"/>
  <c r="K666" i="27"/>
  <c r="K676" i="27" s="1"/>
  <c r="K686" i="27" s="1"/>
  <c r="K696" i="27" s="1"/>
  <c r="K706" i="27" s="1"/>
  <c r="K716" i="27" s="1"/>
  <c r="J666" i="27"/>
  <c r="AD665" i="27"/>
  <c r="AD675" i="27" s="1"/>
  <c r="AD685" i="27" s="1"/>
  <c r="AC665" i="27"/>
  <c r="AC675" i="27" s="1"/>
  <c r="AC685" i="27" s="1"/>
  <c r="AC695" i="27" s="1"/>
  <c r="AC705" i="27" s="1"/>
  <c r="AC715" i="27" s="1"/>
  <c r="AC725" i="27" s="1"/>
  <c r="AC735" i="27" s="1"/>
  <c r="AC745" i="27" s="1"/>
  <c r="S665" i="27"/>
  <c r="L665" i="27"/>
  <c r="L675" i="27" s="1"/>
  <c r="L685" i="27" s="1"/>
  <c r="L695" i="27" s="1"/>
  <c r="K665" i="27"/>
  <c r="K675" i="27" s="1"/>
  <c r="K685" i="27" s="1"/>
  <c r="K695" i="27" s="1"/>
  <c r="J665" i="27"/>
  <c r="J675" i="27" s="1"/>
  <c r="J685" i="27" s="1"/>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AD656" i="27"/>
  <c r="AD666" i="27" s="1"/>
  <c r="T666" i="27" s="1"/>
  <c r="AC656" i="27"/>
  <c r="AC657" i="27" s="1"/>
  <c r="AC658" i="27" s="1"/>
  <c r="T656" i="27"/>
  <c r="S656" i="27"/>
  <c r="P656" i="27"/>
  <c r="N656" i="27"/>
  <c r="T655" i="27"/>
  <c r="S655" i="27"/>
  <c r="P655" i="27"/>
  <c r="N655" i="27"/>
  <c r="G640" i="27"/>
  <c r="G620" i="27"/>
  <c r="V538" i="27"/>
  <c r="V548" i="27" s="1"/>
  <c r="V558" i="27" s="1"/>
  <c r="V568" i="27" s="1"/>
  <c r="V578" i="27" s="1"/>
  <c r="V588" i="27" s="1"/>
  <c r="V598" i="27" s="1"/>
  <c r="V608" i="27" s="1"/>
  <c r="V618" i="27" s="1"/>
  <c r="V537" i="27"/>
  <c r="V547" i="27" s="1"/>
  <c r="V557" i="27" s="1"/>
  <c r="V567" i="27" s="1"/>
  <c r="V577" i="27" s="1"/>
  <c r="V587" i="27" s="1"/>
  <c r="V597" i="27" s="1"/>
  <c r="V607" i="27" s="1"/>
  <c r="V617" i="27" s="1"/>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AD529" i="27"/>
  <c r="AD539" i="27" s="1"/>
  <c r="AD549" i="27" s="1"/>
  <c r="AD559" i="27" s="1"/>
  <c r="AD569" i="27" s="1"/>
  <c r="AD579" i="27" s="1"/>
  <c r="AD589" i="27" s="1"/>
  <c r="AD599" i="27" s="1"/>
  <c r="AD609" i="27" s="1"/>
  <c r="AC529" i="27"/>
  <c r="AC539" i="27" s="1"/>
  <c r="AC549" i="27" s="1"/>
  <c r="AC559" i="27" s="1"/>
  <c r="AC569" i="27" s="1"/>
  <c r="AC579" i="27" s="1"/>
  <c r="AC589" i="27" s="1"/>
  <c r="AC599" i="27" s="1"/>
  <c r="AC609" i="27" s="1"/>
  <c r="V529" i="27"/>
  <c r="V539" i="27" s="1"/>
  <c r="V549" i="27" s="1"/>
  <c r="V559" i="27" s="1"/>
  <c r="V569" i="27" s="1"/>
  <c r="V579" i="27" s="1"/>
  <c r="V589" i="27" s="1"/>
  <c r="V599" i="27" s="1"/>
  <c r="V609" i="27" s="1"/>
  <c r="AD520" i="27"/>
  <c r="AD530" i="27" s="1"/>
  <c r="AD540" i="27" s="1"/>
  <c r="AD550" i="27" s="1"/>
  <c r="AD560" i="27" s="1"/>
  <c r="AD570" i="27" s="1"/>
  <c r="AD580" i="27" s="1"/>
  <c r="AD590" i="27" s="1"/>
  <c r="AD600" i="27" s="1"/>
  <c r="AD610" i="27" s="1"/>
  <c r="AC520" i="27"/>
  <c r="AC521" i="27" s="1"/>
  <c r="AC531" i="27" s="1"/>
  <c r="AC541" i="27" s="1"/>
  <c r="AC551" i="27" s="1"/>
  <c r="AC561" i="27" s="1"/>
  <c r="AC571" i="27" s="1"/>
  <c r="AC581" i="27" s="1"/>
  <c r="AC591" i="27" s="1"/>
  <c r="AC601" i="27" s="1"/>
  <c r="AC611" i="27" s="1"/>
  <c r="G507" i="27"/>
  <c r="G481" i="27"/>
  <c r="G449" i="27"/>
  <c r="N447" i="27"/>
  <c r="Y447" i="27" s="1"/>
  <c r="M447" i="27"/>
  <c r="X447" i="27" s="1"/>
  <c r="L447" i="27"/>
  <c r="W447" i="27" s="1"/>
  <c r="K447" i="27"/>
  <c r="V447" i="27" s="1"/>
  <c r="N446" i="27"/>
  <c r="Y446" i="27" s="1"/>
  <c r="M446" i="27"/>
  <c r="X446" i="27" s="1"/>
  <c r="L446" i="27"/>
  <c r="W446" i="27" s="1"/>
  <c r="K446" i="27"/>
  <c r="V446" i="27" s="1"/>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G335"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G195" i="27"/>
  <c r="G169" i="27"/>
  <c r="J145" i="27" a="1"/>
  <c r="G133" i="27"/>
  <c r="G105" i="27"/>
  <c r="G86" i="27"/>
  <c r="T16" i="27"/>
  <c r="S16" i="27"/>
  <c r="R16" i="27"/>
  <c r="Q16" i="27"/>
  <c r="P16" i="27"/>
  <c r="O16" i="27"/>
  <c r="N16" i="27"/>
  <c r="M16" i="27"/>
  <c r="L16" i="27"/>
  <c r="K16" i="27"/>
  <c r="T776" i="9"/>
  <c r="T777" i="9" s="1"/>
  <c r="T778" i="9" s="1"/>
  <c r="T779" i="9" s="1"/>
  <c r="T780" i="9" s="1"/>
  <c r="T781" i="9" s="1"/>
  <c r="T782" i="9" s="1"/>
  <c r="T783" i="9" s="1"/>
  <c r="T784" i="9" s="1"/>
  <c r="S776" i="9"/>
  <c r="S777" i="9" s="1"/>
  <c r="S778" i="9" s="1"/>
  <c r="S779" i="9" s="1"/>
  <c r="S780" i="9" s="1"/>
  <c r="S781" i="9" s="1"/>
  <c r="S782" i="9" s="1"/>
  <c r="S783" i="9" s="1"/>
  <c r="S784" i="9" s="1"/>
  <c r="R776" i="9"/>
  <c r="R777" i="9" s="1"/>
  <c r="R778" i="9" s="1"/>
  <c r="R779" i="9" s="1"/>
  <c r="R780" i="9" s="1"/>
  <c r="R781" i="9" s="1"/>
  <c r="R782" i="9" s="1"/>
  <c r="R783" i="9" s="1"/>
  <c r="R784" i="9" s="1"/>
  <c r="Q776" i="9"/>
  <c r="Q777" i="9" s="1"/>
  <c r="Q778" i="9" s="1"/>
  <c r="Q779" i="9" s="1"/>
  <c r="Q780" i="9" s="1"/>
  <c r="Q781" i="9" s="1"/>
  <c r="Q782" i="9" s="1"/>
  <c r="Q783" i="9" s="1"/>
  <c r="Q784" i="9" s="1"/>
  <c r="P776" i="9"/>
  <c r="P777" i="9" s="1"/>
  <c r="P778" i="9" s="1"/>
  <c r="P779" i="9" s="1"/>
  <c r="P780" i="9" s="1"/>
  <c r="P781" i="9" s="1"/>
  <c r="P782" i="9" s="1"/>
  <c r="P783" i="9" s="1"/>
  <c r="P784" i="9" s="1"/>
  <c r="O776" i="9"/>
  <c r="O777" i="9" s="1"/>
  <c r="O778" i="9" s="1"/>
  <c r="O779" i="9" s="1"/>
  <c r="O780" i="9" s="1"/>
  <c r="O781" i="9" s="1"/>
  <c r="O782" i="9" s="1"/>
  <c r="O783" i="9" s="1"/>
  <c r="O784" i="9" s="1"/>
  <c r="N776" i="9"/>
  <c r="N777" i="9" s="1"/>
  <c r="N778" i="9" s="1"/>
  <c r="N779" i="9" s="1"/>
  <c r="N780" i="9" s="1"/>
  <c r="N781" i="9" s="1"/>
  <c r="N782" i="9" s="1"/>
  <c r="N783" i="9" s="1"/>
  <c r="N784" i="9" s="1"/>
  <c r="M776" i="9"/>
  <c r="M777" i="9" s="1"/>
  <c r="M778" i="9" s="1"/>
  <c r="M779" i="9" s="1"/>
  <c r="M780" i="9" s="1"/>
  <c r="M781" i="9" s="1"/>
  <c r="M782" i="9" s="1"/>
  <c r="M783" i="9" s="1"/>
  <c r="M784" i="9" s="1"/>
  <c r="F100" i="17"/>
  <c r="F101" i="17" s="1"/>
  <c r="F102" i="17" s="1"/>
  <c r="F103" i="17" s="1"/>
  <c r="F104" i="17" s="1"/>
  <c r="F105" i="17" s="1"/>
  <c r="F106" i="17" s="1"/>
  <c r="F107" i="17" s="1"/>
  <c r="F108" i="17" s="1"/>
  <c r="F109" i="17" s="1"/>
  <c r="F110" i="17" s="1"/>
  <c r="F111" i="17" s="1"/>
  <c r="P667" i="27" l="1"/>
  <c r="M796" i="27"/>
  <c r="AD521" i="27"/>
  <c r="AD531" i="27" s="1"/>
  <c r="AD541" i="27" s="1"/>
  <c r="AD551" i="27" s="1"/>
  <c r="AD561" i="27" s="1"/>
  <c r="AD571" i="27" s="1"/>
  <c r="AD581" i="27" s="1"/>
  <c r="AD591" i="27" s="1"/>
  <c r="AD601" i="27" s="1"/>
  <c r="AD611" i="27" s="1"/>
  <c r="AC530" i="27"/>
  <c r="AC540" i="27" s="1"/>
  <c r="AC550" i="27" s="1"/>
  <c r="AC560" i="27" s="1"/>
  <c r="AC570" i="27" s="1"/>
  <c r="AC580" i="27" s="1"/>
  <c r="AC590" i="27" s="1"/>
  <c r="AC600" i="27" s="1"/>
  <c r="AC610" i="27" s="1"/>
  <c r="U777" i="28"/>
  <c r="U857" i="28" s="1"/>
  <c r="Q836" i="28"/>
  <c r="P668" i="27"/>
  <c r="N777" i="27"/>
  <c r="N807" i="27" s="1"/>
  <c r="M806" i="27"/>
  <c r="R836" i="28"/>
  <c r="M786" i="28"/>
  <c r="U816" i="27"/>
  <c r="O786" i="28"/>
  <c r="N786" i="27"/>
  <c r="N826" i="27"/>
  <c r="AD676" i="27"/>
  <c r="T676" i="27" s="1"/>
  <c r="P836" i="27"/>
  <c r="P674" i="27"/>
  <c r="N826" i="28"/>
  <c r="T777" i="28"/>
  <c r="T857" i="28" s="1"/>
  <c r="R796" i="28"/>
  <c r="M806" i="28"/>
  <c r="R806" i="28"/>
  <c r="O836" i="27"/>
  <c r="O816" i="27"/>
  <c r="O806" i="27"/>
  <c r="O796" i="27"/>
  <c r="O826" i="27"/>
  <c r="O786" i="27"/>
  <c r="O777" i="27"/>
  <c r="O787" i="27" s="1"/>
  <c r="K679" i="27"/>
  <c r="K689" i="27" s="1"/>
  <c r="K699" i="27" s="1"/>
  <c r="K670" i="27"/>
  <c r="K681" i="27" s="1"/>
  <c r="P666" i="27"/>
  <c r="J677" i="27"/>
  <c r="J687" i="27" s="1"/>
  <c r="J697" i="27" s="1"/>
  <c r="N796" i="27"/>
  <c r="N806" i="27"/>
  <c r="M816" i="27"/>
  <c r="Q836" i="27"/>
  <c r="T796" i="28"/>
  <c r="T806" i="28"/>
  <c r="P777" i="27"/>
  <c r="P857" i="27" s="1"/>
  <c r="P786" i="27"/>
  <c r="N816" i="27"/>
  <c r="P826" i="27"/>
  <c r="R836" i="27"/>
  <c r="U778" i="28"/>
  <c r="U779" i="28" s="1"/>
  <c r="U819" i="28" s="1"/>
  <c r="U796" i="28"/>
  <c r="T836" i="28"/>
  <c r="Q777" i="27"/>
  <c r="Q786" i="27"/>
  <c r="P796" i="27"/>
  <c r="P806" i="27"/>
  <c r="Q826" i="27"/>
  <c r="S836" i="27"/>
  <c r="M826" i="28"/>
  <c r="U836" i="28"/>
  <c r="R777" i="27"/>
  <c r="R786" i="27"/>
  <c r="Q796" i="27"/>
  <c r="Q806" i="27"/>
  <c r="R826" i="27"/>
  <c r="U836" i="27"/>
  <c r="N668" i="27"/>
  <c r="J678" i="27"/>
  <c r="P678" i="27" s="1"/>
  <c r="S777" i="27"/>
  <c r="S857" i="27" s="1"/>
  <c r="S786" i="27"/>
  <c r="R796" i="27"/>
  <c r="R806" i="27"/>
  <c r="S826" i="27"/>
  <c r="M836" i="27"/>
  <c r="T665" i="28"/>
  <c r="K679" i="28"/>
  <c r="K689" i="28" s="1"/>
  <c r="K699" i="28" s="1"/>
  <c r="K700" i="28" s="1"/>
  <c r="N786" i="28"/>
  <c r="N806" i="28"/>
  <c r="O826" i="28"/>
  <c r="U777" i="27"/>
  <c r="U786" i="27"/>
  <c r="S796" i="27"/>
  <c r="S806" i="27"/>
  <c r="U826" i="27"/>
  <c r="Q777" i="28"/>
  <c r="Q857" i="28" s="1"/>
  <c r="O806" i="28"/>
  <c r="N836" i="28"/>
  <c r="AD522" i="27"/>
  <c r="AD532" i="27" s="1"/>
  <c r="AD542" i="27" s="1"/>
  <c r="AD552" i="27" s="1"/>
  <c r="AD562" i="27" s="1"/>
  <c r="AD572" i="27" s="1"/>
  <c r="AD582" i="27" s="1"/>
  <c r="AD592" i="27" s="1"/>
  <c r="AD602" i="27" s="1"/>
  <c r="AD612" i="27" s="1"/>
  <c r="M777" i="27"/>
  <c r="M786" i="27"/>
  <c r="U796" i="27"/>
  <c r="R777" i="28"/>
  <c r="R817" i="28" s="1"/>
  <c r="Q806" i="28"/>
  <c r="O836" i="28"/>
  <c r="AD522" i="28"/>
  <c r="AD532" i="28" s="1"/>
  <c r="AD542" i="28" s="1"/>
  <c r="AD552" i="28" s="1"/>
  <c r="AD562" i="28" s="1"/>
  <c r="AD572" i="28" s="1"/>
  <c r="AD582" i="28" s="1"/>
  <c r="AD592" i="28" s="1"/>
  <c r="AD602" i="28" s="1"/>
  <c r="AD612" i="28" s="1"/>
  <c r="AC530" i="28"/>
  <c r="AC540" i="28" s="1"/>
  <c r="AC550" i="28" s="1"/>
  <c r="AC560" i="28" s="1"/>
  <c r="AC570" i="28" s="1"/>
  <c r="AC580" i="28" s="1"/>
  <c r="AC590" i="28" s="1"/>
  <c r="AC600" i="28" s="1"/>
  <c r="AC610" i="28" s="1"/>
  <c r="AD530" i="28"/>
  <c r="AD540" i="28" s="1"/>
  <c r="AD550" i="28" s="1"/>
  <c r="AD560" i="28" s="1"/>
  <c r="AD570" i="28" s="1"/>
  <c r="AD580" i="28" s="1"/>
  <c r="AD590" i="28" s="1"/>
  <c r="AD600" i="28" s="1"/>
  <c r="AD610" i="28" s="1"/>
  <c r="N667" i="28"/>
  <c r="J677" i="28"/>
  <c r="J687" i="28" s="1"/>
  <c r="Q837" i="28"/>
  <c r="P667" i="28"/>
  <c r="N668" i="28"/>
  <c r="P668" i="28"/>
  <c r="Q786" i="28"/>
  <c r="U806" i="28"/>
  <c r="J684" i="28"/>
  <c r="P684" i="28" s="1"/>
  <c r="M796" i="28"/>
  <c r="N796" i="28"/>
  <c r="Q816" i="28"/>
  <c r="O796" i="28"/>
  <c r="T816" i="28"/>
  <c r="O777" i="28"/>
  <c r="O817" i="28" s="1"/>
  <c r="Q796" i="28"/>
  <c r="U816"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70" i="28"/>
  <c r="P670" i="28" s="1"/>
  <c r="P669" i="28"/>
  <c r="N669" i="28"/>
  <c r="S778" i="27"/>
  <c r="S817" i="27"/>
  <c r="S847" i="27"/>
  <c r="N666" i="28"/>
  <c r="P666" i="28"/>
  <c r="S786" i="28"/>
  <c r="S816" i="28"/>
  <c r="S777" i="28"/>
  <c r="S778" i="28" s="1"/>
  <c r="S836" i="28"/>
  <c r="S806" i="28"/>
  <c r="S827" i="27"/>
  <c r="T816" i="27"/>
  <c r="T786" i="27"/>
  <c r="T796" i="27"/>
  <c r="T836" i="27"/>
  <c r="T826" i="27"/>
  <c r="T777" i="27"/>
  <c r="J675" i="28"/>
  <c r="P675" i="28" s="1"/>
  <c r="N665" i="28"/>
  <c r="S837" i="27"/>
  <c r="S807" i="27"/>
  <c r="S796" i="28"/>
  <c r="AC522" i="27"/>
  <c r="K681" i="28"/>
  <c r="AD685" i="28"/>
  <c r="T675" i="28"/>
  <c r="J693" i="28"/>
  <c r="P683" i="28"/>
  <c r="N683" i="28"/>
  <c r="U869" i="28"/>
  <c r="U789" i="28"/>
  <c r="U829" i="28"/>
  <c r="U849" i="28"/>
  <c r="L690" i="28"/>
  <c r="J679" i="28"/>
  <c r="J145" i="28"/>
  <c r="AC657" i="28"/>
  <c r="AC666" i="28"/>
  <c r="AC676" i="28" s="1"/>
  <c r="AC686" i="28" s="1"/>
  <c r="AC696" i="28" s="1"/>
  <c r="AC706" i="28" s="1"/>
  <c r="AC716" i="28" s="1"/>
  <c r="AC726" i="28" s="1"/>
  <c r="AC736" i="28" s="1"/>
  <c r="AC746" i="28" s="1"/>
  <c r="N673" i="28"/>
  <c r="AD657" i="28"/>
  <c r="AD666" i="28"/>
  <c r="P673" i="28"/>
  <c r="N857" i="28"/>
  <c r="N787" i="28"/>
  <c r="N827" i="28"/>
  <c r="N797" i="28"/>
  <c r="N847" i="28"/>
  <c r="N837" i="28"/>
  <c r="N817" i="28"/>
  <c r="P786" i="28"/>
  <c r="P826" i="28"/>
  <c r="P836" i="28"/>
  <c r="P806" i="28"/>
  <c r="AC522" i="28"/>
  <c r="U808" i="28"/>
  <c r="U838" i="28"/>
  <c r="U818" i="28"/>
  <c r="U868" i="28"/>
  <c r="U858" i="28"/>
  <c r="L680" i="28"/>
  <c r="L709" i="28"/>
  <c r="U848" i="28"/>
  <c r="P665" i="28"/>
  <c r="O797" i="28"/>
  <c r="P777" i="28"/>
  <c r="N807" i="28"/>
  <c r="L670" i="28"/>
  <c r="L681" i="28" s="1"/>
  <c r="J676" i="28"/>
  <c r="P678" i="28"/>
  <c r="N678" i="28"/>
  <c r="P671" i="28"/>
  <c r="N671" i="28"/>
  <c r="U827" i="28"/>
  <c r="U797" i="28"/>
  <c r="U847" i="28"/>
  <c r="U807" i="28"/>
  <c r="U837" i="28"/>
  <c r="U817" i="28"/>
  <c r="U867" i="28"/>
  <c r="P796" i="28"/>
  <c r="N867" i="28"/>
  <c r="N778" i="28"/>
  <c r="U828" i="28"/>
  <c r="P682" i="28"/>
  <c r="N682" i="28"/>
  <c r="J692" i="28"/>
  <c r="J688" i="28"/>
  <c r="N672" i="28"/>
  <c r="P672" i="28"/>
  <c r="U798" i="28"/>
  <c r="R816" i="28"/>
  <c r="R826" i="28"/>
  <c r="S826" i="28"/>
  <c r="T826" i="28"/>
  <c r="N674" i="28"/>
  <c r="U826" i="28"/>
  <c r="M816" i="28"/>
  <c r="M777" i="28"/>
  <c r="N816" i="28"/>
  <c r="P671" i="27"/>
  <c r="J676" i="27"/>
  <c r="J686" i="27" s="1"/>
  <c r="P686" i="27" s="1"/>
  <c r="N671" i="27"/>
  <c r="N666" i="27"/>
  <c r="J684" i="27"/>
  <c r="N684" i="27" s="1"/>
  <c r="N667" i="27"/>
  <c r="N674" i="27"/>
  <c r="J689" i="27"/>
  <c r="J680" i="27"/>
  <c r="L689" i="27"/>
  <c r="L680" i="27"/>
  <c r="AC668" i="27"/>
  <c r="AC678" i="27" s="1"/>
  <c r="AC688" i="27" s="1"/>
  <c r="AC698" i="27" s="1"/>
  <c r="AC708" i="27" s="1"/>
  <c r="AC718" i="27" s="1"/>
  <c r="AC728" i="27" s="1"/>
  <c r="AC738" i="27" s="1"/>
  <c r="AC748" i="27" s="1"/>
  <c r="AC659" i="27"/>
  <c r="N665" i="27"/>
  <c r="P665" i="27"/>
  <c r="N673" i="27"/>
  <c r="N669" i="27"/>
  <c r="P673" i="27"/>
  <c r="T665" i="27"/>
  <c r="P669" i="27"/>
  <c r="P807" i="27"/>
  <c r="P778" i="27"/>
  <c r="P817" i="27"/>
  <c r="P867" i="27"/>
  <c r="T685" i="27"/>
  <c r="AD695" i="27"/>
  <c r="J145" i="27"/>
  <c r="N693" i="27"/>
  <c r="J670" i="27"/>
  <c r="P693" i="27"/>
  <c r="L670" i="27"/>
  <c r="L681" i="27" s="1"/>
  <c r="N683" i="27"/>
  <c r="P683" i="27"/>
  <c r="AC666" i="27"/>
  <c r="AC676" i="27" s="1"/>
  <c r="AC686" i="27" s="1"/>
  <c r="AC696" i="27" s="1"/>
  <c r="AC706" i="27" s="1"/>
  <c r="AC716" i="27" s="1"/>
  <c r="AC726" i="27" s="1"/>
  <c r="AC736" i="27" s="1"/>
  <c r="AC746" i="27" s="1"/>
  <c r="P685" i="27"/>
  <c r="N675" i="27"/>
  <c r="P675" i="27"/>
  <c r="P703" i="27"/>
  <c r="N703" i="27"/>
  <c r="AD657" i="27"/>
  <c r="T675" i="27"/>
  <c r="AC667" i="27"/>
  <c r="AC677" i="27" s="1"/>
  <c r="AC687" i="27" s="1"/>
  <c r="AC697" i="27" s="1"/>
  <c r="AC707" i="27" s="1"/>
  <c r="AC717" i="27" s="1"/>
  <c r="AC727" i="27" s="1"/>
  <c r="AC737" i="27" s="1"/>
  <c r="AC747" i="27" s="1"/>
  <c r="J695" i="27"/>
  <c r="J682" i="27"/>
  <c r="N672" i="27"/>
  <c r="N685" i="27"/>
  <c r="P672" i="27"/>
  <c r="J713" i="27"/>
  <c r="N797" i="27" l="1"/>
  <c r="Q797" i="28"/>
  <c r="U788" i="28"/>
  <c r="U780" i="28"/>
  <c r="U870" i="28" s="1"/>
  <c r="Q787" i="28"/>
  <c r="Q827" i="28"/>
  <c r="Q847" i="28"/>
  <c r="U799" i="28"/>
  <c r="U809" i="28"/>
  <c r="U839" i="28"/>
  <c r="Q867" i="28"/>
  <c r="P837" i="27"/>
  <c r="P847" i="27"/>
  <c r="P797" i="27"/>
  <c r="P827" i="27"/>
  <c r="P787" i="27"/>
  <c r="S797" i="27"/>
  <c r="S867" i="27"/>
  <c r="S787" i="27"/>
  <c r="Q807" i="28"/>
  <c r="U859" i="28"/>
  <c r="P687" i="27"/>
  <c r="N679" i="27"/>
  <c r="N687" i="27"/>
  <c r="K690" i="27"/>
  <c r="N827" i="27"/>
  <c r="N867" i="27"/>
  <c r="N837" i="27"/>
  <c r="N817" i="27"/>
  <c r="N857" i="27"/>
  <c r="AD523" i="28"/>
  <c r="AD524" i="28" s="1"/>
  <c r="N847" i="27"/>
  <c r="T817" i="28"/>
  <c r="N677" i="27"/>
  <c r="P679" i="27"/>
  <c r="P677" i="27"/>
  <c r="AD686" i="27"/>
  <c r="AD696" i="27" s="1"/>
  <c r="K680" i="27"/>
  <c r="P680" i="27" s="1"/>
  <c r="O867" i="27"/>
  <c r="U787" i="28"/>
  <c r="R778" i="28"/>
  <c r="R838" i="28" s="1"/>
  <c r="R807" i="28"/>
  <c r="S847" i="28"/>
  <c r="R787" i="28"/>
  <c r="O837" i="28"/>
  <c r="R857" i="28"/>
  <c r="O847" i="28"/>
  <c r="J688" i="27"/>
  <c r="P688" i="27" s="1"/>
  <c r="R867" i="28"/>
  <c r="O827" i="28"/>
  <c r="S867" i="28"/>
  <c r="R837" i="28"/>
  <c r="O787" i="28"/>
  <c r="S817" i="28"/>
  <c r="R847" i="28"/>
  <c r="O857" i="28"/>
  <c r="S837" i="28"/>
  <c r="R797" i="28"/>
  <c r="N678" i="27"/>
  <c r="S807" i="28"/>
  <c r="R827" i="28"/>
  <c r="O867" i="28"/>
  <c r="Q817" i="28"/>
  <c r="O817" i="27"/>
  <c r="O778" i="27"/>
  <c r="O818" i="27" s="1"/>
  <c r="AD523" i="27"/>
  <c r="AD524" i="27" s="1"/>
  <c r="O837" i="27"/>
  <c r="O807" i="27"/>
  <c r="O847" i="27"/>
  <c r="O797" i="27"/>
  <c r="O827" i="27"/>
  <c r="O857" i="27"/>
  <c r="T807" i="28"/>
  <c r="T847" i="28"/>
  <c r="T837" i="28"/>
  <c r="T778" i="28"/>
  <c r="T798" i="28" s="1"/>
  <c r="T797" i="28"/>
  <c r="N787" i="27"/>
  <c r="N778" i="27"/>
  <c r="T827" i="28"/>
  <c r="T787" i="28"/>
  <c r="Q778" i="28"/>
  <c r="Q798" i="28" s="1"/>
  <c r="T867" i="28"/>
  <c r="O778" i="28"/>
  <c r="O798" i="28" s="1"/>
  <c r="S857" i="28"/>
  <c r="S787" i="28"/>
  <c r="S797" i="28"/>
  <c r="S827" i="28"/>
  <c r="K680" i="28"/>
  <c r="K691" i="28" s="1"/>
  <c r="K690" i="28"/>
  <c r="K709" i="28"/>
  <c r="K710" i="28" s="1"/>
  <c r="N677" i="28"/>
  <c r="P677" i="28"/>
  <c r="O807" i="28"/>
  <c r="M867" i="27"/>
  <c r="M827" i="27"/>
  <c r="M787" i="27"/>
  <c r="M778" i="27"/>
  <c r="M837" i="27"/>
  <c r="M847" i="27"/>
  <c r="M857" i="27"/>
  <c r="M817" i="27"/>
  <c r="M797" i="27"/>
  <c r="M807" i="27"/>
  <c r="P676" i="27"/>
  <c r="U847" i="27"/>
  <c r="U817" i="27"/>
  <c r="U857" i="27"/>
  <c r="U807" i="27"/>
  <c r="U837" i="27"/>
  <c r="U867" i="27"/>
  <c r="U797" i="27"/>
  <c r="U787" i="27"/>
  <c r="U778" i="27"/>
  <c r="U827" i="27"/>
  <c r="R837" i="27"/>
  <c r="R847" i="27"/>
  <c r="R817" i="27"/>
  <c r="R857" i="27"/>
  <c r="R807" i="27"/>
  <c r="R867" i="27"/>
  <c r="R797" i="27"/>
  <c r="R787" i="27"/>
  <c r="R778" i="27"/>
  <c r="R827" i="27"/>
  <c r="Q837" i="27"/>
  <c r="Q847" i="27"/>
  <c r="Q817" i="27"/>
  <c r="Q857" i="27"/>
  <c r="Q807" i="27"/>
  <c r="Q827" i="27"/>
  <c r="Q867" i="27"/>
  <c r="Q797" i="27"/>
  <c r="Q787" i="27"/>
  <c r="Q778" i="27"/>
  <c r="N670" i="28"/>
  <c r="J681" i="28"/>
  <c r="P681" i="28" s="1"/>
  <c r="J694" i="28"/>
  <c r="N684" i="28"/>
  <c r="M461" i="28"/>
  <c r="I493"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2" i="27"/>
  <c r="AC542" i="27" s="1"/>
  <c r="AC552" i="27" s="1"/>
  <c r="AC562" i="27" s="1"/>
  <c r="AC572" i="27" s="1"/>
  <c r="AC582" i="27" s="1"/>
  <c r="AC592" i="27" s="1"/>
  <c r="AC602" i="27" s="1"/>
  <c r="AC612" i="27" s="1"/>
  <c r="AC523" i="27"/>
  <c r="T827" i="27"/>
  <c r="T797" i="27"/>
  <c r="T857" i="27"/>
  <c r="T837" i="27"/>
  <c r="T807" i="27"/>
  <c r="T847" i="27"/>
  <c r="T787" i="27"/>
  <c r="T867" i="27"/>
  <c r="T817" i="27"/>
  <c r="T778" i="27"/>
  <c r="L691" i="27"/>
  <c r="J685" i="28"/>
  <c r="P685" i="28" s="1"/>
  <c r="N675" i="28"/>
  <c r="S868" i="27"/>
  <c r="S848" i="27"/>
  <c r="S828" i="27"/>
  <c r="S779" i="27"/>
  <c r="S818" i="27"/>
  <c r="S788" i="27"/>
  <c r="S798" i="27"/>
  <c r="S858" i="27"/>
  <c r="S838" i="27"/>
  <c r="S808" i="27"/>
  <c r="AD658" i="28"/>
  <c r="AD667" i="28"/>
  <c r="T657" i="28"/>
  <c r="S848" i="28"/>
  <c r="S808" i="28"/>
  <c r="S838" i="28"/>
  <c r="S779" i="28"/>
  <c r="S818" i="28"/>
  <c r="S868" i="28"/>
  <c r="S858" i="28"/>
  <c r="S828" i="28"/>
  <c r="S798" i="28"/>
  <c r="S788" i="28"/>
  <c r="R808" i="28"/>
  <c r="U860" i="28"/>
  <c r="U790" i="28"/>
  <c r="U830" i="28"/>
  <c r="U800" i="28"/>
  <c r="U850" i="28"/>
  <c r="U820" i="28"/>
  <c r="U840" i="28"/>
  <c r="U810" i="28"/>
  <c r="P688" i="28"/>
  <c r="N688" i="28"/>
  <c r="J698" i="28"/>
  <c r="M857" i="28"/>
  <c r="M827" i="28"/>
  <c r="M797" i="28"/>
  <c r="M847" i="28"/>
  <c r="M837" i="28"/>
  <c r="M817" i="28"/>
  <c r="M778" i="28"/>
  <c r="M867" i="28"/>
  <c r="M807" i="28"/>
  <c r="M787" i="28"/>
  <c r="P692" i="28"/>
  <c r="N692" i="28"/>
  <c r="J702" i="28"/>
  <c r="L710" i="28"/>
  <c r="L719" i="28"/>
  <c r="AC658" i="28"/>
  <c r="AC667" i="28"/>
  <c r="AC677" i="28" s="1"/>
  <c r="AC687" i="28" s="1"/>
  <c r="AC697" i="28" s="1"/>
  <c r="AC707" i="28" s="1"/>
  <c r="AC717" i="28" s="1"/>
  <c r="AC727" i="28" s="1"/>
  <c r="AC737" i="28" s="1"/>
  <c r="AC747" i="28" s="1"/>
  <c r="L691" i="28"/>
  <c r="L701" i="28" s="1"/>
  <c r="L711" i="28" s="1"/>
  <c r="P857" i="28"/>
  <c r="P787" i="28"/>
  <c r="P827" i="28"/>
  <c r="P797" i="28"/>
  <c r="P847" i="28"/>
  <c r="P817" i="28"/>
  <c r="P867" i="28"/>
  <c r="P778" i="28"/>
  <c r="P807" i="28"/>
  <c r="P837" i="28"/>
  <c r="AD676" i="28"/>
  <c r="T666" i="28"/>
  <c r="M632" i="28"/>
  <c r="T891" i="28"/>
  <c r="I891" i="28"/>
  <c r="T493" i="28"/>
  <c r="O848" i="28"/>
  <c r="O808" i="28"/>
  <c r="O838" i="28"/>
  <c r="O779" i="28"/>
  <c r="O818" i="28"/>
  <c r="O868" i="28"/>
  <c r="O858" i="28"/>
  <c r="O828" i="28"/>
  <c r="O788" i="28"/>
  <c r="J689" i="28"/>
  <c r="J680" i="28"/>
  <c r="P679" i="28"/>
  <c r="N679" i="28"/>
  <c r="P693" i="28"/>
  <c r="N693" i="28"/>
  <c r="J703" i="28"/>
  <c r="J686" i="28"/>
  <c r="P676" i="28"/>
  <c r="N676" i="28"/>
  <c r="J697" i="28"/>
  <c r="P687" i="28"/>
  <c r="N687" i="28"/>
  <c r="N798" i="28"/>
  <c r="N848" i="28"/>
  <c r="N808" i="28"/>
  <c r="N838" i="28"/>
  <c r="N818" i="28"/>
  <c r="N868" i="28"/>
  <c r="N858" i="28"/>
  <c r="N788" i="28"/>
  <c r="N828" i="28"/>
  <c r="N779" i="28"/>
  <c r="T685" i="28"/>
  <c r="AD695" i="28"/>
  <c r="AC523" i="28"/>
  <c r="AC532" i="28"/>
  <c r="AC542" i="28" s="1"/>
  <c r="AC552" i="28" s="1"/>
  <c r="AC562" i="28" s="1"/>
  <c r="AC572" i="28" s="1"/>
  <c r="AC582" i="28" s="1"/>
  <c r="AC592" i="28" s="1"/>
  <c r="AC602" i="28" s="1"/>
  <c r="AC612" i="28" s="1"/>
  <c r="N676" i="27"/>
  <c r="J696" i="27"/>
  <c r="P696" i="27" s="1"/>
  <c r="N686" i="27"/>
  <c r="P684" i="27"/>
  <c r="J694" i="27"/>
  <c r="K700" i="27"/>
  <c r="K709" i="27"/>
  <c r="AC669" i="27"/>
  <c r="AC679" i="27" s="1"/>
  <c r="AC689" i="27" s="1"/>
  <c r="AC699" i="27" s="1"/>
  <c r="AC709" i="27" s="1"/>
  <c r="AC719" i="27" s="1"/>
  <c r="AC729" i="27" s="1"/>
  <c r="AC739" i="27" s="1"/>
  <c r="AC749" i="27" s="1"/>
  <c r="AC660" i="27"/>
  <c r="J707" i="27"/>
  <c r="P697" i="27"/>
  <c r="N697" i="27"/>
  <c r="P798" i="27"/>
  <c r="P848" i="27"/>
  <c r="P808" i="27"/>
  <c r="P838" i="27"/>
  <c r="P779" i="27"/>
  <c r="P818" i="27"/>
  <c r="P868" i="27"/>
  <c r="P858" i="27"/>
  <c r="P788" i="27"/>
  <c r="P828" i="27"/>
  <c r="T657" i="27"/>
  <c r="AD658" i="27"/>
  <c r="AD667" i="27"/>
  <c r="P689" i="27"/>
  <c r="N689" i="27"/>
  <c r="J699" i="27"/>
  <c r="J690" i="27"/>
  <c r="P670" i="27"/>
  <c r="N670" i="27"/>
  <c r="J681" i="27"/>
  <c r="J691" i="27" s="1"/>
  <c r="P695" i="27"/>
  <c r="N695" i="27"/>
  <c r="T891" i="27"/>
  <c r="I891" i="27"/>
  <c r="M632" i="27"/>
  <c r="M493" i="27"/>
  <c r="N682" i="27"/>
  <c r="J692" i="27"/>
  <c r="P682" i="27"/>
  <c r="L699" i="27"/>
  <c r="L690" i="27"/>
  <c r="T695" i="27"/>
  <c r="AD705" i="27"/>
  <c r="P713" i="27"/>
  <c r="N713" i="27"/>
  <c r="J723" i="27"/>
  <c r="O798" i="27"/>
  <c r="O848" i="27"/>
  <c r="U781" i="28" l="1"/>
  <c r="AD533" i="28"/>
  <c r="AD543" i="28" s="1"/>
  <c r="AD553" i="28" s="1"/>
  <c r="AD563" i="28" s="1"/>
  <c r="AD573" i="28" s="1"/>
  <c r="AD583" i="28" s="1"/>
  <c r="AD593" i="28" s="1"/>
  <c r="AD603" i="28" s="1"/>
  <c r="AD613" i="28" s="1"/>
  <c r="O779" i="27"/>
  <c r="O789" i="27" s="1"/>
  <c r="O838" i="27"/>
  <c r="O808" i="27"/>
  <c r="J698" i="27"/>
  <c r="N698" i="27" s="1"/>
  <c r="K691" i="27"/>
  <c r="K701" i="27" s="1"/>
  <c r="K711" i="27" s="1"/>
  <c r="O788" i="27"/>
  <c r="O828" i="27"/>
  <c r="O858" i="27"/>
  <c r="O868" i="27"/>
  <c r="T828" i="28"/>
  <c r="T858" i="28"/>
  <c r="T868" i="28"/>
  <c r="K701" i="28"/>
  <c r="K711" i="28" s="1"/>
  <c r="K721" i="28" s="1"/>
  <c r="T818" i="28"/>
  <c r="T779" i="28"/>
  <c r="T819" i="28" s="1"/>
  <c r="T838" i="28"/>
  <c r="Q848" i="28"/>
  <c r="N688" i="27"/>
  <c r="AD533" i="27"/>
  <c r="AD543" i="27" s="1"/>
  <c r="AD553" i="27" s="1"/>
  <c r="AD563" i="27" s="1"/>
  <c r="AD573" i="27" s="1"/>
  <c r="AD583" i="27" s="1"/>
  <c r="AD593" i="27" s="1"/>
  <c r="AD603" i="27" s="1"/>
  <c r="AD613" i="27" s="1"/>
  <c r="K719" i="28"/>
  <c r="R788" i="28"/>
  <c r="R848" i="28"/>
  <c r="T808" i="28"/>
  <c r="N680" i="27"/>
  <c r="R798" i="28"/>
  <c r="R828" i="28"/>
  <c r="R858" i="28"/>
  <c r="R868" i="28"/>
  <c r="R818" i="28"/>
  <c r="T848" i="28"/>
  <c r="T686" i="27"/>
  <c r="R779" i="28"/>
  <c r="R839" i="28" s="1"/>
  <c r="T788" i="28"/>
  <c r="L701" i="27"/>
  <c r="AD525" i="27"/>
  <c r="AD534" i="27"/>
  <c r="AD544" i="27" s="1"/>
  <c r="AD554" i="27" s="1"/>
  <c r="AD564" i="27" s="1"/>
  <c r="AD574" i="27" s="1"/>
  <c r="AD584" i="27" s="1"/>
  <c r="AD594" i="27" s="1"/>
  <c r="AD604" i="27" s="1"/>
  <c r="AD614" i="27" s="1"/>
  <c r="N868" i="27"/>
  <c r="N798" i="27"/>
  <c r="N848" i="27"/>
  <c r="N788" i="27"/>
  <c r="N779" i="27"/>
  <c r="N858" i="27"/>
  <c r="N828" i="27"/>
  <c r="N808" i="27"/>
  <c r="N838" i="27"/>
  <c r="N818" i="27"/>
  <c r="Q788" i="28"/>
  <c r="Q808" i="28"/>
  <c r="Q838" i="28"/>
  <c r="Q858" i="28"/>
  <c r="Q779" i="28"/>
  <c r="Q828" i="28"/>
  <c r="Q818" i="28"/>
  <c r="Q868" i="28"/>
  <c r="N685" i="28"/>
  <c r="N681" i="28"/>
  <c r="J695" i="28"/>
  <c r="P695" i="28" s="1"/>
  <c r="R818" i="27"/>
  <c r="R848" i="27"/>
  <c r="R858" i="27"/>
  <c r="R788" i="27"/>
  <c r="R868" i="27"/>
  <c r="R838" i="27"/>
  <c r="R808" i="27"/>
  <c r="R828" i="27"/>
  <c r="R779" i="27"/>
  <c r="R798" i="27"/>
  <c r="U828" i="27"/>
  <c r="U858" i="27"/>
  <c r="U808" i="27"/>
  <c r="U798" i="27"/>
  <c r="U838" i="27"/>
  <c r="U779" i="27"/>
  <c r="U788" i="27"/>
  <c r="U818" i="27"/>
  <c r="U848" i="27"/>
  <c r="U868" i="27"/>
  <c r="M848" i="27"/>
  <c r="M818" i="27"/>
  <c r="M858" i="27"/>
  <c r="M808" i="27"/>
  <c r="M868" i="27"/>
  <c r="M798" i="27"/>
  <c r="M788" i="27"/>
  <c r="M779" i="27"/>
  <c r="M828" i="27"/>
  <c r="M838" i="27"/>
  <c r="Q868" i="27"/>
  <c r="Q798" i="27"/>
  <c r="Q788" i="27"/>
  <c r="Q779" i="27"/>
  <c r="Q828" i="27"/>
  <c r="Q848" i="27"/>
  <c r="Q818" i="27"/>
  <c r="Q808" i="27"/>
  <c r="Q838" i="27"/>
  <c r="Q858" i="27"/>
  <c r="J704" i="28"/>
  <c r="P694" i="28"/>
  <c r="N694"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9" i="27"/>
  <c r="S869" i="27"/>
  <c r="S849" i="27"/>
  <c r="S809" i="27"/>
  <c r="S859" i="27"/>
  <c r="S839" i="27"/>
  <c r="S829" i="27"/>
  <c r="S789" i="27"/>
  <c r="S780" i="27"/>
  <c r="S799" i="27"/>
  <c r="T858" i="27"/>
  <c r="T838" i="27"/>
  <c r="T808" i="27"/>
  <c r="T818" i="27"/>
  <c r="T788" i="27"/>
  <c r="T798" i="27"/>
  <c r="T868" i="27"/>
  <c r="T779" i="27"/>
  <c r="T848" i="27"/>
  <c r="T828" i="27"/>
  <c r="AC524" i="27"/>
  <c r="AC533" i="27"/>
  <c r="AC543" i="27" s="1"/>
  <c r="AC553" i="27" s="1"/>
  <c r="AC563" i="27" s="1"/>
  <c r="AC573" i="27" s="1"/>
  <c r="AC583" i="27" s="1"/>
  <c r="AC593" i="27" s="1"/>
  <c r="AC603" i="27" s="1"/>
  <c r="AC613" i="27" s="1"/>
  <c r="S780" i="28"/>
  <c r="S819" i="28"/>
  <c r="S869" i="28"/>
  <c r="S859" i="28"/>
  <c r="S829" i="28"/>
  <c r="S849" i="28"/>
  <c r="S809" i="28"/>
  <c r="S789" i="28"/>
  <c r="S839" i="28"/>
  <c r="S799" i="28"/>
  <c r="AD534" i="28"/>
  <c r="AD544" i="28" s="1"/>
  <c r="AD554" i="28" s="1"/>
  <c r="AD564" i="28" s="1"/>
  <c r="AD574" i="28" s="1"/>
  <c r="AD584" i="28" s="1"/>
  <c r="AD594" i="28" s="1"/>
  <c r="AD604" i="28" s="1"/>
  <c r="AD614" i="28" s="1"/>
  <c r="AD525" i="28"/>
  <c r="AC659" i="28"/>
  <c r="AC668" i="28"/>
  <c r="AC678" i="28" s="1"/>
  <c r="AC688" i="28" s="1"/>
  <c r="AC698" i="28" s="1"/>
  <c r="AC708" i="28" s="1"/>
  <c r="AC718" i="28" s="1"/>
  <c r="AC728" i="28" s="1"/>
  <c r="AC738" i="28" s="1"/>
  <c r="AC748" i="28" s="1"/>
  <c r="L729" i="28"/>
  <c r="L720" i="28"/>
  <c r="J696" i="28"/>
  <c r="N686" i="28"/>
  <c r="P686" i="28"/>
  <c r="L721" i="28"/>
  <c r="P702" i="28"/>
  <c r="N702" i="28"/>
  <c r="J712" i="28"/>
  <c r="J707" i="28"/>
  <c r="P697" i="28"/>
  <c r="N697" i="28"/>
  <c r="U801" i="28"/>
  <c r="U851" i="28"/>
  <c r="U811" i="28"/>
  <c r="U841" i="28"/>
  <c r="U782" i="28"/>
  <c r="U821" i="28"/>
  <c r="U871" i="28"/>
  <c r="U861" i="28"/>
  <c r="U831" i="28"/>
  <c r="U791" i="28"/>
  <c r="T676" i="28"/>
  <c r="AD686" i="28"/>
  <c r="AC533" i="28"/>
  <c r="AC543" i="28" s="1"/>
  <c r="AC553" i="28" s="1"/>
  <c r="AC563" i="28" s="1"/>
  <c r="AC573" i="28" s="1"/>
  <c r="AC583" i="28" s="1"/>
  <c r="AC593" i="28" s="1"/>
  <c r="AC603" i="28" s="1"/>
  <c r="AC613" i="28" s="1"/>
  <c r="AC524" i="28"/>
  <c r="P703" i="28"/>
  <c r="N703" i="28"/>
  <c r="J713" i="28"/>
  <c r="T667" i="28"/>
  <c r="AD677" i="28"/>
  <c r="T695" i="28"/>
  <c r="AD705" i="28"/>
  <c r="P798" i="28"/>
  <c r="P848" i="28"/>
  <c r="P808" i="28"/>
  <c r="P838" i="28"/>
  <c r="P779" i="28"/>
  <c r="P818" i="28"/>
  <c r="P868" i="28"/>
  <c r="P858" i="28"/>
  <c r="P828" i="28"/>
  <c r="P788" i="28"/>
  <c r="M798" i="28"/>
  <c r="M848" i="28"/>
  <c r="M808" i="28"/>
  <c r="M838" i="28"/>
  <c r="M868" i="28"/>
  <c r="M828" i="28"/>
  <c r="M858" i="28"/>
  <c r="M818" i="28"/>
  <c r="M788" i="28"/>
  <c r="M779" i="28"/>
  <c r="T658" i="28"/>
  <c r="AD659" i="28"/>
  <c r="AD668" i="28"/>
  <c r="K729" i="28"/>
  <c r="K720" i="28"/>
  <c r="P689" i="28"/>
  <c r="N689" i="28"/>
  <c r="J699" i="28"/>
  <c r="J690" i="28"/>
  <c r="O839" i="28"/>
  <c r="O780" i="28"/>
  <c r="O819" i="28"/>
  <c r="O869" i="28"/>
  <c r="O859" i="28"/>
  <c r="O849" i="28"/>
  <c r="O829" i="28"/>
  <c r="O809" i="28"/>
  <c r="O789" i="28"/>
  <c r="O799" i="28"/>
  <c r="J708" i="28"/>
  <c r="P698" i="28"/>
  <c r="N698" i="28"/>
  <c r="N809" i="28"/>
  <c r="N839" i="28"/>
  <c r="N780" i="28"/>
  <c r="N819" i="28"/>
  <c r="N869" i="28"/>
  <c r="N859" i="28"/>
  <c r="N829" i="28"/>
  <c r="N849" i="28"/>
  <c r="N789" i="28"/>
  <c r="N799" i="28"/>
  <c r="P680" i="28"/>
  <c r="N680" i="28"/>
  <c r="J691" i="28"/>
  <c r="J706" i="27"/>
  <c r="P706" i="27" s="1"/>
  <c r="N696" i="27"/>
  <c r="P694" i="27"/>
  <c r="N694" i="27"/>
  <c r="J704" i="27"/>
  <c r="P691" i="27"/>
  <c r="P681" i="27"/>
  <c r="N681" i="27"/>
  <c r="AD677" i="27"/>
  <c r="T667" i="27"/>
  <c r="T705" i="27"/>
  <c r="AD715" i="27"/>
  <c r="P690" i="27"/>
  <c r="N690" i="27"/>
  <c r="J701" i="27"/>
  <c r="AD668" i="27"/>
  <c r="T658" i="27"/>
  <c r="AD659" i="27"/>
  <c r="J700" i="27"/>
  <c r="P699" i="27"/>
  <c r="N699" i="27"/>
  <c r="J709" i="27"/>
  <c r="P839" i="27"/>
  <c r="P780" i="27"/>
  <c r="P819" i="27"/>
  <c r="P869" i="27"/>
  <c r="P859" i="27"/>
  <c r="P829" i="27"/>
  <c r="P799" i="27"/>
  <c r="P849" i="27"/>
  <c r="P789" i="27"/>
  <c r="P809" i="27"/>
  <c r="L700" i="27"/>
  <c r="L709" i="27"/>
  <c r="AC670" i="27"/>
  <c r="AC680" i="27" s="1"/>
  <c r="AC690" i="27" s="1"/>
  <c r="AC700" i="27" s="1"/>
  <c r="AC710" i="27" s="1"/>
  <c r="AC720" i="27" s="1"/>
  <c r="AC730" i="27" s="1"/>
  <c r="AC740" i="27" s="1"/>
  <c r="AC750" i="27" s="1"/>
  <c r="AC661" i="27"/>
  <c r="J708" i="27"/>
  <c r="P698" i="27"/>
  <c r="K710" i="27"/>
  <c r="K719" i="27"/>
  <c r="P707" i="27"/>
  <c r="N707" i="27"/>
  <c r="J717" i="27"/>
  <c r="N692" i="27"/>
  <c r="J702" i="27"/>
  <c r="P692" i="27"/>
  <c r="J733" i="27"/>
  <c r="P723" i="27"/>
  <c r="N723" i="27"/>
  <c r="O839" i="27"/>
  <c r="O780" i="27"/>
  <c r="O819" i="27"/>
  <c r="O869" i="27"/>
  <c r="O859" i="27"/>
  <c r="O829" i="27"/>
  <c r="O799" i="27"/>
  <c r="O849" i="27"/>
  <c r="T696" i="27"/>
  <c r="AD706"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9" i="9"/>
  <c r="R1018" i="9"/>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T815" i="9"/>
  <c r="T805" i="9"/>
  <c r="T795" i="9"/>
  <c r="T785" i="9"/>
  <c r="T836" i="9"/>
  <c r="T789" i="28" l="1"/>
  <c r="T799" i="28"/>
  <c r="T839" i="28"/>
  <c r="T780" i="28"/>
  <c r="T790" i="28" s="1"/>
  <c r="N691" i="27"/>
  <c r="T809" i="28"/>
  <c r="T849" i="28"/>
  <c r="T829" i="28"/>
  <c r="T859" i="28"/>
  <c r="T869" i="28"/>
  <c r="O809" i="27"/>
  <c r="N706" i="27"/>
  <c r="R849" i="28"/>
  <c r="R829" i="28"/>
  <c r="R799" i="28"/>
  <c r="R789" i="28"/>
  <c r="R809" i="28"/>
  <c r="R859" i="28"/>
  <c r="R869" i="28"/>
  <c r="R819" i="28"/>
  <c r="L711" i="27"/>
  <c r="R780" i="28"/>
  <c r="R810" i="28" s="1"/>
  <c r="N695" i="28"/>
  <c r="J716" i="27"/>
  <c r="P716" i="27" s="1"/>
  <c r="AD526" i="27"/>
  <c r="AD535" i="27"/>
  <c r="AD545" i="27" s="1"/>
  <c r="AD555" i="27" s="1"/>
  <c r="AD565" i="27" s="1"/>
  <c r="AD575" i="27" s="1"/>
  <c r="AD585" i="27" s="1"/>
  <c r="AD595" i="27" s="1"/>
  <c r="AD605" i="27" s="1"/>
  <c r="AD615" i="27" s="1"/>
  <c r="N829" i="27"/>
  <c r="N799" i="27"/>
  <c r="N859" i="27"/>
  <c r="N809" i="27"/>
  <c r="N849" i="27"/>
  <c r="N819" i="27"/>
  <c r="N839" i="27"/>
  <c r="N789" i="27"/>
  <c r="N780" i="27"/>
  <c r="N869" i="27"/>
  <c r="Q869" i="28"/>
  <c r="Q859" i="28"/>
  <c r="Q829" i="28"/>
  <c r="Q849" i="28"/>
  <c r="Q809" i="28"/>
  <c r="Q819" i="28"/>
  <c r="Q839" i="28"/>
  <c r="Q789" i="28"/>
  <c r="Q780" i="28"/>
  <c r="Q799" i="28"/>
  <c r="K731" i="28"/>
  <c r="M789" i="27"/>
  <c r="M780" i="27"/>
  <c r="M849" i="27"/>
  <c r="M809" i="27"/>
  <c r="M869" i="27"/>
  <c r="M829" i="27"/>
  <c r="M799" i="27"/>
  <c r="M839" i="27"/>
  <c r="M819" i="27"/>
  <c r="M859" i="27"/>
  <c r="Q839" i="27"/>
  <c r="Q809" i="27"/>
  <c r="Q819" i="27"/>
  <c r="Q849" i="27"/>
  <c r="Q799" i="27"/>
  <c r="Q859" i="27"/>
  <c r="Q780" i="27"/>
  <c r="Q789" i="27"/>
  <c r="Q829" i="27"/>
  <c r="Q869" i="27"/>
  <c r="U849" i="27"/>
  <c r="U829" i="27"/>
  <c r="U859" i="27"/>
  <c r="U809" i="27"/>
  <c r="U819" i="27"/>
  <c r="U869" i="27"/>
  <c r="U839" i="27"/>
  <c r="U789" i="27"/>
  <c r="U780" i="27"/>
  <c r="U799" i="27"/>
  <c r="R849" i="27"/>
  <c r="R809" i="27"/>
  <c r="R819" i="27"/>
  <c r="R859" i="27"/>
  <c r="R829" i="27"/>
  <c r="R789" i="27"/>
  <c r="R780" i="27"/>
  <c r="R839" i="27"/>
  <c r="R799" i="27"/>
  <c r="R869" i="27"/>
  <c r="P704" i="28"/>
  <c r="N704" i="28"/>
  <c r="J714"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21" i="27"/>
  <c r="T819" i="27"/>
  <c r="T799" i="27"/>
  <c r="T809" i="27"/>
  <c r="T839" i="27"/>
  <c r="T780" i="27"/>
  <c r="T789" i="27"/>
  <c r="T829" i="27"/>
  <c r="T859" i="27"/>
  <c r="T869" i="27"/>
  <c r="T849" i="27"/>
  <c r="S860" i="27"/>
  <c r="S870" i="27"/>
  <c r="S781" i="27"/>
  <c r="S790" i="27"/>
  <c r="S820" i="27"/>
  <c r="S810" i="27"/>
  <c r="S850" i="27"/>
  <c r="S830" i="27"/>
  <c r="S840" i="27"/>
  <c r="S800" i="27"/>
  <c r="L731" i="28"/>
  <c r="AC534" i="27"/>
  <c r="AC544" i="27" s="1"/>
  <c r="AC554" i="27" s="1"/>
  <c r="AC564" i="27" s="1"/>
  <c r="AC574" i="27" s="1"/>
  <c r="AC584" i="27" s="1"/>
  <c r="AC594" i="27" s="1"/>
  <c r="AC604" i="27" s="1"/>
  <c r="AC614" i="27" s="1"/>
  <c r="AC525" i="27"/>
  <c r="P839" i="28"/>
  <c r="P780" i="28"/>
  <c r="P819" i="28"/>
  <c r="P869" i="28"/>
  <c r="P859" i="28"/>
  <c r="P829" i="28"/>
  <c r="P849" i="28"/>
  <c r="P809" i="28"/>
  <c r="P789" i="28"/>
  <c r="P799" i="28"/>
  <c r="P691" i="28"/>
  <c r="N691" i="28"/>
  <c r="T705" i="28"/>
  <c r="AD715" i="28"/>
  <c r="P707" i="28"/>
  <c r="N707" i="28"/>
  <c r="J717" i="28"/>
  <c r="T677" i="28"/>
  <c r="AD687" i="28"/>
  <c r="J722" i="28"/>
  <c r="P712" i="28"/>
  <c r="N712" i="28"/>
  <c r="P713" i="28"/>
  <c r="N713" i="28"/>
  <c r="J723" i="28"/>
  <c r="AC534" i="28"/>
  <c r="AC544" i="28" s="1"/>
  <c r="AC554" i="28" s="1"/>
  <c r="AC564" i="28" s="1"/>
  <c r="AC574" i="28" s="1"/>
  <c r="AC584" i="28" s="1"/>
  <c r="AC594" i="28" s="1"/>
  <c r="AC604" i="28" s="1"/>
  <c r="AC614" i="28" s="1"/>
  <c r="AC525" i="28"/>
  <c r="K730" i="28"/>
  <c r="K739" i="28"/>
  <c r="N870" i="28"/>
  <c r="N860" i="28"/>
  <c r="N790" i="28"/>
  <c r="N830" i="28"/>
  <c r="N850" i="28"/>
  <c r="N840" i="28"/>
  <c r="N820" i="28"/>
  <c r="N810" i="28"/>
  <c r="N800" i="28"/>
  <c r="N781" i="28"/>
  <c r="AD678" i="28"/>
  <c r="T668" i="28"/>
  <c r="AD660" i="28"/>
  <c r="T659" i="28"/>
  <c r="AD669" i="28"/>
  <c r="P696" i="28"/>
  <c r="N696" i="28"/>
  <c r="J706" i="28"/>
  <c r="L730" i="28"/>
  <c r="L739" i="28"/>
  <c r="J718" i="28"/>
  <c r="P708" i="28"/>
  <c r="N708" i="28"/>
  <c r="AC660" i="28"/>
  <c r="AC669" i="28"/>
  <c r="AC679" i="28" s="1"/>
  <c r="AC689" i="28" s="1"/>
  <c r="AC699" i="28" s="1"/>
  <c r="AC709" i="28" s="1"/>
  <c r="AC719" i="28" s="1"/>
  <c r="AC729" i="28" s="1"/>
  <c r="AC739" i="28" s="1"/>
  <c r="AC749" i="28" s="1"/>
  <c r="AD535" i="28"/>
  <c r="AD545" i="28" s="1"/>
  <c r="AD555" i="28" s="1"/>
  <c r="AD565" i="28" s="1"/>
  <c r="AD575" i="28" s="1"/>
  <c r="AD585" i="28" s="1"/>
  <c r="AD595" i="28" s="1"/>
  <c r="AD605" i="28" s="1"/>
  <c r="AD615" i="28" s="1"/>
  <c r="AD526" i="28"/>
  <c r="T686" i="28"/>
  <c r="AD696" i="28"/>
  <c r="T860" i="28"/>
  <c r="T840" i="28"/>
  <c r="T870" i="28"/>
  <c r="T820" i="28"/>
  <c r="T781" i="28"/>
  <c r="T810" i="28"/>
  <c r="M809" i="28"/>
  <c r="M839" i="28"/>
  <c r="M780" i="28"/>
  <c r="M819" i="28"/>
  <c r="M869" i="28"/>
  <c r="M859" i="28"/>
  <c r="M829" i="28"/>
  <c r="M849" i="28"/>
  <c r="M789" i="28"/>
  <c r="M799" i="28"/>
  <c r="O870" i="28"/>
  <c r="O860" i="28"/>
  <c r="O790" i="28"/>
  <c r="O830" i="28"/>
  <c r="O850" i="28"/>
  <c r="O840" i="28"/>
  <c r="O820" i="28"/>
  <c r="O810" i="28"/>
  <c r="O800" i="28"/>
  <c r="O781" i="28"/>
  <c r="J701" i="28"/>
  <c r="P690" i="28"/>
  <c r="N690" i="28"/>
  <c r="J700" i="28"/>
  <c r="N699" i="28"/>
  <c r="P699" i="28"/>
  <c r="J709" i="28"/>
  <c r="U842" i="28"/>
  <c r="U783" i="28"/>
  <c r="U822" i="28"/>
  <c r="U872" i="28"/>
  <c r="U862" i="28"/>
  <c r="U832" i="28"/>
  <c r="U852" i="28"/>
  <c r="U802" i="28"/>
  <c r="U812" i="28"/>
  <c r="U792" i="28"/>
  <c r="S860" i="28"/>
  <c r="S790" i="28"/>
  <c r="S830" i="28"/>
  <c r="S800" i="28"/>
  <c r="S850" i="28"/>
  <c r="S840" i="28"/>
  <c r="S820" i="28"/>
  <c r="S870" i="28"/>
  <c r="S781" i="28"/>
  <c r="S810" i="28"/>
  <c r="N704" i="27"/>
  <c r="P704" i="27"/>
  <c r="J714" i="27"/>
  <c r="O870" i="27"/>
  <c r="O860" i="27"/>
  <c r="O790" i="27"/>
  <c r="O830" i="27"/>
  <c r="O800" i="27"/>
  <c r="O850" i="27"/>
  <c r="O810" i="27"/>
  <c r="O840" i="27"/>
  <c r="O781" i="27"/>
  <c r="O820" i="27"/>
  <c r="P733" i="27"/>
  <c r="N733" i="27"/>
  <c r="J743" i="27"/>
  <c r="P702" i="27"/>
  <c r="J712" i="27"/>
  <c r="N702" i="27"/>
  <c r="AD687" i="27"/>
  <c r="T677" i="27"/>
  <c r="P717" i="27"/>
  <c r="N717" i="27"/>
  <c r="J727" i="27"/>
  <c r="P870" i="27"/>
  <c r="P860" i="27"/>
  <c r="P790" i="27"/>
  <c r="P830" i="27"/>
  <c r="P800" i="27"/>
  <c r="P850" i="27"/>
  <c r="P810" i="27"/>
  <c r="P840" i="27"/>
  <c r="P820" i="27"/>
  <c r="P781" i="27"/>
  <c r="K729" i="27"/>
  <c r="K720" i="27"/>
  <c r="J710" i="27"/>
  <c r="J719" i="27"/>
  <c r="P709" i="27"/>
  <c r="N709" i="27"/>
  <c r="J711" i="27"/>
  <c r="P700" i="27"/>
  <c r="N700" i="27"/>
  <c r="P708" i="27"/>
  <c r="N708" i="27"/>
  <c r="J718" i="27"/>
  <c r="T659" i="27"/>
  <c r="AD669" i="27"/>
  <c r="AD660" i="27"/>
  <c r="AC671" i="27"/>
  <c r="AC681" i="27" s="1"/>
  <c r="AC691" i="27" s="1"/>
  <c r="AC701" i="27" s="1"/>
  <c r="AC711" i="27" s="1"/>
  <c r="AC721" i="27" s="1"/>
  <c r="AC731" i="27" s="1"/>
  <c r="AC741" i="27" s="1"/>
  <c r="AC751" i="27" s="1"/>
  <c r="AC662" i="27"/>
  <c r="T668" i="27"/>
  <c r="AD678" i="27"/>
  <c r="P701" i="27"/>
  <c r="N701" i="27"/>
  <c r="T706" i="27"/>
  <c r="AD716" i="27"/>
  <c r="L710" i="27"/>
  <c r="L719" i="27"/>
  <c r="AD725" i="27"/>
  <c r="T715" i="27"/>
  <c r="T796" i="9"/>
  <c r="T806" i="9"/>
  <c r="T816" i="9"/>
  <c r="T826" i="9"/>
  <c r="T786" i="9"/>
  <c r="G499" i="1"/>
  <c r="I452" i="1"/>
  <c r="K279" i="1"/>
  <c r="J279" i="1"/>
  <c r="I279" i="1"/>
  <c r="H279" i="1"/>
  <c r="G279" i="1"/>
  <c r="G259" i="1"/>
  <c r="G239" i="1"/>
  <c r="AA217" i="1"/>
  <c r="Z217" i="1"/>
  <c r="Y217" i="1"/>
  <c r="X217" i="1"/>
  <c r="W217" i="1"/>
  <c r="V217" i="1"/>
  <c r="U217" i="1"/>
  <c r="T217" i="1"/>
  <c r="S217" i="1"/>
  <c r="R217" i="1"/>
  <c r="Q217" i="1"/>
  <c r="P217" i="1"/>
  <c r="O217" i="1"/>
  <c r="N217" i="1"/>
  <c r="M217" i="1"/>
  <c r="L217" i="1"/>
  <c r="K217" i="1"/>
  <c r="J217" i="1"/>
  <c r="G217" i="1"/>
  <c r="Q193" i="1"/>
  <c r="P193" i="1"/>
  <c r="O193" i="1"/>
  <c r="N193" i="1"/>
  <c r="M193" i="1"/>
  <c r="L193" i="1"/>
  <c r="K193" i="1"/>
  <c r="J193" i="1"/>
  <c r="I193" i="1"/>
  <c r="G193" i="1"/>
  <c r="G175" i="1"/>
  <c r="G105" i="9"/>
  <c r="N169" i="1" l="1"/>
  <c r="N174" i="1"/>
  <c r="N173" i="1"/>
  <c r="T850" i="28"/>
  <c r="T800" i="28"/>
  <c r="T830" i="28"/>
  <c r="R781" i="28"/>
  <c r="R870" i="28"/>
  <c r="R820" i="28"/>
  <c r="R850" i="28"/>
  <c r="R830" i="28"/>
  <c r="N716" i="27"/>
  <c r="L741" i="28"/>
  <c r="R840" i="28"/>
  <c r="R800" i="28"/>
  <c r="R860" i="28"/>
  <c r="R790" i="28"/>
  <c r="L721" i="27"/>
  <c r="K741" i="28"/>
  <c r="N175" i="1"/>
  <c r="N172" i="1"/>
  <c r="N171" i="1"/>
  <c r="N170" i="1"/>
  <c r="N164" i="1"/>
  <c r="N166" i="1"/>
  <c r="N165" i="1"/>
  <c r="N167" i="1"/>
  <c r="N168" i="1"/>
  <c r="AD536" i="27"/>
  <c r="AD546" i="27" s="1"/>
  <c r="AD556" i="27" s="1"/>
  <c r="AD566" i="27" s="1"/>
  <c r="AD576" i="27" s="1"/>
  <c r="AD586" i="27" s="1"/>
  <c r="AD596" i="27" s="1"/>
  <c r="AD606" i="27" s="1"/>
  <c r="AD616" i="27" s="1"/>
  <c r="AD527" i="27"/>
  <c r="K731" i="27"/>
  <c r="Q860" i="28"/>
  <c r="Q810" i="28"/>
  <c r="Q790" i="28"/>
  <c r="Q830" i="28"/>
  <c r="Q870" i="28"/>
  <c r="Q850" i="28"/>
  <c r="Q840" i="28"/>
  <c r="Q800" i="28"/>
  <c r="Q820" i="28"/>
  <c r="Q781" i="28"/>
  <c r="N840" i="27"/>
  <c r="N810" i="27"/>
  <c r="N870" i="27"/>
  <c r="N781" i="27"/>
  <c r="N860" i="27"/>
  <c r="N820" i="27"/>
  <c r="N850" i="27"/>
  <c r="N790" i="27"/>
  <c r="N830" i="27"/>
  <c r="N800" i="27"/>
  <c r="R840" i="27"/>
  <c r="R850" i="27"/>
  <c r="R810" i="27"/>
  <c r="R820" i="27"/>
  <c r="R781" i="27"/>
  <c r="R860" i="27"/>
  <c r="R790" i="27"/>
  <c r="R870" i="27"/>
  <c r="R800" i="27"/>
  <c r="R830" i="27"/>
  <c r="U810" i="27"/>
  <c r="U840" i="27"/>
  <c r="U870" i="27"/>
  <c r="U781" i="27"/>
  <c r="U790" i="27"/>
  <c r="U860" i="27"/>
  <c r="U800" i="27"/>
  <c r="U820" i="27"/>
  <c r="U850" i="27"/>
  <c r="U830" i="27"/>
  <c r="M830" i="27"/>
  <c r="M810" i="27"/>
  <c r="M850" i="27"/>
  <c r="M840" i="27"/>
  <c r="M860" i="27"/>
  <c r="M820" i="27"/>
  <c r="M790" i="27"/>
  <c r="M781" i="27"/>
  <c r="M870" i="27"/>
  <c r="M800" i="27"/>
  <c r="Q800" i="27"/>
  <c r="Q820" i="27"/>
  <c r="Q850" i="27"/>
  <c r="Q810" i="27"/>
  <c r="Q781" i="27"/>
  <c r="Q840" i="27"/>
  <c r="Q860" i="27"/>
  <c r="Q870" i="27"/>
  <c r="Q790" i="27"/>
  <c r="Q830" i="27"/>
  <c r="P714" i="28"/>
  <c r="N714" i="28"/>
  <c r="J724"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5" i="27"/>
  <c r="AC545" i="27" s="1"/>
  <c r="AC555" i="27" s="1"/>
  <c r="AC565" i="27" s="1"/>
  <c r="AC575" i="27" s="1"/>
  <c r="AC585" i="27" s="1"/>
  <c r="AC595" i="27" s="1"/>
  <c r="AC605" i="27" s="1"/>
  <c r="AC615" i="27" s="1"/>
  <c r="AC526" i="27"/>
  <c r="S791" i="27"/>
  <c r="S821" i="27"/>
  <c r="S871" i="27"/>
  <c r="S861" i="27"/>
  <c r="S831" i="27"/>
  <c r="S801" i="27"/>
  <c r="S851" i="27"/>
  <c r="S841" i="27"/>
  <c r="S811" i="27"/>
  <c r="S782" i="27"/>
  <c r="T781" i="27"/>
  <c r="T860" i="27"/>
  <c r="T820" i="27"/>
  <c r="T790" i="27"/>
  <c r="T870" i="27"/>
  <c r="T830" i="27"/>
  <c r="T800" i="27"/>
  <c r="T810" i="27"/>
  <c r="T840" i="27"/>
  <c r="T850" i="27"/>
  <c r="J733" i="28"/>
  <c r="P723" i="28"/>
  <c r="N723" i="28"/>
  <c r="J710" i="28"/>
  <c r="J719" i="28"/>
  <c r="P709" i="28"/>
  <c r="N709" i="28"/>
  <c r="T801" i="28"/>
  <c r="T851" i="28"/>
  <c r="T811" i="28"/>
  <c r="T841" i="28"/>
  <c r="T782" i="28"/>
  <c r="T821" i="28"/>
  <c r="T871" i="28"/>
  <c r="T861" i="28"/>
  <c r="T831" i="28"/>
  <c r="T791" i="28"/>
  <c r="U873" i="28"/>
  <c r="U863" i="28"/>
  <c r="U793" i="28"/>
  <c r="U833" i="28"/>
  <c r="U853" i="28"/>
  <c r="U843" i="28"/>
  <c r="U823" i="28"/>
  <c r="U803" i="28"/>
  <c r="U784" i="28"/>
  <c r="U813" i="28"/>
  <c r="T669" i="28"/>
  <c r="AD679" i="28"/>
  <c r="AD670" i="28"/>
  <c r="AD661" i="28"/>
  <c r="T660" i="28"/>
  <c r="T696" i="28"/>
  <c r="AD706" i="28"/>
  <c r="AD725" i="28"/>
  <c r="T715" i="28"/>
  <c r="P722" i="28"/>
  <c r="N722" i="28"/>
  <c r="J732" i="28"/>
  <c r="T678" i="28"/>
  <c r="AD688" i="28"/>
  <c r="AD527" i="28"/>
  <c r="AD536" i="28"/>
  <c r="AD546" i="28" s="1"/>
  <c r="AD556" i="28" s="1"/>
  <c r="AD566" i="28" s="1"/>
  <c r="AD576" i="28" s="1"/>
  <c r="AD586" i="28" s="1"/>
  <c r="AD596" i="28" s="1"/>
  <c r="AD606" i="28" s="1"/>
  <c r="AD616" i="28" s="1"/>
  <c r="P717" i="28"/>
  <c r="N717" i="28"/>
  <c r="J727" i="28"/>
  <c r="N861" i="28"/>
  <c r="N791" i="28"/>
  <c r="N831" i="28"/>
  <c r="N801" i="28"/>
  <c r="N851" i="28"/>
  <c r="N841" i="28"/>
  <c r="N871" i="28"/>
  <c r="N782" i="28"/>
  <c r="N821" i="28"/>
  <c r="N811" i="28"/>
  <c r="P701" i="28"/>
  <c r="N701" i="28"/>
  <c r="S801" i="28"/>
  <c r="S851" i="28"/>
  <c r="S811" i="28"/>
  <c r="S841" i="28"/>
  <c r="S821" i="28"/>
  <c r="S871" i="28"/>
  <c r="S861" i="28"/>
  <c r="S791" i="28"/>
  <c r="S831" i="28"/>
  <c r="S782" i="28"/>
  <c r="AC670" i="28"/>
  <c r="AC680" i="28" s="1"/>
  <c r="AC690" i="28" s="1"/>
  <c r="AC700" i="28" s="1"/>
  <c r="AC710" i="28" s="1"/>
  <c r="AC720" i="28" s="1"/>
  <c r="AC730" i="28" s="1"/>
  <c r="AC740" i="28" s="1"/>
  <c r="AC750" i="28" s="1"/>
  <c r="AC661" i="28"/>
  <c r="O861" i="28"/>
  <c r="O791" i="28"/>
  <c r="O831" i="28"/>
  <c r="O801" i="28"/>
  <c r="O851" i="28"/>
  <c r="O811" i="28"/>
  <c r="O841" i="28"/>
  <c r="O821" i="28"/>
  <c r="O871" i="28"/>
  <c r="O782" i="28"/>
  <c r="T687" i="28"/>
  <c r="AD697" i="28"/>
  <c r="K749" i="28"/>
  <c r="K750" i="28" s="1"/>
  <c r="K740" i="28"/>
  <c r="P718" i="28"/>
  <c r="N718" i="28"/>
  <c r="J728" i="28"/>
  <c r="M870" i="28"/>
  <c r="M860" i="28"/>
  <c r="M790" i="28"/>
  <c r="M830" i="28"/>
  <c r="M840" i="28"/>
  <c r="M781" i="28"/>
  <c r="M810" i="28"/>
  <c r="M850" i="28"/>
  <c r="M820" i="28"/>
  <c r="M800" i="28"/>
  <c r="R801" i="28"/>
  <c r="R851" i="28"/>
  <c r="R811" i="28"/>
  <c r="R841" i="28"/>
  <c r="R871" i="28"/>
  <c r="R831" i="28"/>
  <c r="R791" i="28"/>
  <c r="R861" i="28"/>
  <c r="R782" i="28"/>
  <c r="R821" i="28"/>
  <c r="P870" i="28"/>
  <c r="P860" i="28"/>
  <c r="P790" i="28"/>
  <c r="P830" i="28"/>
  <c r="P850" i="28"/>
  <c r="P840" i="28"/>
  <c r="P820" i="28"/>
  <c r="P800" i="28"/>
  <c r="P810" i="28"/>
  <c r="P781" i="28"/>
  <c r="J711" i="28"/>
  <c r="P700" i="28"/>
  <c r="N700" i="28"/>
  <c r="L740" i="28"/>
  <c r="L749" i="28"/>
  <c r="L750" i="28" s="1"/>
  <c r="AC526" i="28"/>
  <c r="AC535" i="28"/>
  <c r="AC545" i="28" s="1"/>
  <c r="AC555" i="28" s="1"/>
  <c r="AC565" i="28" s="1"/>
  <c r="AC575" i="28" s="1"/>
  <c r="AC585" i="28" s="1"/>
  <c r="AC595" i="28" s="1"/>
  <c r="AC605" i="28" s="1"/>
  <c r="AC615" i="28" s="1"/>
  <c r="P706" i="28"/>
  <c r="N706" i="28"/>
  <c r="J716" i="28"/>
  <c r="P714" i="27"/>
  <c r="N714" i="27"/>
  <c r="J724" i="27"/>
  <c r="AD670" i="27"/>
  <c r="AD661" i="27"/>
  <c r="T660" i="27"/>
  <c r="T687" i="27"/>
  <c r="AD697" i="27"/>
  <c r="AD679" i="27"/>
  <c r="T669" i="27"/>
  <c r="J722" i="27"/>
  <c r="P712" i="27"/>
  <c r="N712" i="27"/>
  <c r="P711" i="27"/>
  <c r="N711" i="27"/>
  <c r="J729" i="27"/>
  <c r="P719" i="27"/>
  <c r="N719" i="27"/>
  <c r="J720" i="27"/>
  <c r="P710" i="27"/>
  <c r="N710" i="27"/>
  <c r="J721" i="27"/>
  <c r="K730" i="27"/>
  <c r="K739" i="27"/>
  <c r="P861" i="27"/>
  <c r="P791" i="27"/>
  <c r="P831" i="27"/>
  <c r="P801" i="27"/>
  <c r="P851" i="27"/>
  <c r="P811" i="27"/>
  <c r="P841" i="27"/>
  <c r="P871" i="27"/>
  <c r="P821" i="27"/>
  <c r="P782" i="27"/>
  <c r="J753" i="27"/>
  <c r="P743" i="27"/>
  <c r="N743" i="27"/>
  <c r="P718" i="27"/>
  <c r="N718" i="27"/>
  <c r="J728" i="27"/>
  <c r="T725" i="27"/>
  <c r="AD735" i="27"/>
  <c r="L729" i="27"/>
  <c r="L720" i="27"/>
  <c r="L731" i="27" s="1"/>
  <c r="T716" i="27"/>
  <c r="AD726" i="27"/>
  <c r="O861" i="27"/>
  <c r="O791" i="27"/>
  <c r="O831" i="27"/>
  <c r="O801" i="27"/>
  <c r="O851" i="27"/>
  <c r="O811" i="27"/>
  <c r="O841" i="27"/>
  <c r="O821" i="27"/>
  <c r="O871" i="27"/>
  <c r="O782" i="27"/>
  <c r="AD688" i="27"/>
  <c r="T678" i="27"/>
  <c r="J737" i="27"/>
  <c r="P727" i="27"/>
  <c r="N727" i="27"/>
  <c r="AC672" i="27"/>
  <c r="AC682" i="27" s="1"/>
  <c r="AC692" i="27" s="1"/>
  <c r="AC702" i="27" s="1"/>
  <c r="AC712" i="27" s="1"/>
  <c r="AC722" i="27" s="1"/>
  <c r="AC732" i="27" s="1"/>
  <c r="AC742" i="27" s="1"/>
  <c r="AC752" i="27" s="1"/>
  <c r="AC663" i="27"/>
  <c r="T827" i="9"/>
  <c r="T797" i="9"/>
  <c r="T837" i="9"/>
  <c r="T817" i="9"/>
  <c r="T857" i="9"/>
  <c r="T867" i="9"/>
  <c r="T807" i="9"/>
  <c r="T787" i="9"/>
  <c r="T847"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51" i="28" l="1"/>
  <c r="K751" i="28"/>
  <c r="K741" i="27"/>
  <c r="AD528" i="27"/>
  <c r="AD538" i="27" s="1"/>
  <c r="AD548" i="27" s="1"/>
  <c r="AD558" i="27" s="1"/>
  <c r="AD568" i="27" s="1"/>
  <c r="AD578" i="27" s="1"/>
  <c r="AD588" i="27" s="1"/>
  <c r="AD598" i="27" s="1"/>
  <c r="AD608" i="27" s="1"/>
  <c r="AD618" i="27" s="1"/>
  <c r="AD537" i="27"/>
  <c r="AD547" i="27" s="1"/>
  <c r="AD557" i="27" s="1"/>
  <c r="AD567" i="27" s="1"/>
  <c r="AD577" i="27" s="1"/>
  <c r="AD587" i="27" s="1"/>
  <c r="AD597" i="27" s="1"/>
  <c r="AD607" i="27" s="1"/>
  <c r="AD617" i="27" s="1"/>
  <c r="Q811" i="28"/>
  <c r="Q841" i="28"/>
  <c r="Q821" i="28"/>
  <c r="Q801" i="28"/>
  <c r="Q871" i="28"/>
  <c r="Q791" i="28"/>
  <c r="Q782" i="28"/>
  <c r="Q851" i="28"/>
  <c r="Q831" i="28"/>
  <c r="Q861" i="28"/>
  <c r="N791" i="27"/>
  <c r="N782" i="27"/>
  <c r="N831" i="27"/>
  <c r="N801" i="27"/>
  <c r="N871" i="27"/>
  <c r="N841" i="27"/>
  <c r="N851" i="27"/>
  <c r="N811" i="27"/>
  <c r="N821" i="27"/>
  <c r="N861" i="27"/>
  <c r="R801" i="27"/>
  <c r="R811" i="27"/>
  <c r="R851" i="27"/>
  <c r="R821" i="27"/>
  <c r="R871" i="27"/>
  <c r="R791" i="27"/>
  <c r="R861" i="27"/>
  <c r="R831" i="27"/>
  <c r="R841" i="27"/>
  <c r="R782" i="27"/>
  <c r="U861" i="27"/>
  <c r="U851" i="27"/>
  <c r="U831" i="27"/>
  <c r="U841" i="27"/>
  <c r="U811" i="27"/>
  <c r="U782" i="27"/>
  <c r="U791" i="27"/>
  <c r="U871" i="27"/>
  <c r="U801" i="27"/>
  <c r="U821" i="27"/>
  <c r="M791" i="27"/>
  <c r="M782" i="27"/>
  <c r="M831" i="27"/>
  <c r="M801" i="27"/>
  <c r="M841" i="27"/>
  <c r="M851" i="27"/>
  <c r="M811" i="27"/>
  <c r="M821" i="27"/>
  <c r="M861" i="27"/>
  <c r="M871" i="27"/>
  <c r="Q851" i="27"/>
  <c r="Q801" i="27"/>
  <c r="Q811" i="27"/>
  <c r="Q841" i="27"/>
  <c r="Q821" i="27"/>
  <c r="Q861" i="27"/>
  <c r="Q871" i="27"/>
  <c r="Q791" i="27"/>
  <c r="Q831" i="27"/>
  <c r="Q782" i="27"/>
  <c r="J734" i="28"/>
  <c r="P724" i="28"/>
  <c r="N724" i="28"/>
  <c r="N735" i="29"/>
  <c r="P735" i="29"/>
  <c r="T706" i="29"/>
  <c r="AD716" i="29"/>
  <c r="P736" i="29"/>
  <c r="N736" i="29"/>
  <c r="AD725" i="29"/>
  <c r="T715" i="29"/>
  <c r="T688" i="29"/>
  <c r="AD698" i="29"/>
  <c r="T697" i="29"/>
  <c r="AD707" i="29"/>
  <c r="T724" i="29"/>
  <c r="AD734" i="29"/>
  <c r="T734" i="29" s="1"/>
  <c r="AD689" i="29"/>
  <c r="T679" i="29"/>
  <c r="AC536" i="27"/>
  <c r="AC546" i="27" s="1"/>
  <c r="AC556" i="27" s="1"/>
  <c r="AC566" i="27" s="1"/>
  <c r="AC576" i="27" s="1"/>
  <c r="AC586" i="27" s="1"/>
  <c r="AC596" i="27" s="1"/>
  <c r="AC606" i="27" s="1"/>
  <c r="AC616" i="27" s="1"/>
  <c r="AC527" i="27"/>
  <c r="T821" i="27"/>
  <c r="T871" i="27"/>
  <c r="T861" i="27"/>
  <c r="T801" i="27"/>
  <c r="T831" i="27"/>
  <c r="T851" i="27"/>
  <c r="T791" i="27"/>
  <c r="T841" i="27"/>
  <c r="T782" i="27"/>
  <c r="T811" i="27"/>
  <c r="S812" i="27"/>
  <c r="S852" i="27"/>
  <c r="S842" i="27"/>
  <c r="S792" i="27"/>
  <c r="S783" i="27"/>
  <c r="S822" i="27"/>
  <c r="S862" i="27"/>
  <c r="S872" i="27"/>
  <c r="S832" i="27"/>
  <c r="S802" i="27"/>
  <c r="T697" i="28"/>
  <c r="AD707" i="28"/>
  <c r="O852" i="28"/>
  <c r="O812" i="28"/>
  <c r="O842" i="28"/>
  <c r="O783" i="28"/>
  <c r="O822" i="28"/>
  <c r="O872" i="28"/>
  <c r="O862" i="28"/>
  <c r="O832" i="28"/>
  <c r="O792" i="28"/>
  <c r="O802" i="28"/>
  <c r="P727" i="28"/>
  <c r="N727" i="28"/>
  <c r="J737" i="28"/>
  <c r="AC671" i="28"/>
  <c r="AC681" i="28" s="1"/>
  <c r="AC691" i="28" s="1"/>
  <c r="AC701" i="28" s="1"/>
  <c r="AC711" i="28" s="1"/>
  <c r="AC721" i="28" s="1"/>
  <c r="AC731" i="28" s="1"/>
  <c r="AC741" i="28" s="1"/>
  <c r="AC751" i="28" s="1"/>
  <c r="AC662" i="28"/>
  <c r="T725" i="28"/>
  <c r="AD735" i="28"/>
  <c r="J729" i="28"/>
  <c r="J720" i="28"/>
  <c r="P719" i="28"/>
  <c r="N719" i="28"/>
  <c r="P732" i="28"/>
  <c r="N732" i="28"/>
  <c r="J742" i="28"/>
  <c r="T842" i="28"/>
  <c r="T783" i="28"/>
  <c r="T822" i="28"/>
  <c r="T872" i="28"/>
  <c r="T862" i="28"/>
  <c r="T852" i="28"/>
  <c r="T832" i="28"/>
  <c r="T802" i="28"/>
  <c r="T812" i="28"/>
  <c r="T792" i="28"/>
  <c r="N710" i="28"/>
  <c r="J721" i="28"/>
  <c r="P710" i="28"/>
  <c r="P716" i="28"/>
  <c r="N716" i="28"/>
  <c r="T706" i="28"/>
  <c r="AD716" i="28"/>
  <c r="S812" i="28"/>
  <c r="S842" i="28"/>
  <c r="S783" i="28"/>
  <c r="S822" i="28"/>
  <c r="S872" i="28"/>
  <c r="S862" i="28"/>
  <c r="S832" i="28"/>
  <c r="S852" i="28"/>
  <c r="S802" i="28"/>
  <c r="S792" i="28"/>
  <c r="P733" i="28"/>
  <c r="N733" i="28"/>
  <c r="J743" i="28"/>
  <c r="M861" i="28"/>
  <c r="M791" i="28"/>
  <c r="M831" i="28"/>
  <c r="M801" i="28"/>
  <c r="M851" i="28"/>
  <c r="M841" i="28"/>
  <c r="M821" i="28"/>
  <c r="M871" i="28"/>
  <c r="M782" i="28"/>
  <c r="M811" i="28"/>
  <c r="AD662" i="28"/>
  <c r="T661" i="28"/>
  <c r="AD671" i="28"/>
  <c r="T670" i="28"/>
  <c r="AD680" i="28"/>
  <c r="R812" i="28"/>
  <c r="R842" i="28"/>
  <c r="R783" i="28"/>
  <c r="R822" i="28"/>
  <c r="R872" i="28"/>
  <c r="R862" i="28"/>
  <c r="R832" i="28"/>
  <c r="R852" i="28"/>
  <c r="R802" i="28"/>
  <c r="R792" i="28"/>
  <c r="AD689" i="28"/>
  <c r="T679" i="28"/>
  <c r="T688" i="28"/>
  <c r="AD698" i="28"/>
  <c r="AD528" i="28"/>
  <c r="AD538" i="28" s="1"/>
  <c r="AD548" i="28" s="1"/>
  <c r="AD558" i="28" s="1"/>
  <c r="AD568" i="28" s="1"/>
  <c r="AD578" i="28" s="1"/>
  <c r="AD588" i="28" s="1"/>
  <c r="AD598" i="28" s="1"/>
  <c r="AD608" i="28" s="1"/>
  <c r="AD618" i="28" s="1"/>
  <c r="AD537" i="28"/>
  <c r="AD547" i="28" s="1"/>
  <c r="AD557" i="28" s="1"/>
  <c r="AD567" i="28" s="1"/>
  <c r="AD577" i="28" s="1"/>
  <c r="AD587" i="28" s="1"/>
  <c r="AD597" i="28" s="1"/>
  <c r="AD607" i="28" s="1"/>
  <c r="AD617" i="28" s="1"/>
  <c r="U864" i="28"/>
  <c r="U794" i="28"/>
  <c r="U834" i="28"/>
  <c r="U804" i="28"/>
  <c r="U854" i="28"/>
  <c r="U814" i="28"/>
  <c r="U844" i="28"/>
  <c r="U824" i="28"/>
  <c r="U874" i="28"/>
  <c r="P711" i="28"/>
  <c r="N711" i="28"/>
  <c r="N852" i="28"/>
  <c r="N812" i="28"/>
  <c r="N842" i="28"/>
  <c r="N783" i="28"/>
  <c r="N822" i="28"/>
  <c r="N872" i="28"/>
  <c r="N862" i="28"/>
  <c r="N832" i="28"/>
  <c r="N792" i="28"/>
  <c r="N802" i="28"/>
  <c r="AC527" i="28"/>
  <c r="AC536" i="28"/>
  <c r="AC546" i="28" s="1"/>
  <c r="AC556" i="28" s="1"/>
  <c r="AC566" i="28" s="1"/>
  <c r="AC576" i="28" s="1"/>
  <c r="AC586" i="28" s="1"/>
  <c r="AC596" i="28" s="1"/>
  <c r="AC606" i="28" s="1"/>
  <c r="AC616" i="28" s="1"/>
  <c r="P861" i="28"/>
  <c r="P791" i="28"/>
  <c r="P831" i="28"/>
  <c r="P801" i="28"/>
  <c r="P851" i="28"/>
  <c r="P811" i="28"/>
  <c r="P841" i="28"/>
  <c r="P821" i="28"/>
  <c r="P871" i="28"/>
  <c r="P782" i="28"/>
  <c r="P728" i="28"/>
  <c r="N728" i="28"/>
  <c r="J738" i="28"/>
  <c r="N724" i="27"/>
  <c r="P724" i="27"/>
  <c r="J734" i="27"/>
  <c r="P753" i="27"/>
  <c r="N753" i="27"/>
  <c r="P812" i="27"/>
  <c r="P842" i="27"/>
  <c r="P783" i="27"/>
  <c r="P822" i="27"/>
  <c r="P872" i="27"/>
  <c r="P862" i="27"/>
  <c r="P792" i="27"/>
  <c r="P832" i="27"/>
  <c r="P852" i="27"/>
  <c r="P802" i="27"/>
  <c r="AC664" i="27"/>
  <c r="AC674" i="27" s="1"/>
  <c r="AC684" i="27" s="1"/>
  <c r="AC694" i="27" s="1"/>
  <c r="AC704" i="27" s="1"/>
  <c r="AC714" i="27" s="1"/>
  <c r="AC724" i="27" s="1"/>
  <c r="AC734" i="27" s="1"/>
  <c r="AC744" i="27" s="1"/>
  <c r="AC754" i="27" s="1"/>
  <c r="AC673" i="27"/>
  <c r="AC683" i="27" s="1"/>
  <c r="AC693" i="27" s="1"/>
  <c r="AC703" i="27" s="1"/>
  <c r="AC713" i="27" s="1"/>
  <c r="AC723" i="27" s="1"/>
  <c r="AC733" i="27" s="1"/>
  <c r="AC743" i="27" s="1"/>
  <c r="AC753" i="27" s="1"/>
  <c r="L730" i="27"/>
  <c r="L741" i="27" s="1"/>
  <c r="L739" i="27"/>
  <c r="J731" i="27"/>
  <c r="P720" i="27"/>
  <c r="N720" i="27"/>
  <c r="J730" i="27"/>
  <c r="P729" i="27"/>
  <c r="N729" i="27"/>
  <c r="J739" i="27"/>
  <c r="AD736" i="27"/>
  <c r="T726" i="27"/>
  <c r="AD698" i="27"/>
  <c r="T688" i="27"/>
  <c r="K749" i="27"/>
  <c r="K750" i="27" s="1"/>
  <c r="K740" i="27"/>
  <c r="P722" i="27"/>
  <c r="N722" i="27"/>
  <c r="J732" i="27"/>
  <c r="O852" i="27"/>
  <c r="O812" i="27"/>
  <c r="O842" i="27"/>
  <c r="O783" i="27"/>
  <c r="O822" i="27"/>
  <c r="O872" i="27"/>
  <c r="O862" i="27"/>
  <c r="O792" i="27"/>
  <c r="O832" i="27"/>
  <c r="O802" i="27"/>
  <c r="P737" i="27"/>
  <c r="N737" i="27"/>
  <c r="J747" i="27"/>
  <c r="P721" i="27"/>
  <c r="N721" i="27"/>
  <c r="AD689" i="27"/>
  <c r="T679" i="27"/>
  <c r="AD707" i="27"/>
  <c r="T697" i="27"/>
  <c r="T735" i="27"/>
  <c r="AD745" i="27"/>
  <c r="T745" i="27" s="1"/>
  <c r="AD662" i="27"/>
  <c r="AD671" i="27"/>
  <c r="T661" i="27"/>
  <c r="N728" i="27"/>
  <c r="P728" i="27"/>
  <c r="J738" i="27"/>
  <c r="T670" i="27"/>
  <c r="AD680" i="27"/>
  <c r="T818" i="9"/>
  <c r="T838" i="9"/>
  <c r="T788" i="9"/>
  <c r="T858" i="9"/>
  <c r="T808" i="9"/>
  <c r="T868" i="9"/>
  <c r="T798" i="9"/>
  <c r="T848" i="9"/>
  <c r="T828" i="9"/>
  <c r="U776" i="9"/>
  <c r="U777" i="9" s="1"/>
  <c r="U778" i="9" s="1"/>
  <c r="U779" i="9" s="1"/>
  <c r="U780" i="9" s="1"/>
  <c r="U781" i="9" s="1"/>
  <c r="U782" i="9" s="1"/>
  <c r="U783" i="9" s="1"/>
  <c r="U784" i="9" s="1"/>
  <c r="K751" i="27" l="1"/>
  <c r="N822" i="27"/>
  <c r="N872" i="27"/>
  <c r="N862" i="27"/>
  <c r="N783" i="27"/>
  <c r="N792" i="27"/>
  <c r="N852" i="27"/>
  <c r="N832" i="27"/>
  <c r="N842" i="27"/>
  <c r="N812" i="27"/>
  <c r="N802" i="27"/>
  <c r="Q842" i="28"/>
  <c r="Q792" i="28"/>
  <c r="Q822" i="28"/>
  <c r="Q852" i="28"/>
  <c r="Q872" i="28"/>
  <c r="Q862" i="28"/>
  <c r="Q832" i="28"/>
  <c r="Q802" i="28"/>
  <c r="Q783" i="28"/>
  <c r="Q812" i="28"/>
  <c r="Q842" i="27"/>
  <c r="Q802" i="27"/>
  <c r="Q852" i="27"/>
  <c r="Q783" i="27"/>
  <c r="Q822" i="27"/>
  <c r="Q792" i="27"/>
  <c r="Q872" i="27"/>
  <c r="Q862" i="27"/>
  <c r="Q832" i="27"/>
  <c r="Q812" i="27"/>
  <c r="M783" i="27"/>
  <c r="M822" i="27"/>
  <c r="M842" i="27"/>
  <c r="M872" i="27"/>
  <c r="M862" i="27"/>
  <c r="M802" i="27"/>
  <c r="M792" i="27"/>
  <c r="M852" i="27"/>
  <c r="M832" i="27"/>
  <c r="M812" i="27"/>
  <c r="R842" i="27"/>
  <c r="R783" i="27"/>
  <c r="R852" i="27"/>
  <c r="R822" i="27"/>
  <c r="R872" i="27"/>
  <c r="R832" i="27"/>
  <c r="R862" i="27"/>
  <c r="R812" i="27"/>
  <c r="R802" i="27"/>
  <c r="R792" i="27"/>
  <c r="U812" i="27"/>
  <c r="U783" i="27"/>
  <c r="U792" i="27"/>
  <c r="U822" i="27"/>
  <c r="U872" i="27"/>
  <c r="U852" i="27"/>
  <c r="U832" i="27"/>
  <c r="U862" i="27"/>
  <c r="U842" i="27"/>
  <c r="U802" i="27"/>
  <c r="J744" i="28"/>
  <c r="P734" i="28"/>
  <c r="N734" i="28"/>
  <c r="T725" i="29"/>
  <c r="AD735" i="29"/>
  <c r="T735" i="29" s="1"/>
  <c r="AD699" i="29"/>
  <c r="T689" i="29"/>
  <c r="AD717" i="29"/>
  <c r="T707" i="29"/>
  <c r="AD726" i="29"/>
  <c r="T716" i="29"/>
  <c r="AD708" i="29"/>
  <c r="T698" i="29"/>
  <c r="S803" i="27"/>
  <c r="S853" i="27"/>
  <c r="S813" i="27"/>
  <c r="S843" i="27"/>
  <c r="S784" i="27"/>
  <c r="S873" i="27"/>
  <c r="S823" i="27"/>
  <c r="S863" i="27"/>
  <c r="S793" i="27"/>
  <c r="S833" i="27"/>
  <c r="AC528" i="27"/>
  <c r="AC538" i="27" s="1"/>
  <c r="AC548" i="27" s="1"/>
  <c r="AC558" i="27" s="1"/>
  <c r="AC568" i="27" s="1"/>
  <c r="AC578" i="27" s="1"/>
  <c r="AC588" i="27" s="1"/>
  <c r="AC598" i="27" s="1"/>
  <c r="AC608" i="27" s="1"/>
  <c r="AC618" i="27" s="1"/>
  <c r="AC537" i="27"/>
  <c r="AC547" i="27" s="1"/>
  <c r="AC557" i="27" s="1"/>
  <c r="AC567" i="27" s="1"/>
  <c r="AC577" i="27" s="1"/>
  <c r="AC587" i="27" s="1"/>
  <c r="AC597" i="27" s="1"/>
  <c r="AC607" i="27" s="1"/>
  <c r="AC617" i="27" s="1"/>
  <c r="T862" i="27"/>
  <c r="T792" i="27"/>
  <c r="T832" i="27"/>
  <c r="T802" i="27"/>
  <c r="T783" i="27"/>
  <c r="T812" i="27"/>
  <c r="T842" i="27"/>
  <c r="T852" i="27"/>
  <c r="T822" i="27"/>
  <c r="T872" i="27"/>
  <c r="T873" i="28"/>
  <c r="T863" i="28"/>
  <c r="T793" i="28"/>
  <c r="T833" i="28"/>
  <c r="T853" i="28"/>
  <c r="T843" i="28"/>
  <c r="T823" i="28"/>
  <c r="T803" i="28"/>
  <c r="T784" i="28"/>
  <c r="T813" i="28"/>
  <c r="AC528" i="28"/>
  <c r="AC538" i="28" s="1"/>
  <c r="AC548" i="28" s="1"/>
  <c r="AC558" i="28" s="1"/>
  <c r="AC568" i="28" s="1"/>
  <c r="AC578" i="28" s="1"/>
  <c r="AC588" i="28" s="1"/>
  <c r="AC598" i="28" s="1"/>
  <c r="AC608" i="28" s="1"/>
  <c r="AC618" i="28" s="1"/>
  <c r="AC537" i="28"/>
  <c r="AC547" i="28" s="1"/>
  <c r="AC557" i="28" s="1"/>
  <c r="AC567" i="28" s="1"/>
  <c r="AC577" i="28" s="1"/>
  <c r="AC587" i="28" s="1"/>
  <c r="AC597" i="28" s="1"/>
  <c r="AC607" i="28" s="1"/>
  <c r="AC617" i="28" s="1"/>
  <c r="P720" i="28"/>
  <c r="N720" i="28"/>
  <c r="J731" i="28"/>
  <c r="R873" i="28"/>
  <c r="R863" i="28"/>
  <c r="R793" i="28"/>
  <c r="R833" i="28"/>
  <c r="R853" i="28"/>
  <c r="R843" i="28"/>
  <c r="R784" i="28"/>
  <c r="R803" i="28"/>
  <c r="R823" i="28"/>
  <c r="R813" i="28"/>
  <c r="P743" i="28"/>
  <c r="J753" i="28"/>
  <c r="N743" i="28"/>
  <c r="J730" i="28"/>
  <c r="P729" i="28"/>
  <c r="N729" i="28"/>
  <c r="J739" i="28"/>
  <c r="AC663" i="28"/>
  <c r="AC672" i="28"/>
  <c r="AC682" i="28" s="1"/>
  <c r="AC692" i="28" s="1"/>
  <c r="AC702" i="28" s="1"/>
  <c r="AC712" i="28" s="1"/>
  <c r="AC722" i="28" s="1"/>
  <c r="AC732" i="28" s="1"/>
  <c r="AC742" i="28" s="1"/>
  <c r="AC752" i="28" s="1"/>
  <c r="P737" i="28"/>
  <c r="N737" i="28"/>
  <c r="J747" i="28"/>
  <c r="T716" i="28"/>
  <c r="AD726" i="28"/>
  <c r="T680" i="28"/>
  <c r="AD690" i="28"/>
  <c r="N843" i="28"/>
  <c r="N784" i="28"/>
  <c r="N823" i="28"/>
  <c r="N873" i="28"/>
  <c r="N863" i="28"/>
  <c r="N833" i="28"/>
  <c r="N853" i="28"/>
  <c r="N803" i="28"/>
  <c r="N813" i="28"/>
  <c r="N793" i="28"/>
  <c r="S873" i="28"/>
  <c r="S863" i="28"/>
  <c r="S793" i="28"/>
  <c r="S833" i="28"/>
  <c r="S853" i="28"/>
  <c r="S843" i="28"/>
  <c r="S823" i="28"/>
  <c r="S803" i="28"/>
  <c r="S784" i="28"/>
  <c r="S813" i="28"/>
  <c r="N721" i="28"/>
  <c r="P721" i="28"/>
  <c r="AD699" i="28"/>
  <c r="T689" i="28"/>
  <c r="P812" i="28"/>
  <c r="P842" i="28"/>
  <c r="P783" i="28"/>
  <c r="P822" i="28"/>
  <c r="P872" i="28"/>
  <c r="P862" i="28"/>
  <c r="P832" i="28"/>
  <c r="P802" i="28"/>
  <c r="P852" i="28"/>
  <c r="P792" i="28"/>
  <c r="J748" i="28"/>
  <c r="P738" i="28"/>
  <c r="N738" i="28"/>
  <c r="AD663" i="28"/>
  <c r="T662" i="28"/>
  <c r="AD672" i="28"/>
  <c r="T698" i="28"/>
  <c r="AD708" i="28"/>
  <c r="T707" i="28"/>
  <c r="AD717" i="28"/>
  <c r="J752" i="28"/>
  <c r="P742" i="28"/>
  <c r="N742" i="28"/>
  <c r="AD745" i="28"/>
  <c r="T745" i="28" s="1"/>
  <c r="T735" i="28"/>
  <c r="T671" i="28"/>
  <c r="AD681" i="28"/>
  <c r="O784" i="28"/>
  <c r="O823" i="28"/>
  <c r="O873" i="28"/>
  <c r="O863" i="28"/>
  <c r="O833" i="28"/>
  <c r="O853" i="28"/>
  <c r="O803" i="28"/>
  <c r="O813" i="28"/>
  <c r="O843" i="28"/>
  <c r="O793" i="28"/>
  <c r="M802" i="28"/>
  <c r="M852" i="28"/>
  <c r="M812" i="28"/>
  <c r="M842" i="28"/>
  <c r="M783" i="28"/>
  <c r="M822" i="28"/>
  <c r="M872" i="28"/>
  <c r="M862" i="28"/>
  <c r="M832" i="28"/>
  <c r="M792" i="28"/>
  <c r="N734" i="27"/>
  <c r="J744" i="27"/>
  <c r="P734" i="27"/>
  <c r="J748" i="27"/>
  <c r="N738" i="27"/>
  <c r="P738" i="27"/>
  <c r="T698" i="27"/>
  <c r="AD708" i="27"/>
  <c r="T736" i="27"/>
  <c r="AD746" i="27"/>
  <c r="T746" i="27" s="1"/>
  <c r="T671" i="27"/>
  <c r="AD681" i="27"/>
  <c r="J749" i="27"/>
  <c r="J740" i="27"/>
  <c r="P739" i="27"/>
  <c r="N739" i="27"/>
  <c r="P823" i="27"/>
  <c r="P873" i="27"/>
  <c r="P863" i="27"/>
  <c r="P793" i="27"/>
  <c r="P833" i="27"/>
  <c r="P803" i="27"/>
  <c r="P853" i="27"/>
  <c r="P813" i="27"/>
  <c r="P843" i="27"/>
  <c r="P784" i="27"/>
  <c r="T662" i="27"/>
  <c r="AD672" i="27"/>
  <c r="AD663" i="27"/>
  <c r="J741" i="27"/>
  <c r="P730" i="27"/>
  <c r="N730" i="27"/>
  <c r="T707" i="27"/>
  <c r="AD717" i="27"/>
  <c r="O784" i="27"/>
  <c r="O823" i="27"/>
  <c r="O873" i="27"/>
  <c r="O863" i="27"/>
  <c r="O793" i="27"/>
  <c r="O833" i="27"/>
  <c r="O803" i="27"/>
  <c r="O853" i="27"/>
  <c r="O813" i="27"/>
  <c r="O843" i="27"/>
  <c r="P732" i="27"/>
  <c r="N732" i="27"/>
  <c r="J742" i="27"/>
  <c r="AD690" i="27"/>
  <c r="T680" i="27"/>
  <c r="AD699" i="27"/>
  <c r="T689" i="27"/>
  <c r="P731" i="27"/>
  <c r="N731" i="27"/>
  <c r="P747" i="27"/>
  <c r="N747" i="27"/>
  <c r="L740" i="27"/>
  <c r="L751" i="27" s="1"/>
  <c r="L749" i="27"/>
  <c r="L750" i="27" s="1"/>
  <c r="T839" i="9"/>
  <c r="T809" i="9"/>
  <c r="T869" i="9"/>
  <c r="T819" i="9"/>
  <c r="T859" i="9"/>
  <c r="T799" i="9"/>
  <c r="T849" i="9"/>
  <c r="T789" i="9"/>
  <c r="T829" i="9"/>
  <c r="V97" i="17"/>
  <c r="W97" i="17"/>
  <c r="X97" i="17"/>
  <c r="Y97" i="17"/>
  <c r="Z97" i="17"/>
  <c r="AA97" i="17"/>
  <c r="AB97" i="17"/>
  <c r="AC97" i="17"/>
  <c r="AD97" i="17"/>
  <c r="U97" i="17"/>
  <c r="F98" i="17"/>
  <c r="N784" i="27" l="1"/>
  <c r="N813" i="27"/>
  <c r="N853" i="27"/>
  <c r="N823" i="27"/>
  <c r="N873" i="27"/>
  <c r="N863" i="27"/>
  <c r="N793" i="27"/>
  <c r="N833" i="27"/>
  <c r="N843" i="27"/>
  <c r="N803" i="27"/>
  <c r="Q873" i="28"/>
  <c r="Q823" i="28"/>
  <c r="Q863" i="28"/>
  <c r="Q813" i="28"/>
  <c r="Q793" i="28"/>
  <c r="Q833" i="28"/>
  <c r="Q853" i="28"/>
  <c r="Q803" i="28"/>
  <c r="Q784" i="28"/>
  <c r="Q843" i="28"/>
  <c r="R873" i="27"/>
  <c r="R843" i="27"/>
  <c r="R823" i="27"/>
  <c r="R784" i="27"/>
  <c r="R863" i="27"/>
  <c r="R813" i="27"/>
  <c r="R803" i="27"/>
  <c r="R793" i="27"/>
  <c r="R853" i="27"/>
  <c r="R833" i="27"/>
  <c r="Q813" i="27"/>
  <c r="Q823" i="27"/>
  <c r="Q873" i="27"/>
  <c r="Q843" i="27"/>
  <c r="Q833" i="27"/>
  <c r="Q863" i="27"/>
  <c r="Q784" i="27"/>
  <c r="Q793" i="27"/>
  <c r="Q803" i="27"/>
  <c r="Q853" i="27"/>
  <c r="U863" i="27"/>
  <c r="U784" i="27"/>
  <c r="U833" i="27"/>
  <c r="U853" i="27"/>
  <c r="U793" i="27"/>
  <c r="U813" i="27"/>
  <c r="U803" i="27"/>
  <c r="U843" i="27"/>
  <c r="U823" i="27"/>
  <c r="U873" i="27"/>
  <c r="M853" i="27"/>
  <c r="M793" i="27"/>
  <c r="M843" i="27"/>
  <c r="M813" i="27"/>
  <c r="M873" i="27"/>
  <c r="M784" i="27"/>
  <c r="M833" i="27"/>
  <c r="M803" i="27"/>
  <c r="M823" i="27"/>
  <c r="M863" i="27"/>
  <c r="P744" i="28"/>
  <c r="N744" i="28"/>
  <c r="J754" i="28"/>
  <c r="T726" i="29"/>
  <c r="AD736" i="29"/>
  <c r="T736" i="29" s="1"/>
  <c r="AD727" i="29"/>
  <c r="T717" i="29"/>
  <c r="T699" i="29"/>
  <c r="AD709" i="29"/>
  <c r="T708" i="29"/>
  <c r="AD718" i="29"/>
  <c r="U106" i="17"/>
  <c r="F112" i="17"/>
  <c r="S834" i="27"/>
  <c r="S804" i="27"/>
  <c r="S854" i="27"/>
  <c r="S814" i="27"/>
  <c r="S874" i="27"/>
  <c r="S824" i="27"/>
  <c r="S864" i="27"/>
  <c r="S844" i="27"/>
  <c r="S794" i="27"/>
  <c r="T873" i="27"/>
  <c r="T784" i="27"/>
  <c r="T853" i="27"/>
  <c r="T863" i="27"/>
  <c r="T823" i="27"/>
  <c r="T793" i="27"/>
  <c r="T833" i="27"/>
  <c r="T803" i="27"/>
  <c r="T813" i="27"/>
  <c r="T843" i="27"/>
  <c r="T663" i="28"/>
  <c r="AD673" i="28"/>
  <c r="AD664" i="28"/>
  <c r="N864" i="28"/>
  <c r="N794" i="28"/>
  <c r="N834" i="28"/>
  <c r="N804" i="28"/>
  <c r="N854" i="28"/>
  <c r="N844" i="28"/>
  <c r="N824" i="28"/>
  <c r="N874" i="28"/>
  <c r="N814" i="28"/>
  <c r="AD718" i="28"/>
  <c r="T708" i="28"/>
  <c r="P823" i="28"/>
  <c r="P873" i="28"/>
  <c r="P863" i="28"/>
  <c r="P833" i="28"/>
  <c r="P853" i="28"/>
  <c r="P803" i="28"/>
  <c r="P784" i="28"/>
  <c r="P813" i="28"/>
  <c r="P843" i="28"/>
  <c r="P793" i="28"/>
  <c r="T699" i="28"/>
  <c r="AD709" i="28"/>
  <c r="AD700" i="28"/>
  <c r="T690" i="28"/>
  <c r="R864" i="28"/>
  <c r="R794" i="28"/>
  <c r="R834" i="28"/>
  <c r="R804" i="28"/>
  <c r="R854" i="28"/>
  <c r="R844" i="28"/>
  <c r="R824" i="28"/>
  <c r="R874" i="28"/>
  <c r="R814" i="28"/>
  <c r="P731" i="28"/>
  <c r="N731" i="28"/>
  <c r="AD736" i="28"/>
  <c r="T726" i="28"/>
  <c r="T864" i="28"/>
  <c r="T794" i="28"/>
  <c r="T834" i="28"/>
  <c r="T804" i="28"/>
  <c r="T854" i="28"/>
  <c r="T814" i="28"/>
  <c r="T844" i="28"/>
  <c r="T824" i="28"/>
  <c r="T874" i="28"/>
  <c r="O864" i="28"/>
  <c r="O794" i="28"/>
  <c r="O834" i="28"/>
  <c r="O804" i="28"/>
  <c r="O854" i="28"/>
  <c r="O844" i="28"/>
  <c r="O824" i="28"/>
  <c r="O874" i="28"/>
  <c r="O814" i="28"/>
  <c r="S864" i="28"/>
  <c r="S794" i="28"/>
  <c r="S834" i="28"/>
  <c r="S804" i="28"/>
  <c r="S854" i="28"/>
  <c r="S844" i="28"/>
  <c r="S874" i="28"/>
  <c r="S814" i="28"/>
  <c r="S824" i="28"/>
  <c r="AD682" i="28"/>
  <c r="T672" i="28"/>
  <c r="T717" i="28"/>
  <c r="AD727" i="28"/>
  <c r="P748" i="28"/>
  <c r="N748" i="28"/>
  <c r="M843" i="28"/>
  <c r="M784" i="28"/>
  <c r="M823" i="28"/>
  <c r="M873" i="28"/>
  <c r="M863" i="28"/>
  <c r="M833" i="28"/>
  <c r="M853" i="28"/>
  <c r="M813" i="28"/>
  <c r="M803" i="28"/>
  <c r="M793" i="28"/>
  <c r="P753" i="28"/>
  <c r="N753" i="28"/>
  <c r="AC673" i="28"/>
  <c r="AC683" i="28" s="1"/>
  <c r="AC693" i="28" s="1"/>
  <c r="AC703" i="28" s="1"/>
  <c r="AC713" i="28" s="1"/>
  <c r="AC723" i="28" s="1"/>
  <c r="AC733" i="28" s="1"/>
  <c r="AC743" i="28" s="1"/>
  <c r="AC753" i="28" s="1"/>
  <c r="AC664" i="28"/>
  <c r="AC674" i="28" s="1"/>
  <c r="AC684" i="28" s="1"/>
  <c r="AC694" i="28" s="1"/>
  <c r="AC704" i="28" s="1"/>
  <c r="AC714" i="28" s="1"/>
  <c r="AC724" i="28" s="1"/>
  <c r="AC734" i="28" s="1"/>
  <c r="AC744" i="28" s="1"/>
  <c r="AC754" i="28" s="1"/>
  <c r="J741" i="28"/>
  <c r="N730" i="28"/>
  <c r="P730" i="28"/>
  <c r="AD691" i="28"/>
  <c r="T681" i="28"/>
  <c r="J749" i="28"/>
  <c r="J740" i="28"/>
  <c r="P739" i="28"/>
  <c r="N739" i="28"/>
  <c r="P747" i="28"/>
  <c r="N747" i="28"/>
  <c r="P752" i="28"/>
  <c r="N752" i="28"/>
  <c r="J754" i="27"/>
  <c r="P744" i="27"/>
  <c r="N744" i="27"/>
  <c r="T699" i="27"/>
  <c r="AD709" i="27"/>
  <c r="O864" i="27"/>
  <c r="O794" i="27"/>
  <c r="O834" i="27"/>
  <c r="O804" i="27"/>
  <c r="O854" i="27"/>
  <c r="O844" i="27"/>
  <c r="O824" i="27"/>
  <c r="O874" i="27"/>
  <c r="O814" i="27"/>
  <c r="P740" i="27"/>
  <c r="N740" i="27"/>
  <c r="J751" i="27"/>
  <c r="P864" i="27"/>
  <c r="P794" i="27"/>
  <c r="P834" i="27"/>
  <c r="P804" i="27"/>
  <c r="P854" i="27"/>
  <c r="P814" i="27"/>
  <c r="P844" i="27"/>
  <c r="P824" i="27"/>
  <c r="P874" i="27"/>
  <c r="T717" i="27"/>
  <c r="AD727" i="27"/>
  <c r="P749" i="27"/>
  <c r="N749" i="27"/>
  <c r="J750" i="27"/>
  <c r="T681" i="27"/>
  <c r="AD691" i="27"/>
  <c r="AD718" i="27"/>
  <c r="T708" i="27"/>
  <c r="P742" i="27"/>
  <c r="N742" i="27"/>
  <c r="J752" i="27"/>
  <c r="N741" i="27"/>
  <c r="P741" i="27"/>
  <c r="AD664" i="27"/>
  <c r="T663" i="27"/>
  <c r="AD673" i="27"/>
  <c r="T690" i="27"/>
  <c r="AD700" i="27"/>
  <c r="T672" i="27"/>
  <c r="AD682" i="27"/>
  <c r="N748" i="27"/>
  <c r="P748" i="27"/>
  <c r="T810" i="9"/>
  <c r="T790" i="9"/>
  <c r="T800" i="9"/>
  <c r="T820" i="9"/>
  <c r="T840" i="9"/>
  <c r="T870" i="9"/>
  <c r="T860" i="9"/>
  <c r="T850" i="9"/>
  <c r="T830" i="9"/>
  <c r="U98" i="17"/>
  <c r="U111" i="17"/>
  <c r="U110" i="17"/>
  <c r="U105" i="17"/>
  <c r="U104" i="17"/>
  <c r="U112" i="17"/>
  <c r="U103" i="17"/>
  <c r="Q834" i="28" l="1"/>
  <c r="Q844" i="28"/>
  <c r="Q804" i="28"/>
  <c r="Q794" i="28"/>
  <c r="Q854" i="28"/>
  <c r="Q824" i="28"/>
  <c r="Q864" i="28"/>
  <c r="Q874" i="28"/>
  <c r="Q814" i="28"/>
  <c r="N864" i="27"/>
  <c r="N874" i="27"/>
  <c r="N794" i="27"/>
  <c r="N834" i="27"/>
  <c r="N804" i="27"/>
  <c r="N854" i="27"/>
  <c r="N844" i="27"/>
  <c r="N814" i="27"/>
  <c r="N824" i="27"/>
  <c r="M854" i="27"/>
  <c r="M814" i="27"/>
  <c r="M844" i="27"/>
  <c r="M874" i="27"/>
  <c r="M824" i="27"/>
  <c r="M794" i="27"/>
  <c r="M864" i="27"/>
  <c r="M834" i="27"/>
  <c r="M804" i="27"/>
  <c r="R824" i="27"/>
  <c r="R874" i="27"/>
  <c r="R814" i="27"/>
  <c r="R794" i="27"/>
  <c r="R864" i="27"/>
  <c r="R804" i="27"/>
  <c r="R834" i="27"/>
  <c r="R854" i="27"/>
  <c r="R844" i="27"/>
  <c r="U844" i="27"/>
  <c r="U874" i="27"/>
  <c r="U864" i="27"/>
  <c r="U824" i="27"/>
  <c r="U804" i="27"/>
  <c r="U854" i="27"/>
  <c r="U834" i="27"/>
  <c r="U814" i="27"/>
  <c r="U794" i="27"/>
  <c r="Q804" i="27"/>
  <c r="Q854" i="27"/>
  <c r="Q814" i="27"/>
  <c r="Q844" i="27"/>
  <c r="Q824" i="27"/>
  <c r="Q834" i="27"/>
  <c r="Q864" i="27"/>
  <c r="Q874" i="27"/>
  <c r="Q794" i="27"/>
  <c r="AP75" i="18"/>
  <c r="AP76" i="18"/>
  <c r="AP77" i="18"/>
  <c r="AP78" i="18"/>
  <c r="AP79" i="18"/>
  <c r="AP80" i="18"/>
  <c r="AP81" i="18"/>
  <c r="AP82" i="18"/>
  <c r="AP83" i="18"/>
  <c r="AP84" i="18"/>
  <c r="P754" i="28"/>
  <c r="N754" i="28"/>
  <c r="T718" i="29"/>
  <c r="AD728" i="29"/>
  <c r="AD719" i="29"/>
  <c r="T709" i="29"/>
  <c r="AD737" i="29"/>
  <c r="T737" i="29" s="1"/>
  <c r="T727" i="29"/>
  <c r="T794" i="27"/>
  <c r="T864" i="27"/>
  <c r="T834" i="27"/>
  <c r="T804" i="27"/>
  <c r="T854" i="27"/>
  <c r="T844" i="27"/>
  <c r="T874" i="27"/>
  <c r="T814" i="27"/>
  <c r="T824" i="27"/>
  <c r="AD710" i="28"/>
  <c r="T700" i="28"/>
  <c r="N741" i="28"/>
  <c r="P741" i="28"/>
  <c r="T718" i="28"/>
  <c r="AD728" i="28"/>
  <c r="M874" i="28"/>
  <c r="M864" i="28"/>
  <c r="M794" i="28"/>
  <c r="M834" i="28"/>
  <c r="M854" i="28"/>
  <c r="M844" i="28"/>
  <c r="M824" i="28"/>
  <c r="M804" i="28"/>
  <c r="M814" i="28"/>
  <c r="P740" i="28"/>
  <c r="N740" i="28"/>
  <c r="J751" i="28"/>
  <c r="P864" i="28"/>
  <c r="P794" i="28"/>
  <c r="P834" i="28"/>
  <c r="P804" i="28"/>
  <c r="P854" i="28"/>
  <c r="P844" i="28"/>
  <c r="P874" i="28"/>
  <c r="P814" i="28"/>
  <c r="P824" i="28"/>
  <c r="T727" i="28"/>
  <c r="AD737" i="28"/>
  <c r="T736" i="28"/>
  <c r="AD746" i="28"/>
  <c r="T746" i="28" s="1"/>
  <c r="P749" i="28"/>
  <c r="J750" i="28"/>
  <c r="N749" i="28"/>
  <c r="AD692" i="28"/>
  <c r="T682" i="28"/>
  <c r="T664" i="28"/>
  <c r="AD674" i="28"/>
  <c r="T709" i="28"/>
  <c r="AD719" i="28"/>
  <c r="T673" i="28"/>
  <c r="AD683" i="28"/>
  <c r="T691" i="28"/>
  <c r="AD701" i="28"/>
  <c r="N754" i="27"/>
  <c r="P754" i="27"/>
  <c r="P751" i="27"/>
  <c r="N751" i="27"/>
  <c r="AD710" i="27"/>
  <c r="T700" i="27"/>
  <c r="AD692" i="27"/>
  <c r="T682" i="27"/>
  <c r="AD701" i="27"/>
  <c r="T691" i="27"/>
  <c r="AD683" i="27"/>
  <c r="T673" i="27"/>
  <c r="P752" i="27"/>
  <c r="N752" i="27"/>
  <c r="T718" i="27"/>
  <c r="AD728" i="27"/>
  <c r="N750" i="27"/>
  <c r="P750" i="27"/>
  <c r="T727" i="27"/>
  <c r="AD737" i="27"/>
  <c r="AD674" i="27"/>
  <c r="T664" i="27"/>
  <c r="AD719" i="27"/>
  <c r="T709" i="27"/>
  <c r="T831" i="9"/>
  <c r="T811" i="9"/>
  <c r="T801" i="9"/>
  <c r="T821" i="9"/>
  <c r="T871" i="9"/>
  <c r="T861" i="9"/>
  <c r="T851" i="9"/>
  <c r="T841" i="9"/>
  <c r="T791"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11" i="28"/>
  <c r="T701" i="28"/>
  <c r="T683" i="28"/>
  <c r="AD693" i="28"/>
  <c r="T737" i="28"/>
  <c r="AD747" i="28"/>
  <c r="T747" i="28" s="1"/>
  <c r="P751" i="28"/>
  <c r="N751" i="28"/>
  <c r="T692" i="28"/>
  <c r="AD702" i="28"/>
  <c r="T674" i="28"/>
  <c r="AD684" i="28"/>
  <c r="AD729" i="28"/>
  <c r="T719" i="28"/>
  <c r="T728" i="28"/>
  <c r="AD738" i="28"/>
  <c r="P750" i="28"/>
  <c r="N750" i="28"/>
  <c r="T710" i="28"/>
  <c r="AD720" i="28"/>
  <c r="T737" i="27"/>
  <c r="AD747" i="27"/>
  <c r="T747" i="27" s="1"/>
  <c r="T728" i="27"/>
  <c r="AD738" i="27"/>
  <c r="T683" i="27"/>
  <c r="AD693" i="27"/>
  <c r="T701" i="27"/>
  <c r="AD711" i="27"/>
  <c r="T692" i="27"/>
  <c r="AD702" i="27"/>
  <c r="T710" i="27"/>
  <c r="AD720" i="27"/>
  <c r="AD729" i="27"/>
  <c r="T719" i="27"/>
  <c r="AD684" i="27"/>
  <c r="T674" i="27"/>
  <c r="T802" i="9"/>
  <c r="T812" i="9"/>
  <c r="T872" i="9"/>
  <c r="T862" i="9"/>
  <c r="T852" i="9"/>
  <c r="T842" i="9"/>
  <c r="T792" i="9"/>
  <c r="T822" i="9"/>
  <c r="T832"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7" i="10"/>
  <c r="H127" i="10"/>
  <c r="I127" i="10"/>
  <c r="J127" i="10"/>
  <c r="K127" i="10"/>
  <c r="L127" i="10"/>
  <c r="M127" i="10"/>
  <c r="N127" i="10"/>
  <c r="O127" i="10"/>
  <c r="P127" i="10"/>
  <c r="Q127" i="10"/>
  <c r="F127"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414" i="1"/>
  <c r="J415" i="1"/>
  <c r="J416" i="1"/>
  <c r="J413" i="1"/>
  <c r="I11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U116" i="1"/>
  <c r="V116" i="1"/>
  <c r="W116" i="1"/>
  <c r="X116" i="1"/>
  <c r="Y116" i="1"/>
  <c r="Z116" i="1"/>
  <c r="AA116" i="1"/>
  <c r="AB116" i="1"/>
  <c r="AC116" i="1"/>
  <c r="AD116" i="1"/>
  <c r="U117" i="1"/>
  <c r="V117" i="1"/>
  <c r="W117" i="1"/>
  <c r="X117" i="1"/>
  <c r="Y117" i="1"/>
  <c r="Z117" i="1"/>
  <c r="AA117" i="1"/>
  <c r="AB117" i="1"/>
  <c r="AC117" i="1"/>
  <c r="AD117" i="1"/>
  <c r="V99" i="1"/>
  <c r="W99" i="1"/>
  <c r="X99" i="1"/>
  <c r="Y99" i="1"/>
  <c r="Z99" i="1"/>
  <c r="AA99" i="1"/>
  <c r="AB99" i="1"/>
  <c r="AC99" i="1"/>
  <c r="AD99" i="1"/>
  <c r="U99"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9" i="28"/>
  <c r="AD739" i="28"/>
  <c r="T684" i="28"/>
  <c r="AD694" i="28"/>
  <c r="AD748" i="28"/>
  <c r="T748" i="28" s="1"/>
  <c r="T738" i="28"/>
  <c r="T702" i="28"/>
  <c r="AD712" i="28"/>
  <c r="T720" i="28"/>
  <c r="AD730" i="28"/>
  <c r="T693" i="28"/>
  <c r="AD703" i="28"/>
  <c r="AD721" i="28"/>
  <c r="T711" i="28"/>
  <c r="T684" i="27"/>
  <c r="AD694" i="27"/>
  <c r="T729" i="27"/>
  <c r="AD739" i="27"/>
  <c r="AD730" i="27"/>
  <c r="T720" i="27"/>
  <c r="T702" i="27"/>
  <c r="AD712" i="27"/>
  <c r="AD721" i="27"/>
  <c r="T711" i="27"/>
  <c r="T693" i="27"/>
  <c r="AD703" i="27"/>
  <c r="AD748" i="27"/>
  <c r="T748" i="27" s="1"/>
  <c r="T738" i="27"/>
  <c r="T873" i="9"/>
  <c r="T863" i="9"/>
  <c r="T853" i="9"/>
  <c r="T843" i="9"/>
  <c r="T793" i="9"/>
  <c r="T833" i="9"/>
  <c r="T813" i="9"/>
  <c r="T803" i="9"/>
  <c r="T823" i="9"/>
  <c r="H33" i="1"/>
  <c r="T721" i="28" l="1"/>
  <c r="AD731" i="28"/>
  <c r="T703" i="28"/>
  <c r="AD713" i="28"/>
  <c r="AD740" i="28"/>
  <c r="T730" i="28"/>
  <c r="T694" i="28"/>
  <c r="AD704" i="28"/>
  <c r="AD722" i="28"/>
  <c r="T712" i="28"/>
  <c r="T739" i="28"/>
  <c r="AD749" i="28"/>
  <c r="T749" i="28" s="1"/>
  <c r="T703" i="27"/>
  <c r="AD713" i="27"/>
  <c r="AD740" i="27"/>
  <c r="T730" i="27"/>
  <c r="AD749" i="27"/>
  <c r="T749" i="27" s="1"/>
  <c r="T739" i="27"/>
  <c r="T721" i="27"/>
  <c r="AD731" i="27"/>
  <c r="T712" i="27"/>
  <c r="AD722" i="27"/>
  <c r="T694" i="27"/>
  <c r="AD704" i="27"/>
  <c r="T874" i="9"/>
  <c r="T864" i="9"/>
  <c r="T854" i="9"/>
  <c r="T844" i="9"/>
  <c r="T794" i="9"/>
  <c r="T834" i="9"/>
  <c r="T814" i="9"/>
  <c r="T824" i="9"/>
  <c r="T804"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2" i="28" l="1"/>
  <c r="T722" i="28"/>
  <c r="T704" i="28"/>
  <c r="AD714" i="28"/>
  <c r="T740" i="28"/>
  <c r="AD750" i="28"/>
  <c r="T750" i="28" s="1"/>
  <c r="T713" i="28"/>
  <c r="AD723" i="28"/>
  <c r="AD741" i="28"/>
  <c r="T731" i="28"/>
  <c r="T704" i="27"/>
  <c r="AD714" i="27"/>
  <c r="T722" i="27"/>
  <c r="AD732" i="27"/>
  <c r="AD741" i="27"/>
  <c r="T731" i="27"/>
  <c r="T740" i="27"/>
  <c r="AD750" i="27"/>
  <c r="T750" i="27" s="1"/>
  <c r="T713" i="27"/>
  <c r="AD723" i="27"/>
  <c r="G101" i="17"/>
  <c r="U99" i="17"/>
  <c r="U100" i="17"/>
  <c r="K679" i="18"/>
  <c r="L679" i="18"/>
  <c r="M679" i="18"/>
  <c r="K703" i="18"/>
  <c r="L703" i="18"/>
  <c r="M703" i="18"/>
  <c r="K727" i="18"/>
  <c r="L727" i="18"/>
  <c r="M727" i="18"/>
  <c r="T714" i="28" l="1"/>
  <c r="AD724" i="28"/>
  <c r="T741" i="28"/>
  <c r="AD751" i="28"/>
  <c r="T751" i="28" s="1"/>
  <c r="AD733" i="28"/>
  <c r="T723" i="28"/>
  <c r="T732" i="28"/>
  <c r="AD742" i="28"/>
  <c r="T732" i="27"/>
  <c r="AD742" i="27"/>
  <c r="T723" i="27"/>
  <c r="AD733" i="27"/>
  <c r="AD751" i="27"/>
  <c r="T751" i="27" s="1"/>
  <c r="T741" i="27"/>
  <c r="T714" i="27"/>
  <c r="AD724"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2" i="28"/>
  <c r="T752" i="28" s="1"/>
  <c r="T742" i="28"/>
  <c r="AD743" i="28"/>
  <c r="T733" i="28"/>
  <c r="T724" i="28"/>
  <c r="AD734" i="28"/>
  <c r="T724" i="27"/>
  <c r="AD734" i="27"/>
  <c r="AD743" i="27"/>
  <c r="T733" i="27"/>
  <c r="T742" i="27"/>
  <c r="AD752" i="27"/>
  <c r="T752"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205" i="1"/>
  <c r="X205" i="1"/>
  <c r="V205" i="1"/>
  <c r="T205" i="1"/>
  <c r="R205" i="1"/>
  <c r="P205" i="1"/>
  <c r="N205" i="1"/>
  <c r="L205" i="1"/>
  <c r="J205" i="1"/>
  <c r="O21" i="9" l="1"/>
  <c r="O21" i="27"/>
  <c r="O26" i="27" s="1"/>
  <c r="O24" i="9"/>
  <c r="O24" i="27"/>
  <c r="M21" i="9"/>
  <c r="M30" i="9" s="1"/>
  <c r="M21" i="27"/>
  <c r="M24" i="27" s="1"/>
  <c r="O32" i="9"/>
  <c r="O32" i="27"/>
  <c r="O30" i="9"/>
  <c r="O30" i="27"/>
  <c r="O29" i="9"/>
  <c r="O29" i="27"/>
  <c r="M32" i="9"/>
  <c r="M32" i="27"/>
  <c r="O31" i="9"/>
  <c r="O31" i="27"/>
  <c r="M29" i="9"/>
  <c r="M29" i="27"/>
  <c r="O26" i="9"/>
  <c r="O28" i="9"/>
  <c r="O25" i="27"/>
  <c r="O25"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4" i="28"/>
  <c r="T734" i="28"/>
  <c r="T743" i="28"/>
  <c r="AD753" i="28"/>
  <c r="T753" i="28" s="1"/>
  <c r="T743" i="27"/>
  <c r="AD753" i="27"/>
  <c r="T753" i="27" s="1"/>
  <c r="AD744" i="27"/>
  <c r="T734"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81" i="1"/>
  <c r="K181" i="1"/>
  <c r="L181" i="1"/>
  <c r="M181" i="1"/>
  <c r="N181" i="1"/>
  <c r="O181" i="1"/>
  <c r="P181" i="1"/>
  <c r="Q181" i="1"/>
  <c r="I181" i="1"/>
  <c r="M26" i="9" l="1"/>
  <c r="M25" i="9"/>
  <c r="M28" i="9"/>
  <c r="M25" i="27"/>
  <c r="O28" i="27"/>
  <c r="M27" i="27"/>
  <c r="M28" i="27"/>
  <c r="M30" i="27"/>
  <c r="M31" i="9"/>
  <c r="M27" i="9"/>
  <c r="P21" i="9"/>
  <c r="P28" i="9" s="1"/>
  <c r="P24" i="9"/>
  <c r="P21" i="27"/>
  <c r="P28" i="27" s="1"/>
  <c r="P29" i="9"/>
  <c r="R29" i="9"/>
  <c r="R29" i="27"/>
  <c r="P27" i="27"/>
  <c r="P27" i="9"/>
  <c r="M33" i="9"/>
  <c r="M33" i="27"/>
  <c r="R21" i="9"/>
  <c r="R27" i="9" s="1"/>
  <c r="R21" i="27"/>
  <c r="R27" i="27" s="1"/>
  <c r="R28" i="9"/>
  <c r="R28" i="27"/>
  <c r="R31" i="9"/>
  <c r="R31" i="27"/>
  <c r="R30" i="9"/>
  <c r="R30" i="27"/>
  <c r="R26" i="9"/>
  <c r="R26" i="27"/>
  <c r="M31" i="27"/>
  <c r="P32" i="9"/>
  <c r="P32" i="27"/>
  <c r="Q27" i="27"/>
  <c r="Q21" i="27"/>
  <c r="Q28" i="27" s="1"/>
  <c r="Q21" i="9"/>
  <c r="Q25" i="9" s="1"/>
  <c r="Q24" i="9"/>
  <c r="M24" i="9"/>
  <c r="L24" i="27"/>
  <c r="L24" i="9"/>
  <c r="L25" i="27"/>
  <c r="L25" i="9"/>
  <c r="O33" i="28"/>
  <c r="O33" i="9"/>
  <c r="O33" i="27"/>
  <c r="R24" i="9"/>
  <c r="R24" i="27"/>
  <c r="N21" i="9"/>
  <c r="N24" i="9" s="1"/>
  <c r="N21" i="27"/>
  <c r="N24" i="27" s="1"/>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4" i="28"/>
  <c r="AD754" i="28"/>
  <c r="T754" i="28" s="1"/>
  <c r="T744" i="27"/>
  <c r="AD754" i="27"/>
  <c r="T754" i="27" s="1"/>
  <c r="O101" i="17"/>
  <c r="AC28" i="17"/>
  <c r="AC21" i="17"/>
  <c r="AC27" i="17"/>
  <c r="AC29" i="17"/>
  <c r="AC30" i="17"/>
  <c r="AC23" i="17"/>
  <c r="AC26" i="17"/>
  <c r="AC24" i="17"/>
  <c r="AC25" i="17"/>
  <c r="H102" i="17"/>
  <c r="L715" i="18"/>
  <c r="L739" i="18"/>
  <c r="M739" i="18"/>
  <c r="K691" i="18"/>
  <c r="M715" i="18"/>
  <c r="L691" i="18"/>
  <c r="K739" i="18"/>
  <c r="M691" i="18"/>
  <c r="K715" i="18"/>
  <c r="Q27" i="9" l="1"/>
  <c r="Q26" i="9"/>
  <c r="Q29" i="9"/>
  <c r="N28" i="9"/>
  <c r="N30" i="9"/>
  <c r="R32" i="9"/>
  <c r="Q29" i="27"/>
  <c r="Q32" i="27"/>
  <c r="Q26" i="27"/>
  <c r="Q31" i="27"/>
  <c r="Q24" i="27"/>
  <c r="N29" i="27"/>
  <c r="N30" i="27"/>
  <c r="N27" i="27"/>
  <c r="P29" i="27"/>
  <c r="Q30" i="27"/>
  <c r="P25" i="27"/>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46" i="1"/>
  <c r="N246" i="1"/>
  <c r="O246" i="1"/>
  <c r="L246" i="1"/>
  <c r="M266" i="1"/>
  <c r="N266" i="1"/>
  <c r="O266" i="1"/>
  <c r="L266" i="1"/>
  <c r="H376" i="1"/>
  <c r="H377" i="1"/>
  <c r="H378" i="1"/>
  <c r="H374" i="1"/>
  <c r="H375" i="1"/>
  <c r="N273" i="1" l="1" a="1"/>
  <c r="N273" i="1" s="1"/>
  <c r="N278" i="1" a="1"/>
  <c r="N278" i="1" s="1"/>
  <c r="L273" i="1" a="1"/>
  <c r="L273" i="1" s="1"/>
  <c r="L278" i="1" a="1"/>
  <c r="L278" i="1" s="1"/>
  <c r="O273" i="1" a="1"/>
  <c r="O273" i="1" s="1"/>
  <c r="O278" i="1" a="1"/>
  <c r="O278" i="1" s="1"/>
  <c r="M273" i="1" a="1"/>
  <c r="M273" i="1" s="1"/>
  <c r="M278" i="1" a="1"/>
  <c r="M278" i="1" s="1"/>
  <c r="O253" i="1" a="1"/>
  <c r="O253" i="1" s="1"/>
  <c r="O258" i="1" a="1"/>
  <c r="O258" i="1" s="1"/>
  <c r="L253" i="1" a="1"/>
  <c r="L253" i="1" s="1"/>
  <c r="L258" i="1" a="1"/>
  <c r="L258" i="1" s="1"/>
  <c r="N253" i="1" a="1"/>
  <c r="N253" i="1" s="1"/>
  <c r="N258" i="1" a="1"/>
  <c r="N258" i="1" s="1"/>
  <c r="M253" i="1" a="1"/>
  <c r="M253" i="1" s="1"/>
  <c r="M258" i="1" a="1"/>
  <c r="M258" i="1" s="1"/>
  <c r="T21" i="9"/>
  <c r="T25" i="9" s="1"/>
  <c r="T21" i="27"/>
  <c r="T25" i="27" s="1"/>
  <c r="T28" i="9"/>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79" i="1" a="1"/>
  <c r="M279" i="1" s="1"/>
  <c r="M269" i="1" a="1"/>
  <c r="M269" i="1" s="1"/>
  <c r="M268" i="1" a="1"/>
  <c r="M268" i="1" s="1"/>
  <c r="M275" i="1" a="1"/>
  <c r="M275" i="1" s="1"/>
  <c r="M276" i="1" a="1"/>
  <c r="M276" i="1" s="1"/>
  <c r="M274" i="1" a="1"/>
  <c r="M274" i="1" s="1"/>
  <c r="M270" i="1" a="1"/>
  <c r="M270" i="1" s="1"/>
  <c r="M271" i="1" a="1"/>
  <c r="M271" i="1" s="1"/>
  <c r="M272" i="1" a="1"/>
  <c r="M272" i="1" s="1"/>
  <c r="M277" i="1" a="1"/>
  <c r="M277" i="1" s="1"/>
  <c r="L259" i="1" a="1"/>
  <c r="L259" i="1" s="1"/>
  <c r="L249" i="1" a="1"/>
  <c r="L249" i="1" s="1"/>
  <c r="L257" i="1" a="1"/>
  <c r="L257" i="1" s="1"/>
  <c r="L251" i="1" a="1"/>
  <c r="L251" i="1" s="1"/>
  <c r="L255" i="1" a="1"/>
  <c r="L255" i="1" s="1"/>
  <c r="L248" i="1" a="1"/>
  <c r="L248" i="1" s="1"/>
  <c r="L252" i="1" a="1"/>
  <c r="L252" i="1" s="1"/>
  <c r="L256" i="1" a="1"/>
  <c r="L256" i="1" s="1"/>
  <c r="L250" i="1" a="1"/>
  <c r="L250" i="1" s="1"/>
  <c r="L254" i="1" a="1"/>
  <c r="L254" i="1" s="1"/>
  <c r="N279" i="1" a="1"/>
  <c r="N279" i="1" s="1"/>
  <c r="N269" i="1" a="1"/>
  <c r="N269" i="1" s="1"/>
  <c r="N270" i="1" a="1"/>
  <c r="N270" i="1" s="1"/>
  <c r="N272" i="1" a="1"/>
  <c r="N272" i="1" s="1"/>
  <c r="N271" i="1" a="1"/>
  <c r="N271" i="1" s="1"/>
  <c r="N268" i="1" a="1"/>
  <c r="N268" i="1" s="1"/>
  <c r="N277" i="1" a="1"/>
  <c r="N277" i="1" s="1"/>
  <c r="N274" i="1" a="1"/>
  <c r="N274" i="1" s="1"/>
  <c r="N276" i="1" a="1"/>
  <c r="N276" i="1" s="1"/>
  <c r="N275" i="1" a="1"/>
  <c r="N275" i="1" s="1"/>
  <c r="N259" i="1" a="1"/>
  <c r="N259" i="1" s="1"/>
  <c r="N249" i="1" a="1"/>
  <c r="N249" i="1" s="1"/>
  <c r="N255" i="1" a="1"/>
  <c r="N255" i="1" s="1"/>
  <c r="N248" i="1" a="1"/>
  <c r="N248" i="1" s="1"/>
  <c r="N252" i="1" a="1"/>
  <c r="N252" i="1" s="1"/>
  <c r="N256" i="1" a="1"/>
  <c r="N256" i="1" s="1"/>
  <c r="N250" i="1" a="1"/>
  <c r="N250" i="1" s="1"/>
  <c r="N254" i="1" a="1"/>
  <c r="N254" i="1" s="1"/>
  <c r="N257" i="1" a="1"/>
  <c r="N257" i="1" s="1"/>
  <c r="N251" i="1" a="1"/>
  <c r="N251" i="1" s="1"/>
  <c r="M259" i="1" a="1"/>
  <c r="M259" i="1" s="1"/>
  <c r="M249" i="1" a="1"/>
  <c r="M249" i="1" s="1"/>
  <c r="M251" i="1" a="1"/>
  <c r="M251" i="1" s="1"/>
  <c r="M255" i="1" a="1"/>
  <c r="M255" i="1" s="1"/>
  <c r="M248" i="1" a="1"/>
  <c r="M248" i="1" s="1"/>
  <c r="M252" i="1" a="1"/>
  <c r="M252" i="1" s="1"/>
  <c r="M256" i="1" a="1"/>
  <c r="M256" i="1" s="1"/>
  <c r="M250" i="1" a="1"/>
  <c r="M250" i="1" s="1"/>
  <c r="M254" i="1" a="1"/>
  <c r="M254" i="1" s="1"/>
  <c r="M257" i="1" a="1"/>
  <c r="M257" i="1" s="1"/>
  <c r="O249" i="1" a="1"/>
  <c r="O249" i="1" s="1"/>
  <c r="O248" i="1" a="1"/>
  <c r="O248" i="1" s="1"/>
  <c r="O252" i="1" a="1"/>
  <c r="O252" i="1" s="1"/>
  <c r="O256" i="1" a="1"/>
  <c r="O256" i="1" s="1"/>
  <c r="O250" i="1" a="1"/>
  <c r="O250" i="1" s="1"/>
  <c r="O254" i="1" a="1"/>
  <c r="O254" i="1" s="1"/>
  <c r="O257" i="1" a="1"/>
  <c r="O257" i="1" s="1"/>
  <c r="O251" i="1" a="1"/>
  <c r="O251" i="1" s="1"/>
  <c r="O255" i="1" a="1"/>
  <c r="O255" i="1" s="1"/>
  <c r="L279" i="1" a="1"/>
  <c r="L279" i="1" s="1"/>
  <c r="L269" i="1" a="1"/>
  <c r="L269" i="1" s="1"/>
  <c r="L272" i="1" a="1"/>
  <c r="L272" i="1" s="1"/>
  <c r="L270" i="1" a="1"/>
  <c r="L270" i="1" s="1"/>
  <c r="L274" i="1" a="1"/>
  <c r="L274" i="1" s="1"/>
  <c r="L277" i="1" a="1"/>
  <c r="L277" i="1" s="1"/>
  <c r="L275" i="1" a="1"/>
  <c r="L275" i="1" s="1"/>
  <c r="L268" i="1" a="1"/>
  <c r="L268" i="1" s="1"/>
  <c r="L271" i="1" a="1"/>
  <c r="L271" i="1" s="1"/>
  <c r="L276" i="1" a="1"/>
  <c r="L276" i="1" s="1"/>
  <c r="O279" i="1" a="1"/>
  <c r="O279" i="1" s="1"/>
  <c r="O269" i="1" a="1"/>
  <c r="O269" i="1" s="1"/>
  <c r="O275" i="1" a="1"/>
  <c r="O275" i="1" s="1"/>
  <c r="O272" i="1" a="1"/>
  <c r="O272" i="1" s="1"/>
  <c r="O270" i="1" a="1"/>
  <c r="O270" i="1" s="1"/>
  <c r="O271" i="1" a="1"/>
  <c r="O271" i="1" s="1"/>
  <c r="O268" i="1" a="1"/>
  <c r="O268" i="1" s="1"/>
  <c r="O274" i="1" a="1"/>
  <c r="O274" i="1" s="1"/>
  <c r="O276" i="1" a="1"/>
  <c r="O276" i="1" s="1"/>
  <c r="O277" i="1" a="1"/>
  <c r="O277" i="1" s="1"/>
  <c r="AD31" i="17"/>
  <c r="AP158" i="18"/>
  <c r="AP161" i="18"/>
  <c r="AP163" i="18"/>
  <c r="AP156" i="18"/>
  <c r="AP162" i="18"/>
  <c r="AP164" i="18"/>
  <c r="AP157" i="18"/>
  <c r="AP159" i="18"/>
  <c r="AP155" i="18"/>
  <c r="AP160" i="18"/>
  <c r="S246" i="1"/>
  <c r="S258" i="1" s="1" a="1"/>
  <c r="S258" i="1" s="1"/>
  <c r="O259" i="1" a="1"/>
  <c r="O259" i="1" s="1"/>
  <c r="O103" i="17"/>
  <c r="K745" i="18"/>
  <c r="M745" i="18"/>
  <c r="K721" i="18"/>
  <c r="M721" i="18"/>
  <c r="M697" i="18"/>
  <c r="L697" i="18"/>
  <c r="L721" i="18"/>
  <c r="L745" i="18"/>
  <c r="K697" i="18"/>
  <c r="Q266" i="1"/>
  <c r="P246" i="1"/>
  <c r="L247" i="1" a="1"/>
  <c r="L247" i="1" s="1"/>
  <c r="O247" i="1" a="1"/>
  <c r="O247" i="1" s="1"/>
  <c r="R246" i="1"/>
  <c r="N247" i="1" a="1"/>
  <c r="N247" i="1" s="1"/>
  <c r="P266" i="1"/>
  <c r="Q246" i="1"/>
  <c r="M247" i="1" a="1"/>
  <c r="M247" i="1" s="1"/>
  <c r="S266" i="1"/>
  <c r="R266" i="1"/>
  <c r="M226" i="1"/>
  <c r="N226" i="1"/>
  <c r="O226" i="1"/>
  <c r="L226" i="1"/>
  <c r="S273" i="1" l="1" a="1"/>
  <c r="S273" i="1" s="1"/>
  <c r="S278" i="1" a="1"/>
  <c r="S278" i="1" s="1"/>
  <c r="Q273" i="1" a="1"/>
  <c r="Q273" i="1" s="1"/>
  <c r="Q278" i="1" a="1"/>
  <c r="Q278" i="1" s="1"/>
  <c r="R273" i="1" a="1"/>
  <c r="R273" i="1" s="1"/>
  <c r="R278" i="1" a="1"/>
  <c r="R278" i="1" s="1"/>
  <c r="P273" i="1" a="1"/>
  <c r="P273" i="1" s="1"/>
  <c r="P278" i="1" a="1"/>
  <c r="P278" i="1" s="1"/>
  <c r="P253" i="1" a="1"/>
  <c r="P253" i="1" s="1"/>
  <c r="P258" i="1" a="1"/>
  <c r="P258" i="1" s="1"/>
  <c r="Q253" i="1" a="1"/>
  <c r="Q253" i="1" s="1"/>
  <c r="Q258" i="1" a="1"/>
  <c r="Q258" i="1" s="1"/>
  <c r="R253" i="1" a="1"/>
  <c r="R253" i="1" s="1"/>
  <c r="R258" i="1" a="1"/>
  <c r="R258" i="1" s="1"/>
  <c r="W246" i="1"/>
  <c r="W252" i="1" s="1" a="1"/>
  <c r="W252" i="1" s="1"/>
  <c r="S253" i="1" a="1"/>
  <c r="S253" i="1" s="1"/>
  <c r="L233" i="1" a="1"/>
  <c r="L233" i="1" s="1"/>
  <c r="L238" i="1" a="1"/>
  <c r="L238" i="1" s="1"/>
  <c r="N233" i="1" a="1"/>
  <c r="N233" i="1" s="1"/>
  <c r="N238" i="1" a="1"/>
  <c r="N238" i="1" s="1"/>
  <c r="M233" i="1" a="1"/>
  <c r="M233" i="1" s="1"/>
  <c r="M238" i="1" a="1"/>
  <c r="M238" i="1" s="1"/>
  <c r="O233" i="1" a="1"/>
  <c r="O233" i="1" s="1"/>
  <c r="O238" i="1" a="1"/>
  <c r="O238" i="1" s="1"/>
  <c r="T28" i="27"/>
  <c r="T33" i="28"/>
  <c r="T33" i="9"/>
  <c r="T33" i="27"/>
  <c r="T31" i="28"/>
  <c r="T26" i="28"/>
  <c r="T24" i="28"/>
  <c r="T28" i="28"/>
  <c r="T29" i="28"/>
  <c r="T32" i="28"/>
  <c r="T30" i="28"/>
  <c r="S247" i="1" a="1"/>
  <c r="S247" i="1" s="1"/>
  <c r="T25" i="28"/>
  <c r="W259" i="1" a="1"/>
  <c r="W259" i="1" s="1"/>
  <c r="W249" i="1" a="1"/>
  <c r="W249" i="1" s="1"/>
  <c r="W248" i="1" a="1"/>
  <c r="W248" i="1" s="1"/>
  <c r="R259" i="1" a="1"/>
  <c r="R259" i="1" s="1"/>
  <c r="R249" i="1" a="1"/>
  <c r="R249" i="1" s="1"/>
  <c r="R250" i="1" a="1"/>
  <c r="R250" i="1" s="1"/>
  <c r="R254" i="1" a="1"/>
  <c r="R254" i="1" s="1"/>
  <c r="R257" i="1" a="1"/>
  <c r="R257" i="1" s="1"/>
  <c r="R251" i="1" a="1"/>
  <c r="R251" i="1" s="1"/>
  <c r="R255" i="1" a="1"/>
  <c r="R255" i="1" s="1"/>
  <c r="R248" i="1" a="1"/>
  <c r="R248" i="1" s="1"/>
  <c r="R252" i="1" a="1"/>
  <c r="R252" i="1" s="1"/>
  <c r="R256" i="1" a="1"/>
  <c r="R256" i="1" s="1"/>
  <c r="Q279" i="1" a="1"/>
  <c r="Q279" i="1" s="1"/>
  <c r="Q269" i="1" a="1"/>
  <c r="Q269" i="1" s="1"/>
  <c r="Q275" i="1" a="1"/>
  <c r="Q275" i="1" s="1"/>
  <c r="Q274" i="1" a="1"/>
  <c r="Q274" i="1" s="1"/>
  <c r="Q268" i="1" a="1"/>
  <c r="Q268" i="1" s="1"/>
  <c r="Q270" i="1" a="1"/>
  <c r="Q270" i="1" s="1"/>
  <c r="Q276" i="1" a="1"/>
  <c r="Q276" i="1" s="1"/>
  <c r="Q277" i="1" a="1"/>
  <c r="Q277" i="1" s="1"/>
  <c r="Q271" i="1" a="1"/>
  <c r="Q271" i="1" s="1"/>
  <c r="Q272" i="1" a="1"/>
  <c r="Q272" i="1" s="1"/>
  <c r="Q259" i="1" a="1"/>
  <c r="Q259" i="1" s="1"/>
  <c r="Q249" i="1" a="1"/>
  <c r="Q249" i="1" s="1"/>
  <c r="Q256" i="1" a="1"/>
  <c r="Q256" i="1" s="1"/>
  <c r="Q250" i="1" a="1"/>
  <c r="Q250" i="1" s="1"/>
  <c r="Q254" i="1" a="1"/>
  <c r="Q254" i="1" s="1"/>
  <c r="Q257" i="1" a="1"/>
  <c r="Q257" i="1" s="1"/>
  <c r="Q251" i="1" a="1"/>
  <c r="Q251" i="1" s="1"/>
  <c r="Q255" i="1" a="1"/>
  <c r="Q255" i="1" s="1"/>
  <c r="Q248" i="1" a="1"/>
  <c r="Q248" i="1" s="1"/>
  <c r="Q252" i="1" a="1"/>
  <c r="Q252" i="1" s="1"/>
  <c r="L239" i="1" a="1"/>
  <c r="L239" i="1" s="1"/>
  <c r="L229" i="1" a="1"/>
  <c r="L229" i="1" s="1"/>
  <c r="L237" i="1" a="1"/>
  <c r="L237" i="1" s="1"/>
  <c r="L231" i="1" a="1"/>
  <c r="L231" i="1" s="1"/>
  <c r="L235" i="1" a="1"/>
  <c r="L235" i="1" s="1"/>
  <c r="L228" i="1" a="1"/>
  <c r="L228" i="1" s="1"/>
  <c r="L232" i="1" a="1"/>
  <c r="L232" i="1" s="1"/>
  <c r="L236" i="1" a="1"/>
  <c r="L236" i="1" s="1"/>
  <c r="L234" i="1" a="1"/>
  <c r="L234" i="1" s="1"/>
  <c r="L230" i="1" a="1"/>
  <c r="L230" i="1" s="1"/>
  <c r="R279" i="1" a="1"/>
  <c r="R279" i="1" s="1"/>
  <c r="R269" i="1" a="1"/>
  <c r="R269" i="1" s="1"/>
  <c r="R275" i="1" a="1"/>
  <c r="R275" i="1" s="1"/>
  <c r="R271" i="1" a="1"/>
  <c r="R271" i="1" s="1"/>
  <c r="R276" i="1" a="1"/>
  <c r="R276" i="1" s="1"/>
  <c r="R268" i="1" a="1"/>
  <c r="R268" i="1" s="1"/>
  <c r="R272" i="1" a="1"/>
  <c r="R272" i="1" s="1"/>
  <c r="R270" i="1" a="1"/>
  <c r="R270" i="1" s="1"/>
  <c r="R277" i="1" a="1"/>
  <c r="R277" i="1" s="1"/>
  <c r="R274" i="1" a="1"/>
  <c r="R274" i="1" s="1"/>
  <c r="P279" i="1" a="1"/>
  <c r="P279" i="1" s="1"/>
  <c r="P269" i="1" a="1"/>
  <c r="P269" i="1" s="1"/>
  <c r="P274" i="1" a="1"/>
  <c r="P274" i="1" s="1"/>
  <c r="P272" i="1" a="1"/>
  <c r="P272" i="1" s="1"/>
  <c r="P270" i="1" a="1"/>
  <c r="P270" i="1" s="1"/>
  <c r="P276" i="1" a="1"/>
  <c r="P276" i="1" s="1"/>
  <c r="P277" i="1" a="1"/>
  <c r="P277" i="1" s="1"/>
  <c r="P275" i="1" a="1"/>
  <c r="P275" i="1" s="1"/>
  <c r="P268" i="1" a="1"/>
  <c r="P268" i="1" s="1"/>
  <c r="P271" i="1" a="1"/>
  <c r="P271" i="1" s="1"/>
  <c r="S259" i="1" a="1"/>
  <c r="S259" i="1" s="1"/>
  <c r="S249" i="1" a="1"/>
  <c r="S249" i="1" s="1"/>
  <c r="S254" i="1" a="1"/>
  <c r="S254" i="1" s="1"/>
  <c r="S257" i="1" a="1"/>
  <c r="S257" i="1" s="1"/>
  <c r="S251" i="1" a="1"/>
  <c r="S251" i="1" s="1"/>
  <c r="S255" i="1" a="1"/>
  <c r="S255" i="1" s="1"/>
  <c r="S248" i="1" a="1"/>
  <c r="S248" i="1" s="1"/>
  <c r="S252" i="1" a="1"/>
  <c r="S252" i="1" s="1"/>
  <c r="S256" i="1" a="1"/>
  <c r="S256" i="1" s="1"/>
  <c r="S250" i="1" a="1"/>
  <c r="S250" i="1" s="1"/>
  <c r="M239" i="1" a="1"/>
  <c r="M239" i="1" s="1"/>
  <c r="M229" i="1" a="1"/>
  <c r="M229" i="1" s="1"/>
  <c r="M231" i="1" a="1"/>
  <c r="M231" i="1" s="1"/>
  <c r="M237" i="1" a="1"/>
  <c r="M237" i="1" s="1"/>
  <c r="M235" i="1" a="1"/>
  <c r="M235" i="1" s="1"/>
  <c r="M228" i="1" a="1"/>
  <c r="M228" i="1" s="1"/>
  <c r="M232" i="1" a="1"/>
  <c r="M232" i="1" s="1"/>
  <c r="M236" i="1" a="1"/>
  <c r="M236" i="1" s="1"/>
  <c r="M230" i="1" a="1"/>
  <c r="M230" i="1" s="1"/>
  <c r="M234" i="1" a="1"/>
  <c r="M234" i="1" s="1"/>
  <c r="S279" i="1" a="1"/>
  <c r="S279" i="1" s="1"/>
  <c r="S269" i="1" a="1"/>
  <c r="S269" i="1" s="1"/>
  <c r="S275" i="1" a="1"/>
  <c r="S275" i="1" s="1"/>
  <c r="S272" i="1" a="1"/>
  <c r="S272" i="1" s="1"/>
  <c r="S276" i="1" a="1"/>
  <c r="S276" i="1" s="1"/>
  <c r="S268" i="1" a="1"/>
  <c r="S268" i="1" s="1"/>
  <c r="S274" i="1" a="1"/>
  <c r="S274" i="1" s="1"/>
  <c r="S271" i="1" a="1"/>
  <c r="S271" i="1" s="1"/>
  <c r="S270" i="1" a="1"/>
  <c r="S270" i="1" s="1"/>
  <c r="S277" i="1" a="1"/>
  <c r="S277" i="1" s="1"/>
  <c r="P259" i="1" a="1"/>
  <c r="P259" i="1" s="1"/>
  <c r="P249" i="1" a="1"/>
  <c r="P249" i="1" s="1"/>
  <c r="P252" i="1" a="1"/>
  <c r="P252" i="1" s="1"/>
  <c r="P256" i="1" a="1"/>
  <c r="P256" i="1" s="1"/>
  <c r="P250" i="1" a="1"/>
  <c r="P250" i="1" s="1"/>
  <c r="P254" i="1" a="1"/>
  <c r="P254" i="1" s="1"/>
  <c r="P257" i="1" a="1"/>
  <c r="P257" i="1" s="1"/>
  <c r="P251" i="1" a="1"/>
  <c r="P251" i="1" s="1"/>
  <c r="P255" i="1" a="1"/>
  <c r="P255" i="1" s="1"/>
  <c r="P248" i="1" a="1"/>
  <c r="P248" i="1" s="1"/>
  <c r="O229" i="1" a="1"/>
  <c r="O229" i="1" s="1"/>
  <c r="O228" i="1" a="1"/>
  <c r="O228" i="1" s="1"/>
  <c r="O232" i="1" a="1"/>
  <c r="O232" i="1" s="1"/>
  <c r="O236" i="1" a="1"/>
  <c r="O236" i="1" s="1"/>
  <c r="O230" i="1" a="1"/>
  <c r="O230" i="1" s="1"/>
  <c r="O234" i="1" a="1"/>
  <c r="O234" i="1" s="1"/>
  <c r="O235" i="1" a="1"/>
  <c r="O235" i="1" s="1"/>
  <c r="O237" i="1" a="1"/>
  <c r="O237" i="1" s="1"/>
  <c r="O231" i="1" a="1"/>
  <c r="O231" i="1" s="1"/>
  <c r="N239" i="1" a="1"/>
  <c r="N239" i="1" s="1"/>
  <c r="N229" i="1" a="1"/>
  <c r="N229" i="1" s="1"/>
  <c r="N235" i="1" a="1"/>
  <c r="N235" i="1" s="1"/>
  <c r="N228" i="1" a="1"/>
  <c r="N228" i="1" s="1"/>
  <c r="N232" i="1" a="1"/>
  <c r="N232" i="1" s="1"/>
  <c r="N236" i="1" a="1"/>
  <c r="N236" i="1" s="1"/>
  <c r="N230" i="1" a="1"/>
  <c r="N230" i="1" s="1"/>
  <c r="N234" i="1" a="1"/>
  <c r="N234" i="1" s="1"/>
  <c r="N237" i="1" a="1"/>
  <c r="N237" i="1" s="1"/>
  <c r="N231" i="1" a="1"/>
  <c r="N231" i="1" s="1"/>
  <c r="S226" i="1"/>
  <c r="O239" i="1" a="1"/>
  <c r="O239" i="1" s="1"/>
  <c r="O227" i="1" a="1"/>
  <c r="O227" i="1" s="1"/>
  <c r="V266" i="1"/>
  <c r="V246" i="1"/>
  <c r="R247" i="1" a="1"/>
  <c r="R247" i="1" s="1"/>
  <c r="R226" i="1"/>
  <c r="N227" i="1" a="1"/>
  <c r="N227" i="1" s="1"/>
  <c r="U266" i="1"/>
  <c r="Q226" i="1"/>
  <c r="M227" i="1" a="1"/>
  <c r="M227" i="1" s="1"/>
  <c r="T266" i="1"/>
  <c r="T246" i="1"/>
  <c r="P247" i="1" a="1"/>
  <c r="P247" i="1" s="1"/>
  <c r="U246" i="1"/>
  <c r="Q247" i="1" a="1"/>
  <c r="Q247" i="1" s="1"/>
  <c r="P226" i="1"/>
  <c r="L227" i="1" a="1"/>
  <c r="L227" i="1" s="1"/>
  <c r="W266" i="1"/>
  <c r="U273" i="1" l="1" a="1"/>
  <c r="U273" i="1" s="1"/>
  <c r="U278" i="1" a="1"/>
  <c r="U278" i="1" s="1"/>
  <c r="W255" i="1" a="1"/>
  <c r="W255" i="1" s="1"/>
  <c r="V273" i="1" a="1"/>
  <c r="V273" i="1" s="1"/>
  <c r="V278" i="1" a="1"/>
  <c r="V278" i="1" s="1"/>
  <c r="AA246" i="1"/>
  <c r="AA251" i="1" s="1" a="1"/>
  <c r="AA251" i="1" s="1"/>
  <c r="W251" i="1" a="1"/>
  <c r="W251" i="1" s="1"/>
  <c r="W247" i="1" a="1"/>
  <c r="W247" i="1" s="1"/>
  <c r="W257" i="1" a="1"/>
  <c r="W257" i="1" s="1"/>
  <c r="W273" i="1" a="1"/>
  <c r="W273" i="1" s="1"/>
  <c r="W278" i="1" a="1"/>
  <c r="W278" i="1" s="1"/>
  <c r="W254" i="1" a="1"/>
  <c r="W254" i="1" s="1"/>
  <c r="W250" i="1" a="1"/>
  <c r="W250" i="1" s="1"/>
  <c r="W256" i="1" a="1"/>
  <c r="W256" i="1" s="1"/>
  <c r="T273" i="1" a="1"/>
  <c r="T273" i="1" s="1"/>
  <c r="T278" i="1" a="1"/>
  <c r="T278" i="1" s="1"/>
  <c r="W253" i="1" a="1"/>
  <c r="W253" i="1" s="1"/>
  <c r="W258" i="1" a="1"/>
  <c r="W258" i="1" s="1"/>
  <c r="AA253" i="1" a="1"/>
  <c r="AA253" i="1" s="1"/>
  <c r="AA258" i="1" a="1"/>
  <c r="AA258" i="1" s="1"/>
  <c r="U253" i="1" a="1"/>
  <c r="U253" i="1" s="1"/>
  <c r="U258" i="1" a="1"/>
  <c r="U258" i="1" s="1"/>
  <c r="V253" i="1" a="1"/>
  <c r="V253" i="1" s="1"/>
  <c r="V258" i="1" a="1"/>
  <c r="V258" i="1" s="1"/>
  <c r="T253" i="1" a="1"/>
  <c r="T253" i="1" s="1"/>
  <c r="T258" i="1" a="1"/>
  <c r="T258" i="1" s="1"/>
  <c r="Q233" i="1" a="1"/>
  <c r="Q233" i="1" s="1"/>
  <c r="Q238" i="1" a="1"/>
  <c r="Q238" i="1" s="1"/>
  <c r="S233" i="1" a="1"/>
  <c r="S233" i="1" s="1"/>
  <c r="S238" i="1" a="1"/>
  <c r="S238" i="1" s="1"/>
  <c r="R233" i="1" a="1"/>
  <c r="R233" i="1" s="1"/>
  <c r="R238" i="1" a="1"/>
  <c r="R238" i="1" s="1"/>
  <c r="P233" i="1" a="1"/>
  <c r="P233" i="1" s="1"/>
  <c r="P238" i="1" a="1"/>
  <c r="P238" i="1" s="1"/>
  <c r="S227" i="1" a="1"/>
  <c r="S227" i="1" s="1"/>
  <c r="W226" i="1"/>
  <c r="W238" i="1" s="1" a="1"/>
  <c r="W238" i="1" s="1"/>
  <c r="AA259" i="1" a="1"/>
  <c r="AA259" i="1" s="1"/>
  <c r="AA249" i="1" a="1"/>
  <c r="AA249" i="1" s="1"/>
  <c r="AA254" i="1" a="1"/>
  <c r="AA254" i="1" s="1"/>
  <c r="AA257" i="1" a="1"/>
  <c r="AA257" i="1" s="1"/>
  <c r="AA256" i="1" a="1"/>
  <c r="AA256" i="1" s="1"/>
  <c r="AA250" i="1" a="1"/>
  <c r="AA250" i="1" s="1"/>
  <c r="Q239" i="1" a="1"/>
  <c r="Q239" i="1" s="1"/>
  <c r="Q229" i="1" a="1"/>
  <c r="Q229" i="1" s="1"/>
  <c r="Q236" i="1" a="1"/>
  <c r="Q236" i="1" s="1"/>
  <c r="Q232" i="1" a="1"/>
  <c r="Q232" i="1" s="1"/>
  <c r="Q230" i="1" a="1"/>
  <c r="Q230" i="1" s="1"/>
  <c r="Q234" i="1" a="1"/>
  <c r="Q234" i="1" s="1"/>
  <c r="Q237" i="1" a="1"/>
  <c r="Q237" i="1" s="1"/>
  <c r="Q231" i="1" a="1"/>
  <c r="Q231" i="1" s="1"/>
  <c r="Q235" i="1" a="1"/>
  <c r="Q235" i="1" s="1"/>
  <c r="Q228" i="1" a="1"/>
  <c r="Q228" i="1" s="1"/>
  <c r="U259" i="1" a="1"/>
  <c r="U259" i="1" s="1"/>
  <c r="U249" i="1" a="1"/>
  <c r="U249" i="1" s="1"/>
  <c r="U251" i="1" a="1"/>
  <c r="U251" i="1" s="1"/>
  <c r="U255" i="1" a="1"/>
  <c r="U255" i="1" s="1"/>
  <c r="U248" i="1" a="1"/>
  <c r="U248" i="1" s="1"/>
  <c r="U252" i="1" a="1"/>
  <c r="U252" i="1" s="1"/>
  <c r="U256" i="1" a="1"/>
  <c r="U256" i="1" s="1"/>
  <c r="U250" i="1" a="1"/>
  <c r="U250" i="1" s="1"/>
  <c r="U254" i="1" a="1"/>
  <c r="U254" i="1" s="1"/>
  <c r="U257" i="1" a="1"/>
  <c r="U257" i="1" s="1"/>
  <c r="V259" i="1" a="1"/>
  <c r="V259" i="1" s="1"/>
  <c r="V249" i="1" a="1"/>
  <c r="V249" i="1" s="1"/>
  <c r="V255" i="1" a="1"/>
  <c r="V255" i="1" s="1"/>
  <c r="V248" i="1" a="1"/>
  <c r="V248" i="1" s="1"/>
  <c r="V252" i="1" a="1"/>
  <c r="V252" i="1" s="1"/>
  <c r="V256" i="1" a="1"/>
  <c r="V256" i="1" s="1"/>
  <c r="V250" i="1" a="1"/>
  <c r="V250" i="1" s="1"/>
  <c r="V254" i="1" a="1"/>
  <c r="V254" i="1" s="1"/>
  <c r="V257" i="1" a="1"/>
  <c r="V257" i="1" s="1"/>
  <c r="V251" i="1" a="1"/>
  <c r="V251" i="1" s="1"/>
  <c r="T279" i="1" a="1"/>
  <c r="T279" i="1" s="1"/>
  <c r="T269" i="1" a="1"/>
  <c r="T269" i="1" s="1"/>
  <c r="T270" i="1" a="1"/>
  <c r="T270" i="1" s="1"/>
  <c r="T272" i="1" a="1"/>
  <c r="T272" i="1" s="1"/>
  <c r="T276" i="1" a="1"/>
  <c r="T276" i="1" s="1"/>
  <c r="T271" i="1" a="1"/>
  <c r="T271" i="1" s="1"/>
  <c r="T277" i="1" a="1"/>
  <c r="T277" i="1" s="1"/>
  <c r="T274" i="1" a="1"/>
  <c r="T274" i="1" s="1"/>
  <c r="T275" i="1" a="1"/>
  <c r="T275" i="1" s="1"/>
  <c r="T268" i="1" a="1"/>
  <c r="T268" i="1" s="1"/>
  <c r="P239" i="1" a="1"/>
  <c r="P239" i="1" s="1"/>
  <c r="P229" i="1" a="1"/>
  <c r="P229" i="1" s="1"/>
  <c r="P232" i="1" a="1"/>
  <c r="P232" i="1" s="1"/>
  <c r="P236" i="1" a="1"/>
  <c r="P236" i="1" s="1"/>
  <c r="P230" i="1" a="1"/>
  <c r="P230" i="1" s="1"/>
  <c r="P234" i="1" a="1"/>
  <c r="P234" i="1" s="1"/>
  <c r="P237" i="1" a="1"/>
  <c r="P237" i="1" s="1"/>
  <c r="P231" i="1" a="1"/>
  <c r="P231" i="1" s="1"/>
  <c r="P235" i="1" a="1"/>
  <c r="P235" i="1" s="1"/>
  <c r="P228" i="1" a="1"/>
  <c r="P228" i="1" s="1"/>
  <c r="R239" i="1" a="1"/>
  <c r="R239" i="1" s="1"/>
  <c r="R229" i="1" a="1"/>
  <c r="R229" i="1" s="1"/>
  <c r="R230" i="1" a="1"/>
  <c r="R230" i="1" s="1"/>
  <c r="R234" i="1" a="1"/>
  <c r="R234" i="1" s="1"/>
  <c r="R237" i="1" a="1"/>
  <c r="R237" i="1" s="1"/>
  <c r="R236" i="1" a="1"/>
  <c r="R236" i="1" s="1"/>
  <c r="R231" i="1" a="1"/>
  <c r="R231" i="1" s="1"/>
  <c r="R235" i="1" a="1"/>
  <c r="R235" i="1" s="1"/>
  <c r="R228" i="1" a="1"/>
  <c r="R228" i="1" s="1"/>
  <c r="R232" i="1" a="1"/>
  <c r="R232" i="1" s="1"/>
  <c r="W279" i="1" a="1"/>
  <c r="W279" i="1" s="1"/>
  <c r="W269" i="1" a="1"/>
  <c r="W269" i="1" s="1"/>
  <c r="W272" i="1" a="1"/>
  <c r="W272" i="1" s="1"/>
  <c r="W277" i="1" a="1"/>
  <c r="W277" i="1" s="1"/>
  <c r="W276" i="1" a="1"/>
  <c r="W276" i="1" s="1"/>
  <c r="W268" i="1" a="1"/>
  <c r="W268" i="1" s="1"/>
  <c r="W274" i="1" a="1"/>
  <c r="W274" i="1" s="1"/>
  <c r="W270" i="1" a="1"/>
  <c r="W270" i="1" s="1"/>
  <c r="W275" i="1" a="1"/>
  <c r="W275" i="1" s="1"/>
  <c r="W271" i="1" a="1"/>
  <c r="W271" i="1" s="1"/>
  <c r="T259" i="1" a="1"/>
  <c r="T259" i="1" s="1"/>
  <c r="T249" i="1" a="1"/>
  <c r="T249" i="1" s="1"/>
  <c r="T257" i="1" a="1"/>
  <c r="T257" i="1" s="1"/>
  <c r="T251" i="1" a="1"/>
  <c r="T251" i="1" s="1"/>
  <c r="T255" i="1" a="1"/>
  <c r="T255" i="1" s="1"/>
  <c r="T248" i="1" a="1"/>
  <c r="T248" i="1" s="1"/>
  <c r="T252" i="1" a="1"/>
  <c r="T252" i="1" s="1"/>
  <c r="T256" i="1" a="1"/>
  <c r="T256" i="1" s="1"/>
  <c r="T250" i="1" a="1"/>
  <c r="T250" i="1" s="1"/>
  <c r="T254" i="1" a="1"/>
  <c r="T254" i="1" s="1"/>
  <c r="U279" i="1" a="1"/>
  <c r="U279" i="1" s="1"/>
  <c r="U269" i="1" a="1"/>
  <c r="U269" i="1" s="1"/>
  <c r="U277" i="1" a="1"/>
  <c r="U277" i="1" s="1"/>
  <c r="U274" i="1" a="1"/>
  <c r="U274" i="1" s="1"/>
  <c r="U275" i="1" a="1"/>
  <c r="U275" i="1" s="1"/>
  <c r="U268" i="1" a="1"/>
  <c r="U268" i="1" s="1"/>
  <c r="U276" i="1" a="1"/>
  <c r="U276" i="1" s="1"/>
  <c r="U270" i="1" a="1"/>
  <c r="U270" i="1" s="1"/>
  <c r="U272" i="1" a="1"/>
  <c r="U272" i="1" s="1"/>
  <c r="U271" i="1" a="1"/>
  <c r="U271" i="1" s="1"/>
  <c r="S239" i="1" a="1"/>
  <c r="S239" i="1" s="1"/>
  <c r="S229" i="1" a="1"/>
  <c r="S229" i="1" s="1"/>
  <c r="S234" i="1" a="1"/>
  <c r="S234" i="1" s="1"/>
  <c r="S237" i="1" a="1"/>
  <c r="S237" i="1" s="1"/>
  <c r="S231" i="1" a="1"/>
  <c r="S231" i="1" s="1"/>
  <c r="S235" i="1" a="1"/>
  <c r="S235" i="1" s="1"/>
  <c r="S228" i="1" a="1"/>
  <c r="S228" i="1" s="1"/>
  <c r="S232" i="1" a="1"/>
  <c r="S232" i="1" s="1"/>
  <c r="S236" i="1" a="1"/>
  <c r="S236" i="1" s="1"/>
  <c r="S230" i="1" a="1"/>
  <c r="S230" i="1" s="1"/>
  <c r="V279" i="1" a="1"/>
  <c r="V279" i="1" s="1"/>
  <c r="V269" i="1" a="1"/>
  <c r="V269" i="1" s="1"/>
  <c r="V268" i="1" a="1"/>
  <c r="V268" i="1" s="1"/>
  <c r="V271" i="1" a="1"/>
  <c r="V271" i="1" s="1"/>
  <c r="V276" i="1" a="1"/>
  <c r="V276" i="1" s="1"/>
  <c r="V272" i="1" a="1"/>
  <c r="V272" i="1" s="1"/>
  <c r="V270" i="1" a="1"/>
  <c r="V270" i="1" s="1"/>
  <c r="V275" i="1" a="1"/>
  <c r="V275" i="1" s="1"/>
  <c r="V277" i="1" a="1"/>
  <c r="V277" i="1" s="1"/>
  <c r="V274" i="1" a="1"/>
  <c r="V274" i="1" s="1"/>
  <c r="AE246" i="1"/>
  <c r="AA247" i="1" a="1"/>
  <c r="AA247" i="1" s="1"/>
  <c r="Y266" i="1"/>
  <c r="Y246" i="1"/>
  <c r="U247" i="1" a="1"/>
  <c r="U247" i="1" s="1"/>
  <c r="U226" i="1"/>
  <c r="Q227" i="1" a="1"/>
  <c r="Q227" i="1" s="1"/>
  <c r="Z266" i="1"/>
  <c r="T226" i="1"/>
  <c r="P227" i="1" a="1"/>
  <c r="P227" i="1" s="1"/>
  <c r="X266" i="1"/>
  <c r="Z246" i="1"/>
  <c r="V247" i="1" a="1"/>
  <c r="V247" i="1" s="1"/>
  <c r="AA266" i="1"/>
  <c r="X246" i="1"/>
  <c r="T247" i="1" a="1"/>
  <c r="T247" i="1" s="1"/>
  <c r="V226" i="1"/>
  <c r="R227" i="1" a="1"/>
  <c r="R227" i="1" s="1"/>
  <c r="AB820" i="18"/>
  <c r="AA820" i="18"/>
  <c r="Z820" i="18"/>
  <c r="Y820" i="18"/>
  <c r="Y819" i="18"/>
  <c r="C750" i="18"/>
  <c r="C749" i="18"/>
  <c r="C748" i="18"/>
  <c r="Y273" i="1" l="1" a="1"/>
  <c r="Y273" i="1" s="1"/>
  <c r="Y278" i="1" a="1"/>
  <c r="Y278" i="1" s="1"/>
  <c r="AA273" i="1" a="1"/>
  <c r="AA273" i="1" s="1"/>
  <c r="AA278" i="1" a="1"/>
  <c r="AA278" i="1" s="1"/>
  <c r="X273" i="1" a="1"/>
  <c r="X273" i="1" s="1"/>
  <c r="X278" i="1" a="1"/>
  <c r="X278" i="1" s="1"/>
  <c r="AA252" i="1" a="1"/>
  <c r="AA252" i="1" s="1"/>
  <c r="AA248" i="1" a="1"/>
  <c r="AA248" i="1" s="1"/>
  <c r="Z273" i="1" a="1"/>
  <c r="Z273" i="1" s="1"/>
  <c r="Z278" i="1" a="1"/>
  <c r="Z278" i="1" s="1"/>
  <c r="AA255" i="1" a="1"/>
  <c r="AA255" i="1" s="1"/>
  <c r="Z253" i="1" a="1"/>
  <c r="Z253" i="1" s="1"/>
  <c r="Z258" i="1" a="1"/>
  <c r="Z258" i="1" s="1"/>
  <c r="X253" i="1" a="1"/>
  <c r="X253" i="1" s="1"/>
  <c r="X258" i="1" a="1"/>
  <c r="X258" i="1" s="1"/>
  <c r="Y253" i="1" a="1"/>
  <c r="Y253" i="1" s="1"/>
  <c r="Y258" i="1" a="1"/>
  <c r="Y258" i="1" s="1"/>
  <c r="W227" i="1" a="1"/>
  <c r="W227" i="1" s="1"/>
  <c r="AE253" i="1" a="1"/>
  <c r="AE253" i="1" s="1"/>
  <c r="AE258" i="1" a="1"/>
  <c r="AE258" i="1" s="1"/>
  <c r="V233" i="1" a="1"/>
  <c r="V233" i="1" s="1"/>
  <c r="V238" i="1" a="1"/>
  <c r="V238" i="1" s="1"/>
  <c r="T233" i="1" a="1"/>
  <c r="T233" i="1" s="1"/>
  <c r="T238" i="1" a="1"/>
  <c r="T238" i="1" s="1"/>
  <c r="U233" i="1" a="1"/>
  <c r="U233" i="1" s="1"/>
  <c r="U238" i="1" a="1"/>
  <c r="U238" i="1" s="1"/>
  <c r="W230" i="1" a="1"/>
  <c r="W230" i="1" s="1"/>
  <c r="W233" i="1" a="1"/>
  <c r="W233" i="1" s="1"/>
  <c r="W236" i="1" a="1"/>
  <c r="W236" i="1" s="1"/>
  <c r="W232" i="1" a="1"/>
  <c r="W232" i="1" s="1"/>
  <c r="AA226" i="1"/>
  <c r="AA238" i="1" s="1" a="1"/>
  <c r="AA238" i="1" s="1"/>
  <c r="W228" i="1" a="1"/>
  <c r="W228" i="1" s="1"/>
  <c r="W235" i="1" a="1"/>
  <c r="W235" i="1" s="1"/>
  <c r="W229" i="1" a="1"/>
  <c r="W229" i="1" s="1"/>
  <c r="W231" i="1" a="1"/>
  <c r="W231" i="1" s="1"/>
  <c r="W239" i="1" a="1"/>
  <c r="W239" i="1" s="1"/>
  <c r="W237" i="1" a="1"/>
  <c r="W237" i="1" s="1"/>
  <c r="W234" i="1" a="1"/>
  <c r="W234" i="1" s="1"/>
  <c r="Y279" i="1" a="1"/>
  <c r="Y279" i="1" s="1"/>
  <c r="Y269" i="1" a="1"/>
  <c r="Y269" i="1" s="1"/>
  <c r="Y274" i="1" a="1"/>
  <c r="Y274" i="1" s="1"/>
  <c r="Y270" i="1" a="1"/>
  <c r="Y270" i="1" s="1"/>
  <c r="Y272" i="1" a="1"/>
  <c r="Y272" i="1" s="1"/>
  <c r="Y277" i="1" a="1"/>
  <c r="Y277" i="1" s="1"/>
  <c r="Y268" i="1" a="1"/>
  <c r="Y268" i="1" s="1"/>
  <c r="Y276" i="1" a="1"/>
  <c r="Y276" i="1" s="1"/>
  <c r="Y275" i="1" a="1"/>
  <c r="Y275" i="1" s="1"/>
  <c r="Y271" i="1" a="1"/>
  <c r="Y271" i="1" s="1"/>
  <c r="AA279" i="1" a="1"/>
  <c r="AA279" i="1" s="1"/>
  <c r="AA269" i="1" a="1"/>
  <c r="AA269" i="1" s="1"/>
  <c r="AA272" i="1" a="1"/>
  <c r="AA272" i="1" s="1"/>
  <c r="AA270" i="1" a="1"/>
  <c r="AA270" i="1" s="1"/>
  <c r="AA275" i="1" a="1"/>
  <c r="AA275" i="1" s="1"/>
  <c r="AA276" i="1" a="1"/>
  <c r="AA276" i="1" s="1"/>
  <c r="AA268" i="1" a="1"/>
  <c r="AA268" i="1" s="1"/>
  <c r="AA274" i="1" a="1"/>
  <c r="AA274" i="1" s="1"/>
  <c r="AA277" i="1" a="1"/>
  <c r="AA277" i="1" s="1"/>
  <c r="AA271" i="1" a="1"/>
  <c r="AA271" i="1" s="1"/>
  <c r="Z259" i="1" a="1"/>
  <c r="Z259" i="1" s="1"/>
  <c r="Z249" i="1" a="1"/>
  <c r="Z249" i="1" s="1"/>
  <c r="Z250" i="1" a="1"/>
  <c r="Z250" i="1" s="1"/>
  <c r="Z254" i="1" a="1"/>
  <c r="Z254" i="1" s="1"/>
  <c r="Z257" i="1" a="1"/>
  <c r="Z257" i="1" s="1"/>
  <c r="Z251" i="1" a="1"/>
  <c r="Z251" i="1" s="1"/>
  <c r="Z255" i="1" a="1"/>
  <c r="Z255" i="1" s="1"/>
  <c r="Z248" i="1" a="1"/>
  <c r="Z248" i="1" s="1"/>
  <c r="Z252" i="1" a="1"/>
  <c r="Z252" i="1" s="1"/>
  <c r="Z256" i="1" a="1"/>
  <c r="Z256" i="1" s="1"/>
  <c r="Z279" i="1" a="1"/>
  <c r="Z279" i="1" s="1"/>
  <c r="Z269" i="1" a="1"/>
  <c r="Z269" i="1" s="1"/>
  <c r="Z275" i="1" a="1"/>
  <c r="Z275" i="1" s="1"/>
  <c r="Z271" i="1" a="1"/>
  <c r="Z271" i="1" s="1"/>
  <c r="Z276" i="1" a="1"/>
  <c r="Z276" i="1" s="1"/>
  <c r="Z272" i="1" a="1"/>
  <c r="Z272" i="1" s="1"/>
  <c r="Z270" i="1" a="1"/>
  <c r="Z270" i="1" s="1"/>
  <c r="Z268" i="1" a="1"/>
  <c r="Z268" i="1" s="1"/>
  <c r="Z277" i="1" a="1"/>
  <c r="Z277" i="1" s="1"/>
  <c r="Z274" i="1" a="1"/>
  <c r="Z274" i="1" s="1"/>
  <c r="T239" i="1" a="1"/>
  <c r="T239" i="1" s="1"/>
  <c r="T229" i="1" a="1"/>
  <c r="T229" i="1" s="1"/>
  <c r="T237" i="1" a="1"/>
  <c r="T237" i="1" s="1"/>
  <c r="T231" i="1" a="1"/>
  <c r="T231" i="1" s="1"/>
  <c r="T234" i="1" a="1"/>
  <c r="T234" i="1" s="1"/>
  <c r="T235" i="1" a="1"/>
  <c r="T235" i="1" s="1"/>
  <c r="T228" i="1" a="1"/>
  <c r="T228" i="1" s="1"/>
  <c r="T232" i="1" a="1"/>
  <c r="T232" i="1" s="1"/>
  <c r="T236" i="1" a="1"/>
  <c r="T236" i="1" s="1"/>
  <c r="T230" i="1" a="1"/>
  <c r="T230" i="1" s="1"/>
  <c r="Y259" i="1" a="1"/>
  <c r="Y259" i="1" s="1"/>
  <c r="Y249" i="1" a="1"/>
  <c r="Y249" i="1" s="1"/>
  <c r="Y256" i="1" a="1"/>
  <c r="Y256" i="1" s="1"/>
  <c r="Y250" i="1" a="1"/>
  <c r="Y250" i="1" s="1"/>
  <c r="Y254" i="1" a="1"/>
  <c r="Y254" i="1" s="1"/>
  <c r="Y257" i="1" a="1"/>
  <c r="Y257" i="1" s="1"/>
  <c r="Y251" i="1" a="1"/>
  <c r="Y251" i="1" s="1"/>
  <c r="Y255" i="1" a="1"/>
  <c r="Y255" i="1" s="1"/>
  <c r="Y248" i="1" a="1"/>
  <c r="Y248" i="1" s="1"/>
  <c r="Y252" i="1" a="1"/>
  <c r="Y252" i="1" s="1"/>
  <c r="X259" i="1" a="1"/>
  <c r="X259" i="1" s="1"/>
  <c r="X249" i="1" a="1"/>
  <c r="X249" i="1" s="1"/>
  <c r="X252" i="1" a="1"/>
  <c r="X252" i="1" s="1"/>
  <c r="X256" i="1" a="1"/>
  <c r="X256" i="1" s="1"/>
  <c r="X250" i="1" a="1"/>
  <c r="X250" i="1" s="1"/>
  <c r="X254" i="1" a="1"/>
  <c r="X254" i="1" s="1"/>
  <c r="X257" i="1" a="1"/>
  <c r="X257" i="1" s="1"/>
  <c r="X251" i="1" a="1"/>
  <c r="X251" i="1" s="1"/>
  <c r="X255" i="1" a="1"/>
  <c r="X255" i="1" s="1"/>
  <c r="X248" i="1" a="1"/>
  <c r="X248" i="1" s="1"/>
  <c r="X279" i="1" a="1"/>
  <c r="X279" i="1" s="1"/>
  <c r="X269" i="1" a="1"/>
  <c r="X269" i="1" s="1"/>
  <c r="X270" i="1" a="1"/>
  <c r="X270" i="1" s="1"/>
  <c r="X272" i="1" a="1"/>
  <c r="X272" i="1" s="1"/>
  <c r="X276" i="1" a="1"/>
  <c r="X276" i="1" s="1"/>
  <c r="X271" i="1" a="1"/>
  <c r="X271" i="1" s="1"/>
  <c r="X277" i="1" a="1"/>
  <c r="X277" i="1" s="1"/>
  <c r="X274" i="1" a="1"/>
  <c r="X274" i="1" s="1"/>
  <c r="X275" i="1" a="1"/>
  <c r="X275" i="1" s="1"/>
  <c r="X268" i="1" a="1"/>
  <c r="X268" i="1" s="1"/>
  <c r="AE259" i="1" a="1"/>
  <c r="AE259" i="1" s="1"/>
  <c r="AE249" i="1" a="1"/>
  <c r="AE249" i="1" s="1"/>
  <c r="AE248" i="1" a="1"/>
  <c r="AE248" i="1" s="1"/>
  <c r="AE252" i="1" a="1"/>
  <c r="AE252" i="1" s="1"/>
  <c r="AE256" i="1" a="1"/>
  <c r="AE256" i="1" s="1"/>
  <c r="AE250" i="1" a="1"/>
  <c r="AE250" i="1" s="1"/>
  <c r="AE254" i="1" a="1"/>
  <c r="AE254" i="1" s="1"/>
  <c r="AE257" i="1" a="1"/>
  <c r="AE257" i="1" s="1"/>
  <c r="AE251" i="1" a="1"/>
  <c r="AE251" i="1" s="1"/>
  <c r="AE255" i="1" a="1"/>
  <c r="AE255" i="1" s="1"/>
  <c r="U239" i="1" a="1"/>
  <c r="U239" i="1" s="1"/>
  <c r="U229" i="1" a="1"/>
  <c r="U229" i="1" s="1"/>
  <c r="U231" i="1" a="1"/>
  <c r="U231" i="1" s="1"/>
  <c r="U235" i="1" a="1"/>
  <c r="U235" i="1" s="1"/>
  <c r="U237" i="1" a="1"/>
  <c r="U237" i="1" s="1"/>
  <c r="U228" i="1" a="1"/>
  <c r="U228" i="1" s="1"/>
  <c r="U232" i="1" a="1"/>
  <c r="U232" i="1" s="1"/>
  <c r="U236" i="1" a="1"/>
  <c r="U236" i="1" s="1"/>
  <c r="U230" i="1" a="1"/>
  <c r="U230" i="1" s="1"/>
  <c r="U234" i="1" a="1"/>
  <c r="U234" i="1" s="1"/>
  <c r="V239" i="1" a="1"/>
  <c r="V239" i="1" s="1"/>
  <c r="V229" i="1" a="1"/>
  <c r="V229" i="1" s="1"/>
  <c r="V235" i="1" a="1"/>
  <c r="V235" i="1" s="1"/>
  <c r="V228" i="1" a="1"/>
  <c r="V228" i="1" s="1"/>
  <c r="V232" i="1" a="1"/>
  <c r="V232" i="1" s="1"/>
  <c r="V236" i="1" a="1"/>
  <c r="V236" i="1" s="1"/>
  <c r="V230" i="1" a="1"/>
  <c r="V230" i="1" s="1"/>
  <c r="V234" i="1" a="1"/>
  <c r="V234" i="1" s="1"/>
  <c r="V237" i="1" a="1"/>
  <c r="V237" i="1" s="1"/>
  <c r="V231" i="1" a="1"/>
  <c r="V231" i="1" s="1"/>
  <c r="AE266" i="1"/>
  <c r="AD266" i="1"/>
  <c r="AB246" i="1"/>
  <c r="X247" i="1" a="1"/>
  <c r="X247" i="1" s="1"/>
  <c r="X226" i="1"/>
  <c r="T227" i="1" a="1"/>
  <c r="T227" i="1" s="1"/>
  <c r="AC266" i="1"/>
  <c r="Z226" i="1"/>
  <c r="V227" i="1" a="1"/>
  <c r="V227" i="1" s="1"/>
  <c r="AB266" i="1"/>
  <c r="AC246" i="1"/>
  <c r="Y247" i="1" a="1"/>
  <c r="Y247" i="1" s="1"/>
  <c r="AD246" i="1"/>
  <c r="Z247" i="1" a="1"/>
  <c r="Z247" i="1" s="1"/>
  <c r="Y226" i="1"/>
  <c r="U227" i="1" a="1"/>
  <c r="U227" i="1" s="1"/>
  <c r="AI246" i="1"/>
  <c r="AE247" i="1" a="1"/>
  <c r="AE247" i="1" s="1"/>
  <c r="AB273" i="1" l="1" a="1"/>
  <c r="AB273" i="1" s="1"/>
  <c r="AB278" i="1" a="1"/>
  <c r="AB278" i="1" s="1"/>
  <c r="AD273" i="1" a="1"/>
  <c r="AD273" i="1" s="1"/>
  <c r="AD278" i="1" a="1"/>
  <c r="AD278" i="1" s="1"/>
  <c r="AE273" i="1" a="1"/>
  <c r="AE273" i="1" s="1"/>
  <c r="AE278" i="1" a="1"/>
  <c r="AE278" i="1" s="1"/>
  <c r="AC273" i="1" a="1"/>
  <c r="AC273" i="1" s="1"/>
  <c r="AC278" i="1" a="1"/>
  <c r="AC278" i="1" s="1"/>
  <c r="AB253" i="1" a="1"/>
  <c r="AB253" i="1" s="1"/>
  <c r="AB258" i="1" a="1"/>
  <c r="AB258" i="1" s="1"/>
  <c r="AI253" i="1" a="1"/>
  <c r="AI253" i="1" s="1"/>
  <c r="AI258" i="1" a="1"/>
  <c r="AI258" i="1" s="1"/>
  <c r="AD253" i="1" a="1"/>
  <c r="AD253" i="1" s="1"/>
  <c r="AD258" i="1" a="1"/>
  <c r="AD258" i="1" s="1"/>
  <c r="AC253" i="1" a="1"/>
  <c r="AC253" i="1" s="1"/>
  <c r="AC258" i="1" a="1"/>
  <c r="AC258" i="1" s="1"/>
  <c r="AA236" i="1" a="1"/>
  <c r="AA236" i="1" s="1"/>
  <c r="Z233" i="1" a="1"/>
  <c r="Z233" i="1" s="1"/>
  <c r="Z238" i="1" a="1"/>
  <c r="Z238" i="1" s="1"/>
  <c r="AA232" i="1" a="1"/>
  <c r="AA232" i="1" s="1"/>
  <c r="X233" i="1" a="1"/>
  <c r="X233" i="1" s="1"/>
  <c r="X238" i="1" a="1"/>
  <c r="X238" i="1" s="1"/>
  <c r="AA228" i="1" a="1"/>
  <c r="AA228" i="1" s="1"/>
  <c r="Y233" i="1" a="1"/>
  <c r="Y233" i="1" s="1"/>
  <c r="Y238" i="1" a="1"/>
  <c r="Y238" i="1" s="1"/>
  <c r="AA239" i="1" a="1"/>
  <c r="AA239" i="1" s="1"/>
  <c r="AA233" i="1" a="1"/>
  <c r="AA233" i="1" s="1"/>
  <c r="AA227" i="1" a="1"/>
  <c r="AA227" i="1" s="1"/>
  <c r="AA235" i="1" a="1"/>
  <c r="AA235" i="1" s="1"/>
  <c r="AA231" i="1" a="1"/>
  <c r="AA231" i="1" s="1"/>
  <c r="AE226" i="1"/>
  <c r="AE238" i="1" s="1" a="1"/>
  <c r="AE238" i="1" s="1"/>
  <c r="AA237" i="1" a="1"/>
  <c r="AA237" i="1" s="1"/>
  <c r="AA234" i="1" a="1"/>
  <c r="AA234" i="1" s="1"/>
  <c r="AA230" i="1" a="1"/>
  <c r="AA230" i="1" s="1"/>
  <c r="AA229" i="1" a="1"/>
  <c r="AA229" i="1" s="1"/>
  <c r="AI259" i="1" a="1"/>
  <c r="AI259" i="1" s="1"/>
  <c r="AI249" i="1" a="1"/>
  <c r="AI249" i="1" s="1"/>
  <c r="AI254" i="1" a="1"/>
  <c r="AI254" i="1" s="1"/>
  <c r="AI257" i="1" a="1"/>
  <c r="AI257" i="1" s="1"/>
  <c r="AI251" i="1" a="1"/>
  <c r="AI251" i="1" s="1"/>
  <c r="AI255" i="1" a="1"/>
  <c r="AI255" i="1" s="1"/>
  <c r="AI248" i="1" a="1"/>
  <c r="AI248" i="1" s="1"/>
  <c r="AI252" i="1" a="1"/>
  <c r="AI252" i="1" s="1"/>
  <c r="AI256" i="1" a="1"/>
  <c r="AI256" i="1" s="1"/>
  <c r="AI250" i="1" a="1"/>
  <c r="AI250" i="1" s="1"/>
  <c r="X239" i="1" a="1"/>
  <c r="X239" i="1" s="1"/>
  <c r="X229" i="1" a="1"/>
  <c r="X229" i="1" s="1"/>
  <c r="X232" i="1" a="1"/>
  <c r="X232" i="1" s="1"/>
  <c r="X236" i="1" a="1"/>
  <c r="X236" i="1" s="1"/>
  <c r="X230" i="1" a="1"/>
  <c r="X230" i="1" s="1"/>
  <c r="X234" i="1" a="1"/>
  <c r="X234" i="1" s="1"/>
  <c r="X237" i="1" a="1"/>
  <c r="X237" i="1" s="1"/>
  <c r="X231" i="1" a="1"/>
  <c r="X231" i="1" s="1"/>
  <c r="X235" i="1" a="1"/>
  <c r="X235" i="1" s="1"/>
  <c r="X228" i="1" a="1"/>
  <c r="X228" i="1" s="1"/>
  <c r="AD279" i="1" a="1"/>
  <c r="AD279" i="1" s="1"/>
  <c r="AD269" i="1" a="1"/>
  <c r="AD269" i="1" s="1"/>
  <c r="AD275" i="1" a="1"/>
  <c r="AD275" i="1" s="1"/>
  <c r="AD268" i="1" a="1"/>
  <c r="AD268" i="1" s="1"/>
  <c r="AD271" i="1" a="1"/>
  <c r="AD271" i="1" s="1"/>
  <c r="AD276" i="1" a="1"/>
  <c r="AD276" i="1" s="1"/>
  <c r="AD272" i="1" a="1"/>
  <c r="AD272" i="1" s="1"/>
  <c r="AD270" i="1" a="1"/>
  <c r="AD270" i="1" s="1"/>
  <c r="AD277" i="1" a="1"/>
  <c r="AD277" i="1" s="1"/>
  <c r="AD274" i="1" a="1"/>
  <c r="AD274" i="1" s="1"/>
  <c r="AC259" i="1" a="1"/>
  <c r="AC259" i="1" s="1"/>
  <c r="AC249" i="1" a="1"/>
  <c r="AC249" i="1" s="1"/>
  <c r="AC251" i="1" a="1"/>
  <c r="AC251" i="1" s="1"/>
  <c r="AC255" i="1" a="1"/>
  <c r="AC255" i="1" s="1"/>
  <c r="AC248" i="1" a="1"/>
  <c r="AC248" i="1" s="1"/>
  <c r="AC252" i="1" a="1"/>
  <c r="AC252" i="1" s="1"/>
  <c r="AC256" i="1" a="1"/>
  <c r="AC256" i="1" s="1"/>
  <c r="AC250" i="1" a="1"/>
  <c r="AC250" i="1" s="1"/>
  <c r="AC254" i="1" a="1"/>
  <c r="AC254" i="1" s="1"/>
  <c r="AC257" i="1" a="1"/>
  <c r="AC257" i="1" s="1"/>
  <c r="AC279" i="1" a="1"/>
  <c r="AC279" i="1" s="1"/>
  <c r="AC269" i="1" a="1"/>
  <c r="AC269" i="1" s="1"/>
  <c r="AC272" i="1" a="1"/>
  <c r="AC272" i="1" s="1"/>
  <c r="AC277" i="1" a="1"/>
  <c r="AC277" i="1" s="1"/>
  <c r="AC275" i="1" a="1"/>
  <c r="AC275" i="1" s="1"/>
  <c r="AC274" i="1" a="1"/>
  <c r="AC274" i="1" s="1"/>
  <c r="AC271" i="1" a="1"/>
  <c r="AC271" i="1" s="1"/>
  <c r="AC270" i="1" a="1"/>
  <c r="AC270" i="1" s="1"/>
  <c r="AC268" i="1" a="1"/>
  <c r="AC268" i="1" s="1"/>
  <c r="AC276" i="1" a="1"/>
  <c r="AC276" i="1" s="1"/>
  <c r="AD259" i="1" a="1"/>
  <c r="AD259" i="1" s="1"/>
  <c r="AD249" i="1" a="1"/>
  <c r="AD249" i="1" s="1"/>
  <c r="AD255" i="1" a="1"/>
  <c r="AD255" i="1" s="1"/>
  <c r="AD248" i="1" a="1"/>
  <c r="AD248" i="1" s="1"/>
  <c r="AD252" i="1" a="1"/>
  <c r="AD252" i="1" s="1"/>
  <c r="AD256" i="1" a="1"/>
  <c r="AD256" i="1" s="1"/>
  <c r="AD250" i="1" a="1"/>
  <c r="AD250" i="1" s="1"/>
  <c r="AD254" i="1" a="1"/>
  <c r="AD254" i="1" s="1"/>
  <c r="AD257" i="1" a="1"/>
  <c r="AD257" i="1" s="1"/>
  <c r="AD251" i="1" a="1"/>
  <c r="AD251" i="1" s="1"/>
  <c r="AE239" i="1" a="1"/>
  <c r="AE239" i="1" s="1"/>
  <c r="Z239" i="1" a="1"/>
  <c r="Z239" i="1" s="1"/>
  <c r="Z229" i="1" a="1"/>
  <c r="Z229" i="1" s="1"/>
  <c r="Z230" i="1" a="1"/>
  <c r="Z230" i="1" s="1"/>
  <c r="Z234" i="1" a="1"/>
  <c r="Z234" i="1" s="1"/>
  <c r="Z237" i="1" a="1"/>
  <c r="Z237" i="1" s="1"/>
  <c r="Z231" i="1" a="1"/>
  <c r="Z231" i="1" s="1"/>
  <c r="Z235" i="1" a="1"/>
  <c r="Z235" i="1" s="1"/>
  <c r="Z236" i="1" a="1"/>
  <c r="Z236" i="1" s="1"/>
  <c r="Z228" i="1" a="1"/>
  <c r="Z228" i="1" s="1"/>
  <c r="Z232" i="1" a="1"/>
  <c r="Z232" i="1" s="1"/>
  <c r="AB279" i="1" a="1"/>
  <c r="AB279" i="1" s="1"/>
  <c r="AB269" i="1" a="1"/>
  <c r="AB269" i="1" s="1"/>
  <c r="AB270" i="1" a="1"/>
  <c r="AB270" i="1" s="1"/>
  <c r="AB274" i="1" a="1"/>
  <c r="AB274" i="1" s="1"/>
  <c r="AB276" i="1" a="1"/>
  <c r="AB276" i="1" s="1"/>
  <c r="AB271" i="1" a="1"/>
  <c r="AB271" i="1" s="1"/>
  <c r="AB272" i="1" a="1"/>
  <c r="AB272" i="1" s="1"/>
  <c r="AB277" i="1" a="1"/>
  <c r="AB277" i="1" s="1"/>
  <c r="AB275" i="1" a="1"/>
  <c r="AB275" i="1" s="1"/>
  <c r="AB268" i="1" a="1"/>
  <c r="AB268" i="1" s="1"/>
  <c r="Y239" i="1" a="1"/>
  <c r="Y239" i="1" s="1"/>
  <c r="Y229" i="1" a="1"/>
  <c r="Y229" i="1" s="1"/>
  <c r="Y236" i="1" a="1"/>
  <c r="Y236" i="1" s="1"/>
  <c r="Y230" i="1" a="1"/>
  <c r="Y230" i="1" s="1"/>
  <c r="Y234" i="1" a="1"/>
  <c r="Y234" i="1" s="1"/>
  <c r="Y232" i="1" a="1"/>
  <c r="Y232" i="1" s="1"/>
  <c r="Y237" i="1" a="1"/>
  <c r="Y237" i="1" s="1"/>
  <c r="Y231" i="1" a="1"/>
  <c r="Y231" i="1" s="1"/>
  <c r="Y235" i="1" a="1"/>
  <c r="Y235" i="1" s="1"/>
  <c r="Y228" i="1" a="1"/>
  <c r="Y228" i="1" s="1"/>
  <c r="AB259" i="1" a="1"/>
  <c r="AB259" i="1" s="1"/>
  <c r="AB249" i="1" a="1"/>
  <c r="AB249" i="1" s="1"/>
  <c r="AB257" i="1" a="1"/>
  <c r="AB257" i="1" s="1"/>
  <c r="AB251" i="1" a="1"/>
  <c r="AB251" i="1" s="1"/>
  <c r="AB255" i="1" a="1"/>
  <c r="AB255" i="1" s="1"/>
  <c r="AB248" i="1" a="1"/>
  <c r="AB248" i="1" s="1"/>
  <c r="AB252" i="1" a="1"/>
  <c r="AB252" i="1" s="1"/>
  <c r="AB256" i="1" a="1"/>
  <c r="AB256" i="1" s="1"/>
  <c r="AB250" i="1" a="1"/>
  <c r="AB250" i="1" s="1"/>
  <c r="AB254" i="1" a="1"/>
  <c r="AB254" i="1" s="1"/>
  <c r="AE279" i="1" a="1"/>
  <c r="AE279" i="1" s="1"/>
  <c r="AE269" i="1" a="1"/>
  <c r="AE269" i="1" s="1"/>
  <c r="AE272" i="1" a="1"/>
  <c r="AE272" i="1" s="1"/>
  <c r="AE277" i="1" a="1"/>
  <c r="AE277" i="1" s="1"/>
  <c r="AE275" i="1" a="1"/>
  <c r="AE275" i="1" s="1"/>
  <c r="AE276" i="1" a="1"/>
  <c r="AE276" i="1" s="1"/>
  <c r="AE268" i="1" a="1"/>
  <c r="AE268" i="1" s="1"/>
  <c r="AE274" i="1" a="1"/>
  <c r="AE274" i="1" s="1"/>
  <c r="AE270" i="1" a="1"/>
  <c r="AE270" i="1" s="1"/>
  <c r="AE271" i="1" a="1"/>
  <c r="AE271" i="1" s="1"/>
  <c r="AH246" i="1"/>
  <c r="AD247" i="1" a="1"/>
  <c r="AD247" i="1" s="1"/>
  <c r="AG266" i="1"/>
  <c r="AH266" i="1"/>
  <c r="AC226" i="1"/>
  <c r="Y227" i="1" a="1"/>
  <c r="Y227" i="1" s="1"/>
  <c r="AD226" i="1"/>
  <c r="Z227" i="1" a="1"/>
  <c r="Z227" i="1" s="1"/>
  <c r="AM246" i="1"/>
  <c r="AI247" i="1" a="1"/>
  <c r="AI247" i="1" s="1"/>
  <c r="AF266" i="1"/>
  <c r="AF246" i="1"/>
  <c r="AB247" i="1" a="1"/>
  <c r="AB247" i="1" s="1"/>
  <c r="AG246" i="1"/>
  <c r="AC247" i="1" a="1"/>
  <c r="AC247" i="1" s="1"/>
  <c r="AB226" i="1"/>
  <c r="X227" i="1" a="1"/>
  <c r="X227" i="1" s="1"/>
  <c r="AI266" i="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37" i="9"/>
  <c r="V547" i="9" s="1"/>
  <c r="V557" i="9" s="1"/>
  <c r="V567" i="9" s="1"/>
  <c r="V577" i="9" s="1"/>
  <c r="V587" i="9" s="1"/>
  <c r="V597" i="9" s="1"/>
  <c r="V607" i="9" s="1"/>
  <c r="V617" i="9" s="1"/>
  <c r="V538" i="9"/>
  <c r="V548" i="9" s="1"/>
  <c r="V558" i="9" s="1"/>
  <c r="V568" i="9" s="1"/>
  <c r="V578" i="9" s="1"/>
  <c r="V588" i="9" s="1"/>
  <c r="V598" i="9" s="1"/>
  <c r="V608" i="9" s="1"/>
  <c r="V618" i="9" s="1"/>
  <c r="V529" i="9"/>
  <c r="V539" i="9" s="1"/>
  <c r="V549" i="9" s="1"/>
  <c r="V559" i="9" s="1"/>
  <c r="V569" i="9" s="1"/>
  <c r="V579" i="9" s="1"/>
  <c r="V589" i="9" s="1"/>
  <c r="V599" i="9" s="1"/>
  <c r="V609" i="9" s="1"/>
  <c r="K671" i="9"/>
  <c r="L671" i="9"/>
  <c r="J671" i="9"/>
  <c r="J666" i="9"/>
  <c r="J676" i="9" s="1"/>
  <c r="J686" i="9" s="1"/>
  <c r="J696" i="9" s="1"/>
  <c r="J706" i="9" s="1"/>
  <c r="J716" i="9" s="1"/>
  <c r="K666" i="9"/>
  <c r="K676" i="9" s="1"/>
  <c r="K686" i="9" s="1"/>
  <c r="K696" i="9" s="1"/>
  <c r="K706" i="9" s="1"/>
  <c r="K716" i="9" s="1"/>
  <c r="L666" i="9"/>
  <c r="L676" i="9" s="1"/>
  <c r="L686" i="9" s="1"/>
  <c r="L696" i="9" s="1"/>
  <c r="L706" i="9" s="1"/>
  <c r="L716" i="9" s="1"/>
  <c r="J667" i="9"/>
  <c r="J677" i="9" s="1"/>
  <c r="J687" i="9" s="1"/>
  <c r="J697" i="9" s="1"/>
  <c r="J707" i="9" s="1"/>
  <c r="J717" i="9" s="1"/>
  <c r="J727" i="9" s="1"/>
  <c r="J737" i="9" s="1"/>
  <c r="J747" i="9" s="1"/>
  <c r="K667" i="9"/>
  <c r="K677" i="9" s="1"/>
  <c r="K687" i="9" s="1"/>
  <c r="K697" i="9" s="1"/>
  <c r="K707" i="9" s="1"/>
  <c r="K717" i="9" s="1"/>
  <c r="K727" i="9" s="1"/>
  <c r="K737" i="9" s="1"/>
  <c r="K747" i="9" s="1"/>
  <c r="L667" i="9"/>
  <c r="L677" i="9" s="1"/>
  <c r="L687" i="9" s="1"/>
  <c r="L697" i="9" s="1"/>
  <c r="L707" i="9" s="1"/>
  <c r="L717" i="9" s="1"/>
  <c r="L727" i="9" s="1"/>
  <c r="L737" i="9" s="1"/>
  <c r="L747" i="9" s="1"/>
  <c r="J668" i="9"/>
  <c r="J678" i="9" s="1"/>
  <c r="J688" i="9" s="1"/>
  <c r="J698" i="9" s="1"/>
  <c r="J708" i="9" s="1"/>
  <c r="J718" i="9" s="1"/>
  <c r="J728" i="9" s="1"/>
  <c r="J738" i="9" s="1"/>
  <c r="J748" i="9" s="1"/>
  <c r="K668" i="9"/>
  <c r="K678" i="9" s="1"/>
  <c r="K688" i="9" s="1"/>
  <c r="K698" i="9" s="1"/>
  <c r="K708" i="9" s="1"/>
  <c r="K718" i="9" s="1"/>
  <c r="K728" i="9" s="1"/>
  <c r="K738" i="9" s="1"/>
  <c r="K748" i="9" s="1"/>
  <c r="L668" i="9"/>
  <c r="L678" i="9" s="1"/>
  <c r="L688" i="9" s="1"/>
  <c r="L698" i="9" s="1"/>
  <c r="L708" i="9" s="1"/>
  <c r="L718" i="9" s="1"/>
  <c r="L728" i="9" s="1"/>
  <c r="L738" i="9" s="1"/>
  <c r="L748" i="9" s="1"/>
  <c r="J669" i="9"/>
  <c r="J679" i="9" s="1"/>
  <c r="K669" i="9"/>
  <c r="K679" i="9" s="1"/>
  <c r="L669" i="9"/>
  <c r="L679"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J673" i="9"/>
  <c r="J683" i="9" s="1"/>
  <c r="J693" i="9" s="1"/>
  <c r="J703" i="9" s="1"/>
  <c r="J713" i="9" s="1"/>
  <c r="J723" i="9" s="1"/>
  <c r="J733" i="9" s="1"/>
  <c r="J743" i="9" s="1"/>
  <c r="J753" i="9" s="1"/>
  <c r="K673" i="9"/>
  <c r="K683" i="9" s="1"/>
  <c r="K693" i="9" s="1"/>
  <c r="K703" i="9" s="1"/>
  <c r="K713" i="9" s="1"/>
  <c r="K723" i="9" s="1"/>
  <c r="K733" i="9" s="1"/>
  <c r="K743" i="9" s="1"/>
  <c r="K753" i="9" s="1"/>
  <c r="L673" i="9"/>
  <c r="L683" i="9" s="1"/>
  <c r="L693" i="9" s="1"/>
  <c r="L703" i="9" s="1"/>
  <c r="L713" i="9" s="1"/>
  <c r="L723" i="9" s="1"/>
  <c r="L733" i="9" s="1"/>
  <c r="L743" i="9" s="1"/>
  <c r="L753" i="9" s="1"/>
  <c r="J674" i="9"/>
  <c r="J684" i="9" s="1"/>
  <c r="J694" i="9" s="1"/>
  <c r="J704" i="9" s="1"/>
  <c r="J714" i="9" s="1"/>
  <c r="J724" i="9" s="1"/>
  <c r="J734" i="9" s="1"/>
  <c r="J744" i="9" s="1"/>
  <c r="J754" i="9" s="1"/>
  <c r="K674" i="9"/>
  <c r="K684" i="9" s="1"/>
  <c r="K694" i="9" s="1"/>
  <c r="K704" i="9" s="1"/>
  <c r="K714" i="9" s="1"/>
  <c r="K724" i="9" s="1"/>
  <c r="K734" i="9" s="1"/>
  <c r="K744" i="9" s="1"/>
  <c r="K754" i="9" s="1"/>
  <c r="L674" i="9"/>
  <c r="L684" i="9" s="1"/>
  <c r="L694" i="9" s="1"/>
  <c r="L704" i="9" s="1"/>
  <c r="L714" i="9" s="1"/>
  <c r="L724" i="9" s="1"/>
  <c r="L734" i="9" s="1"/>
  <c r="L744" i="9" s="1"/>
  <c r="L754" i="9" s="1"/>
  <c r="K665" i="9"/>
  <c r="K675" i="9" s="1"/>
  <c r="K685" i="9" s="1"/>
  <c r="K695" i="9" s="1"/>
  <c r="L665" i="9"/>
  <c r="L675" i="9" s="1"/>
  <c r="L685" i="9" s="1"/>
  <c r="L695" i="9" s="1"/>
  <c r="J665" i="9"/>
  <c r="J675" i="9" s="1"/>
  <c r="J685" i="9" s="1"/>
  <c r="J695" i="9" s="1"/>
  <c r="AH273" i="1" l="1" a="1"/>
  <c r="AH273" i="1" s="1"/>
  <c r="AH278" i="1" a="1"/>
  <c r="AH278" i="1" s="1"/>
  <c r="AF273" i="1" a="1"/>
  <c r="AF273" i="1" s="1"/>
  <c r="AF278" i="1" a="1"/>
  <c r="AF278" i="1" s="1"/>
  <c r="AG273" i="1" a="1"/>
  <c r="AG273" i="1" s="1"/>
  <c r="AG278" i="1" a="1"/>
  <c r="AG278" i="1" s="1"/>
  <c r="AI273" i="1" a="1"/>
  <c r="AI273" i="1" s="1"/>
  <c r="AI278" i="1" a="1"/>
  <c r="AI278" i="1" s="1"/>
  <c r="AH253" i="1" a="1"/>
  <c r="AH253" i="1" s="1"/>
  <c r="AH258" i="1" a="1"/>
  <c r="AH258" i="1" s="1"/>
  <c r="AG253" i="1" a="1"/>
  <c r="AG253" i="1" s="1"/>
  <c r="AG258" i="1" a="1"/>
  <c r="AG258" i="1" s="1"/>
  <c r="AF253" i="1" a="1"/>
  <c r="AF253" i="1" s="1"/>
  <c r="AF258" i="1" a="1"/>
  <c r="AF258" i="1" s="1"/>
  <c r="AM253" i="1" a="1"/>
  <c r="AM253" i="1" s="1"/>
  <c r="AM258" i="1" a="1"/>
  <c r="AM258" i="1" s="1"/>
  <c r="AE229" i="1" a="1"/>
  <c r="AE229" i="1" s="1"/>
  <c r="AB233" i="1" a="1"/>
  <c r="AB233" i="1" s="1"/>
  <c r="AB238" i="1" a="1"/>
  <c r="AB238" i="1" s="1"/>
  <c r="AE227" i="1" a="1"/>
  <c r="AE227" i="1" s="1"/>
  <c r="AE234" i="1" a="1"/>
  <c r="AE234" i="1" s="1"/>
  <c r="AE231" i="1" a="1"/>
  <c r="AE231" i="1" s="1"/>
  <c r="AD233" i="1" a="1"/>
  <c r="AD233" i="1" s="1"/>
  <c r="AD238" i="1" a="1"/>
  <c r="AD238" i="1" s="1"/>
  <c r="AE230" i="1" a="1"/>
  <c r="AE230" i="1" s="1"/>
  <c r="AE237" i="1" a="1"/>
  <c r="AE237" i="1" s="1"/>
  <c r="AE236" i="1" a="1"/>
  <c r="AE236" i="1" s="1"/>
  <c r="AC233" i="1" a="1"/>
  <c r="AC233" i="1" s="1"/>
  <c r="AC238" i="1" a="1"/>
  <c r="AC238" i="1" s="1"/>
  <c r="AE235" i="1" a="1"/>
  <c r="AE235" i="1" s="1"/>
  <c r="AI226" i="1"/>
  <c r="AI235" i="1" s="1" a="1"/>
  <c r="AI235" i="1" s="1"/>
  <c r="AE232" i="1" a="1"/>
  <c r="AE232" i="1" s="1"/>
  <c r="AE228" i="1" a="1"/>
  <c r="AE228" i="1" s="1"/>
  <c r="AE233" i="1" a="1"/>
  <c r="AE233" i="1" s="1"/>
  <c r="AD239" i="1" a="1"/>
  <c r="AD239" i="1" s="1"/>
  <c r="AD229" i="1" a="1"/>
  <c r="AD229" i="1" s="1"/>
  <c r="AD235" i="1" a="1"/>
  <c r="AD235" i="1" s="1"/>
  <c r="AD228" i="1" a="1"/>
  <c r="AD228" i="1" s="1"/>
  <c r="AD232" i="1" a="1"/>
  <c r="AD232" i="1" s="1"/>
  <c r="AD236" i="1" a="1"/>
  <c r="AD236" i="1" s="1"/>
  <c r="AD230" i="1" a="1"/>
  <c r="AD230" i="1" s="1"/>
  <c r="AD234" i="1" a="1"/>
  <c r="AD234" i="1" s="1"/>
  <c r="AD237" i="1" a="1"/>
  <c r="AD237" i="1" s="1"/>
  <c r="AD231" i="1" a="1"/>
  <c r="AD231" i="1" s="1"/>
  <c r="AG279" i="1" a="1"/>
  <c r="AG279" i="1" s="1"/>
  <c r="AG269" i="1" a="1"/>
  <c r="AG269" i="1" s="1"/>
  <c r="AG277" i="1" a="1"/>
  <c r="AG277" i="1" s="1"/>
  <c r="AG271" i="1" a="1"/>
  <c r="AG271" i="1" s="1"/>
  <c r="AG276" i="1" a="1"/>
  <c r="AG276" i="1" s="1"/>
  <c r="AG270" i="1" a="1"/>
  <c r="AG270" i="1" s="1"/>
  <c r="AG272" i="1" a="1"/>
  <c r="AG272" i="1" s="1"/>
  <c r="AG274" i="1" a="1"/>
  <c r="AG274" i="1" s="1"/>
  <c r="AG275" i="1" a="1"/>
  <c r="AG275" i="1" s="1"/>
  <c r="AG268" i="1" a="1"/>
  <c r="AG268" i="1" s="1"/>
  <c r="AI239" i="1" a="1"/>
  <c r="AI239" i="1" s="1"/>
  <c r="AI229" i="1" a="1"/>
  <c r="AI229" i="1" s="1"/>
  <c r="AG259" i="1" a="1"/>
  <c r="AG259" i="1" s="1"/>
  <c r="AG249" i="1" a="1"/>
  <c r="AG249" i="1" s="1"/>
  <c r="AG256" i="1" a="1"/>
  <c r="AG256" i="1" s="1"/>
  <c r="AG250" i="1" a="1"/>
  <c r="AG250" i="1" s="1"/>
  <c r="AG254" i="1" a="1"/>
  <c r="AG254" i="1" s="1"/>
  <c r="AG257" i="1" a="1"/>
  <c r="AG257" i="1" s="1"/>
  <c r="AG251" i="1" a="1"/>
  <c r="AG251" i="1" s="1"/>
  <c r="AG255" i="1" a="1"/>
  <c r="AG255" i="1" s="1"/>
  <c r="AG248" i="1" a="1"/>
  <c r="AG248" i="1" s="1"/>
  <c r="AG252" i="1" a="1"/>
  <c r="AG252" i="1" s="1"/>
  <c r="AH279" i="1" a="1"/>
  <c r="AH279" i="1" s="1"/>
  <c r="AH269" i="1" a="1"/>
  <c r="AH269" i="1" s="1"/>
  <c r="AH268" i="1" a="1"/>
  <c r="AH268" i="1" s="1"/>
  <c r="AH274" i="1" a="1"/>
  <c r="AH274" i="1" s="1"/>
  <c r="AH277" i="1" a="1"/>
  <c r="AH277" i="1" s="1"/>
  <c r="AH275" i="1" a="1"/>
  <c r="AH275" i="1" s="1"/>
  <c r="AH271" i="1" a="1"/>
  <c r="AH271" i="1" s="1"/>
  <c r="AH276" i="1" a="1"/>
  <c r="AH276" i="1" s="1"/>
  <c r="AH272" i="1" a="1"/>
  <c r="AH272" i="1" s="1"/>
  <c r="AH270" i="1" a="1"/>
  <c r="AH270" i="1" s="1"/>
  <c r="AI279" i="1" a="1"/>
  <c r="AI279" i="1" s="1"/>
  <c r="AI269" i="1" a="1"/>
  <c r="AI269" i="1" s="1"/>
  <c r="AI272" i="1" a="1"/>
  <c r="AI272" i="1" s="1"/>
  <c r="AI270" i="1" a="1"/>
  <c r="AI270" i="1" s="1"/>
  <c r="AI276" i="1" a="1"/>
  <c r="AI276" i="1" s="1"/>
  <c r="AI268" i="1" a="1"/>
  <c r="AI268" i="1" s="1"/>
  <c r="AI274" i="1" a="1"/>
  <c r="AI274" i="1" s="1"/>
  <c r="AI277" i="1" a="1"/>
  <c r="AI277" i="1" s="1"/>
  <c r="AI275" i="1" a="1"/>
  <c r="AI275" i="1" s="1"/>
  <c r="AI271" i="1" a="1"/>
  <c r="AI271" i="1" s="1"/>
  <c r="AM259" i="1" a="1"/>
  <c r="AM259" i="1" s="1"/>
  <c r="AM249" i="1" a="1"/>
  <c r="AM249" i="1" s="1"/>
  <c r="AM248" i="1" a="1"/>
  <c r="AM248" i="1" s="1"/>
  <c r="AM252" i="1" a="1"/>
  <c r="AM252" i="1" s="1"/>
  <c r="AM256" i="1" a="1"/>
  <c r="AM256" i="1" s="1"/>
  <c r="AM250" i="1" a="1"/>
  <c r="AM250" i="1" s="1"/>
  <c r="AM254" i="1" a="1"/>
  <c r="AM254" i="1" s="1"/>
  <c r="AM257" i="1" a="1"/>
  <c r="AM257" i="1" s="1"/>
  <c r="AM251" i="1" a="1"/>
  <c r="AM251" i="1" s="1"/>
  <c r="AM255" i="1" a="1"/>
  <c r="AM255" i="1" s="1"/>
  <c r="AF259" i="1" a="1"/>
  <c r="AF259" i="1" s="1"/>
  <c r="AF249" i="1" a="1"/>
  <c r="AF249" i="1" s="1"/>
  <c r="AF252" i="1" a="1"/>
  <c r="AF252" i="1" s="1"/>
  <c r="AF256" i="1" a="1"/>
  <c r="AF256" i="1" s="1"/>
  <c r="AF250" i="1" a="1"/>
  <c r="AF250" i="1" s="1"/>
  <c r="AF254" i="1" a="1"/>
  <c r="AF254" i="1" s="1"/>
  <c r="AF257" i="1" a="1"/>
  <c r="AF257" i="1" s="1"/>
  <c r="AF251" i="1" a="1"/>
  <c r="AF251" i="1" s="1"/>
  <c r="AF255" i="1" a="1"/>
  <c r="AF255" i="1" s="1"/>
  <c r="AF248" i="1" a="1"/>
  <c r="AF248" i="1" s="1"/>
  <c r="AB239" i="1" a="1"/>
  <c r="AB239" i="1" s="1"/>
  <c r="AB229" i="1" a="1"/>
  <c r="AB229" i="1" s="1"/>
  <c r="AB237" i="1" a="1"/>
  <c r="AB237" i="1" s="1"/>
  <c r="AB231" i="1" a="1"/>
  <c r="AB231" i="1" s="1"/>
  <c r="AB235" i="1" a="1"/>
  <c r="AB235" i="1" s="1"/>
  <c r="AB228" i="1" a="1"/>
  <c r="AB228" i="1" s="1"/>
  <c r="AB234" i="1" a="1"/>
  <c r="AB234" i="1" s="1"/>
  <c r="AB232" i="1" a="1"/>
  <c r="AB232" i="1" s="1"/>
  <c r="AB236" i="1" a="1"/>
  <c r="AB236" i="1" s="1"/>
  <c r="AB230" i="1" a="1"/>
  <c r="AB230" i="1" s="1"/>
  <c r="AF279" i="1" a="1"/>
  <c r="AF279" i="1" s="1"/>
  <c r="AF269" i="1" a="1"/>
  <c r="AF269" i="1" s="1"/>
  <c r="AF270" i="1" a="1"/>
  <c r="AF270" i="1" s="1"/>
  <c r="AF274" i="1" a="1"/>
  <c r="AF274" i="1" s="1"/>
  <c r="AF276" i="1" a="1"/>
  <c r="AF276" i="1" s="1"/>
  <c r="AF271" i="1" a="1"/>
  <c r="AF271" i="1" s="1"/>
  <c r="AF272" i="1" a="1"/>
  <c r="AF272" i="1" s="1"/>
  <c r="AF277" i="1" a="1"/>
  <c r="AF277" i="1" s="1"/>
  <c r="AF268" i="1" a="1"/>
  <c r="AF268" i="1" s="1"/>
  <c r="AF275" i="1" a="1"/>
  <c r="AF275" i="1" s="1"/>
  <c r="AC239" i="1" a="1"/>
  <c r="AC239" i="1" s="1"/>
  <c r="AC229" i="1" a="1"/>
  <c r="AC229" i="1" s="1"/>
  <c r="AC231" i="1" a="1"/>
  <c r="AC231" i="1" s="1"/>
  <c r="AC235" i="1" a="1"/>
  <c r="AC235" i="1" s="1"/>
  <c r="AC228" i="1" a="1"/>
  <c r="AC228" i="1" s="1"/>
  <c r="AC237" i="1" a="1"/>
  <c r="AC237" i="1" s="1"/>
  <c r="AC232" i="1" a="1"/>
  <c r="AC232" i="1" s="1"/>
  <c r="AC236" i="1" a="1"/>
  <c r="AC236" i="1" s="1"/>
  <c r="AC230" i="1" a="1"/>
  <c r="AC230" i="1" s="1"/>
  <c r="AC234" i="1" a="1"/>
  <c r="AC234" i="1" s="1"/>
  <c r="AH259" i="1" a="1"/>
  <c r="AH259" i="1" s="1"/>
  <c r="AH249" i="1" a="1"/>
  <c r="AH249" i="1" s="1"/>
  <c r="AH250" i="1" a="1"/>
  <c r="AH250" i="1" s="1"/>
  <c r="AH254" i="1" a="1"/>
  <c r="AH254" i="1" s="1"/>
  <c r="AH257" i="1" a="1"/>
  <c r="AH257" i="1" s="1"/>
  <c r="AH251" i="1" a="1"/>
  <c r="AH251" i="1" s="1"/>
  <c r="AH255" i="1" a="1"/>
  <c r="AH255" i="1" s="1"/>
  <c r="AH248" i="1" a="1"/>
  <c r="AH248" i="1" s="1"/>
  <c r="AH252" i="1" a="1"/>
  <c r="AH252" i="1" s="1"/>
  <c r="AH256" i="1" a="1"/>
  <c r="AH256" i="1" s="1"/>
  <c r="J670" i="9"/>
  <c r="J681" i="9" s="1"/>
  <c r="AQ246" i="1"/>
  <c r="AM247" i="1" a="1"/>
  <c r="AM247" i="1" s="1"/>
  <c r="AK246" i="1"/>
  <c r="AG247" i="1" a="1"/>
  <c r="AG247" i="1" s="1"/>
  <c r="AK266" i="1"/>
  <c r="AL266" i="1"/>
  <c r="AM266" i="1"/>
  <c r="AJ266" i="1"/>
  <c r="AG226" i="1"/>
  <c r="AC227" i="1" a="1"/>
  <c r="AC227" i="1" s="1"/>
  <c r="AF226" i="1"/>
  <c r="AB227" i="1" a="1"/>
  <c r="AB227" i="1" s="1"/>
  <c r="AJ246" i="1"/>
  <c r="AF247" i="1" a="1"/>
  <c r="AF247" i="1" s="1"/>
  <c r="AH226" i="1"/>
  <c r="AD227" i="1" a="1"/>
  <c r="AD227" i="1" s="1"/>
  <c r="AL246" i="1"/>
  <c r="AH247" i="1" a="1"/>
  <c r="AH247" i="1" s="1"/>
  <c r="L680" i="9"/>
  <c r="L689" i="9"/>
  <c r="K689" i="9"/>
  <c r="K680" i="9"/>
  <c r="J689" i="9"/>
  <c r="J680" i="9"/>
  <c r="L670" i="9"/>
  <c r="L681" i="9" s="1"/>
  <c r="K670" i="9"/>
  <c r="K681" i="9" s="1"/>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446" i="9"/>
  <c r="L446" i="9"/>
  <c r="M446" i="9"/>
  <c r="K447" i="9"/>
  <c r="L447" i="9"/>
  <c r="M447" i="9"/>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332" i="9"/>
  <c r="V332" i="9" s="1"/>
  <c r="L332" i="9"/>
  <c r="W332" i="9" s="1"/>
  <c r="M332" i="9"/>
  <c r="X332" i="9" s="1"/>
  <c r="N332" i="9"/>
  <c r="Y332" i="9" s="1"/>
  <c r="K333" i="9"/>
  <c r="V333" i="9" s="1"/>
  <c r="L333" i="9"/>
  <c r="W333" i="9" s="1"/>
  <c r="M333" i="9"/>
  <c r="X333" i="9" s="1"/>
  <c r="N333" i="9"/>
  <c r="Y333" i="9" s="1"/>
  <c r="AJ273" i="1" l="1" a="1"/>
  <c r="AJ273" i="1" s="1"/>
  <c r="AJ278" i="1" a="1"/>
  <c r="AJ278" i="1" s="1"/>
  <c r="AL273" i="1" a="1"/>
  <c r="AL273" i="1" s="1"/>
  <c r="AL278" i="1" a="1"/>
  <c r="AL278" i="1" s="1"/>
  <c r="AK273" i="1" a="1"/>
  <c r="AK273" i="1" s="1"/>
  <c r="AK278" i="1" a="1"/>
  <c r="AK278" i="1" s="1"/>
  <c r="AM273" i="1" a="1"/>
  <c r="AM273" i="1" s="1"/>
  <c r="AM278" i="1" a="1"/>
  <c r="AM278" i="1" s="1"/>
  <c r="AQ253" i="1" a="1"/>
  <c r="AQ253" i="1" s="1"/>
  <c r="AQ258" i="1" a="1"/>
  <c r="AQ258" i="1" s="1"/>
  <c r="AL253" i="1" a="1"/>
  <c r="AL253" i="1" s="1"/>
  <c r="AL258" i="1" a="1"/>
  <c r="AL258" i="1" s="1"/>
  <c r="AJ253" i="1" a="1"/>
  <c r="AJ253" i="1" s="1"/>
  <c r="AJ258" i="1" a="1"/>
  <c r="AJ258" i="1" s="1"/>
  <c r="AK253" i="1" a="1"/>
  <c r="AK253" i="1" s="1"/>
  <c r="AK258" i="1" a="1"/>
  <c r="AK258" i="1" s="1"/>
  <c r="AI234" i="1" a="1"/>
  <c r="AI234" i="1" s="1"/>
  <c r="AG233" i="1" a="1"/>
  <c r="AG233" i="1" s="1"/>
  <c r="AG238" i="1" a="1"/>
  <c r="AG238" i="1" s="1"/>
  <c r="AI230" i="1" a="1"/>
  <c r="AI230" i="1" s="1"/>
  <c r="AI236" i="1" a="1"/>
  <c r="AI236" i="1" s="1"/>
  <c r="AH233" i="1" a="1"/>
  <c r="AH233" i="1" s="1"/>
  <c r="AH238" i="1" a="1"/>
  <c r="AH238" i="1" s="1"/>
  <c r="AI232" i="1" a="1"/>
  <c r="AI232" i="1" s="1"/>
  <c r="AF233" i="1" a="1"/>
  <c r="AF233" i="1" s="1"/>
  <c r="AF238" i="1" a="1"/>
  <c r="AF238" i="1" s="1"/>
  <c r="AI227" i="1" a="1"/>
  <c r="AI227" i="1" s="1"/>
  <c r="AI228" i="1" a="1"/>
  <c r="AI228" i="1" s="1"/>
  <c r="AM226" i="1"/>
  <c r="AM237" i="1" s="1" a="1"/>
  <c r="AM237" i="1" s="1"/>
  <c r="AI233" i="1" a="1"/>
  <c r="AI233" i="1" s="1"/>
  <c r="AI238" i="1" a="1"/>
  <c r="AI238" i="1" s="1"/>
  <c r="AI231" i="1" a="1"/>
  <c r="AI231" i="1" s="1"/>
  <c r="AI237" i="1" a="1"/>
  <c r="AI237" i="1" s="1"/>
  <c r="J691" i="9"/>
  <c r="AM279" i="1" a="1"/>
  <c r="AM279" i="1" s="1"/>
  <c r="AM269" i="1" a="1"/>
  <c r="AM269" i="1" s="1"/>
  <c r="AM272" i="1" a="1"/>
  <c r="AM272" i="1" s="1"/>
  <c r="AM275" i="1" a="1"/>
  <c r="AM275" i="1" s="1"/>
  <c r="AM277" i="1" a="1"/>
  <c r="AM277" i="1" s="1"/>
  <c r="AM270" i="1" a="1"/>
  <c r="AM270" i="1" s="1"/>
  <c r="AM271" i="1" a="1"/>
  <c r="AM271" i="1" s="1"/>
  <c r="AM276" i="1" a="1"/>
  <c r="AM276" i="1" s="1"/>
  <c r="AM268" i="1" a="1"/>
  <c r="AM268" i="1" s="1"/>
  <c r="AM274" i="1" a="1"/>
  <c r="AM274" i="1" s="1"/>
  <c r="AJ259" i="1" a="1"/>
  <c r="AJ259" i="1" s="1"/>
  <c r="AJ249" i="1" a="1"/>
  <c r="AJ249" i="1" s="1"/>
  <c r="AJ257" i="1" a="1"/>
  <c r="AJ257" i="1" s="1"/>
  <c r="AJ251" i="1" a="1"/>
  <c r="AJ251" i="1" s="1"/>
  <c r="AJ255" i="1" a="1"/>
  <c r="AJ255" i="1" s="1"/>
  <c r="AJ248" i="1" a="1"/>
  <c r="AJ248" i="1" s="1"/>
  <c r="AJ252" i="1" a="1"/>
  <c r="AJ252" i="1" s="1"/>
  <c r="AJ256" i="1" a="1"/>
  <c r="AJ256" i="1" s="1"/>
  <c r="AJ250" i="1" a="1"/>
  <c r="AJ250" i="1" s="1"/>
  <c r="AJ254" i="1" a="1"/>
  <c r="AJ254" i="1" s="1"/>
  <c r="AK279" i="1" a="1"/>
  <c r="AK279" i="1" s="1"/>
  <c r="AK269" i="1" a="1"/>
  <c r="AK269" i="1" s="1"/>
  <c r="AK275" i="1" a="1"/>
  <c r="AK275" i="1" s="1"/>
  <c r="AK276" i="1" a="1"/>
  <c r="AK276" i="1" s="1"/>
  <c r="AK272" i="1" a="1"/>
  <c r="AK272" i="1" s="1"/>
  <c r="AK271" i="1" a="1"/>
  <c r="AK271" i="1" s="1"/>
  <c r="AK270" i="1" a="1"/>
  <c r="AK270" i="1" s="1"/>
  <c r="AK277" i="1" a="1"/>
  <c r="AK277" i="1" s="1"/>
  <c r="AK274" i="1" a="1"/>
  <c r="AK274" i="1" s="1"/>
  <c r="AK268" i="1" a="1"/>
  <c r="AK268" i="1" s="1"/>
  <c r="AL259" i="1" a="1"/>
  <c r="AL259" i="1" s="1"/>
  <c r="AL249" i="1" a="1"/>
  <c r="AL249" i="1" s="1"/>
  <c r="AL255" i="1" a="1"/>
  <c r="AL255" i="1" s="1"/>
  <c r="AL248" i="1" a="1"/>
  <c r="AL248" i="1" s="1"/>
  <c r="AL252" i="1" a="1"/>
  <c r="AL252" i="1" s="1"/>
  <c r="AL256" i="1" a="1"/>
  <c r="AL256" i="1" s="1"/>
  <c r="AL250" i="1" a="1"/>
  <c r="AL250" i="1" s="1"/>
  <c r="AL254" i="1" a="1"/>
  <c r="AL254" i="1" s="1"/>
  <c r="AL257" i="1" a="1"/>
  <c r="AL257" i="1" s="1"/>
  <c r="AL251" i="1" a="1"/>
  <c r="AL251" i="1" s="1"/>
  <c r="AG239" i="1" a="1"/>
  <c r="AG239" i="1" s="1"/>
  <c r="AG229" i="1" a="1"/>
  <c r="AG229" i="1" s="1"/>
  <c r="AG236" i="1" a="1"/>
  <c r="AG236" i="1" s="1"/>
  <c r="AG230" i="1" a="1"/>
  <c r="AG230" i="1" s="1"/>
  <c r="AG234" i="1" a="1"/>
  <c r="AG234" i="1" s="1"/>
  <c r="AG237" i="1" a="1"/>
  <c r="AG237" i="1" s="1"/>
  <c r="AG231" i="1" a="1"/>
  <c r="AG231" i="1" s="1"/>
  <c r="AG232" i="1" a="1"/>
  <c r="AG232" i="1" s="1"/>
  <c r="AG235" i="1" a="1"/>
  <c r="AG235" i="1" s="1"/>
  <c r="AG228" i="1" a="1"/>
  <c r="AG228" i="1" s="1"/>
  <c r="AK259" i="1" a="1"/>
  <c r="AK259" i="1" s="1"/>
  <c r="AK249" i="1" a="1"/>
  <c r="AK249" i="1" s="1"/>
  <c r="AK251" i="1" a="1"/>
  <c r="AK251" i="1" s="1"/>
  <c r="AK255" i="1" a="1"/>
  <c r="AK255" i="1" s="1"/>
  <c r="AK248" i="1" a="1"/>
  <c r="AK248" i="1" s="1"/>
  <c r="AK252" i="1" a="1"/>
  <c r="AK252" i="1" s="1"/>
  <c r="AK256" i="1" a="1"/>
  <c r="AK256" i="1" s="1"/>
  <c r="AK250" i="1" a="1"/>
  <c r="AK250" i="1" s="1"/>
  <c r="AK254" i="1" a="1"/>
  <c r="AK254" i="1" s="1"/>
  <c r="AK257" i="1" a="1"/>
  <c r="AK257" i="1" s="1"/>
  <c r="AJ279" i="1" a="1"/>
  <c r="AJ279" i="1" s="1"/>
  <c r="AJ269" i="1" a="1"/>
  <c r="AJ269" i="1" s="1"/>
  <c r="AJ272" i="1" a="1"/>
  <c r="AJ272" i="1" s="1"/>
  <c r="AJ268" i="1" a="1"/>
  <c r="AJ268" i="1" s="1"/>
  <c r="AJ270" i="1" a="1"/>
  <c r="AJ270" i="1" s="1"/>
  <c r="AJ274" i="1" a="1"/>
  <c r="AJ274" i="1" s="1"/>
  <c r="AJ276" i="1" a="1"/>
  <c r="AJ276" i="1" s="1"/>
  <c r="AJ271" i="1" a="1"/>
  <c r="AJ271" i="1" s="1"/>
  <c r="AJ277" i="1" a="1"/>
  <c r="AJ277" i="1" s="1"/>
  <c r="AJ275" i="1" a="1"/>
  <c r="AJ275" i="1" s="1"/>
  <c r="AF239" i="1" a="1"/>
  <c r="AF239" i="1" s="1"/>
  <c r="AF229" i="1" a="1"/>
  <c r="AF229" i="1" s="1"/>
  <c r="AF232" i="1" a="1"/>
  <c r="AF232" i="1" s="1"/>
  <c r="AF236" i="1" a="1"/>
  <c r="AF236" i="1" s="1"/>
  <c r="AF230" i="1" a="1"/>
  <c r="AF230" i="1" s="1"/>
  <c r="AF234" i="1" a="1"/>
  <c r="AF234" i="1" s="1"/>
  <c r="AF237" i="1" a="1"/>
  <c r="AF237" i="1" s="1"/>
  <c r="AF231" i="1" a="1"/>
  <c r="AF231" i="1" s="1"/>
  <c r="AF235" i="1" a="1"/>
  <c r="AF235" i="1" s="1"/>
  <c r="AF228" i="1" a="1"/>
  <c r="AF228" i="1" s="1"/>
  <c r="AH239" i="1" a="1"/>
  <c r="AH239" i="1" s="1"/>
  <c r="AH229" i="1" a="1"/>
  <c r="AH229" i="1" s="1"/>
  <c r="AH230" i="1" a="1"/>
  <c r="AH230" i="1" s="1"/>
  <c r="AH234" i="1" a="1"/>
  <c r="AH234" i="1" s="1"/>
  <c r="AH237" i="1" a="1"/>
  <c r="AH237" i="1" s="1"/>
  <c r="AH231" i="1" a="1"/>
  <c r="AH231" i="1" s="1"/>
  <c r="AH235" i="1" a="1"/>
  <c r="AH235" i="1" s="1"/>
  <c r="AH228" i="1" a="1"/>
  <c r="AH228" i="1" s="1"/>
  <c r="AH232" i="1" a="1"/>
  <c r="AH232" i="1" s="1"/>
  <c r="AH236" i="1" a="1"/>
  <c r="AH236" i="1" s="1"/>
  <c r="AQ259" i="1" a="1"/>
  <c r="AQ259" i="1" s="1"/>
  <c r="AQ249" i="1" a="1"/>
  <c r="AQ249" i="1" s="1"/>
  <c r="AQ254" i="1" a="1"/>
  <c r="AQ254" i="1" s="1"/>
  <c r="AQ257" i="1" a="1"/>
  <c r="AQ257" i="1" s="1"/>
  <c r="AQ251" i="1" a="1"/>
  <c r="AQ251" i="1" s="1"/>
  <c r="AQ255" i="1" a="1"/>
  <c r="AQ255" i="1" s="1"/>
  <c r="AQ248" i="1" a="1"/>
  <c r="AQ248" i="1" s="1"/>
  <c r="AQ252" i="1" a="1"/>
  <c r="AQ252" i="1" s="1"/>
  <c r="AQ256" i="1" a="1"/>
  <c r="AQ256" i="1" s="1"/>
  <c r="AQ250" i="1" a="1"/>
  <c r="AQ250" i="1" s="1"/>
  <c r="AM239" i="1" a="1"/>
  <c r="AM239" i="1" s="1"/>
  <c r="AM229" i="1" a="1"/>
  <c r="AM229" i="1" s="1"/>
  <c r="AL279" i="1" a="1"/>
  <c r="AL279" i="1" s="1"/>
  <c r="AL269" i="1" a="1"/>
  <c r="AL269" i="1" s="1"/>
  <c r="AL277" i="1" a="1"/>
  <c r="AL277" i="1" s="1"/>
  <c r="AL274" i="1" a="1"/>
  <c r="AL274" i="1" s="1"/>
  <c r="AL268" i="1" a="1"/>
  <c r="AL268" i="1" s="1"/>
  <c r="AL275" i="1" a="1"/>
  <c r="AL275" i="1" s="1"/>
  <c r="AL270" i="1" a="1"/>
  <c r="AL270" i="1" s="1"/>
  <c r="AL271" i="1" a="1"/>
  <c r="AL271" i="1" s="1"/>
  <c r="AL276" i="1" a="1"/>
  <c r="AL276" i="1" s="1"/>
  <c r="AL272" i="1" a="1"/>
  <c r="AL272" i="1" s="1"/>
  <c r="AN246" i="1"/>
  <c r="AJ247" i="1" a="1"/>
  <c r="AJ247" i="1" s="1"/>
  <c r="AQ266" i="1"/>
  <c r="AO246" i="1"/>
  <c r="AK247" i="1" a="1"/>
  <c r="AK247" i="1" s="1"/>
  <c r="AL226" i="1"/>
  <c r="AH227" i="1" a="1"/>
  <c r="AH227" i="1" s="1"/>
  <c r="AN266" i="1"/>
  <c r="AP246" i="1"/>
  <c r="AL247" i="1" a="1"/>
  <c r="AL247" i="1" s="1"/>
  <c r="AK226" i="1"/>
  <c r="AG227" i="1" a="1"/>
  <c r="AG227" i="1" s="1"/>
  <c r="AO266" i="1"/>
  <c r="AJ226" i="1"/>
  <c r="AF227" i="1" a="1"/>
  <c r="AF227" i="1" s="1"/>
  <c r="AP266" i="1"/>
  <c r="AU246" i="1"/>
  <c r="AQ247" i="1" a="1"/>
  <c r="AQ247" i="1" s="1"/>
  <c r="J690" i="9"/>
  <c r="J701" i="9" s="1"/>
  <c r="J699" i="9"/>
  <c r="K691" i="9"/>
  <c r="K690" i="9"/>
  <c r="K699" i="9"/>
  <c r="L690" i="9"/>
  <c r="L699" i="9"/>
  <c r="L691" i="9"/>
  <c r="AN273" i="1" l="1" a="1"/>
  <c r="AN273" i="1" s="1"/>
  <c r="AN278" i="1" a="1"/>
  <c r="AN278" i="1" s="1"/>
  <c r="AO273" i="1" a="1"/>
  <c r="AO273" i="1" s="1"/>
  <c r="AO278" i="1" a="1"/>
  <c r="AO278" i="1" s="1"/>
  <c r="AQ273" i="1" a="1"/>
  <c r="AQ273" i="1" s="1"/>
  <c r="AQ278" i="1" a="1"/>
  <c r="AQ278" i="1" s="1"/>
  <c r="AP273" i="1" a="1"/>
  <c r="AP273" i="1" s="1"/>
  <c r="AP278" i="1" a="1"/>
  <c r="AP278" i="1" s="1"/>
  <c r="AU253" i="1" a="1"/>
  <c r="AU253" i="1" s="1"/>
  <c r="AU258" i="1" a="1"/>
  <c r="AU258" i="1" s="1"/>
  <c r="AN253" i="1" a="1"/>
  <c r="AN253" i="1" s="1"/>
  <c r="AN258" i="1" a="1"/>
  <c r="AN258" i="1" s="1"/>
  <c r="AP253" i="1" a="1"/>
  <c r="AP253" i="1" s="1"/>
  <c r="AP258" i="1" a="1"/>
  <c r="AP258" i="1" s="1"/>
  <c r="AO253" i="1" a="1"/>
  <c r="AO253" i="1" s="1"/>
  <c r="AO258" i="1" a="1"/>
  <c r="AO258" i="1" s="1"/>
  <c r="AM228" i="1" a="1"/>
  <c r="AM228" i="1" s="1"/>
  <c r="AJ233" i="1" a="1"/>
  <c r="AJ233" i="1" s="1"/>
  <c r="AJ238" i="1" a="1"/>
  <c r="AJ238" i="1" s="1"/>
  <c r="AM227" i="1" a="1"/>
  <c r="AM227" i="1" s="1"/>
  <c r="AM233" i="1" a="1"/>
  <c r="AM233" i="1" s="1"/>
  <c r="AM238" i="1" a="1"/>
  <c r="AM238" i="1" s="1"/>
  <c r="AK233" i="1" a="1"/>
  <c r="AK233" i="1" s="1"/>
  <c r="AK238" i="1" a="1"/>
  <c r="AK238" i="1" s="1"/>
  <c r="AQ226" i="1"/>
  <c r="AQ237" i="1" s="1" a="1"/>
  <c r="AQ237" i="1" s="1"/>
  <c r="AM231" i="1" a="1"/>
  <c r="AM231" i="1" s="1"/>
  <c r="AM235" i="1" a="1"/>
  <c r="AM235" i="1" s="1"/>
  <c r="AM234" i="1" a="1"/>
  <c r="AM234" i="1" s="1"/>
  <c r="AM236" i="1" a="1"/>
  <c r="AM236" i="1" s="1"/>
  <c r="AL233" i="1" a="1"/>
  <c r="AL233" i="1" s="1"/>
  <c r="AL238" i="1" a="1"/>
  <c r="AL238" i="1" s="1"/>
  <c r="AM230" i="1" a="1"/>
  <c r="AM230" i="1" s="1"/>
  <c r="AM232" i="1" a="1"/>
  <c r="AM232" i="1" s="1"/>
  <c r="AN279" i="1" a="1"/>
  <c r="AN279" i="1" s="1"/>
  <c r="AN269" i="1" a="1"/>
  <c r="AN269" i="1" s="1"/>
  <c r="AN270" i="1" a="1"/>
  <c r="AN270" i="1" s="1"/>
  <c r="AN275" i="1" a="1"/>
  <c r="AN275" i="1" s="1"/>
  <c r="AN272" i="1" a="1"/>
  <c r="AN272" i="1" s="1"/>
  <c r="AN268" i="1" a="1"/>
  <c r="AN268" i="1" s="1"/>
  <c r="AN274" i="1" a="1"/>
  <c r="AN274" i="1" s="1"/>
  <c r="AN276" i="1" a="1"/>
  <c r="AN276" i="1" s="1"/>
  <c r="AN271" i="1" a="1"/>
  <c r="AN271" i="1" s="1"/>
  <c r="AN277" i="1" a="1"/>
  <c r="AN277" i="1" s="1"/>
  <c r="AU259" i="1" a="1"/>
  <c r="AU259" i="1" s="1"/>
  <c r="AU249" i="1" a="1"/>
  <c r="AU249" i="1" s="1"/>
  <c r="AU248" i="1" a="1"/>
  <c r="AU248" i="1" s="1"/>
  <c r="AU252" i="1" a="1"/>
  <c r="AU252" i="1" s="1"/>
  <c r="AU256" i="1" a="1"/>
  <c r="AU256" i="1" s="1"/>
  <c r="AU250" i="1" a="1"/>
  <c r="AU250" i="1" s="1"/>
  <c r="AU254" i="1" a="1"/>
  <c r="AU254" i="1" s="1"/>
  <c r="AU257" i="1" a="1"/>
  <c r="AU257" i="1" s="1"/>
  <c r="AU251" i="1" a="1"/>
  <c r="AU251" i="1" s="1"/>
  <c r="AU255" i="1" a="1"/>
  <c r="AU255" i="1" s="1"/>
  <c r="AO279" i="1" a="1"/>
  <c r="AO279" i="1" s="1"/>
  <c r="AO269" i="1" a="1"/>
  <c r="AO269" i="1" s="1"/>
  <c r="AO272" i="1" a="1"/>
  <c r="AO272" i="1" s="1"/>
  <c r="AO268" i="1" a="1"/>
  <c r="AO268" i="1" s="1"/>
  <c r="AO270" i="1" a="1"/>
  <c r="AO270" i="1" s="1"/>
  <c r="AO276" i="1" a="1"/>
  <c r="AO276" i="1" s="1"/>
  <c r="AO271" i="1" a="1"/>
  <c r="AO271" i="1" s="1"/>
  <c r="AO277" i="1" a="1"/>
  <c r="AO277" i="1" s="1"/>
  <c r="AO275" i="1" a="1"/>
  <c r="AO275" i="1" s="1"/>
  <c r="AO274" i="1" a="1"/>
  <c r="AO274" i="1" s="1"/>
  <c r="AQ279" i="1" a="1"/>
  <c r="AQ279" i="1" s="1"/>
  <c r="AQ269" i="1" a="1"/>
  <c r="AQ269" i="1" s="1"/>
  <c r="AQ270" i="1" a="1"/>
  <c r="AQ270" i="1" s="1"/>
  <c r="AQ272" i="1" a="1"/>
  <c r="AQ272" i="1" s="1"/>
  <c r="AQ271" i="1" a="1"/>
  <c r="AQ271" i="1" s="1"/>
  <c r="AQ277" i="1" a="1"/>
  <c r="AQ277" i="1" s="1"/>
  <c r="AQ275" i="1" a="1"/>
  <c r="AQ275" i="1" s="1"/>
  <c r="AQ276" i="1" a="1"/>
  <c r="AQ276" i="1" s="1"/>
  <c r="AQ268" i="1" a="1"/>
  <c r="AQ268" i="1" s="1"/>
  <c r="AQ274" i="1" a="1"/>
  <c r="AQ274" i="1" s="1"/>
  <c r="AJ239" i="1" a="1"/>
  <c r="AJ239" i="1" s="1"/>
  <c r="AJ229" i="1" a="1"/>
  <c r="AJ229" i="1" s="1"/>
  <c r="AJ237" i="1" a="1"/>
  <c r="AJ237" i="1" s="1"/>
  <c r="AJ234" i="1" a="1"/>
  <c r="AJ234" i="1" s="1"/>
  <c r="AJ231" i="1" a="1"/>
  <c r="AJ231" i="1" s="1"/>
  <c r="AJ235" i="1" a="1"/>
  <c r="AJ235" i="1" s="1"/>
  <c r="AJ228" i="1" a="1"/>
  <c r="AJ228" i="1" s="1"/>
  <c r="AJ232" i="1" a="1"/>
  <c r="AJ232" i="1" s="1"/>
  <c r="AJ236" i="1" a="1"/>
  <c r="AJ236" i="1" s="1"/>
  <c r="AJ230" i="1" a="1"/>
  <c r="AJ230" i="1" s="1"/>
  <c r="AO259" i="1" a="1"/>
  <c r="AO259" i="1" s="1"/>
  <c r="AO249" i="1" a="1"/>
  <c r="AO249" i="1" s="1"/>
  <c r="AO256" i="1" a="1"/>
  <c r="AO256" i="1" s="1"/>
  <c r="AO250" i="1" a="1"/>
  <c r="AO250" i="1" s="1"/>
  <c r="AO254" i="1" a="1"/>
  <c r="AO254" i="1" s="1"/>
  <c r="AO257" i="1" a="1"/>
  <c r="AO257" i="1" s="1"/>
  <c r="AO251" i="1" a="1"/>
  <c r="AO251" i="1" s="1"/>
  <c r="AO255" i="1" a="1"/>
  <c r="AO255" i="1" s="1"/>
  <c r="AO248" i="1" a="1"/>
  <c r="AO248" i="1" s="1"/>
  <c r="AO252" i="1" a="1"/>
  <c r="AO252" i="1" s="1"/>
  <c r="AP259" i="1" a="1"/>
  <c r="AP259" i="1" s="1"/>
  <c r="AP249" i="1" a="1"/>
  <c r="AP249" i="1" s="1"/>
  <c r="AP250" i="1" a="1"/>
  <c r="AP250" i="1" s="1"/>
  <c r="AP254" i="1" a="1"/>
  <c r="AP254" i="1" s="1"/>
  <c r="AP257" i="1" a="1"/>
  <c r="AP257" i="1" s="1"/>
  <c r="AP251" i="1" a="1"/>
  <c r="AP251" i="1" s="1"/>
  <c r="AP255" i="1" a="1"/>
  <c r="AP255" i="1" s="1"/>
  <c r="AP248" i="1" a="1"/>
  <c r="AP248" i="1" s="1"/>
  <c r="AP252" i="1" a="1"/>
  <c r="AP252" i="1" s="1"/>
  <c r="AP256" i="1" a="1"/>
  <c r="AP256" i="1" s="1"/>
  <c r="AP279" i="1" a="1"/>
  <c r="AP279" i="1" s="1"/>
  <c r="AP269" i="1" a="1"/>
  <c r="AP269" i="1" s="1"/>
  <c r="AP270" i="1" a="1"/>
  <c r="AP270" i="1" s="1"/>
  <c r="AP277" i="1" a="1"/>
  <c r="AP277" i="1" s="1"/>
  <c r="AP274" i="1" a="1"/>
  <c r="AP274" i="1" s="1"/>
  <c r="AP268" i="1" a="1"/>
  <c r="AP268" i="1" s="1"/>
  <c r="AP272" i="1" a="1"/>
  <c r="AP272" i="1" s="1"/>
  <c r="AP275" i="1" a="1"/>
  <c r="AP275" i="1" s="1"/>
  <c r="AP271" i="1" a="1"/>
  <c r="AP271" i="1" s="1"/>
  <c r="AP276" i="1" a="1"/>
  <c r="AP276" i="1" s="1"/>
  <c r="AL239" i="1" a="1"/>
  <c r="AL239" i="1" s="1"/>
  <c r="AL229" i="1" a="1"/>
  <c r="AL229" i="1" s="1"/>
  <c r="AL235" i="1" a="1"/>
  <c r="AL235" i="1" s="1"/>
  <c r="AL228" i="1" a="1"/>
  <c r="AL228" i="1" s="1"/>
  <c r="AL231" i="1" a="1"/>
  <c r="AL231" i="1" s="1"/>
  <c r="AL232" i="1" a="1"/>
  <c r="AL232" i="1" s="1"/>
  <c r="AL236" i="1" a="1"/>
  <c r="AL236" i="1" s="1"/>
  <c r="AL230" i="1" a="1"/>
  <c r="AL230" i="1" s="1"/>
  <c r="AL234" i="1" a="1"/>
  <c r="AL234" i="1" s="1"/>
  <c r="AL237" i="1" a="1"/>
  <c r="AL237" i="1" s="1"/>
  <c r="AK239" i="1" a="1"/>
  <c r="AK239" i="1" s="1"/>
  <c r="AK229" i="1" a="1"/>
  <c r="AK229" i="1" s="1"/>
  <c r="AK231" i="1" a="1"/>
  <c r="AK231" i="1" s="1"/>
  <c r="AK235" i="1" a="1"/>
  <c r="AK235" i="1" s="1"/>
  <c r="AK228" i="1" a="1"/>
  <c r="AK228" i="1" s="1"/>
  <c r="AK232" i="1" a="1"/>
  <c r="AK232" i="1" s="1"/>
  <c r="AK236" i="1" a="1"/>
  <c r="AK236" i="1" s="1"/>
  <c r="AK230" i="1" a="1"/>
  <c r="AK230" i="1" s="1"/>
  <c r="AK237" i="1" a="1"/>
  <c r="AK237" i="1" s="1"/>
  <c r="AK234" i="1" a="1"/>
  <c r="AK234" i="1" s="1"/>
  <c r="AN259" i="1" a="1"/>
  <c r="AN259" i="1" s="1"/>
  <c r="AN249" i="1" a="1"/>
  <c r="AN249" i="1" s="1"/>
  <c r="AN252" i="1" a="1"/>
  <c r="AN252" i="1" s="1"/>
  <c r="AN256" i="1" a="1"/>
  <c r="AN256" i="1" s="1"/>
  <c r="AN250" i="1" a="1"/>
  <c r="AN250" i="1" s="1"/>
  <c r="AN254" i="1" a="1"/>
  <c r="AN254" i="1" s="1"/>
  <c r="AN257" i="1" a="1"/>
  <c r="AN257" i="1" s="1"/>
  <c r="AN251" i="1" a="1"/>
  <c r="AN251" i="1" s="1"/>
  <c r="AN255" i="1" a="1"/>
  <c r="AN255" i="1" s="1"/>
  <c r="AN248" i="1" a="1"/>
  <c r="AN248" i="1" s="1"/>
  <c r="K701" i="9"/>
  <c r="L701" i="9"/>
  <c r="AN226" i="1"/>
  <c r="AJ227" i="1" a="1"/>
  <c r="AJ227" i="1" s="1"/>
  <c r="AU266" i="1"/>
  <c r="AT266" i="1"/>
  <c r="AT246" i="1"/>
  <c r="AP247" i="1" a="1"/>
  <c r="AP247" i="1" s="1"/>
  <c r="AS246" i="1"/>
  <c r="AO247" i="1" a="1"/>
  <c r="AO247" i="1" s="1"/>
  <c r="AR266" i="1"/>
  <c r="AS266" i="1"/>
  <c r="AU247" i="1" a="1"/>
  <c r="AU247" i="1" s="1"/>
  <c r="AO226" i="1"/>
  <c r="AK227" i="1" a="1"/>
  <c r="AK227" i="1" s="1"/>
  <c r="AP226" i="1"/>
  <c r="AL227" i="1" a="1"/>
  <c r="AL227" i="1" s="1"/>
  <c r="AR246" i="1"/>
  <c r="AN247" i="1" a="1"/>
  <c r="AN247" i="1" s="1"/>
  <c r="K700" i="9"/>
  <c r="K709" i="9"/>
  <c r="L700" i="9"/>
  <c r="L709" i="9"/>
  <c r="J700" i="9"/>
  <c r="J711" i="9" s="1"/>
  <c r="J70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L1018" i="9"/>
  <c r="M1018" i="9"/>
  <c r="N1018" i="9"/>
  <c r="O1018" i="9"/>
  <c r="P1018" i="9"/>
  <c r="Q1018" i="9"/>
  <c r="S1018" i="9"/>
  <c r="L1019" i="9"/>
  <c r="M1019" i="9"/>
  <c r="N1019" i="9"/>
  <c r="O1019" i="9"/>
  <c r="P1019" i="9"/>
  <c r="Q1019" i="9"/>
  <c r="S1019" i="9"/>
  <c r="M930" i="9"/>
  <c r="N930" i="9"/>
  <c r="O930" i="9"/>
  <c r="P930" i="9"/>
  <c r="Q930" i="9"/>
  <c r="S930" i="9"/>
  <c r="L930" i="9"/>
  <c r="O811" i="9"/>
  <c r="M810"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N810" i="9"/>
  <c r="O810" i="9"/>
  <c r="P810" i="9"/>
  <c r="Q810" i="9"/>
  <c r="R810" i="9"/>
  <c r="S810" i="9"/>
  <c r="U810" i="9"/>
  <c r="M811" i="9"/>
  <c r="N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3" i="9"/>
  <c r="N853" i="9"/>
  <c r="O853" i="9"/>
  <c r="P853" i="9"/>
  <c r="Q853" i="9"/>
  <c r="R853" i="9"/>
  <c r="S853" i="9"/>
  <c r="U853" i="9"/>
  <c r="M854" i="9"/>
  <c r="N854" i="9"/>
  <c r="O854" i="9"/>
  <c r="P854" i="9"/>
  <c r="Q854" i="9"/>
  <c r="R854" i="9"/>
  <c r="S854" i="9"/>
  <c r="U854"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3" i="9"/>
  <c r="N863" i="9"/>
  <c r="O863" i="9"/>
  <c r="P863" i="9"/>
  <c r="Q863" i="9"/>
  <c r="R863" i="9"/>
  <c r="S863" i="9"/>
  <c r="U863" i="9"/>
  <c r="M864" i="9"/>
  <c r="N864" i="9"/>
  <c r="O864" i="9"/>
  <c r="P864" i="9"/>
  <c r="Q864" i="9"/>
  <c r="R864" i="9"/>
  <c r="S864" i="9"/>
  <c r="U864"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M873" i="9"/>
  <c r="N873" i="9"/>
  <c r="O873" i="9"/>
  <c r="P873" i="9"/>
  <c r="Q873" i="9"/>
  <c r="R873" i="9"/>
  <c r="S873" i="9"/>
  <c r="U873" i="9"/>
  <c r="M874" i="9"/>
  <c r="N874" i="9"/>
  <c r="O874" i="9"/>
  <c r="P874" i="9"/>
  <c r="Q874" i="9"/>
  <c r="R874" i="9"/>
  <c r="S874" i="9"/>
  <c r="U874" i="9"/>
  <c r="N785" i="9"/>
  <c r="O785" i="9"/>
  <c r="P785" i="9"/>
  <c r="Q785" i="9"/>
  <c r="R785" i="9"/>
  <c r="S785" i="9"/>
  <c r="U785" i="9"/>
  <c r="M785" i="9"/>
  <c r="AT273" i="1" l="1" a="1"/>
  <c r="AT273" i="1" s="1"/>
  <c r="AT278" i="1" a="1"/>
  <c r="AT278" i="1" s="1"/>
  <c r="AU273" i="1" a="1"/>
  <c r="AU273" i="1" s="1"/>
  <c r="AU278" i="1" a="1"/>
  <c r="AU278" i="1" s="1"/>
  <c r="AS273" i="1" a="1"/>
  <c r="AS273" i="1" s="1"/>
  <c r="AS278" i="1" a="1"/>
  <c r="AS278" i="1" s="1"/>
  <c r="AR273" i="1" a="1"/>
  <c r="AR273" i="1" s="1"/>
  <c r="AR278" i="1" a="1"/>
  <c r="AR278" i="1" s="1"/>
  <c r="AR253" i="1" a="1"/>
  <c r="AR253" i="1" s="1"/>
  <c r="AR258" i="1" a="1"/>
  <c r="AR258" i="1" s="1"/>
  <c r="AQ234" i="1" a="1"/>
  <c r="AQ234" i="1" s="1"/>
  <c r="AQ229" i="1" a="1"/>
  <c r="AQ229" i="1" s="1"/>
  <c r="AQ239" i="1" a="1"/>
  <c r="AQ239" i="1" s="1"/>
  <c r="AS253" i="1" a="1"/>
  <c r="AS253" i="1" s="1"/>
  <c r="AS258" i="1" a="1"/>
  <c r="AS258" i="1" s="1"/>
  <c r="AT253" i="1" a="1"/>
  <c r="AT253" i="1" s="1"/>
  <c r="AT258" i="1" a="1"/>
  <c r="AT258" i="1" s="1"/>
  <c r="AQ230" i="1" a="1"/>
  <c r="AQ230" i="1" s="1"/>
  <c r="AQ233" i="1" a="1"/>
  <c r="AQ233" i="1" s="1"/>
  <c r="AQ238" i="1" a="1"/>
  <c r="AQ238" i="1" s="1"/>
  <c r="AO233" i="1" a="1"/>
  <c r="AO233" i="1" s="1"/>
  <c r="AO238" i="1" a="1"/>
  <c r="AO238" i="1" s="1"/>
  <c r="AQ236" i="1" a="1"/>
  <c r="AQ236" i="1" s="1"/>
  <c r="AQ232" i="1" a="1"/>
  <c r="AQ232" i="1" s="1"/>
  <c r="AQ228" i="1" a="1"/>
  <c r="AQ228" i="1" s="1"/>
  <c r="AN233" i="1" a="1"/>
  <c r="AN233" i="1" s="1"/>
  <c r="AN238" i="1" a="1"/>
  <c r="AN238" i="1" s="1"/>
  <c r="AP233" i="1" a="1"/>
  <c r="AP233" i="1" s="1"/>
  <c r="AP238" i="1" a="1"/>
  <c r="AP238" i="1" s="1"/>
  <c r="AQ227" i="1" a="1"/>
  <c r="AQ227" i="1" s="1"/>
  <c r="AQ235" i="1" a="1"/>
  <c r="AQ235" i="1" s="1"/>
  <c r="AU226" i="1"/>
  <c r="AU237" i="1" s="1" a="1"/>
  <c r="AU237" i="1" s="1"/>
  <c r="AQ231" i="1" a="1"/>
  <c r="AQ231" i="1" s="1"/>
  <c r="L711" i="9"/>
  <c r="AS259" i="1" a="1"/>
  <c r="AS259" i="1" s="1"/>
  <c r="AS249" i="1" a="1"/>
  <c r="AS249" i="1" s="1"/>
  <c r="AS251" i="1" a="1"/>
  <c r="AS251" i="1" s="1"/>
  <c r="AS255" i="1" a="1"/>
  <c r="AS255" i="1" s="1"/>
  <c r="AS248" i="1" a="1"/>
  <c r="AS248" i="1" s="1"/>
  <c r="AS252" i="1" a="1"/>
  <c r="AS252" i="1" s="1"/>
  <c r="AS256" i="1" a="1"/>
  <c r="AS256" i="1" s="1"/>
  <c r="AS250" i="1" a="1"/>
  <c r="AS250" i="1" s="1"/>
  <c r="AS254" i="1" a="1"/>
  <c r="AS254" i="1" s="1"/>
  <c r="AS257" i="1" a="1"/>
  <c r="AS257" i="1" s="1"/>
  <c r="AU279" i="1" a="1"/>
  <c r="AU279" i="1" s="1"/>
  <c r="AU269" i="1" a="1"/>
  <c r="AU269" i="1" s="1"/>
  <c r="AU275" i="1" a="1"/>
  <c r="AU275" i="1" s="1"/>
  <c r="AU272" i="1" a="1"/>
  <c r="AU272" i="1" s="1"/>
  <c r="AU277" i="1" a="1"/>
  <c r="AU277" i="1" s="1"/>
  <c r="AU271" i="1" a="1"/>
  <c r="AU271" i="1" s="1"/>
  <c r="AU268" i="1" a="1"/>
  <c r="AU268" i="1" s="1"/>
  <c r="AU270" i="1" a="1"/>
  <c r="AU270" i="1" s="1"/>
  <c r="AU276" i="1" a="1"/>
  <c r="AU276" i="1" s="1"/>
  <c r="AU274" i="1" a="1"/>
  <c r="AU274" i="1" s="1"/>
  <c r="AR259" i="1" a="1"/>
  <c r="AR259" i="1" s="1"/>
  <c r="AR249" i="1" a="1"/>
  <c r="AR249" i="1" s="1"/>
  <c r="AR257" i="1" a="1"/>
  <c r="AR257" i="1" s="1"/>
  <c r="AR251" i="1" a="1"/>
  <c r="AR251" i="1" s="1"/>
  <c r="AR255" i="1" a="1"/>
  <c r="AR255" i="1" s="1"/>
  <c r="AR248" i="1" a="1"/>
  <c r="AR248" i="1" s="1"/>
  <c r="AR252" i="1" a="1"/>
  <c r="AR252" i="1" s="1"/>
  <c r="AR256" i="1" a="1"/>
  <c r="AR256" i="1" s="1"/>
  <c r="AR250" i="1" a="1"/>
  <c r="AR250" i="1" s="1"/>
  <c r="AR254" i="1" a="1"/>
  <c r="AR254" i="1" s="1"/>
  <c r="AR279" i="1" a="1"/>
  <c r="AR279" i="1" s="1"/>
  <c r="AR269" i="1" a="1"/>
  <c r="AR269" i="1" s="1"/>
  <c r="AR276" i="1" a="1"/>
  <c r="AR276" i="1" s="1"/>
  <c r="AR272" i="1" a="1"/>
  <c r="AR272" i="1" s="1"/>
  <c r="AR274" i="1" a="1"/>
  <c r="AR274" i="1" s="1"/>
  <c r="AR270" i="1" a="1"/>
  <c r="AR270" i="1" s="1"/>
  <c r="AR277" i="1" a="1"/>
  <c r="AR277" i="1" s="1"/>
  <c r="AR271" i="1" a="1"/>
  <c r="AR271" i="1" s="1"/>
  <c r="AR275" i="1" a="1"/>
  <c r="AR275" i="1" s="1"/>
  <c r="AR268" i="1" a="1"/>
  <c r="AR268" i="1" s="1"/>
  <c r="AO239" i="1" a="1"/>
  <c r="AO239" i="1" s="1"/>
  <c r="AO229" i="1" a="1"/>
  <c r="AO229" i="1" s="1"/>
  <c r="AO236" i="1" a="1"/>
  <c r="AO236" i="1" s="1"/>
  <c r="AO230" i="1" a="1"/>
  <c r="AO230" i="1" s="1"/>
  <c r="AO234" i="1" a="1"/>
  <c r="AO234" i="1" s="1"/>
  <c r="AO237" i="1" a="1"/>
  <c r="AO237" i="1" s="1"/>
  <c r="AO231" i="1" a="1"/>
  <c r="AO231" i="1" s="1"/>
  <c r="AO235" i="1" a="1"/>
  <c r="AO235" i="1" s="1"/>
  <c r="AO228" i="1" a="1"/>
  <c r="AO228" i="1" s="1"/>
  <c r="AO232" i="1" a="1"/>
  <c r="AO232" i="1" s="1"/>
  <c r="AT279" i="1" a="1"/>
  <c r="AT279" i="1" s="1"/>
  <c r="AT269" i="1" a="1"/>
  <c r="AT269" i="1" s="1"/>
  <c r="AT272" i="1" a="1"/>
  <c r="AT272" i="1" s="1"/>
  <c r="AT275" i="1" a="1"/>
  <c r="AT275" i="1" s="1"/>
  <c r="AT276" i="1" a="1"/>
  <c r="AT276" i="1" s="1"/>
  <c r="AT274" i="1" a="1"/>
  <c r="AT274" i="1" s="1"/>
  <c r="AT268" i="1" a="1"/>
  <c r="AT268" i="1" s="1"/>
  <c r="AT277" i="1" a="1"/>
  <c r="AT277" i="1" s="1"/>
  <c r="AT271" i="1" a="1"/>
  <c r="AT271" i="1" s="1"/>
  <c r="AT270" i="1" a="1"/>
  <c r="AT270" i="1" s="1"/>
  <c r="AN239" i="1" a="1"/>
  <c r="AN239" i="1" s="1"/>
  <c r="AN229" i="1" a="1"/>
  <c r="AN229" i="1" s="1"/>
  <c r="AN232" i="1" a="1"/>
  <c r="AN232" i="1" s="1"/>
  <c r="AN236" i="1" a="1"/>
  <c r="AN236" i="1" s="1"/>
  <c r="AN230" i="1" a="1"/>
  <c r="AN230" i="1" s="1"/>
  <c r="AN234" i="1" a="1"/>
  <c r="AN234" i="1" s="1"/>
  <c r="AN237" i="1" a="1"/>
  <c r="AN237" i="1" s="1"/>
  <c r="AN231" i="1" a="1"/>
  <c r="AN231" i="1" s="1"/>
  <c r="AN235" i="1" a="1"/>
  <c r="AN235" i="1" s="1"/>
  <c r="AN228" i="1" a="1"/>
  <c r="AN228" i="1" s="1"/>
  <c r="AP239" i="1" a="1"/>
  <c r="AP239" i="1" s="1"/>
  <c r="AP229" i="1" a="1"/>
  <c r="AP229" i="1" s="1"/>
  <c r="AP230" i="1" a="1"/>
  <c r="AP230" i="1" s="1"/>
  <c r="AP234" i="1" a="1"/>
  <c r="AP234" i="1" s="1"/>
  <c r="AP237" i="1" a="1"/>
  <c r="AP237" i="1" s="1"/>
  <c r="AP231" i="1" a="1"/>
  <c r="AP231" i="1" s="1"/>
  <c r="AP236" i="1" a="1"/>
  <c r="AP236" i="1" s="1"/>
  <c r="AP235" i="1" a="1"/>
  <c r="AP235" i="1" s="1"/>
  <c r="AP228" i="1" a="1"/>
  <c r="AP228" i="1" s="1"/>
  <c r="AP232" i="1" a="1"/>
  <c r="AP232" i="1" s="1"/>
  <c r="AS279" i="1" a="1"/>
  <c r="AS279" i="1" s="1"/>
  <c r="AS269" i="1" a="1"/>
  <c r="AS269" i="1" s="1"/>
  <c r="AS271" i="1" a="1"/>
  <c r="AS271" i="1" s="1"/>
  <c r="AS272" i="1" a="1"/>
  <c r="AS272" i="1" s="1"/>
  <c r="AS268" i="1" a="1"/>
  <c r="AS268" i="1" s="1"/>
  <c r="AS270" i="1" a="1"/>
  <c r="AS270" i="1" s="1"/>
  <c r="AS277" i="1" a="1"/>
  <c r="AS277" i="1" s="1"/>
  <c r="AS276" i="1" a="1"/>
  <c r="AS276" i="1" s="1"/>
  <c r="AS274" i="1" a="1"/>
  <c r="AS274" i="1" s="1"/>
  <c r="AS275" i="1" a="1"/>
  <c r="AS275" i="1" s="1"/>
  <c r="AT259" i="1" a="1"/>
  <c r="AT259" i="1" s="1"/>
  <c r="AT249" i="1" a="1"/>
  <c r="AT249" i="1" s="1"/>
  <c r="AT255" i="1" a="1"/>
  <c r="AT255" i="1" s="1"/>
  <c r="AT248" i="1" a="1"/>
  <c r="AT248" i="1" s="1"/>
  <c r="AT252" i="1" a="1"/>
  <c r="AT252" i="1" s="1"/>
  <c r="AT256" i="1" a="1"/>
  <c r="AT256" i="1" s="1"/>
  <c r="AT250" i="1" a="1"/>
  <c r="AT250" i="1" s="1"/>
  <c r="AT254" i="1" a="1"/>
  <c r="AT254" i="1" s="1"/>
  <c r="AT257" i="1" a="1"/>
  <c r="AT257" i="1" s="1"/>
  <c r="AT251" i="1" a="1"/>
  <c r="AT251" i="1" s="1"/>
  <c r="AU239" i="1" a="1"/>
  <c r="AU239" i="1" s="1"/>
  <c r="AU229" i="1" a="1"/>
  <c r="AU229" i="1" s="1"/>
  <c r="AU228" i="1" a="1"/>
  <c r="AU228" i="1" s="1"/>
  <c r="K711" i="9"/>
  <c r="AS226" i="1"/>
  <c r="AO227" i="1" a="1"/>
  <c r="AO227" i="1" s="1"/>
  <c r="AT226" i="1"/>
  <c r="AP227" i="1" a="1"/>
  <c r="AP227" i="1" s="1"/>
  <c r="AS247" i="1" a="1"/>
  <c r="AS247" i="1" s="1"/>
  <c r="AR247" i="1" a="1"/>
  <c r="AR247" i="1" s="1"/>
  <c r="AT247" i="1" a="1"/>
  <c r="AT247" i="1" s="1"/>
  <c r="AR226" i="1"/>
  <c r="AN227" i="1" a="1"/>
  <c r="AN227" i="1" s="1"/>
  <c r="J710" i="9"/>
  <c r="J721" i="9" s="1"/>
  <c r="J719" i="9"/>
  <c r="L710" i="9"/>
  <c r="L721" i="9" s="1"/>
  <c r="L719" i="9"/>
  <c r="K710" i="9"/>
  <c r="K719" i="9"/>
  <c r="M108" i="22"/>
  <c r="AU227" i="1" l="1" a="1"/>
  <c r="AU227" i="1" s="1"/>
  <c r="AU235" i="1" a="1"/>
  <c r="AU235" i="1" s="1"/>
  <c r="AS233" i="1" a="1"/>
  <c r="AS233" i="1" s="1"/>
  <c r="AS238" i="1" a="1"/>
  <c r="AS238" i="1" s="1"/>
  <c r="AU233" i="1" a="1"/>
  <c r="AU233" i="1" s="1"/>
  <c r="AU238" i="1" a="1"/>
  <c r="AU238" i="1" s="1"/>
  <c r="AU231" i="1" a="1"/>
  <c r="AU231" i="1" s="1"/>
  <c r="AT233" i="1" a="1"/>
  <c r="AT233" i="1" s="1"/>
  <c r="AT238" i="1" a="1"/>
  <c r="AT238" i="1" s="1"/>
  <c r="AU230" i="1" a="1"/>
  <c r="AU230" i="1" s="1"/>
  <c r="AR233" i="1" a="1"/>
  <c r="AR233" i="1" s="1"/>
  <c r="AR238" i="1" a="1"/>
  <c r="AR238" i="1" s="1"/>
  <c r="AU234" i="1" a="1"/>
  <c r="AU234" i="1" s="1"/>
  <c r="AU236" i="1" a="1"/>
  <c r="AU236" i="1" s="1"/>
  <c r="AU232" i="1" a="1"/>
  <c r="AU232" i="1" s="1"/>
  <c r="AS239" i="1" a="1"/>
  <c r="AS239" i="1" s="1"/>
  <c r="AS229" i="1" a="1"/>
  <c r="AS229" i="1" s="1"/>
  <c r="AS231" i="1" a="1"/>
  <c r="AS231" i="1" s="1"/>
  <c r="AS237" i="1" a="1"/>
  <c r="AS237" i="1" s="1"/>
  <c r="AS235" i="1" a="1"/>
  <c r="AS235" i="1" s="1"/>
  <c r="AS228" i="1" a="1"/>
  <c r="AS228" i="1" s="1"/>
  <c r="AS232" i="1" a="1"/>
  <c r="AS232" i="1" s="1"/>
  <c r="AS236" i="1" a="1"/>
  <c r="AS236" i="1" s="1"/>
  <c r="AS230" i="1" a="1"/>
  <c r="AS230" i="1" s="1"/>
  <c r="AS234" i="1" a="1"/>
  <c r="AS234" i="1" s="1"/>
  <c r="AT239" i="1" a="1"/>
  <c r="AT239" i="1" s="1"/>
  <c r="AT229" i="1" a="1"/>
  <c r="AT229" i="1" s="1"/>
  <c r="AT235" i="1" a="1"/>
  <c r="AT235" i="1" s="1"/>
  <c r="AT228" i="1" a="1"/>
  <c r="AT228" i="1" s="1"/>
  <c r="AT232" i="1" a="1"/>
  <c r="AT232" i="1" s="1"/>
  <c r="AT236" i="1" a="1"/>
  <c r="AT236" i="1" s="1"/>
  <c r="AT231" i="1" a="1"/>
  <c r="AT231" i="1" s="1"/>
  <c r="AT230" i="1" a="1"/>
  <c r="AT230" i="1" s="1"/>
  <c r="AT234" i="1" a="1"/>
  <c r="AT234" i="1" s="1"/>
  <c r="AT237" i="1" a="1"/>
  <c r="AT237" i="1" s="1"/>
  <c r="AR239" i="1" a="1"/>
  <c r="AR239" i="1" s="1"/>
  <c r="AR229" i="1" a="1"/>
  <c r="AR229" i="1" s="1"/>
  <c r="AR237" i="1" a="1"/>
  <c r="AR237" i="1" s="1"/>
  <c r="AR231" i="1" a="1"/>
  <c r="AR231" i="1" s="1"/>
  <c r="AR235" i="1" a="1"/>
  <c r="AR235" i="1" s="1"/>
  <c r="AR234" i="1" a="1"/>
  <c r="AR234" i="1" s="1"/>
  <c r="AR228" i="1" a="1"/>
  <c r="AR228" i="1" s="1"/>
  <c r="AR232" i="1" a="1"/>
  <c r="AR232" i="1" s="1"/>
  <c r="AR236" i="1" a="1"/>
  <c r="AR236" i="1" s="1"/>
  <c r="AR230" i="1" a="1"/>
  <c r="AR230" i="1" s="1"/>
  <c r="K721" i="9"/>
  <c r="AR227" i="1" a="1"/>
  <c r="AR227" i="1" s="1"/>
  <c r="AT227" i="1" a="1"/>
  <c r="AT227" i="1" s="1"/>
  <c r="AS227" i="1" a="1"/>
  <c r="AS227" i="1" s="1"/>
  <c r="K720" i="9"/>
  <c r="K729" i="9"/>
  <c r="L720" i="9"/>
  <c r="L731" i="9" s="1"/>
  <c r="L729" i="9"/>
  <c r="J720" i="9"/>
  <c r="J731" i="9" s="1"/>
  <c r="J729" i="9"/>
  <c r="G19" i="6"/>
  <c r="K731" i="9" l="1"/>
  <c r="J730" i="9"/>
  <c r="J741" i="9" s="1"/>
  <c r="J739" i="9"/>
  <c r="L730" i="9"/>
  <c r="L741" i="9" s="1"/>
  <c r="L739" i="9"/>
  <c r="K739" i="9"/>
  <c r="K730" i="9"/>
  <c r="K741" i="9" s="1"/>
  <c r="N660" i="9"/>
  <c r="N659" i="9"/>
  <c r="G640" i="9"/>
  <c r="K740" i="9" l="1"/>
  <c r="K751" i="9" s="1"/>
  <c r="K749" i="9"/>
  <c r="K750" i="9" s="1"/>
  <c r="L740" i="9"/>
  <c r="L751" i="9" s="1"/>
  <c r="L749" i="9"/>
  <c r="L750" i="9" s="1"/>
  <c r="J740" i="9"/>
  <c r="J751" i="9" s="1"/>
  <c r="J749" i="9"/>
  <c r="J750"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05" i="1"/>
  <c r="Y205" i="1"/>
  <c r="W205" i="1"/>
  <c r="U205" i="1"/>
  <c r="S205" i="1"/>
  <c r="Q205" i="1"/>
  <c r="O205" i="1"/>
  <c r="M205" i="1"/>
  <c r="K205" i="1"/>
  <c r="I413" i="1" a="1"/>
  <c r="I413" i="1" s="1"/>
  <c r="G20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81" i="1" l="1"/>
  <c r="G482" i="1"/>
  <c r="G483" i="1"/>
  <c r="G484" i="1"/>
  <c r="G485" i="1"/>
  <c r="G486" i="1"/>
  <c r="G487" i="1"/>
  <c r="G488" i="1"/>
  <c r="G491" i="1"/>
  <c r="G493" i="1"/>
  <c r="G494" i="1"/>
  <c r="G495" i="1"/>
  <c r="G496" i="1"/>
  <c r="G497" i="1"/>
  <c r="G498" i="1"/>
  <c r="G500" i="1"/>
  <c r="G501" i="1"/>
  <c r="G502" i="1"/>
  <c r="G503" i="1"/>
  <c r="G504" i="1"/>
  <c r="G505" i="1"/>
  <c r="G506" i="1"/>
  <c r="G507" i="1"/>
  <c r="G508" i="1"/>
  <c r="G509" i="1"/>
  <c r="G510" i="1"/>
  <c r="I440" i="1"/>
  <c r="I441" i="1"/>
  <c r="I442" i="1"/>
  <c r="I444" i="1"/>
  <c r="I446" i="1"/>
  <c r="I447" i="1"/>
  <c r="I448" i="1"/>
  <c r="I449" i="1"/>
  <c r="I450" i="1"/>
  <c r="I451" i="1"/>
  <c r="I453" i="1"/>
  <c r="I454" i="1"/>
  <c r="I455" i="1"/>
  <c r="I456" i="1"/>
  <c r="I457" i="1"/>
  <c r="I458" i="1"/>
  <c r="I459" i="1"/>
  <c r="I460" i="1"/>
  <c r="I461" i="1"/>
  <c r="I462" i="1"/>
  <c r="I463" i="1"/>
  <c r="I434" i="1"/>
  <c r="I435" i="1"/>
  <c r="I436" i="1"/>
  <c r="I437" i="1"/>
  <c r="I438" i="1"/>
  <c r="I439" i="1"/>
  <c r="G479" i="1" l="1"/>
  <c r="I432" i="1"/>
  <c r="I296" i="1"/>
  <c r="I297" i="1"/>
  <c r="I298" i="1"/>
  <c r="I299" i="1"/>
  <c r="I300" i="1"/>
  <c r="I301" i="1"/>
  <c r="I304" i="1"/>
  <c r="I305" i="1"/>
  <c r="I306" i="1"/>
  <c r="I307" i="1"/>
  <c r="I308" i="1"/>
  <c r="I309" i="1"/>
  <c r="I310" i="1"/>
  <c r="I311" i="1"/>
  <c r="I312" i="1"/>
  <c r="I313" i="1"/>
  <c r="I29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E135" i="10"/>
  <c r="E136" i="10"/>
  <c r="E137" i="10"/>
  <c r="E138" i="10"/>
  <c r="E139" i="10"/>
  <c r="E140" i="10"/>
  <c r="E143" i="10"/>
  <c r="E144" i="10"/>
  <c r="E145" i="10"/>
  <c r="E146" i="10"/>
  <c r="E147" i="10"/>
  <c r="E148" i="10"/>
  <c r="E149" i="10"/>
  <c r="E150" i="10"/>
  <c r="E151" i="10"/>
  <c r="E152" i="10"/>
  <c r="E134" i="10"/>
  <c r="G102" i="10"/>
  <c r="G103" i="10"/>
  <c r="G104" i="10"/>
  <c r="G105" i="10"/>
  <c r="G106" i="10"/>
  <c r="G107" i="10"/>
  <c r="G110" i="10"/>
  <c r="G111" i="10"/>
  <c r="G112" i="10"/>
  <c r="G113" i="10"/>
  <c r="G114" i="10"/>
  <c r="G115" i="10"/>
  <c r="G116" i="10"/>
  <c r="G117" i="10"/>
  <c r="G118" i="10"/>
  <c r="G119" i="10"/>
  <c r="G101" i="10"/>
  <c r="G37" i="6" l="1"/>
  <c r="G38" i="6"/>
  <c r="G39" i="6"/>
  <c r="G40" i="6"/>
  <c r="G41" i="6"/>
  <c r="G42" i="6"/>
  <c r="G45" i="6"/>
  <c r="G46" i="6"/>
  <c r="G47" i="6"/>
  <c r="G48" i="6"/>
  <c r="G49" i="6"/>
  <c r="G50" i="6"/>
  <c r="G51" i="6"/>
  <c r="G52" i="6"/>
  <c r="G53" i="6"/>
  <c r="G54" i="6"/>
  <c r="G36" i="6"/>
  <c r="G54" i="22" l="1"/>
  <c r="T108" i="22" l="1"/>
  <c r="J14" i="6" s="1"/>
  <c r="T115" i="22"/>
  <c r="Q14" i="6" s="1"/>
  <c r="T113" i="22"/>
  <c r="O14" i="6" s="1"/>
  <c r="T109" i="22"/>
  <c r="K14" i="6" s="1"/>
  <c r="C249" i="18"/>
  <c r="C219" i="18"/>
  <c r="C218" i="18"/>
  <c r="C217" i="18"/>
  <c r="C216" i="18"/>
  <c r="Q109" i="22"/>
  <c r="W109" i="22" s="1"/>
  <c r="G1051" i="9"/>
  <c r="G1023" i="9"/>
  <c r="G907"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5"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5" i="1"/>
  <c r="K44" i="1"/>
  <c r="Q115" i="22"/>
  <c r="W115" i="22" s="1"/>
  <c r="J183" i="23"/>
  <c r="J184" i="23"/>
  <c r="J185" i="23"/>
  <c r="J186" i="23"/>
  <c r="J187" i="23"/>
  <c r="J188" i="23"/>
  <c r="J191" i="23"/>
  <c r="J192" i="23"/>
  <c r="J193" i="23"/>
  <c r="J194" i="23"/>
  <c r="J195" i="23"/>
  <c r="J196" i="23"/>
  <c r="J197" i="23"/>
  <c r="J198" i="23"/>
  <c r="J199" i="23"/>
  <c r="J200" i="23"/>
  <c r="I152" i="23"/>
  <c r="I153" i="23"/>
  <c r="I154" i="23"/>
  <c r="I155" i="23"/>
  <c r="I156" i="23"/>
  <c r="I157" i="23"/>
  <c r="I160" i="23"/>
  <c r="I161" i="23"/>
  <c r="I162" i="23"/>
  <c r="I163" i="23"/>
  <c r="I164" i="23"/>
  <c r="I165" i="23"/>
  <c r="I166" i="23"/>
  <c r="I167" i="23"/>
  <c r="I168" i="23"/>
  <c r="I169" i="23"/>
  <c r="I125" i="23"/>
  <c r="I126" i="23"/>
  <c r="I127" i="23"/>
  <c r="I128" i="23"/>
  <c r="I129" i="23"/>
  <c r="I130" i="23"/>
  <c r="I133" i="23"/>
  <c r="I134" i="23"/>
  <c r="I135" i="23"/>
  <c r="I136" i="23"/>
  <c r="I137" i="23"/>
  <c r="I138" i="23"/>
  <c r="I139" i="23"/>
  <c r="I140" i="23"/>
  <c r="I141" i="23"/>
  <c r="I142" i="23"/>
  <c r="G74" i="23"/>
  <c r="I95" i="23" s="1"/>
  <c r="G75" i="23"/>
  <c r="I96" i="23" s="1"/>
  <c r="G76" i="23"/>
  <c r="I97" i="23" s="1"/>
  <c r="G77" i="23"/>
  <c r="I98" i="23" s="1"/>
  <c r="G78" i="23"/>
  <c r="I99" i="23" s="1"/>
  <c r="G79" i="23"/>
  <c r="I100" i="23" s="1"/>
  <c r="G82" i="23"/>
  <c r="I103" i="23" s="1"/>
  <c r="G83" i="23"/>
  <c r="I104" i="23" s="1"/>
  <c r="G84" i="23"/>
  <c r="I105" i="23" s="1"/>
  <c r="G85" i="23"/>
  <c r="I106" i="23" s="1"/>
  <c r="G86" i="23"/>
  <c r="I107" i="23" s="1"/>
  <c r="G87" i="23"/>
  <c r="I108" i="23" s="1"/>
  <c r="G88" i="23"/>
  <c r="I109" i="23" s="1"/>
  <c r="G89" i="23"/>
  <c r="I110" i="23" s="1"/>
  <c r="G90" i="23"/>
  <c r="I111" i="23" s="1"/>
  <c r="G91" i="23"/>
  <c r="I112" i="23" s="1"/>
  <c r="K65" i="1" l="1"/>
  <c r="K43" i="1"/>
  <c r="L44" i="1"/>
  <c r="Q116" i="22"/>
  <c r="W116" i="22" s="1"/>
  <c r="N115" i="22"/>
  <c r="L65" i="1" l="1"/>
  <c r="L43" i="1"/>
  <c r="M44" i="1"/>
  <c r="Q117" i="22"/>
  <c r="J182" i="23"/>
  <c r="M65" i="1" l="1"/>
  <c r="N44" i="1"/>
  <c r="M43" i="1"/>
  <c r="W117" i="22"/>
  <c r="K38" i="1" s="1"/>
  <c r="M24" i="21"/>
  <c r="M23" i="21"/>
  <c r="M22" i="21"/>
  <c r="M21" i="21"/>
  <c r="M20" i="21"/>
  <c r="M19" i="21"/>
  <c r="M18" i="21"/>
  <c r="M17" i="21"/>
  <c r="M16" i="21"/>
  <c r="M15" i="21"/>
  <c r="N43" i="1" l="1"/>
  <c r="N65" i="1"/>
  <c r="O44" i="1"/>
  <c r="D56" i="23"/>
  <c r="D55" i="23"/>
  <c r="O65" i="1" l="1"/>
  <c r="P44" i="1"/>
  <c r="O43" i="1"/>
  <c r="D68" i="23"/>
  <c r="P65" i="1" l="1"/>
  <c r="P43" i="1"/>
  <c r="G9" i="23"/>
  <c r="G44" i="23"/>
  <c r="G216" i="23"/>
  <c r="D177" i="23"/>
  <c r="G172" i="23"/>
  <c r="D119" i="23"/>
  <c r="G114" i="23"/>
  <c r="D49" i="23"/>
  <c r="I124" i="23" l="1"/>
  <c r="I151" i="23"/>
  <c r="G73" i="23"/>
  <c r="C404" i="18"/>
  <c r="C403" i="18"/>
  <c r="C402" i="18"/>
  <c r="C401" i="18"/>
  <c r="C400" i="18"/>
  <c r="C399" i="18"/>
  <c r="C398" i="18"/>
  <c r="C397" i="18"/>
  <c r="I94" i="23" l="1"/>
  <c r="D69" i="23"/>
  <c r="D175" i="23"/>
  <c r="D178" i="23" s="1"/>
  <c r="G84" i="22"/>
  <c r="M119" i="22"/>
  <c r="G121" i="22"/>
  <c r="J144" i="22"/>
  <c r="M144" i="22"/>
  <c r="G146" i="22"/>
  <c r="D47" i="23" l="1"/>
  <c r="D50" i="23" s="1"/>
  <c r="D117" i="23"/>
  <c r="D120"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D521" i="9" l="1"/>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D523" i="9" l="1"/>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D527" i="9" l="1"/>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D528" i="9" l="1"/>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D744" i="9" l="1"/>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D754" i="9" l="1"/>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N447" i="9"/>
  <c r="N446" i="9"/>
  <c r="N445" i="9"/>
  <c r="N444" i="9"/>
  <c r="V444" i="9"/>
  <c r="N443" i="9"/>
  <c r="N442" i="9"/>
  <c r="N441" i="9"/>
  <c r="N440" i="9"/>
  <c r="N439" i="9"/>
  <c r="X438" i="9"/>
  <c r="W438" i="9"/>
  <c r="V438" i="9"/>
  <c r="N438" i="9"/>
  <c r="N437" i="9"/>
  <c r="N436" i="9"/>
  <c r="N435" i="9"/>
  <c r="N434" i="9"/>
  <c r="N433" i="9"/>
  <c r="N432" i="9"/>
  <c r="N431" i="9"/>
  <c r="N430" i="9"/>
  <c r="N429" i="9"/>
  <c r="X428" i="9"/>
  <c r="W428" i="9"/>
  <c r="V428" i="9"/>
  <c r="N428" i="9"/>
  <c r="N427" i="9"/>
  <c r="N426" i="9"/>
  <c r="N425" i="9"/>
  <c r="N424" i="9"/>
  <c r="N423" i="9"/>
  <c r="N422" i="9"/>
  <c r="N421" i="9"/>
  <c r="N420" i="9"/>
  <c r="N419" i="9"/>
  <c r="X418" i="9"/>
  <c r="W418" i="9"/>
  <c r="V418" i="9"/>
  <c r="N418" i="9"/>
  <c r="N417" i="9"/>
  <c r="N416" i="9"/>
  <c r="N415" i="9"/>
  <c r="N414" i="9"/>
  <c r="N413" i="9"/>
  <c r="N412" i="9"/>
  <c r="N411" i="9"/>
  <c r="N410" i="9"/>
  <c r="N409" i="9"/>
  <c r="X408" i="9"/>
  <c r="W408" i="9"/>
  <c r="V408" i="9"/>
  <c r="N408" i="9"/>
  <c r="N407" i="9"/>
  <c r="N406" i="9"/>
  <c r="N405" i="9"/>
  <c r="N404" i="9"/>
  <c r="N403" i="9"/>
  <c r="N402" i="9"/>
  <c r="N401" i="9"/>
  <c r="N400" i="9"/>
  <c r="N399" i="9"/>
  <c r="X398" i="9"/>
  <c r="W398" i="9"/>
  <c r="V398" i="9"/>
  <c r="N398" i="9"/>
  <c r="N397" i="9"/>
  <c r="N396" i="9"/>
  <c r="N395" i="9"/>
  <c r="N394" i="9"/>
  <c r="N393" i="9"/>
  <c r="N392" i="9"/>
  <c r="N391" i="9"/>
  <c r="N390" i="9"/>
  <c r="N389" i="9"/>
  <c r="X388" i="9"/>
  <c r="W388" i="9"/>
  <c r="V388" i="9"/>
  <c r="N388" i="9"/>
  <c r="N387" i="9"/>
  <c r="N386" i="9"/>
  <c r="N385" i="9"/>
  <c r="N384" i="9"/>
  <c r="N383" i="9"/>
  <c r="N382" i="9"/>
  <c r="N381" i="9"/>
  <c r="N380" i="9"/>
  <c r="N379" i="9"/>
  <c r="X378" i="9"/>
  <c r="W378" i="9"/>
  <c r="V378" i="9"/>
  <c r="N378" i="9"/>
  <c r="N377" i="9"/>
  <c r="N376" i="9"/>
  <c r="N375" i="9"/>
  <c r="N374" i="9"/>
  <c r="N373" i="9"/>
  <c r="N372" i="9"/>
  <c r="N371" i="9"/>
  <c r="N370" i="9"/>
  <c r="N369" i="9"/>
  <c r="X368" i="9"/>
  <c r="W368" i="9"/>
  <c r="V368" i="9"/>
  <c r="N368" i="9"/>
  <c r="N367" i="9"/>
  <c r="N366" i="9"/>
  <c r="N365" i="9"/>
  <c r="N364" i="9"/>
  <c r="V364" i="9"/>
  <c r="N363" i="9"/>
  <c r="V363" i="9"/>
  <c r="N362" i="9"/>
  <c r="V362" i="9"/>
  <c r="N361" i="9"/>
  <c r="V361" i="9"/>
  <c r="N360" i="9"/>
  <c r="V360" i="9"/>
  <c r="N359" i="9"/>
  <c r="V359" i="9"/>
  <c r="X358" i="9"/>
  <c r="W358" i="9"/>
  <c r="V358" i="9"/>
  <c r="N358" i="9"/>
  <c r="J145" i="9" a="1"/>
  <c r="X360" i="9" l="1"/>
  <c r="Y364" i="9"/>
  <c r="X44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Y361" i="9"/>
  <c r="Y375" i="9"/>
  <c r="Y379" i="9"/>
  <c r="Y395" i="9"/>
  <c r="Y403" i="9"/>
  <c r="Y407" i="9"/>
  <c r="Y411" i="9"/>
  <c r="Y419" i="9"/>
  <c r="Y423" i="9"/>
  <c r="Y427" i="9"/>
  <c r="Y431" i="9"/>
  <c r="Y435" i="9"/>
  <c r="Y437" i="9"/>
  <c r="Y443" i="9"/>
  <c r="Y447" i="9"/>
  <c r="Y367" i="9"/>
  <c r="Y359" i="9"/>
  <c r="Y363" i="9"/>
  <c r="Y371" i="9"/>
  <c r="Y383" i="9"/>
  <c r="Y387" i="9"/>
  <c r="Y391" i="9"/>
  <c r="Y399"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Y439" i="9"/>
  <c r="V447" i="9"/>
  <c r="V446" i="9"/>
  <c r="X439" i="9"/>
  <c r="Y440" i="9"/>
  <c r="X447" i="9"/>
  <c r="Y441" i="9"/>
  <c r="X446" i="9"/>
  <c r="V440" i="9"/>
  <c r="X440" i="9"/>
  <c r="V445" i="9"/>
  <c r="X365" i="9"/>
  <c r="X367" i="9"/>
  <c r="V369" i="9"/>
  <c r="V371" i="9"/>
  <c r="V373" i="9"/>
  <c r="X374" i="9"/>
  <c r="X386" i="9"/>
  <c r="W390" i="9"/>
  <c r="W394" i="9"/>
  <c r="W402" i="9"/>
  <c r="W406" i="9"/>
  <c r="V410" i="9"/>
  <c r="V412" i="9"/>
  <c r="V414" i="9"/>
  <c r="X417" i="9"/>
  <c r="X419" i="9"/>
  <c r="X421" i="9"/>
  <c r="X423" i="9"/>
  <c r="X425" i="9"/>
  <c r="X427" i="9"/>
  <c r="X429" i="9"/>
  <c r="X431" i="9"/>
  <c r="X433" i="9"/>
  <c r="X435" i="9"/>
  <c r="Y365" i="9"/>
  <c r="V375" i="9"/>
  <c r="V377" i="9"/>
  <c r="V379" i="9"/>
  <c r="V381" i="9"/>
  <c r="V383" i="9"/>
  <c r="X384" i="9"/>
  <c r="X390" i="9"/>
  <c r="X392" i="9"/>
  <c r="X394" i="9"/>
  <c r="X396" i="9"/>
  <c r="X400" i="9"/>
  <c r="X402" i="9"/>
  <c r="X404" i="9"/>
  <c r="X406" i="9"/>
  <c r="W410" i="9"/>
  <c r="W414" i="9"/>
  <c r="Y415" i="9"/>
  <c r="Y417" i="9"/>
  <c r="Y421" i="9"/>
  <c r="Y425" i="9"/>
  <c r="Y429" i="9"/>
  <c r="Y433" i="9"/>
  <c r="V442" i="9"/>
  <c r="V443" i="9"/>
  <c r="X445" i="9"/>
  <c r="X369" i="9"/>
  <c r="V387" i="9"/>
  <c r="X410" i="9"/>
  <c r="X414" i="9"/>
  <c r="V420" i="9"/>
  <c r="V424" i="9"/>
  <c r="V430" i="9"/>
  <c r="V436" i="9"/>
  <c r="X371" i="9"/>
  <c r="V385" i="9"/>
  <c r="V416" i="9"/>
  <c r="V432" i="9"/>
  <c r="V439" i="9"/>
  <c r="W442" i="9"/>
  <c r="Y373" i="9"/>
  <c r="V395" i="9"/>
  <c r="W430" i="9"/>
  <c r="V367" i="9"/>
  <c r="X372" i="9"/>
  <c r="W382" i="9"/>
  <c r="V366" i="9"/>
  <c r="X373" i="9"/>
  <c r="X412" i="9"/>
  <c r="V422" i="9"/>
  <c r="W366" i="9"/>
  <c r="Y369" i="9"/>
  <c r="X375" i="9"/>
  <c r="X379" i="9"/>
  <c r="V391" i="9"/>
  <c r="V393" i="9"/>
  <c r="V397" i="9"/>
  <c r="V401" i="9"/>
  <c r="V403" i="9"/>
  <c r="V405" i="9"/>
  <c r="V407" i="9"/>
  <c r="W434" i="9"/>
  <c r="X366" i="9"/>
  <c r="V370" i="9"/>
  <c r="V372" i="9"/>
  <c r="V374" i="9"/>
  <c r="Y377" i="9"/>
  <c r="Y381" i="9"/>
  <c r="X385" i="9"/>
  <c r="X387" i="9"/>
  <c r="V409" i="9"/>
  <c r="V411" i="9"/>
  <c r="V413" i="9"/>
  <c r="X416" i="9"/>
  <c r="X420" i="9"/>
  <c r="X422" i="9"/>
  <c r="X424" i="9"/>
  <c r="X426" i="9"/>
  <c r="X430" i="9"/>
  <c r="X432" i="9"/>
  <c r="X434" i="9"/>
  <c r="X436" i="9"/>
  <c r="V441" i="9"/>
  <c r="Y445" i="9"/>
  <c r="X370" i="9"/>
  <c r="V386" i="9"/>
  <c r="V426" i="9"/>
  <c r="V434" i="9"/>
  <c r="X377" i="9"/>
  <c r="X381" i="9"/>
  <c r="X383" i="9"/>
  <c r="V389" i="9"/>
  <c r="V399" i="9"/>
  <c r="W422" i="9"/>
  <c r="W426" i="9"/>
  <c r="Y358" i="9"/>
  <c r="X364" i="9"/>
  <c r="W370" i="9"/>
  <c r="W374" i="9"/>
  <c r="V376" i="9"/>
  <c r="V380" i="9"/>
  <c r="V382" i="9"/>
  <c r="V384" i="9"/>
  <c r="Y385" i="9"/>
  <c r="X389" i="9"/>
  <c r="X391" i="9"/>
  <c r="X393" i="9"/>
  <c r="X395" i="9"/>
  <c r="X397" i="9"/>
  <c r="X399" i="9"/>
  <c r="X401" i="9"/>
  <c r="X403" i="9"/>
  <c r="X405" i="9"/>
  <c r="X407" i="9"/>
  <c r="V415" i="9"/>
  <c r="J145" i="9"/>
  <c r="J157" i="9" s="1"/>
  <c r="V365" i="9"/>
  <c r="Y389" i="9"/>
  <c r="Y393" i="9"/>
  <c r="Y397" i="9"/>
  <c r="Y401" i="9"/>
  <c r="Y405" i="9"/>
  <c r="X409" i="9"/>
  <c r="X411" i="9"/>
  <c r="X413" i="9"/>
  <c r="V417" i="9"/>
  <c r="V419" i="9"/>
  <c r="V421" i="9"/>
  <c r="V423" i="9"/>
  <c r="V425" i="9"/>
  <c r="V427" i="9"/>
  <c r="V429" i="9"/>
  <c r="V431" i="9"/>
  <c r="V433" i="9"/>
  <c r="V435" i="9"/>
  <c r="V437" i="9"/>
  <c r="X441" i="9"/>
  <c r="X376" i="9"/>
  <c r="X380" i="9"/>
  <c r="X382" i="9"/>
  <c r="W386" i="9"/>
  <c r="V390" i="9"/>
  <c r="V392" i="9"/>
  <c r="V394" i="9"/>
  <c r="V396" i="9"/>
  <c r="V400" i="9"/>
  <c r="V402" i="9"/>
  <c r="V404" i="9"/>
  <c r="V406" i="9"/>
  <c r="Y409" i="9"/>
  <c r="Y413" i="9"/>
  <c r="X415" i="9"/>
  <c r="X443" i="9"/>
  <c r="I891" i="9" l="1"/>
  <c r="T891" i="9"/>
  <c r="M493" i="9"/>
  <c r="M632" i="9"/>
  <c r="G227" i="1" l="1"/>
  <c r="G247" i="1"/>
  <c r="G267" i="1"/>
  <c r="G181"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3" i="10"/>
  <c r="H133" i="10"/>
  <c r="I133" i="10"/>
  <c r="J133" i="10"/>
  <c r="K133" i="10"/>
  <c r="L133" i="10"/>
  <c r="M133" i="10"/>
  <c r="N133" i="10"/>
  <c r="O133" i="10"/>
  <c r="P133" i="10"/>
  <c r="Q133" i="10"/>
  <c r="F133" i="10"/>
  <c r="AH155" i="18" l="1"/>
  <c r="V155" i="18" s="1" a="1"/>
  <c r="V155" i="18" s="1"/>
  <c r="U109" i="17"/>
  <c r="U108" i="17"/>
  <c r="P664" i="9"/>
  <c r="P663" i="9"/>
  <c r="P662" i="9"/>
  <c r="P661" i="9"/>
  <c r="P660" i="9"/>
  <c r="P659" i="9"/>
  <c r="P658" i="9"/>
  <c r="P657" i="9"/>
  <c r="P656" i="9"/>
  <c r="P655" i="9"/>
  <c r="N664" i="9"/>
  <c r="N663" i="9"/>
  <c r="N662" i="9"/>
  <c r="N661" i="9"/>
  <c r="N658" i="9"/>
  <c r="N657" i="9"/>
  <c r="N656" i="9"/>
  <c r="N655"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9" i="9"/>
  <c r="G335" i="9"/>
  <c r="H267" i="1" l="1"/>
  <c r="I267" i="1"/>
  <c r="J267" i="1"/>
  <c r="K267" i="1"/>
  <c r="O267" i="1" l="1" a="1"/>
  <c r="O267" i="1" s="1"/>
  <c r="S267" i="1" a="1"/>
  <c r="S267" i="1" s="1"/>
  <c r="W267" i="1" a="1"/>
  <c r="W267" i="1" s="1"/>
  <c r="AA267" i="1" a="1"/>
  <c r="AA267" i="1" s="1"/>
  <c r="AE267" i="1" a="1"/>
  <c r="AE267" i="1" s="1"/>
  <c r="AI267" i="1" a="1"/>
  <c r="AI267" i="1" s="1"/>
  <c r="AM267" i="1" a="1"/>
  <c r="AM267" i="1" s="1"/>
  <c r="AQ267" i="1" a="1"/>
  <c r="AQ267" i="1" s="1"/>
  <c r="AU267" i="1" a="1"/>
  <c r="AU267" i="1" s="1"/>
  <c r="M267" i="1" a="1"/>
  <c r="M267" i="1" s="1"/>
  <c r="Q267" i="1" a="1"/>
  <c r="Q267" i="1" s="1"/>
  <c r="U267" i="1" a="1"/>
  <c r="U267" i="1" s="1"/>
  <c r="Y267" i="1" a="1"/>
  <c r="Y267" i="1" s="1"/>
  <c r="AC267" i="1" a="1"/>
  <c r="AC267" i="1" s="1"/>
  <c r="AG267" i="1" a="1"/>
  <c r="AG267" i="1" s="1"/>
  <c r="AK267" i="1" a="1"/>
  <c r="AK267" i="1" s="1"/>
  <c r="AO267" i="1" a="1"/>
  <c r="AO267" i="1" s="1"/>
  <c r="AS267" i="1" a="1"/>
  <c r="AS267" i="1" s="1"/>
  <c r="N267" i="1" a="1"/>
  <c r="N267" i="1" s="1"/>
  <c r="R267" i="1" a="1"/>
  <c r="R267" i="1" s="1"/>
  <c r="V267" i="1" a="1"/>
  <c r="V267" i="1" s="1"/>
  <c r="Z267" i="1" a="1"/>
  <c r="Z267" i="1" s="1"/>
  <c r="AD267" i="1" a="1"/>
  <c r="AD267" i="1" s="1"/>
  <c r="AH267" i="1" a="1"/>
  <c r="AH267" i="1" s="1"/>
  <c r="AL267" i="1" a="1"/>
  <c r="AL267" i="1" s="1"/>
  <c r="AP267" i="1" a="1"/>
  <c r="AP267" i="1" s="1"/>
  <c r="AT267" i="1" a="1"/>
  <c r="AT267" i="1" s="1"/>
  <c r="L267" i="1" a="1"/>
  <c r="L267" i="1" s="1"/>
  <c r="P267" i="1" a="1"/>
  <c r="P267" i="1" s="1"/>
  <c r="T267" i="1" a="1"/>
  <c r="T267" i="1" s="1"/>
  <c r="X267" i="1" a="1"/>
  <c r="X267" i="1" s="1"/>
  <c r="AB267" i="1" a="1"/>
  <c r="AB267" i="1" s="1"/>
  <c r="AF267" i="1" a="1"/>
  <c r="AF267" i="1" s="1"/>
  <c r="AJ267" i="1" a="1"/>
  <c r="AJ267" i="1" s="1"/>
  <c r="AN267" i="1" a="1"/>
  <c r="AN267" i="1" s="1"/>
  <c r="AR267" i="1" a="1"/>
  <c r="AR267" i="1" s="1"/>
  <c r="G282" i="1" l="1"/>
  <c r="G127" i="1" l="1"/>
  <c r="G361" i="1"/>
  <c r="N80" i="11" l="1"/>
  <c r="N81" i="11"/>
  <c r="N82" i="11"/>
  <c r="N83" i="11"/>
  <c r="N84" i="11"/>
  <c r="N85" i="11"/>
  <c r="N79" i="11"/>
  <c r="L68" i="11"/>
  <c r="L69" i="11"/>
  <c r="H71" i="11"/>
  <c r="I71" i="11"/>
  <c r="G87" i="11"/>
  <c r="Q74" i="11"/>
  <c r="K69" i="11"/>
  <c r="K68" i="11"/>
  <c r="G52" i="11"/>
  <c r="K17" i="11" l="1"/>
  <c r="J17" i="11"/>
  <c r="G20" i="11"/>
  <c r="E155" i="10" l="1"/>
  <c r="E90" i="10"/>
  <c r="E24" i="10"/>
  <c r="E62" i="10"/>
  <c r="E41" i="10"/>
  <c r="G513" i="1" l="1"/>
  <c r="G419" i="1" l="1"/>
  <c r="G57" i="6" l="1"/>
  <c r="G540" i="1" l="1"/>
  <c r="G466" i="1"/>
  <c r="G400" i="1"/>
  <c r="G382" i="1"/>
  <c r="G317"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3" i="27" s="1"/>
  <c r="T632" i="27" s="1"/>
  <c r="S632" i="27" s="1"/>
  <c r="R632" i="27" s="1"/>
  <c r="N157" i="27" s="1"/>
  <c r="W891" i="27" s="1"/>
  <c r="V891" i="27" s="1"/>
  <c r="J891" i="27" s="1"/>
  <c r="AB891" i="27" l="1"/>
  <c r="Q891" i="27"/>
  <c r="R157" i="27"/>
  <c r="U632" i="27"/>
  <c r="P157" i="27"/>
  <c r="Z891" i="27"/>
  <c r="O891" i="27"/>
  <c r="S493" i="27"/>
  <c r="L157" i="27"/>
  <c r="N493" i="27"/>
  <c r="K891" i="27"/>
  <c r="U891" i="27"/>
  <c r="Q632" i="27"/>
  <c r="M891" i="27"/>
  <c r="Q493" i="27"/>
  <c r="O493" i="27"/>
  <c r="X891" i="27"/>
  <c r="O632" i="27"/>
  <c r="Q157" i="27"/>
  <c r="K157" i="27"/>
  <c r="N632" i="27"/>
  <c r="P891" i="27"/>
  <c r="T493" i="27"/>
  <c r="Y891" i="27"/>
  <c r="AA891" i="27"/>
  <c r="R493" i="27"/>
  <c r="P461" i="28"/>
  <c r="P632" i="28"/>
  <c r="M157" i="28"/>
  <c r="L891" i="28"/>
  <c r="W493" i="28"/>
  <c r="W891" i="28"/>
  <c r="O157" i="28"/>
  <c r="N493" i="28"/>
  <c r="Y891" i="28"/>
  <c r="R632" i="28"/>
  <c r="Y493" i="28"/>
  <c r="R461" i="28"/>
  <c r="V891" i="28"/>
  <c r="L157" i="28"/>
  <c r="K891" i="28"/>
  <c r="V493" i="28"/>
  <c r="O632" i="28"/>
  <c r="O461" i="28"/>
  <c r="Q157" i="28"/>
  <c r="T632" i="28"/>
  <c r="P493" i="28"/>
  <c r="AA891" i="28"/>
  <c r="AA493" i="28"/>
  <c r="P891" i="28"/>
  <c r="X891" i="28"/>
  <c r="X493" i="28"/>
  <c r="Q461" i="28"/>
  <c r="M493" i="28"/>
  <c r="Q632" i="28"/>
  <c r="M891" i="28"/>
  <c r="V632" i="28"/>
  <c r="R891" i="28"/>
  <c r="AC493" i="28"/>
  <c r="S157" i="28"/>
  <c r="R493" i="28"/>
  <c r="AC891" i="28"/>
  <c r="S461" i="28"/>
  <c r="Z891" i="28"/>
  <c r="Z493" i="28"/>
  <c r="S632" i="28"/>
  <c r="P157" i="28"/>
  <c r="O493" i="28"/>
  <c r="AB493" i="28"/>
  <c r="R157" i="28"/>
  <c r="Q891" i="28"/>
  <c r="AB891" i="28"/>
  <c r="Q493" i="28"/>
  <c r="U461" i="28"/>
  <c r="K157" i="28"/>
  <c r="U891" i="28"/>
  <c r="N632" i="28"/>
  <c r="J493" i="28"/>
  <c r="J891" i="28"/>
  <c r="U493" i="28"/>
  <c r="R632" i="9"/>
  <c r="O157" i="9"/>
  <c r="N891" i="9"/>
  <c r="Y891" i="9"/>
  <c r="Z891" i="9"/>
  <c r="O891" i="9"/>
  <c r="S493" i="9"/>
  <c r="R493" i="9" s="1"/>
  <c r="S632" i="9"/>
  <c r="P157" i="9"/>
  <c r="AC891" i="9"/>
  <c r="R891" i="9"/>
  <c r="V493" i="9"/>
  <c r="U493" i="9" s="1"/>
  <c r="T493" i="9" s="1"/>
  <c r="Q493" i="9" s="1"/>
  <c r="P493" i="9" s="1"/>
  <c r="O493" i="9" s="1"/>
  <c r="N493" i="9" s="1"/>
  <c r="V461" i="28" s="1"/>
  <c r="U632" i="28" s="1"/>
  <c r="T461" i="28" s="1"/>
  <c r="O891" i="28" s="1"/>
  <c r="N891" i="28" s="1"/>
  <c r="N157" i="28" s="1"/>
  <c r="L493" i="28" s="1"/>
  <c r="K493" i="28" s="1"/>
  <c r="N461" i="28" s="1"/>
  <c r="S157" i="9"/>
  <c r="V632" i="9"/>
  <c r="U632" i="9"/>
  <c r="R157" i="9"/>
  <c r="AB891" i="9"/>
  <c r="Q891" i="9"/>
  <c r="P891" i="9"/>
  <c r="AA891" i="9"/>
  <c r="Q157" i="9"/>
  <c r="T632" i="9"/>
  <c r="L157" i="9"/>
  <c r="V891" i="9"/>
  <c r="O632" i="9"/>
  <c r="K891" i="9"/>
  <c r="M157" i="9"/>
  <c r="P632" i="9"/>
  <c r="L891" i="9"/>
  <c r="W891" i="9"/>
  <c r="K157" i="9"/>
  <c r="U891" i="9"/>
  <c r="J891" i="9"/>
  <c r="N632" i="9"/>
  <c r="M891" i="9"/>
  <c r="N157" i="9"/>
  <c r="Q632" i="9"/>
  <c r="X891" i="9"/>
  <c r="R891" i="27"/>
  <c r="AC891" i="27"/>
  <c r="V493" i="27"/>
  <c r="V632" i="27"/>
  <c r="M157" i="27"/>
  <c r="P632" i="27"/>
  <c r="O157" i="27"/>
  <c r="L891" i="27"/>
  <c r="N891" i="27"/>
  <c r="P49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5"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6"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A5B5317E-6E43-445C-981A-1087E3801009}">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0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0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42" authorId="3" shapeId="0" xr:uid="{C0353A77-117E-4DC2-A6B2-656BE0EABF6F}">
      <text>
        <r>
          <rPr>
            <sz val="9"/>
            <color indexed="81"/>
            <rFont val="Tahoma"/>
            <family val="2"/>
          </rPr>
          <t>including transport</t>
        </r>
      </text>
    </comment>
    <comment ref="G353"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53"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53"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53" authorId="0" shapeId="0" xr:uid="{66C81C6F-047D-4D75-845F-9BBEBE07FF9F}">
      <text>
        <r>
          <rPr>
            <b/>
            <sz val="9"/>
            <color indexed="81"/>
            <rFont val="Tahoma"/>
            <family val="2"/>
          </rPr>
          <t>Michael Young:</t>
        </r>
        <r>
          <rPr>
            <sz val="9"/>
            <color indexed="81"/>
            <rFont val="Tahoma"/>
            <family val="2"/>
          </rPr>
          <t xml:space="preserve">
fert density t/m3</t>
        </r>
      </text>
    </comment>
    <comment ref="K353"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53" authorId="1" shapeId="0" xr:uid="{6134306F-FCB7-4AA7-A4A2-FF5089E723DF}">
      <text>
        <r>
          <rPr>
            <b/>
            <sz val="9"/>
            <color indexed="81"/>
            <rFont val="Tahoma"/>
            <family val="2"/>
          </rPr>
          <t>Michael Young (21512438):</t>
        </r>
        <r>
          <rPr>
            <sz val="9"/>
            <color indexed="81"/>
            <rFont val="Tahoma"/>
            <family val="2"/>
          </rPr>
          <t xml:space="preserve">
day of yr</t>
        </r>
      </text>
    </comment>
    <comment ref="M353"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53"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55"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58"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412" authorId="1" shapeId="0" xr:uid="{1C4ECD8C-347F-4792-9A1A-C7DB8838AF03}">
      <text>
        <r>
          <rPr>
            <b/>
            <sz val="9"/>
            <color indexed="81"/>
            <rFont val="Tahoma"/>
            <family val="2"/>
          </rPr>
          <t>Michael Young (21512438):</t>
        </r>
        <r>
          <rPr>
            <sz val="9"/>
            <color indexed="81"/>
            <rFont val="Tahoma"/>
            <family val="2"/>
          </rPr>
          <t xml:space="preserve">
day of yr</t>
        </r>
      </text>
    </comment>
    <comment ref="L412"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412"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7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89" authorId="3" shapeId="0" xr:uid="{66372611-E096-402C-AB40-C111DDC5C819}">
      <text>
        <r>
          <rPr>
            <sz val="9"/>
            <color indexed="81"/>
            <rFont val="Tahoma"/>
            <family val="2"/>
          </rPr>
          <t>innoculant is covered in the chemical cost stuff because that is what agros do</t>
        </r>
      </text>
    </comment>
    <comment ref="G495"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2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4"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7"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2"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4"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4"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5"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9"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5"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B729FFE-8B2C-4A7D-ACDB-4FB245531F07}">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70F4DB78-9FBF-47DF-9106-F0DC0F4E4C2D}">
      <text>
        <r>
          <rPr>
            <b/>
            <sz val="9"/>
            <color indexed="81"/>
            <rFont val="Tahoma"/>
            <family val="2"/>
          </rPr>
          <t>Michael Young:</t>
        </r>
        <r>
          <rPr>
            <sz val="9"/>
            <color indexed="81"/>
            <rFont val="Tahoma"/>
            <family val="2"/>
          </rPr>
          <t xml:space="preserve">
Ag0 represents all annuals that are not resown</t>
        </r>
      </text>
    </comment>
    <comment ref="L183" authorId="1" shapeId="0" xr:uid="{7532D530-2316-4A71-8104-E84CE1019109}">
      <text>
        <r>
          <rPr>
            <b/>
            <sz val="9"/>
            <color indexed="81"/>
            <rFont val="Tahoma"/>
            <family val="2"/>
          </rPr>
          <t>Michael Young (21512438):</t>
        </r>
        <r>
          <rPr>
            <sz val="9"/>
            <color indexed="81"/>
            <rFont val="Tahoma"/>
            <family val="2"/>
          </rPr>
          <t xml:space="preserve">
All spraytopped annuals</t>
        </r>
      </text>
    </comment>
    <comment ref="K184" authorId="1" shapeId="0" xr:uid="{A689206C-2E20-441F-A1E4-E58B01408B8A}">
      <text>
        <r>
          <rPr>
            <b/>
            <sz val="9"/>
            <color indexed="81"/>
            <rFont val="Tahoma"/>
            <family val="2"/>
          </rPr>
          <t>Michael Young (21512438):</t>
        </r>
        <r>
          <rPr>
            <sz val="9"/>
            <color indexed="81"/>
            <rFont val="Tahoma"/>
            <family val="2"/>
          </rPr>
          <t xml:space="preserve">
All annuals</t>
        </r>
      </text>
    </comment>
    <comment ref="N186" authorId="3" shapeId="0" xr:uid="{5422D3D5-8EF4-4922-A4CC-D41F87721309}">
      <text>
        <r>
          <rPr>
            <b/>
            <sz val="9"/>
            <color indexed="81"/>
            <rFont val="Tahoma"/>
            <family val="2"/>
          </rPr>
          <t>Michael:</t>
        </r>
        <r>
          <rPr>
            <sz val="9"/>
            <color indexed="81"/>
            <rFont val="Tahoma"/>
            <family val="2"/>
          </rPr>
          <t xml:space="preserve">
More germ to account for soil N from pulse</t>
        </r>
      </text>
    </comment>
    <comment ref="N188" authorId="3" shapeId="0" xr:uid="{4A9313E1-C8C3-471F-B2E3-7E4006288EF3}">
      <text>
        <r>
          <rPr>
            <b/>
            <sz val="9"/>
            <color indexed="81"/>
            <rFont val="Tahoma"/>
            <charset val="1"/>
          </rPr>
          <t>Michael:</t>
        </r>
        <r>
          <rPr>
            <sz val="9"/>
            <color indexed="81"/>
            <rFont val="Tahoma"/>
            <charset val="1"/>
          </rPr>
          <t xml:space="preserve">
assuming LF gets managed the same as lupins</t>
        </r>
      </text>
    </comment>
    <comment ref="N191" authorId="3" shapeId="0" xr:uid="{AB4A283F-F60B-43C1-88AC-05325C0CE3CD}">
      <text>
        <r>
          <rPr>
            <b/>
            <sz val="9"/>
            <color indexed="81"/>
            <rFont val="Tahoma"/>
            <family val="2"/>
          </rPr>
          <t>Michael:</t>
        </r>
        <r>
          <rPr>
            <sz val="9"/>
            <color indexed="81"/>
            <rFont val="Tahoma"/>
            <family val="2"/>
          </rPr>
          <t xml:space="preserve">
More germ to account for soil N from pulse</t>
        </r>
      </text>
    </comment>
    <comment ref="N193" authorId="3" shapeId="0" xr:uid="{061AB55E-B8D2-4316-8CFB-F6017F7CE34C}">
      <text>
        <r>
          <rPr>
            <b/>
            <sz val="9"/>
            <color indexed="81"/>
            <rFont val="Tahoma"/>
            <charset val="1"/>
          </rPr>
          <t>Michael:</t>
        </r>
        <r>
          <rPr>
            <sz val="9"/>
            <color indexed="81"/>
            <rFont val="Tahoma"/>
            <charset val="1"/>
          </rPr>
          <t xml:space="preserve">
assuming LF gets managed the same as lupins</t>
        </r>
      </text>
    </comment>
    <comment ref="AF347"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587BB087-56A8-4FA1-89CB-0E3B49673EED}">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831F689A-EBA7-4D49-AB82-6844DC206AA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F9763344-E3CF-44EE-969A-3F8A12501855}">
      <text>
        <r>
          <rPr>
            <b/>
            <sz val="9"/>
            <color indexed="81"/>
            <rFont val="Tahoma"/>
            <family val="2"/>
          </rPr>
          <t>Michael Young:</t>
        </r>
        <r>
          <rPr>
            <sz val="9"/>
            <color indexed="81"/>
            <rFont val="Tahoma"/>
            <family val="2"/>
          </rPr>
          <t xml:space="preserve">
Ag0 represents all annuals that are not resown</t>
        </r>
      </text>
    </comment>
    <comment ref="L183" authorId="1" shapeId="0" xr:uid="{E7B9A762-0536-4AE0-99DA-256075676D9B}">
      <text>
        <r>
          <rPr>
            <b/>
            <sz val="9"/>
            <color indexed="81"/>
            <rFont val="Tahoma"/>
            <family val="2"/>
          </rPr>
          <t>Michael Young (21512438):</t>
        </r>
        <r>
          <rPr>
            <sz val="9"/>
            <color indexed="81"/>
            <rFont val="Tahoma"/>
            <family val="2"/>
          </rPr>
          <t xml:space="preserve">
All spraytopped annuals</t>
        </r>
      </text>
    </comment>
    <comment ref="K184" authorId="1" shapeId="0" xr:uid="{47809423-B937-444E-8846-943855A6BFB5}">
      <text>
        <r>
          <rPr>
            <b/>
            <sz val="9"/>
            <color indexed="81"/>
            <rFont val="Tahoma"/>
            <family val="2"/>
          </rPr>
          <t>Michael Young (21512438):</t>
        </r>
        <r>
          <rPr>
            <sz val="9"/>
            <color indexed="81"/>
            <rFont val="Tahoma"/>
            <family val="2"/>
          </rPr>
          <t xml:space="preserve">
All annuals</t>
        </r>
      </text>
    </comment>
    <comment ref="N186" authorId="3" shapeId="0" xr:uid="{D6D47A04-5F82-42A5-90CD-A42FB8FA4D4D}">
      <text>
        <r>
          <rPr>
            <b/>
            <sz val="9"/>
            <color indexed="81"/>
            <rFont val="Tahoma"/>
            <family val="2"/>
          </rPr>
          <t>Michael:</t>
        </r>
        <r>
          <rPr>
            <sz val="9"/>
            <color indexed="81"/>
            <rFont val="Tahoma"/>
            <family val="2"/>
          </rPr>
          <t xml:space="preserve">
More germ to account for soil N from pulse</t>
        </r>
      </text>
    </comment>
    <comment ref="N188" authorId="3" shapeId="0" xr:uid="{304A30FA-F141-4955-8FCE-BCE454C0C786}">
      <text>
        <r>
          <rPr>
            <b/>
            <sz val="9"/>
            <color indexed="81"/>
            <rFont val="Tahoma"/>
            <charset val="1"/>
          </rPr>
          <t>Michael:</t>
        </r>
        <r>
          <rPr>
            <sz val="9"/>
            <color indexed="81"/>
            <rFont val="Tahoma"/>
            <charset val="1"/>
          </rPr>
          <t xml:space="preserve">
assuming LF gets managed the same as lupins</t>
        </r>
      </text>
    </comment>
    <comment ref="N191" authorId="3" shapeId="0" xr:uid="{A17C24AD-CB2F-4072-84D9-AA3D04AE4C77}">
      <text>
        <r>
          <rPr>
            <b/>
            <sz val="9"/>
            <color indexed="81"/>
            <rFont val="Tahoma"/>
            <family val="2"/>
          </rPr>
          <t>Michael:</t>
        </r>
        <r>
          <rPr>
            <sz val="9"/>
            <color indexed="81"/>
            <rFont val="Tahoma"/>
            <family val="2"/>
          </rPr>
          <t xml:space="preserve">
More germ to account for soil N from pulse</t>
        </r>
      </text>
    </comment>
    <comment ref="N193" authorId="3" shapeId="0" xr:uid="{01239199-859D-4B61-9E27-122F5CA29AE7}">
      <text>
        <r>
          <rPr>
            <b/>
            <sz val="9"/>
            <color indexed="81"/>
            <rFont val="Tahoma"/>
            <charset val="1"/>
          </rPr>
          <t>Michael:</t>
        </r>
        <r>
          <rPr>
            <sz val="9"/>
            <color indexed="81"/>
            <rFont val="Tahoma"/>
            <charset val="1"/>
          </rPr>
          <t xml:space="preserve">
assuming LF gets managed the same as lupins</t>
        </r>
      </text>
    </comment>
    <comment ref="AF347"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8"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025BAC1E-5166-4A6E-9738-062A85F88C75}">
      <text>
        <r>
          <rPr>
            <b/>
            <sz val="9"/>
            <color indexed="81"/>
            <rFont val="Tahoma"/>
            <family val="2"/>
          </rPr>
          <t>John:</t>
        </r>
        <r>
          <rPr>
            <sz val="9"/>
            <color indexed="81"/>
            <rFont val="Tahoma"/>
            <family val="2"/>
          </rPr>
          <t xml:space="preserve">
Feed pool periods in the matrix</t>
        </r>
      </text>
    </comment>
    <comment ref="T889" authorId="1" shapeId="0" xr:uid="{186BFCA2-8851-4335-B973-658FB610DD9A}">
      <text>
        <r>
          <rPr>
            <b/>
            <sz val="9"/>
            <color indexed="81"/>
            <rFont val="Tahoma"/>
            <family val="2"/>
          </rPr>
          <t>Michael Young (21512438):</t>
        </r>
        <r>
          <rPr>
            <sz val="9"/>
            <color indexed="81"/>
            <rFont val="Tahoma"/>
            <family val="2"/>
          </rPr>
          <t xml:space="preserve">
to calc RI</t>
        </r>
      </text>
    </comment>
    <comment ref="L1035"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8"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C7DFC62-D323-4FE9-BF32-0F79B8CA56EE}">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9908E7B9-29EC-4C5A-8E52-25696A584369}">
      <text>
        <r>
          <rPr>
            <b/>
            <sz val="9"/>
            <color indexed="81"/>
            <rFont val="Tahoma"/>
            <family val="2"/>
          </rPr>
          <t>Michael Young:</t>
        </r>
        <r>
          <rPr>
            <sz val="9"/>
            <color indexed="81"/>
            <rFont val="Tahoma"/>
            <family val="2"/>
          </rPr>
          <t xml:space="preserve">
Ag0 represents all annuals that are not resown</t>
        </r>
      </text>
    </comment>
    <comment ref="L183" authorId="1" shapeId="0" xr:uid="{633D1869-718E-49A8-A08F-42C5E0435139}">
      <text>
        <r>
          <rPr>
            <b/>
            <sz val="9"/>
            <color indexed="81"/>
            <rFont val="Tahoma"/>
            <family val="2"/>
          </rPr>
          <t>Michael Young (21512438):</t>
        </r>
        <r>
          <rPr>
            <sz val="9"/>
            <color indexed="81"/>
            <rFont val="Tahoma"/>
            <family val="2"/>
          </rPr>
          <t xml:space="preserve">
All spraytopped annuals</t>
        </r>
      </text>
    </comment>
    <comment ref="K184" authorId="1" shapeId="0" xr:uid="{3CD4D6F0-90D2-4713-801C-63018C5D7DAB}">
      <text>
        <r>
          <rPr>
            <b/>
            <sz val="9"/>
            <color indexed="81"/>
            <rFont val="Tahoma"/>
            <family val="2"/>
          </rPr>
          <t>Michael Young (21512438):</t>
        </r>
        <r>
          <rPr>
            <sz val="9"/>
            <color indexed="81"/>
            <rFont val="Tahoma"/>
            <family val="2"/>
          </rPr>
          <t xml:space="preserve">
All annuals</t>
        </r>
      </text>
    </comment>
    <comment ref="N186" authorId="3" shapeId="0" xr:uid="{45D80FDA-20A0-4E10-8F20-6500CD7E37FC}">
      <text>
        <r>
          <rPr>
            <b/>
            <sz val="9"/>
            <color indexed="81"/>
            <rFont val="Tahoma"/>
            <family val="2"/>
          </rPr>
          <t>Michael:</t>
        </r>
        <r>
          <rPr>
            <sz val="9"/>
            <color indexed="81"/>
            <rFont val="Tahoma"/>
            <family val="2"/>
          </rPr>
          <t xml:space="preserve">
More germ to account for soil N from pulse</t>
        </r>
      </text>
    </comment>
    <comment ref="N188" authorId="3" shapeId="0" xr:uid="{5FEF83A3-4F62-4935-A5A9-B2C867D42E4D}">
      <text>
        <r>
          <rPr>
            <b/>
            <sz val="9"/>
            <color indexed="81"/>
            <rFont val="Tahoma"/>
            <charset val="1"/>
          </rPr>
          <t>Michael:</t>
        </r>
        <r>
          <rPr>
            <sz val="9"/>
            <color indexed="81"/>
            <rFont val="Tahoma"/>
            <charset val="1"/>
          </rPr>
          <t xml:space="preserve">
assuming LF gets managed the same as lupins</t>
        </r>
      </text>
    </comment>
    <comment ref="N191" authorId="3" shapeId="0" xr:uid="{B949F238-2668-4D2A-B115-8D5C4DA3CFA9}">
      <text>
        <r>
          <rPr>
            <b/>
            <sz val="9"/>
            <color indexed="81"/>
            <rFont val="Tahoma"/>
            <family val="2"/>
          </rPr>
          <t>Michael:</t>
        </r>
        <r>
          <rPr>
            <sz val="9"/>
            <color indexed="81"/>
            <rFont val="Tahoma"/>
            <family val="2"/>
          </rPr>
          <t xml:space="preserve">
More germ to account for soil N from pulse</t>
        </r>
      </text>
    </comment>
    <comment ref="N193" authorId="3" shapeId="0" xr:uid="{212C518C-FBD7-4331-82C6-8ECFB1C819B5}">
      <text>
        <r>
          <rPr>
            <b/>
            <sz val="9"/>
            <color indexed="81"/>
            <rFont val="Tahoma"/>
            <charset val="1"/>
          </rPr>
          <t>Michael:</t>
        </r>
        <r>
          <rPr>
            <sz val="9"/>
            <color indexed="81"/>
            <rFont val="Tahoma"/>
            <charset val="1"/>
          </rPr>
          <t xml:space="preserve">
assuming LF gets managed the same as lupins</t>
        </r>
      </text>
    </comment>
    <comment ref="AF347"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7"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8"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5FB80DEB-1C09-4508-946F-BD5AD19F72BE}">
      <text>
        <r>
          <rPr>
            <b/>
            <sz val="9"/>
            <color indexed="81"/>
            <rFont val="Tahoma"/>
            <family val="2"/>
          </rPr>
          <t>John:</t>
        </r>
        <r>
          <rPr>
            <sz val="9"/>
            <color indexed="81"/>
            <rFont val="Tahoma"/>
            <family val="2"/>
          </rPr>
          <t xml:space="preserve">
Feed pool periods in the matrix</t>
        </r>
      </text>
    </comment>
    <comment ref="T889" authorId="1" shapeId="0" xr:uid="{07DB5982-084D-46EF-A9E2-D556D2BD5075}">
      <text>
        <r>
          <rPr>
            <b/>
            <sz val="9"/>
            <color indexed="81"/>
            <rFont val="Tahoma"/>
            <family val="2"/>
          </rPr>
          <t>Michael Young (21512438):</t>
        </r>
        <r>
          <rPr>
            <sz val="9"/>
            <color indexed="81"/>
            <rFont val="Tahoma"/>
            <family val="2"/>
          </rPr>
          <t xml:space="preserve">
to calc RI</t>
        </r>
      </text>
    </comment>
    <comment ref="L1035"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8"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<sst xmlns="http://schemas.openxmlformats.org/spreadsheetml/2006/main" count="9880" uniqueCount="1207">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</sst>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194</xdr:row>
      <xdr:rowOff>59532</xdr:rowOff>
    </xdr:from>
    <xdr:to>
      <xdr:col>15</xdr:col>
      <xdr:colOff>431799</xdr:colOff>
      <xdr:row>198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78</xdr:row>
      <xdr:rowOff>38100</xdr:rowOff>
    </xdr:from>
    <xdr:to>
      <xdr:col>14</xdr:col>
      <xdr:colOff>581024</xdr:colOff>
      <xdr:row>81</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G24" sqref="G2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1205</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1203</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67</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926</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221</v>
      </c>
      <c r="H28" s="241" t="b">
        <v>0</v>
      </c>
      <c r="I28" s="241" t="b">
        <v>0</v>
      </c>
      <c r="K28" s="669" t="s">
        <v>342</v>
      </c>
      <c r="L28" s="205" t="b">
        <v>0</v>
      </c>
      <c r="M28" s="205" t="b">
        <v>0</v>
      </c>
      <c r="N28" s="32"/>
      <c r="O28" s="497" t="s">
        <v>1205</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64</v>
      </c>
      <c r="H29" s="241" t="b">
        <v>0</v>
      </c>
      <c r="I29" s="241" t="b">
        <v>0</v>
      </c>
      <c r="K29" s="669" t="s">
        <v>959</v>
      </c>
      <c r="L29" s="205" t="b">
        <v>0</v>
      </c>
      <c r="M29" s="205" t="b">
        <v>0</v>
      </c>
      <c r="N29" s="32"/>
      <c r="O29" s="497" t="s">
        <v>337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928</v>
      </c>
      <c r="H30" s="241" t="b">
        <v>0</v>
      </c>
      <c r="I30" s="241" t="b">
        <v>0</v>
      </c>
      <c r="K30" s="32"/>
      <c r="L30" s="32"/>
      <c r="M30" s="32"/>
      <c r="N30" s="32"/>
      <c r="O30" s="497" t="s">
        <v>1203</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75</v>
      </c>
      <c r="H31" s="241" t="b">
        <v>0</v>
      </c>
      <c r="I31" s="241" t="b">
        <v>0</v>
      </c>
      <c r="K31" s="32"/>
      <c r="L31" s="32"/>
      <c r="M31" s="32"/>
      <c r="N31" s="32"/>
      <c r="O31" s="497" t="s">
        <v>67</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65</v>
      </c>
      <c r="H32" s="241" t="b">
        <v>0</v>
      </c>
      <c r="I32" s="241" t="b">
        <v>0</v>
      </c>
      <c r="K32" s="32"/>
      <c r="L32" s="32"/>
      <c r="M32" s="32"/>
      <c r="N32" s="32"/>
      <c r="O32" s="497" t="s">
        <v>926</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924</v>
      </c>
      <c r="H33" s="241" t="b">
        <v>0</v>
      </c>
      <c r="I33" s="241" t="b">
        <v>0</v>
      </c>
      <c r="K33" s="32"/>
      <c r="L33" s="32"/>
      <c r="M33" s="32"/>
      <c r="N33" s="32"/>
      <c r="O33" s="497" t="s">
        <v>221</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7" t="s">
        <v>72</v>
      </c>
      <c r="H34" s="241" t="b">
        <v>0</v>
      </c>
      <c r="I34" s="241" t="b">
        <v>0</v>
      </c>
      <c r="K34" s="32"/>
      <c r="L34" s="32"/>
      <c r="M34" s="32"/>
      <c r="N34" s="32"/>
      <c r="O34" s="497" t="s">
        <v>64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G35" s="498" t="s">
        <v>927</v>
      </c>
      <c r="H35" s="241" t="b">
        <v>0</v>
      </c>
      <c r="I35" s="241" t="b">
        <v>0</v>
      </c>
      <c r="K35" s="32"/>
      <c r="L35" s="32"/>
      <c r="M35" s="32"/>
      <c r="N35" s="32"/>
      <c r="O35" s="497" t="s">
        <v>928</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339</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1046</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340</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957</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341</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958</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75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65</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924</v>
      </c>
      <c r="P44" s="205" t="b">
        <v>1</v>
      </c>
      <c r="Q44" s="205" t="b">
        <v>1</v>
      </c>
      <c r="R44" s="205" t="b">
        <v>0</v>
      </c>
      <c r="S44" s="32"/>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342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959</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7" t="s">
        <v>72</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498" t="s">
        <v>927</v>
      </c>
      <c r="P48" s="205" t="b">
        <v>1</v>
      </c>
      <c r="Q48" s="205" t="b">
        <v>1</v>
      </c>
      <c r="R48" s="205" t="b">
        <v>0</v>
      </c>
      <c r="S48" s="38"/>
      <c r="T48" s="205" t="b">
        <v>1</v>
      </c>
      <c r="U48" s="205" t="b">
        <v>0</v>
      </c>
      <c r="V48" s="205" t="b">
        <v>0</v>
      </c>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46"/>
  <sheetViews>
    <sheetView tabSelected="1" topLeftCell="A244" zoomScale="80" zoomScaleNormal="80" workbookViewId="0">
      <selection activeCell="A278" sqref="A278:XFD27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IF(i_grain_income_date&gt;MAX($U$99:$AD$117),"","**ERROR**")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General!G24</f>
        <v>lf</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General!G25</f>
        <v>ms</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General!G26</f>
        <v>o</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General!G27</f>
        <v>od</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General!G28</f>
        <v>of</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General!G29</f>
        <v>r</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General!G30</f>
        <v>rd</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General!G31</f>
        <v>v</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General!G32</f>
        <v>w</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General!G33</f>
        <v>wd</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General!G34</f>
        <v>z</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652" t="str">
        <f>General!G35</f>
        <v>zd</v>
      </c>
      <c r="I63" s="228">
        <v>0</v>
      </c>
      <c r="J63" s="228">
        <v>0</v>
      </c>
      <c r="K63" s="228">
        <v>0</v>
      </c>
      <c r="L63" s="228">
        <v>0</v>
      </c>
      <c r="M63" s="228">
        <v>0</v>
      </c>
      <c r="N63" s="228">
        <v>0</v>
      </c>
      <c r="O63" s="228">
        <v>0</v>
      </c>
      <c r="P63" s="228">
        <v>0</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2"/>
      <c r="H65" s="159" t="s">
        <v>216</v>
      </c>
      <c r="I65" s="104">
        <f>I44</f>
        <v>83</v>
      </c>
      <c r="J65" s="104">
        <f t="shared" ref="J65:P65" si="2">J44</f>
        <v>90</v>
      </c>
      <c r="K65" s="104">
        <f t="shared" si="2"/>
        <v>97</v>
      </c>
      <c r="L65" s="104">
        <f t="shared" si="2"/>
        <v>104</v>
      </c>
      <c r="M65" s="104">
        <f t="shared" si="2"/>
        <v>111</v>
      </c>
      <c r="N65" s="104">
        <f t="shared" si="2"/>
        <v>118</v>
      </c>
      <c r="O65" s="104">
        <f t="shared" si="2"/>
        <v>125</v>
      </c>
      <c r="P65" s="104">
        <f t="shared" si="2"/>
        <v>132</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371</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57</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58</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59</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60</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864</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865</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866</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652" t="s">
        <v>1104</v>
      </c>
      <c r="I74" s="235">
        <v>1</v>
      </c>
      <c r="J74" s="235">
        <v>1</v>
      </c>
      <c r="K74" s="235">
        <v>1</v>
      </c>
      <c r="L74" s="235">
        <v>1</v>
      </c>
      <c r="M74" s="235">
        <v>1</v>
      </c>
      <c r="N74" s="235">
        <v>1</v>
      </c>
      <c r="O74" s="235">
        <v>1</v>
      </c>
      <c r="P74" s="235">
        <v>1</v>
      </c>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2"/>
      <c r="H76" s="159" t="s">
        <v>788</v>
      </c>
      <c r="I76" s="35" t="s">
        <v>802</v>
      </c>
      <c r="J76" s="35" t="s">
        <v>385</v>
      </c>
      <c r="K76" s="26" t="s">
        <v>775</v>
      </c>
      <c r="L76" s="26" t="s">
        <v>776</v>
      </c>
      <c r="M76" s="26" t="s">
        <v>777</v>
      </c>
      <c r="N76" s="35" t="s">
        <v>778</v>
      </c>
      <c r="O76" s="35" t="s">
        <v>779</v>
      </c>
      <c r="P76" s="35" t="s">
        <v>780</v>
      </c>
      <c r="Q76" s="35" t="s">
        <v>781</v>
      </c>
      <c r="R76" s="35" t="s">
        <v>782</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ref="H77:H95" si="3">H45</f>
        <v>b</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bd</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f</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h</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i</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k</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l</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lf</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ms</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od</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of</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r</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rd</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v</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w</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wd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5"/>
      <c r="H94" s="652" t="str">
        <f t="shared" si="3"/>
        <v>z</v>
      </c>
      <c r="I94" s="235">
        <v>1</v>
      </c>
      <c r="J94" s="235">
        <v>0.8</v>
      </c>
      <c r="K94" s="235">
        <v>1</v>
      </c>
      <c r="L94" s="235">
        <v>0.8</v>
      </c>
      <c r="M94" s="235">
        <v>1</v>
      </c>
      <c r="N94" s="235">
        <v>0.8</v>
      </c>
      <c r="O94" s="235">
        <v>1</v>
      </c>
      <c r="P94" s="235">
        <v>0.8</v>
      </c>
      <c r="Q94" s="235">
        <v>1</v>
      </c>
      <c r="R94" s="235">
        <v>0.8</v>
      </c>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outlineLevel="1" x14ac:dyDescent="0.35">
      <c r="A95" s="6"/>
      <c r="B95" s="7"/>
      <c r="C95" s="17"/>
      <c r="D95" s="17"/>
      <c r="E95" s="17"/>
      <c r="F95" s="26"/>
      <c r="G95" s="35"/>
      <c r="H95" s="652" t="str">
        <f t="shared" si="3"/>
        <v>zd</v>
      </c>
      <c r="I95" s="235">
        <v>1</v>
      </c>
      <c r="J95" s="235">
        <v>0.8</v>
      </c>
      <c r="K95" s="235">
        <v>1</v>
      </c>
      <c r="L95" s="235">
        <v>0.8</v>
      </c>
      <c r="M95" s="235">
        <v>1</v>
      </c>
      <c r="N95" s="235">
        <v>0.8</v>
      </c>
      <c r="O95" s="235">
        <v>1</v>
      </c>
      <c r="P95" s="235">
        <v>0.8</v>
      </c>
      <c r="Q95" s="235">
        <v>1</v>
      </c>
      <c r="R95" s="235">
        <v>0.8</v>
      </c>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x14ac:dyDescent="0.35">
      <c r="A97" s="6"/>
      <c r="B97" s="7"/>
      <c r="C97" s="17"/>
      <c r="D97" s="17"/>
      <c r="E97" s="17"/>
      <c r="F97" s="26"/>
      <c r="G97" s="196" t="s">
        <v>262</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35" t="s">
        <v>99</v>
      </c>
      <c r="I98" s="35" t="s">
        <v>802</v>
      </c>
      <c r="J98" s="35" t="s">
        <v>385</v>
      </c>
      <c r="K98" s="26" t="s">
        <v>775</v>
      </c>
      <c r="L98" s="26" t="s">
        <v>776</v>
      </c>
      <c r="M98" s="26" t="s">
        <v>777</v>
      </c>
      <c r="N98" s="35" t="s">
        <v>778</v>
      </c>
      <c r="O98" s="35" t="s">
        <v>779</v>
      </c>
      <c r="P98" s="35" t="s">
        <v>780</v>
      </c>
      <c r="Q98" s="35" t="s">
        <v>781</v>
      </c>
      <c r="R98" s="35" t="s">
        <v>782</v>
      </c>
      <c r="S98" s="35"/>
      <c r="T98" s="35" t="s">
        <v>99</v>
      </c>
      <c r="U98" s="35" t="s">
        <v>802</v>
      </c>
      <c r="V98" s="35" t="s">
        <v>385</v>
      </c>
      <c r="W98" s="26" t="s">
        <v>775</v>
      </c>
      <c r="X98" s="26" t="s">
        <v>776</v>
      </c>
      <c r="Y98" s="26" t="s">
        <v>777</v>
      </c>
      <c r="Z98" s="35" t="s">
        <v>778</v>
      </c>
      <c r="AA98" s="35" t="s">
        <v>779</v>
      </c>
      <c r="AB98" s="35" t="s">
        <v>780</v>
      </c>
      <c r="AC98" s="35" t="s">
        <v>781</v>
      </c>
      <c r="AD98" s="35" t="s">
        <v>782</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General!G17</f>
        <v>b</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H99</f>
        <v>b</v>
      </c>
      <c r="U99" s="701">
        <f>MIN(364,INT((I99 - DATE(YEAR(I99),1,1))))</f>
        <v>83</v>
      </c>
      <c r="V99" s="701">
        <f t="shared" ref="V99:AD99" si="4">MIN(364,INT((J99 - DATE(YEAR(J99),1,1))))</f>
        <v>83</v>
      </c>
      <c r="W99" s="701">
        <f t="shared" si="4"/>
        <v>83</v>
      </c>
      <c r="X99" s="701">
        <f t="shared" si="4"/>
        <v>83</v>
      </c>
      <c r="Y99" s="701">
        <f t="shared" si="4"/>
        <v>83</v>
      </c>
      <c r="Z99" s="701">
        <f t="shared" si="4"/>
        <v>83</v>
      </c>
      <c r="AA99" s="701">
        <f t="shared" si="4"/>
        <v>83</v>
      </c>
      <c r="AB99" s="701">
        <f t="shared" si="4"/>
        <v>83</v>
      </c>
      <c r="AC99" s="701">
        <f t="shared" si="4"/>
        <v>83</v>
      </c>
      <c r="AD99" s="701">
        <f t="shared" si="4"/>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General!G18</f>
        <v>bd</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ref="T100:T117" si="5">H100</f>
        <v>bd</v>
      </c>
      <c r="U100" s="701">
        <f t="shared" ref="U100:U117" si="6">MIN(364,INT((I100 - DATE(YEAR(I100),1,1))))</f>
        <v>83</v>
      </c>
      <c r="V100" s="701">
        <f t="shared" ref="V100:V117" si="7">MIN(364,INT((J100 - DATE(YEAR(J100),1,1))))</f>
        <v>83</v>
      </c>
      <c r="W100" s="701">
        <f t="shared" ref="W100:W117" si="8">MIN(364,INT((K100 - DATE(YEAR(K100),1,1))))</f>
        <v>83</v>
      </c>
      <c r="X100" s="701">
        <f t="shared" ref="X100:X117" si="9">MIN(364,INT((L100 - DATE(YEAR(L100),1,1))))</f>
        <v>83</v>
      </c>
      <c r="Y100" s="701">
        <f t="shared" ref="Y100:Y117" si="10">MIN(364,INT((M100 - DATE(YEAR(M100),1,1))))</f>
        <v>83</v>
      </c>
      <c r="Z100" s="701">
        <f t="shared" ref="Z100:Z117" si="11">MIN(364,INT((N100 - DATE(YEAR(N100),1,1))))</f>
        <v>83</v>
      </c>
      <c r="AA100" s="701">
        <f t="shared" ref="AA100:AA117" si="12">MIN(364,INT((O100 - DATE(YEAR(O100),1,1))))</f>
        <v>83</v>
      </c>
      <c r="AB100" s="701">
        <f t="shared" ref="AB100:AB117" si="13">MIN(364,INT((P100 - DATE(YEAR(P100),1,1))))</f>
        <v>83</v>
      </c>
      <c r="AC100" s="701">
        <f t="shared" ref="AC100:AC117" si="14">MIN(364,INT((Q100 - DATE(YEAR(Q100),1,1))))</f>
        <v>83</v>
      </c>
      <c r="AD100" s="701">
        <f t="shared" ref="AD100:AD117" si="15">MIN(364,INT((R100 - DATE(YEAR(R100),1,1))))</f>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General!G19</f>
        <v>f</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f</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General!G20</f>
        <v>h</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h</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General!G21</f>
        <v>i</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i</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General!G22</f>
        <v>k</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si="5"/>
        <v>k</v>
      </c>
      <c r="U104" s="701">
        <f t="shared" si="6"/>
        <v>83</v>
      </c>
      <c r="V104" s="701">
        <f t="shared" si="7"/>
        <v>83</v>
      </c>
      <c r="W104" s="701">
        <f t="shared" si="8"/>
        <v>83</v>
      </c>
      <c r="X104" s="701">
        <f t="shared" si="9"/>
        <v>83</v>
      </c>
      <c r="Y104" s="701">
        <f t="shared" si="10"/>
        <v>83</v>
      </c>
      <c r="Z104" s="701">
        <f t="shared" si="11"/>
        <v>83</v>
      </c>
      <c r="AA104" s="701">
        <f t="shared" si="12"/>
        <v>83</v>
      </c>
      <c r="AB104" s="701">
        <f t="shared" si="13"/>
        <v>83</v>
      </c>
      <c r="AC104" s="701">
        <f t="shared" si="14"/>
        <v>83</v>
      </c>
      <c r="AD104" s="701">
        <f t="shared" si="15"/>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General!G23</f>
        <v>l</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l</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General!G24</f>
        <v>lf</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ref="T106" si="16">H106</f>
        <v>lf</v>
      </c>
      <c r="U106" s="701">
        <f t="shared" ref="U106" si="17">MIN(364,INT((I106 - DATE(YEAR(I106),1,1))))</f>
        <v>83</v>
      </c>
      <c r="V106" s="701">
        <f t="shared" ref="V106" si="18">MIN(364,INT((J106 - DATE(YEAR(J106),1,1))))</f>
        <v>83</v>
      </c>
      <c r="W106" s="701">
        <f t="shared" ref="W106" si="19">MIN(364,INT((K106 - DATE(YEAR(K106),1,1))))</f>
        <v>83</v>
      </c>
      <c r="X106" s="701">
        <f t="shared" ref="X106" si="20">MIN(364,INT((L106 - DATE(YEAR(L106),1,1))))</f>
        <v>83</v>
      </c>
      <c r="Y106" s="701">
        <f t="shared" ref="Y106" si="21">MIN(364,INT((M106 - DATE(YEAR(M106),1,1))))</f>
        <v>83</v>
      </c>
      <c r="Z106" s="701">
        <f t="shared" ref="Z106" si="22">MIN(364,INT((N106 - DATE(YEAR(N106),1,1))))</f>
        <v>83</v>
      </c>
      <c r="AA106" s="701">
        <f t="shared" ref="AA106" si="23">MIN(364,INT((O106 - DATE(YEAR(O106),1,1))))</f>
        <v>83</v>
      </c>
      <c r="AB106" s="701">
        <f t="shared" ref="AB106" si="24">MIN(364,INT((P106 - DATE(YEAR(P106),1,1))))</f>
        <v>83</v>
      </c>
      <c r="AC106" s="701">
        <f t="shared" ref="AC106" si="25">MIN(364,INT((Q106 - DATE(YEAR(Q106),1,1))))</f>
        <v>83</v>
      </c>
      <c r="AD106" s="701">
        <f t="shared" ref="AD106" si="26">MIN(364,INT((R106 - DATE(YEAR(R106),1,1))))</f>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General!G25</f>
        <v>ms</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ref="T107" si="27">H107</f>
        <v>ms</v>
      </c>
      <c r="U107" s="701">
        <f t="shared" ref="U107" si="28">MIN(364,INT((I107 - DATE(YEAR(I107),1,1))))</f>
        <v>83</v>
      </c>
      <c r="V107" s="701">
        <f t="shared" ref="V107" si="29">MIN(364,INT((J107 - DATE(YEAR(J107),1,1))))</f>
        <v>83</v>
      </c>
      <c r="W107" s="701">
        <f t="shared" ref="W107" si="30">MIN(364,INT((K107 - DATE(YEAR(K107),1,1))))</f>
        <v>83</v>
      </c>
      <c r="X107" s="701">
        <f t="shared" ref="X107" si="31">MIN(364,INT((L107 - DATE(YEAR(L107),1,1))))</f>
        <v>83</v>
      </c>
      <c r="Y107" s="701">
        <f t="shared" ref="Y107" si="32">MIN(364,INT((M107 - DATE(YEAR(M107),1,1))))</f>
        <v>83</v>
      </c>
      <c r="Z107" s="701">
        <f t="shared" ref="Z107" si="33">MIN(364,INT((N107 - DATE(YEAR(N107),1,1))))</f>
        <v>83</v>
      </c>
      <c r="AA107" s="701">
        <f t="shared" ref="AA107" si="34">MIN(364,INT((O107 - DATE(YEAR(O107),1,1))))</f>
        <v>83</v>
      </c>
      <c r="AB107" s="701">
        <f t="shared" ref="AB107" si="35">MIN(364,INT((P107 - DATE(YEAR(P107),1,1))))</f>
        <v>83</v>
      </c>
      <c r="AC107" s="701">
        <f t="shared" ref="AC107" si="36">MIN(364,INT((Q107 - DATE(YEAR(Q107),1,1))))</f>
        <v>83</v>
      </c>
      <c r="AD107" s="701">
        <f t="shared" ref="AD107" si="37">MIN(364,INT((R107 - DATE(YEAR(R107),1,1))))</f>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General!G26</f>
        <v>o</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o</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General!G27</f>
        <v>od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od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General!G28</f>
        <v>of</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of</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General!G29</f>
        <v>r</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r</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General!G30</f>
        <v>rd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rd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General!G31</f>
        <v>v</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v</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General!G32</f>
        <v>w</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w</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652" t="str">
        <f>General!G33</f>
        <v>wd</v>
      </c>
      <c r="I115" s="703">
        <f>Periods!$F$21</f>
        <v>43549</v>
      </c>
      <c r="J115" s="703">
        <f>Periods!$F$21</f>
        <v>43549</v>
      </c>
      <c r="K115" s="703">
        <f>Periods!$F$21</f>
        <v>43549</v>
      </c>
      <c r="L115" s="703">
        <f>Periods!$F$21</f>
        <v>43549</v>
      </c>
      <c r="M115" s="703">
        <f>Periods!$F$21</f>
        <v>43549</v>
      </c>
      <c r="N115" s="703">
        <f>Periods!$F$21</f>
        <v>43549</v>
      </c>
      <c r="O115" s="703">
        <f>Periods!$F$21</f>
        <v>43549</v>
      </c>
      <c r="P115" s="703">
        <f>Periods!$F$21</f>
        <v>43549</v>
      </c>
      <c r="Q115" s="703">
        <f>Periods!$F$21</f>
        <v>43549</v>
      </c>
      <c r="R115" s="703">
        <f>Periods!$F$21</f>
        <v>43549</v>
      </c>
      <c r="S115" s="35"/>
      <c r="T115" s="652" t="str">
        <f t="shared" si="5"/>
        <v>wd</v>
      </c>
      <c r="U115" s="701">
        <f t="shared" si="6"/>
        <v>83</v>
      </c>
      <c r="V115" s="701">
        <f t="shared" si="7"/>
        <v>83</v>
      </c>
      <c r="W115" s="701">
        <f t="shared" si="8"/>
        <v>83</v>
      </c>
      <c r="X115" s="701">
        <f t="shared" si="9"/>
        <v>83</v>
      </c>
      <c r="Y115" s="701">
        <f t="shared" si="10"/>
        <v>83</v>
      </c>
      <c r="Z115" s="701">
        <f t="shared" si="11"/>
        <v>83</v>
      </c>
      <c r="AA115" s="701">
        <f t="shared" si="12"/>
        <v>83</v>
      </c>
      <c r="AB115" s="701">
        <f t="shared" si="13"/>
        <v>83</v>
      </c>
      <c r="AC115" s="701">
        <f t="shared" si="14"/>
        <v>83</v>
      </c>
      <c r="AD115" s="701">
        <f t="shared" si="15"/>
        <v>83</v>
      </c>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652" t="str">
        <f>General!G34</f>
        <v>z</v>
      </c>
      <c r="I116" s="703">
        <f>Periods!$F$21</f>
        <v>43549</v>
      </c>
      <c r="J116" s="703">
        <f>Periods!$F$21</f>
        <v>43549</v>
      </c>
      <c r="K116" s="703">
        <f>Periods!$F$21</f>
        <v>43549</v>
      </c>
      <c r="L116" s="703">
        <f>Periods!$F$21</f>
        <v>43549</v>
      </c>
      <c r="M116" s="703">
        <f>Periods!$F$21</f>
        <v>43549</v>
      </c>
      <c r="N116" s="703">
        <f>Periods!$F$21</f>
        <v>43549</v>
      </c>
      <c r="O116" s="703">
        <f>Periods!$F$21</f>
        <v>43549</v>
      </c>
      <c r="P116" s="703">
        <f>Periods!$F$21</f>
        <v>43549</v>
      </c>
      <c r="Q116" s="703">
        <f>Periods!$F$21</f>
        <v>43549</v>
      </c>
      <c r="R116" s="703">
        <f>Periods!$F$21</f>
        <v>43549</v>
      </c>
      <c r="S116" s="35"/>
      <c r="T116" s="652" t="str">
        <f t="shared" si="5"/>
        <v>z</v>
      </c>
      <c r="U116" s="701">
        <f t="shared" si="6"/>
        <v>83</v>
      </c>
      <c r="V116" s="701">
        <f t="shared" si="7"/>
        <v>83</v>
      </c>
      <c r="W116" s="701">
        <f t="shared" si="8"/>
        <v>83</v>
      </c>
      <c r="X116" s="701">
        <f t="shared" si="9"/>
        <v>83</v>
      </c>
      <c r="Y116" s="701">
        <f t="shared" si="10"/>
        <v>83</v>
      </c>
      <c r="Z116" s="701">
        <f t="shared" si="11"/>
        <v>83</v>
      </c>
      <c r="AA116" s="701">
        <f t="shared" si="12"/>
        <v>83</v>
      </c>
      <c r="AB116" s="701">
        <f t="shared" si="13"/>
        <v>83</v>
      </c>
      <c r="AC116" s="701">
        <f t="shared" si="14"/>
        <v>83</v>
      </c>
      <c r="AD116" s="701">
        <f t="shared" si="15"/>
        <v>83</v>
      </c>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652" t="str">
        <f>General!G35</f>
        <v>zd</v>
      </c>
      <c r="I117" s="703">
        <f>Periods!$F$21</f>
        <v>43549</v>
      </c>
      <c r="J117" s="703">
        <f>Periods!$F$21</f>
        <v>43549</v>
      </c>
      <c r="K117" s="703">
        <f>Periods!$F$21</f>
        <v>43549</v>
      </c>
      <c r="L117" s="703">
        <f>Periods!$F$21</f>
        <v>43549</v>
      </c>
      <c r="M117" s="703">
        <f>Periods!$F$21</f>
        <v>43549</v>
      </c>
      <c r="N117" s="703">
        <f>Periods!$F$21</f>
        <v>43549</v>
      </c>
      <c r="O117" s="703">
        <f>Periods!$F$21</f>
        <v>43549</v>
      </c>
      <c r="P117" s="703">
        <f>Periods!$F$21</f>
        <v>43549</v>
      </c>
      <c r="Q117" s="703">
        <f>Periods!$F$21</f>
        <v>43549</v>
      </c>
      <c r="R117" s="703">
        <f>Periods!$F$21</f>
        <v>43549</v>
      </c>
      <c r="S117" s="35"/>
      <c r="T117" s="652" t="str">
        <f t="shared" si="5"/>
        <v>zd</v>
      </c>
      <c r="U117" s="701">
        <f t="shared" si="6"/>
        <v>83</v>
      </c>
      <c r="V117" s="701">
        <f t="shared" si="7"/>
        <v>83</v>
      </c>
      <c r="W117" s="701">
        <f t="shared" si="8"/>
        <v>83</v>
      </c>
      <c r="X117" s="701">
        <f t="shared" si="9"/>
        <v>83</v>
      </c>
      <c r="Y117" s="701">
        <f t="shared" si="10"/>
        <v>83</v>
      </c>
      <c r="Z117" s="701">
        <f t="shared" si="11"/>
        <v>83</v>
      </c>
      <c r="AA117" s="701">
        <f t="shared" si="12"/>
        <v>83</v>
      </c>
      <c r="AB117" s="701">
        <f t="shared" si="13"/>
        <v>83</v>
      </c>
      <c r="AC117" s="701">
        <f t="shared" si="14"/>
        <v>83</v>
      </c>
      <c r="AD117" s="701">
        <f t="shared" si="15"/>
        <v>83</v>
      </c>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outlineLevel="1" x14ac:dyDescent="0.35">
      <c r="A119" s="6"/>
      <c r="B119" s="7"/>
      <c r="C119" s="17"/>
      <c r="D119" s="17"/>
      <c r="E119" s="17"/>
      <c r="F119" s="26"/>
      <c r="G119" s="34"/>
      <c r="H119" s="35" t="s">
        <v>222</v>
      </c>
      <c r="I119" s="701">
        <f>MIN(364,INT((J119 - DATE(YEAR(J119),1,1))))</f>
        <v>304</v>
      </c>
      <c r="J119" s="703">
        <v>43770</v>
      </c>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x14ac:dyDescent="0.35">
      <c r="A122" s="6"/>
      <c r="B122" s="7"/>
      <c r="C122" s="17"/>
      <c r="D122" s="17"/>
      <c r="E122" s="17"/>
      <c r="F122" s="26"/>
      <c r="G122" s="490" t="s">
        <v>229</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14.5" x14ac:dyDescent="0.35">
      <c r="A123" s="6"/>
      <c r="B123" s="7"/>
      <c r="C123" s="17"/>
      <c r="D123" s="17"/>
      <c r="E123" s="17"/>
      <c r="F123" s="26"/>
      <c r="G123" s="852"/>
      <c r="H123" s="35" t="s">
        <v>1154</v>
      </c>
      <c r="I123" s="228" t="b">
        <v>0</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13.4" customHeight="1" outlineLevel="1" x14ac:dyDescent="0.35">
      <c r="A124" s="6"/>
      <c r="B124" s="7"/>
      <c r="C124" s="17"/>
      <c r="D124" s="17"/>
      <c r="E124" s="17"/>
      <c r="F124" s="26"/>
      <c r="G124" s="34"/>
      <c r="H124" s="35" t="s">
        <v>230</v>
      </c>
      <c r="I124" s="228">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16"/>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16"/>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row>
    <row r="126" spans="1:93"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16"/>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row>
    <row r="127" spans="1:93"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41" t="s">
        <v>24</v>
      </c>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row>
    <row r="128" spans="1:93"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324</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7" t="s">
        <v>1180</v>
      </c>
      <c r="I137" s="867"/>
      <c r="J137" s="867" t="s">
        <v>1197</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63</v>
      </c>
      <c r="I139" s="23"/>
      <c r="J139" s="24" t="s">
        <v>63</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9">
        <v>87</v>
      </c>
      <c r="J140" s="230">
        <f t="shared" ref="J140" si="38">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328</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7" t="s">
        <v>329</v>
      </c>
      <c r="J151" s="232"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8" t="s">
        <v>336</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258</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335</v>
      </c>
      <c r="I162" s="23" t="s">
        <v>334</v>
      </c>
      <c r="J162" s="23" t="s">
        <v>332</v>
      </c>
      <c r="K162" s="23" t="s">
        <v>333</v>
      </c>
      <c r="L162" s="23" t="s">
        <v>331</v>
      </c>
      <c r="M162" s="23" t="s">
        <v>330</v>
      </c>
      <c r="N162" s="22" t="s">
        <v>799</v>
      </c>
      <c r="O162" s="22"/>
      <c r="P162" s="22"/>
      <c r="Q162" s="22" t="s">
        <v>774</v>
      </c>
      <c r="R162" s="22"/>
      <c r="S162" s="22"/>
      <c r="T162" s="22" t="s">
        <v>1196</v>
      </c>
      <c r="U162" s="22"/>
      <c r="V162" s="22" t="s">
        <v>1159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72" si="39">_xlfn.CONCAT(H163:M163)</f>
        <v>AAAA2A1a</v>
      </c>
      <c r="H163" s="670" t="s">
        <v>23</v>
      </c>
      <c r="I163" s="670" t="s">
        <v>23</v>
      </c>
      <c r="J163" s="670" t="s">
        <v>23</v>
      </c>
      <c r="K163" s="670" t="s">
        <v>1144</v>
      </c>
      <c r="L163" s="670" t="s">
        <v>223</v>
      </c>
      <c r="M163" s="671" t="s">
        <v>71</v>
      </c>
      <c r="N163" t="b">
        <f>AND(COUNTIF(G164:$G$175,G163))</f>
        <v>0</v>
      </c>
      <c r="O163" s="33" t="s">
        <v>23</v>
      </c>
      <c r="Q163" s="248" t="b">
        <v>1</v>
      </c>
      <c r="T163" s="248">
        <f>IF(OR(M163="a",M163="a2",M163="sp"),0,1)</f>
        <v>0</v>
      </c>
      <c r="V163" s="229">
        <f>1-T163</f>
        <v>1</v>
      </c>
      <c r="AX163" s="16"/>
      <c r="AY163" s="8"/>
      <c r="AZ163" s="8"/>
      <c r="BA163" s="8"/>
    </row>
    <row r="164" spans="1:53" ht="14.5" outlineLevel="1" x14ac:dyDescent="0.35">
      <c r="A164" s="6"/>
      <c r="B164" s="7"/>
      <c r="C164" s="17"/>
      <c r="D164" s="17"/>
      <c r="E164" s="17"/>
      <c r="F164" s="26"/>
      <c r="G164" t="str">
        <f t="shared" si="39"/>
        <v>GGGGAg1a2</v>
      </c>
      <c r="H164" s="670" t="s">
        <v>148</v>
      </c>
      <c r="I164" s="670" t="s">
        <v>148</v>
      </c>
      <c r="J164" s="670" t="s">
        <v>148</v>
      </c>
      <c r="K164" s="670" t="s">
        <v>148</v>
      </c>
      <c r="L164" s="670" t="s">
        <v>1140</v>
      </c>
      <c r="M164" s="670" t="s">
        <v>804</v>
      </c>
      <c r="N164" t="b">
        <f>AND(COUNTIF(G165:$G$175,G164))</f>
        <v>0</v>
      </c>
      <c r="O164" s="33" t="s">
        <v>1117</v>
      </c>
      <c r="Q164" s="248" t="b">
        <v>1</v>
      </c>
      <c r="T164" s="248">
        <f t="shared" ref="T164:T175" si="40">IF(OR(M164="a",M164="a2",M164="sp"),0,1)</f>
        <v>0</v>
      </c>
      <c r="V164" s="229">
        <f t="shared" ref="V164:V175" si="41">1-T164</f>
        <v>1</v>
      </c>
      <c r="AX164" s="16"/>
      <c r="AY164" s="8"/>
      <c r="AZ164" s="8"/>
      <c r="BA164" s="8"/>
    </row>
    <row r="165" spans="1:53" ht="14.5" outlineLevel="1" x14ac:dyDescent="0.35">
      <c r="A165" s="6"/>
      <c r="B165" s="7"/>
      <c r="C165" s="17"/>
      <c r="D165" s="17"/>
      <c r="E165" s="17"/>
      <c r="F165" s="26"/>
      <c r="G165" t="str">
        <f t="shared" ref="G165" si="42">_xlfn.CONCAT(H165:M165)</f>
        <v>GGGGSg1a2</v>
      </c>
      <c r="H165" s="670" t="s">
        <v>148</v>
      </c>
      <c r="I165" s="670" t="s">
        <v>148</v>
      </c>
      <c r="J165" s="670" t="s">
        <v>148</v>
      </c>
      <c r="K165" s="670" t="s">
        <v>148</v>
      </c>
      <c r="L165" s="670" t="s">
        <v>1142</v>
      </c>
      <c r="M165" s="670" t="s">
        <v>804</v>
      </c>
      <c r="N165" t="b">
        <f>AND(COUNTIF(G166:$G$175,G165))</f>
        <v>0</v>
      </c>
      <c r="O165" s="33" t="s">
        <v>1117</v>
      </c>
      <c r="Q165" s="248" t="b">
        <v>1</v>
      </c>
      <c r="T165" s="248">
        <f t="shared" si="40"/>
        <v>0</v>
      </c>
      <c r="V165" s="229">
        <f t="shared" si="41"/>
        <v>1</v>
      </c>
      <c r="AX165" s="16"/>
      <c r="AY165" s="8"/>
      <c r="AZ165" s="8"/>
      <c r="BA165" s="8"/>
    </row>
    <row r="166" spans="1:53" ht="14.5" outlineLevel="1" x14ac:dyDescent="0.35">
      <c r="A166" s="6"/>
      <c r="B166" s="7"/>
      <c r="C166" s="17"/>
      <c r="D166" s="17"/>
      <c r="E166" s="17"/>
      <c r="F166" s="26"/>
      <c r="G166" t="str">
        <f t="shared" si="39"/>
        <v>GGGAg2Na2</v>
      </c>
      <c r="H166" s="670" t="s">
        <v>148</v>
      </c>
      <c r="I166" s="670" t="s">
        <v>148</v>
      </c>
      <c r="J166" s="670" t="s">
        <v>148</v>
      </c>
      <c r="K166" s="670" t="s">
        <v>1143</v>
      </c>
      <c r="L166" s="670" t="s">
        <v>76</v>
      </c>
      <c r="M166" s="670" t="s">
        <v>804</v>
      </c>
      <c r="N166" t="b">
        <f>AND(COUNTIF(G167:$G$175,G166))</f>
        <v>0</v>
      </c>
      <c r="O166" s="33" t="s">
        <v>1117</v>
      </c>
      <c r="Q166" s="248" t="b">
        <v>1</v>
      </c>
      <c r="T166" s="248">
        <f t="shared" si="40"/>
        <v>0</v>
      </c>
      <c r="V166" s="229">
        <f t="shared" si="41"/>
        <v>1</v>
      </c>
      <c r="AX166" s="16"/>
      <c r="AY166" s="8"/>
      <c r="AZ166" s="8"/>
      <c r="BA166" s="8"/>
    </row>
    <row r="167" spans="1:53" ht="14.5" outlineLevel="1" x14ac:dyDescent="0.35">
      <c r="A167" s="6"/>
      <c r="B167" s="7"/>
      <c r="C167" s="17"/>
      <c r="D167" s="17"/>
      <c r="E167" s="17"/>
      <c r="F167" s="26"/>
      <c r="G167" t="str">
        <f t="shared" si="39"/>
        <v>GGGAg2Ea2</v>
      </c>
      <c r="H167" s="670" t="s">
        <v>148</v>
      </c>
      <c r="I167" s="670" t="s">
        <v>148</v>
      </c>
      <c r="J167" s="670" t="s">
        <v>148</v>
      </c>
      <c r="K167" s="670" t="s">
        <v>1143</v>
      </c>
      <c r="L167" s="670" t="s">
        <v>77</v>
      </c>
      <c r="M167" s="670" t="s">
        <v>804</v>
      </c>
      <c r="N167" t="b">
        <f>AND(COUNTIF(G168:$G$175,G167))</f>
        <v>0</v>
      </c>
      <c r="O167" s="33" t="s">
        <v>1117</v>
      </c>
      <c r="Q167" s="248" t="b">
        <v>1</v>
      </c>
      <c r="T167" s="248">
        <f t="shared" si="40"/>
        <v>0</v>
      </c>
      <c r="V167" s="229">
        <f t="shared" si="41"/>
        <v>1</v>
      </c>
      <c r="AX167" s="16"/>
      <c r="AY167" s="8"/>
      <c r="AZ167" s="8"/>
      <c r="BA167" s="8"/>
    </row>
    <row r="168" spans="1:53" ht="14.5" outlineLevel="1" x14ac:dyDescent="0.35">
      <c r="A168" s="6"/>
      <c r="B168" s="7"/>
      <c r="C168" s="17"/>
      <c r="D168" s="17"/>
      <c r="E168" s="17"/>
      <c r="F168" s="26"/>
      <c r="G168" t="str">
        <f t="shared" si="39"/>
        <v>GGGAg2OFa2</v>
      </c>
      <c r="H168" s="670" t="s">
        <v>148</v>
      </c>
      <c r="I168" s="670" t="s">
        <v>148</v>
      </c>
      <c r="J168" s="670" t="s">
        <v>148</v>
      </c>
      <c r="K168" s="670" t="s">
        <v>1143</v>
      </c>
      <c r="L168" s="670" t="s">
        <v>149</v>
      </c>
      <c r="M168" s="670" t="s">
        <v>804</v>
      </c>
      <c r="N168" t="b">
        <f>AND(COUNTIF(G170:$G$175,G168))</f>
        <v>1</v>
      </c>
      <c r="O168" s="33" t="s">
        <v>1117</v>
      </c>
      <c r="Q168" s="248" t="b">
        <v>1</v>
      </c>
      <c r="T168" s="248">
        <f t="shared" si="40"/>
        <v>0</v>
      </c>
      <c r="V168" s="229">
        <f t="shared" si="41"/>
        <v>1</v>
      </c>
      <c r="AX168" s="16"/>
      <c r="AY168" s="8"/>
      <c r="AZ168" s="8"/>
      <c r="BA168" s="8"/>
    </row>
    <row r="169" spans="1:53" ht="14.5" outlineLevel="1" x14ac:dyDescent="0.35">
      <c r="A169" s="6"/>
      <c r="B169" s="7"/>
      <c r="C169" s="17"/>
      <c r="D169" s="17"/>
      <c r="E169" s="17"/>
      <c r="F169" s="26"/>
      <c r="G169" t="str">
        <f t="shared" ref="G169" si="43">_xlfn.CONCAT(H169:M169)</f>
        <v>GGGAg2LFa2</v>
      </c>
      <c r="H169" s="670" t="s">
        <v>148</v>
      </c>
      <c r="I169" s="670" t="s">
        <v>148</v>
      </c>
      <c r="J169" s="670" t="s">
        <v>148</v>
      </c>
      <c r="K169" s="670" t="s">
        <v>1143</v>
      </c>
      <c r="L169" s="670" t="s">
        <v>1206</v>
      </c>
      <c r="M169" s="670" t="s">
        <v>804</v>
      </c>
      <c r="N169" t="b">
        <f>AND(COUNTIF(G171:$G$175,G169))</f>
        <v>1</v>
      </c>
      <c r="O169" s="33" t="s">
        <v>1117</v>
      </c>
      <c r="Q169" s="248" t="b">
        <v>1</v>
      </c>
      <c r="T169" s="248">
        <f t="shared" ref="T169" si="44">IF(OR(M169="a",M169="a2",M169="sp"),0,1)</f>
        <v>0</v>
      </c>
      <c r="V169" s="229">
        <f t="shared" ref="V169" si="45">1-T169</f>
        <v>1</v>
      </c>
      <c r="AX169" s="16"/>
      <c r="AY169" s="8"/>
      <c r="AZ169" s="8"/>
      <c r="BA169" s="8"/>
    </row>
    <row r="170" spans="1:53" ht="14.5" outlineLevel="1" x14ac:dyDescent="0.35">
      <c r="A170" s="6"/>
      <c r="B170" s="7"/>
      <c r="C170" s="17"/>
      <c r="D170" s="17"/>
      <c r="E170" s="17"/>
      <c r="F170" s="26"/>
      <c r="G170" t="str">
        <f t="shared" si="39"/>
        <v>GGGC1Na2</v>
      </c>
      <c r="H170" s="670" t="s">
        <v>148</v>
      </c>
      <c r="I170" s="670" t="s">
        <v>148</v>
      </c>
      <c r="J170" s="670" t="s">
        <v>148</v>
      </c>
      <c r="K170" s="670" t="s">
        <v>224</v>
      </c>
      <c r="L170" s="670" t="s">
        <v>76</v>
      </c>
      <c r="M170" s="670" t="s">
        <v>804</v>
      </c>
      <c r="N170" t="b">
        <f>AND(COUNTIF(G171:$G$175,G170))</f>
        <v>0</v>
      </c>
      <c r="O170" s="33" t="s">
        <v>1117</v>
      </c>
      <c r="Q170" s="248" t="b">
        <v>1</v>
      </c>
      <c r="T170" s="248">
        <f t="shared" si="40"/>
        <v>0</v>
      </c>
      <c r="V170" s="229">
        <f t="shared" si="41"/>
        <v>1</v>
      </c>
      <c r="AX170" s="16"/>
      <c r="AY170" s="8"/>
      <c r="AZ170" s="8"/>
      <c r="BA170" s="8"/>
    </row>
    <row r="171" spans="1:53" ht="14.5" outlineLevel="1" x14ac:dyDescent="0.35">
      <c r="A171" s="6"/>
      <c r="B171" s="7"/>
      <c r="C171" s="17"/>
      <c r="D171" s="17"/>
      <c r="E171" s="17"/>
      <c r="F171" s="26"/>
      <c r="G171" t="str">
        <f t="shared" si="39"/>
        <v>GGGC1Ea2</v>
      </c>
      <c r="H171" s="670" t="s">
        <v>148</v>
      </c>
      <c r="I171" s="670" t="s">
        <v>148</v>
      </c>
      <c r="J171" s="670" t="s">
        <v>148</v>
      </c>
      <c r="K171" s="670" t="s">
        <v>224</v>
      </c>
      <c r="L171" s="670" t="s">
        <v>77</v>
      </c>
      <c r="M171" s="670" t="s">
        <v>804</v>
      </c>
      <c r="N171" t="b">
        <f>AND(COUNTIF(G172:$G$175,G171))</f>
        <v>0</v>
      </c>
      <c r="O171" s="33" t="s">
        <v>1117</v>
      </c>
      <c r="Q171" s="248" t="b">
        <v>1</v>
      </c>
      <c r="T171" s="248">
        <f t="shared" si="40"/>
        <v>0</v>
      </c>
      <c r="V171" s="229">
        <f t="shared" si="41"/>
        <v>1</v>
      </c>
      <c r="AX171" s="16"/>
      <c r="AY171" s="8"/>
      <c r="AZ171" s="8"/>
      <c r="BA171" s="8"/>
    </row>
    <row r="172" spans="1:53" ht="14.5" outlineLevel="1" x14ac:dyDescent="0.35">
      <c r="A172" s="6"/>
      <c r="B172" s="7"/>
      <c r="C172" s="17"/>
      <c r="D172" s="17"/>
      <c r="E172" s="17"/>
      <c r="F172" s="26"/>
      <c r="G172" t="str">
        <f t="shared" si="39"/>
        <v>GGGC1Pa2</v>
      </c>
      <c r="H172" s="670" t="s">
        <v>148</v>
      </c>
      <c r="I172" s="670" t="s">
        <v>148</v>
      </c>
      <c r="J172" s="670" t="s">
        <v>148</v>
      </c>
      <c r="K172" s="670" t="s">
        <v>224</v>
      </c>
      <c r="L172" s="670" t="s">
        <v>78</v>
      </c>
      <c r="M172" s="670" t="s">
        <v>804</v>
      </c>
      <c r="N172" t="b">
        <f>AND(COUNTIF(G173:$G$175,G172))</f>
        <v>0</v>
      </c>
      <c r="O172" s="33" t="s">
        <v>1117</v>
      </c>
      <c r="Q172" s="248" t="b">
        <v>1</v>
      </c>
      <c r="T172" s="248">
        <f t="shared" si="40"/>
        <v>0</v>
      </c>
      <c r="V172" s="229">
        <f t="shared" si="41"/>
        <v>1</v>
      </c>
      <c r="AX172" s="16"/>
      <c r="AY172" s="8"/>
      <c r="AZ172" s="8"/>
      <c r="BA172" s="8"/>
    </row>
    <row r="173" spans="1:53" ht="14.5" outlineLevel="1" x14ac:dyDescent="0.35">
      <c r="A173" s="6"/>
      <c r="B173" s="7"/>
      <c r="C173" s="17"/>
      <c r="D173" s="17"/>
      <c r="E173" s="17"/>
      <c r="F173" s="26"/>
      <c r="G173" t="str">
        <f t="shared" ref="G173" si="46">_xlfn.CONCAT(H173:M173)</f>
        <v>GGGAg2OFa2</v>
      </c>
      <c r="H173" s="670" t="s">
        <v>148</v>
      </c>
      <c r="I173" s="670" t="s">
        <v>148</v>
      </c>
      <c r="J173" s="670" t="s">
        <v>148</v>
      </c>
      <c r="K173" s="670" t="s">
        <v>1143</v>
      </c>
      <c r="L173" s="670" t="s">
        <v>149</v>
      </c>
      <c r="M173" s="670" t="s">
        <v>804</v>
      </c>
      <c r="N173" t="b">
        <f>AND(COUNTIF(G$175:$G176,G173))</f>
        <v>0</v>
      </c>
      <c r="O173" s="33" t="s">
        <v>1117</v>
      </c>
      <c r="Q173" s="248" t="b">
        <v>1</v>
      </c>
      <c r="T173" s="248">
        <f t="shared" ref="T173" si="47">IF(OR(M173="a",M173="a2",M173="sp"),0,1)</f>
        <v>0</v>
      </c>
      <c r="V173" s="229">
        <f t="shared" ref="V173" si="48">1-T173</f>
        <v>1</v>
      </c>
      <c r="AX173" s="16"/>
      <c r="AY173" s="8"/>
      <c r="AZ173" s="8"/>
      <c r="BA173" s="8"/>
    </row>
    <row r="174" spans="1:53" ht="14.5" outlineLevel="1" x14ac:dyDescent="0.35">
      <c r="A174" s="6"/>
      <c r="B174" s="7"/>
      <c r="C174" s="17"/>
      <c r="D174" s="17"/>
      <c r="E174" s="17"/>
      <c r="F174" s="26"/>
      <c r="G174" t="str">
        <f t="shared" ref="G174" si="49">_xlfn.CONCAT(H174:M174)</f>
        <v>GGGAg2LFa2</v>
      </c>
      <c r="H174" s="670" t="s">
        <v>148</v>
      </c>
      <c r="I174" s="670" t="s">
        <v>148</v>
      </c>
      <c r="J174" s="670" t="s">
        <v>148</v>
      </c>
      <c r="K174" s="670" t="s">
        <v>1143</v>
      </c>
      <c r="L174" s="670" t="s">
        <v>1206</v>
      </c>
      <c r="M174" s="670" t="s">
        <v>804</v>
      </c>
      <c r="N174" t="b">
        <f>AND(COUNTIF(G$175:$G177,G174))</f>
        <v>0</v>
      </c>
      <c r="O174" s="33" t="s">
        <v>1117</v>
      </c>
      <c r="Q174" s="248" t="b">
        <v>1</v>
      </c>
      <c r="T174" s="248">
        <f t="shared" ref="T174" si="50">IF(OR(M174="a",M174="a2",M174="sp"),0,1)</f>
        <v>0</v>
      </c>
      <c r="V174" s="229">
        <f t="shared" ref="V174" si="51">1-T174</f>
        <v>1</v>
      </c>
      <c r="AX174" s="16"/>
      <c r="AY174" s="8"/>
      <c r="AZ174" s="8"/>
      <c r="BA174" s="8"/>
    </row>
    <row r="175" spans="1:53" ht="14.5" outlineLevel="1" x14ac:dyDescent="0.35">
      <c r="A175" s="6"/>
      <c r="B175" s="7"/>
      <c r="C175" s="17"/>
      <c r="D175" s="17"/>
      <c r="E175" s="17"/>
      <c r="F175" s="26"/>
      <c r="G175" t="str">
        <f t="shared" ref="G175" si="52">_xlfn.CONCAT(H175:M175)</f>
        <v>SPSPSPSPSPsp</v>
      </c>
      <c r="H175" s="670" t="s">
        <v>1102</v>
      </c>
      <c r="I175" s="670" t="s">
        <v>1102</v>
      </c>
      <c r="J175" s="670" t="s">
        <v>1102</v>
      </c>
      <c r="K175" s="670" t="s">
        <v>1102</v>
      </c>
      <c r="L175" s="670" t="s">
        <v>1102</v>
      </c>
      <c r="M175" s="671" t="s">
        <v>1046</v>
      </c>
      <c r="N175" t="b">
        <f>AND(COUNTIF(G$175:$G176,G175))</f>
        <v>1</v>
      </c>
      <c r="O175" s="33" t="s">
        <v>1103</v>
      </c>
      <c r="Q175" s="248" t="b">
        <v>1</v>
      </c>
      <c r="T175" s="248">
        <f t="shared" si="40"/>
        <v>0</v>
      </c>
      <c r="V175" s="229">
        <f t="shared" si="41"/>
        <v>1</v>
      </c>
      <c r="AX175" s="16"/>
      <c r="AY175" s="8"/>
      <c r="AZ175" s="8"/>
      <c r="BA175" s="8"/>
    </row>
    <row r="176" spans="1:53" ht="15" customHeight="1" outlineLevel="1" x14ac:dyDescent="0.35">
      <c r="A176" s="6"/>
      <c r="B176" s="7"/>
      <c r="C176" s="17"/>
      <c r="D176" s="17"/>
      <c r="E176" s="17"/>
      <c r="F176" s="26"/>
      <c r="N176" t="b">
        <f>AND(COUNTIF(G$176:$G177,G176))</f>
        <v>0</v>
      </c>
      <c r="AX176" s="16"/>
      <c r="AY176" s="8"/>
      <c r="AZ176" s="8"/>
      <c r="BA176" s="8"/>
    </row>
    <row r="177" spans="1:53" ht="14.5" outlineLevel="1" x14ac:dyDescent="0.35">
      <c r="A177" s="6"/>
      <c r="B177" s="7"/>
      <c r="C177" s="17"/>
      <c r="D177" s="17"/>
      <c r="E177" s="17"/>
      <c r="F177" s="26"/>
      <c r="AX177" s="16"/>
      <c r="AY177" s="8"/>
      <c r="AZ177" s="8"/>
      <c r="BA177" s="8"/>
    </row>
    <row r="178" spans="1:53" ht="14.5" outlineLevel="1" x14ac:dyDescent="0.35">
      <c r="A178" s="6"/>
      <c r="B178" s="7"/>
      <c r="C178" s="17"/>
      <c r="D178" s="17"/>
      <c r="E178" s="17"/>
      <c r="F178" s="26"/>
      <c r="G178" s="503" t="s">
        <v>963</v>
      </c>
      <c r="I178" s="26" t="s">
        <v>1026</v>
      </c>
      <c r="J178" s="26"/>
      <c r="K178" s="26"/>
      <c r="L178" s="26"/>
      <c r="M178" s="26"/>
      <c r="N178" s="26"/>
      <c r="O178" s="193"/>
      <c r="P178" s="193"/>
      <c r="Q178" s="193"/>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503"/>
      <c r="I179" s="695">
        <v>1.2</v>
      </c>
      <c r="J179" s="695">
        <v>1</v>
      </c>
      <c r="K179" s="695">
        <v>1.22</v>
      </c>
      <c r="L179" s="695">
        <v>0.87</v>
      </c>
      <c r="M179" s="695">
        <v>1.05</v>
      </c>
      <c r="N179" s="695">
        <v>0.83</v>
      </c>
      <c r="O179" s="696">
        <v>0.95</v>
      </c>
      <c r="P179" s="696">
        <v>0.65</v>
      </c>
      <c r="Q179" s="696">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
        <v>788</v>
      </c>
      <c r="H180" t="s">
        <v>802</v>
      </c>
      <c r="I180" t="s">
        <v>385</v>
      </c>
      <c r="J180" t="s">
        <v>775</v>
      </c>
      <c r="K180" t="s">
        <v>776</v>
      </c>
      <c r="L180" t="s">
        <v>777</v>
      </c>
      <c r="M180" t="s">
        <v>778</v>
      </c>
      <c r="N180" t="s">
        <v>779</v>
      </c>
      <c r="O180" t="s">
        <v>780</v>
      </c>
      <c r="P180" t="s">
        <v>781</v>
      </c>
      <c r="Q180" t="s">
        <v>782</v>
      </c>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_xlfn.CONCAT(H163:M163)</f>
        <v>AAAA2A1a</v>
      </c>
      <c r="H181" s="670">
        <v>0</v>
      </c>
      <c r="I181" s="700">
        <f>$H181*I$179</f>
        <v>0</v>
      </c>
      <c r="J181" s="700">
        <f t="shared" ref="J181:Q193" si="53">$H181*J$179</f>
        <v>0</v>
      </c>
      <c r="K181" s="700">
        <f t="shared" si="53"/>
        <v>0</v>
      </c>
      <c r="L181" s="700">
        <f t="shared" si="53"/>
        <v>0</v>
      </c>
      <c r="M181" s="700">
        <f t="shared" si="53"/>
        <v>0</v>
      </c>
      <c r="N181" s="700">
        <f t="shared" si="53"/>
        <v>0</v>
      </c>
      <c r="O181" s="700">
        <f t="shared" si="53"/>
        <v>0</v>
      </c>
      <c r="P181" s="700">
        <f t="shared" si="53"/>
        <v>0</v>
      </c>
      <c r="Q181" s="700">
        <f t="shared" si="53"/>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_xlfn.CONCAT(H164:M164)</f>
        <v>GGGGAg1a2</v>
      </c>
      <c r="H182" s="670">
        <v>0</v>
      </c>
      <c r="I182" s="700">
        <f t="shared" ref="I182:I192" si="54">$H182*I$179</f>
        <v>0</v>
      </c>
      <c r="J182" s="700">
        <f t="shared" si="53"/>
        <v>0</v>
      </c>
      <c r="K182" s="700">
        <f t="shared" si="53"/>
        <v>0</v>
      </c>
      <c r="L182" s="700">
        <f t="shared" si="53"/>
        <v>0</v>
      </c>
      <c r="M182" s="700">
        <f t="shared" si="53"/>
        <v>0</v>
      </c>
      <c r="N182" s="700">
        <f t="shared" si="53"/>
        <v>0</v>
      </c>
      <c r="O182" s="700">
        <f t="shared" si="53"/>
        <v>0</v>
      </c>
      <c r="P182" s="700">
        <f t="shared" si="53"/>
        <v>0</v>
      </c>
      <c r="Q182" s="700">
        <f t="shared" si="53"/>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_xlfn.CONCAT(H165:M165)</f>
        <v>GGGGSg1a2</v>
      </c>
      <c r="H183" s="670">
        <v>0</v>
      </c>
      <c r="I183" s="700">
        <f t="shared" si="54"/>
        <v>0</v>
      </c>
      <c r="J183" s="700">
        <f t="shared" si="53"/>
        <v>0</v>
      </c>
      <c r="K183" s="700">
        <f t="shared" si="53"/>
        <v>0</v>
      </c>
      <c r="L183" s="700">
        <f t="shared" si="53"/>
        <v>0</v>
      </c>
      <c r="M183" s="700">
        <f t="shared" si="53"/>
        <v>0</v>
      </c>
      <c r="N183" s="700">
        <f t="shared" si="53"/>
        <v>0</v>
      </c>
      <c r="O183" s="700">
        <f t="shared" si="53"/>
        <v>0</v>
      </c>
      <c r="P183" s="700">
        <f t="shared" si="53"/>
        <v>0</v>
      </c>
      <c r="Q183" s="700">
        <f t="shared" si="53"/>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_xlfn.CONCAT(H166:M166)</f>
        <v>GGGAg2Na2</v>
      </c>
      <c r="H184" s="670">
        <v>0</v>
      </c>
      <c r="I184" s="700">
        <f t="shared" si="54"/>
        <v>0</v>
      </c>
      <c r="J184" s="700">
        <f t="shared" si="53"/>
        <v>0</v>
      </c>
      <c r="K184" s="700">
        <f t="shared" si="53"/>
        <v>0</v>
      </c>
      <c r="L184" s="700">
        <f t="shared" si="53"/>
        <v>0</v>
      </c>
      <c r="M184" s="700">
        <f t="shared" si="53"/>
        <v>0</v>
      </c>
      <c r="N184" s="700">
        <f t="shared" si="53"/>
        <v>0</v>
      </c>
      <c r="O184" s="700">
        <f t="shared" si="53"/>
        <v>0</v>
      </c>
      <c r="P184" s="700">
        <f t="shared" si="53"/>
        <v>0</v>
      </c>
      <c r="Q184" s="700">
        <f t="shared" si="53"/>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_xlfn.CONCAT(H167:M167)</f>
        <v>GGGAg2Ea2</v>
      </c>
      <c r="H185" s="670">
        <v>0</v>
      </c>
      <c r="I185" s="700">
        <f t="shared" si="54"/>
        <v>0</v>
      </c>
      <c r="J185" s="700">
        <f t="shared" si="53"/>
        <v>0</v>
      </c>
      <c r="K185" s="700">
        <f t="shared" si="53"/>
        <v>0</v>
      </c>
      <c r="L185" s="700">
        <f t="shared" si="53"/>
        <v>0</v>
      </c>
      <c r="M185" s="700">
        <f t="shared" si="53"/>
        <v>0</v>
      </c>
      <c r="N185" s="700">
        <f t="shared" si="53"/>
        <v>0</v>
      </c>
      <c r="O185" s="700">
        <f t="shared" si="53"/>
        <v>0</v>
      </c>
      <c r="P185" s="700">
        <f t="shared" si="53"/>
        <v>0</v>
      </c>
      <c r="Q185" s="700">
        <f t="shared" si="53"/>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_xlfn.CONCAT(H168:M168)</f>
        <v>GGGAg2OFa2</v>
      </c>
      <c r="H186" s="670">
        <v>0</v>
      </c>
      <c r="I186" s="700">
        <f t="shared" si="54"/>
        <v>0</v>
      </c>
      <c r="J186" s="700">
        <f t="shared" si="53"/>
        <v>0</v>
      </c>
      <c r="K186" s="700">
        <f t="shared" si="53"/>
        <v>0</v>
      </c>
      <c r="L186" s="700">
        <f t="shared" si="53"/>
        <v>0</v>
      </c>
      <c r="M186" s="700">
        <f t="shared" si="53"/>
        <v>0</v>
      </c>
      <c r="N186" s="700">
        <f t="shared" si="53"/>
        <v>0</v>
      </c>
      <c r="O186" s="700">
        <f t="shared" si="53"/>
        <v>0</v>
      </c>
      <c r="P186" s="700">
        <f t="shared" si="53"/>
        <v>0</v>
      </c>
      <c r="Q186" s="700">
        <f t="shared" si="53"/>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t="str">
        <f>_xlfn.CONCAT(H169:M169)</f>
        <v>GGGAg2LFa2</v>
      </c>
      <c r="H187" s="670">
        <v>0</v>
      </c>
      <c r="I187" s="700">
        <f t="shared" si="54"/>
        <v>0</v>
      </c>
      <c r="J187" s="700">
        <f t="shared" si="53"/>
        <v>0</v>
      </c>
      <c r="K187" s="700">
        <f t="shared" si="53"/>
        <v>0</v>
      </c>
      <c r="L187" s="700">
        <f t="shared" si="53"/>
        <v>0</v>
      </c>
      <c r="M187" s="700">
        <f t="shared" si="53"/>
        <v>0</v>
      </c>
      <c r="N187" s="700">
        <f t="shared" si="53"/>
        <v>0</v>
      </c>
      <c r="O187" s="700">
        <f t="shared" si="53"/>
        <v>0</v>
      </c>
      <c r="P187" s="700">
        <f t="shared" si="53"/>
        <v>0</v>
      </c>
      <c r="Q187" s="700">
        <f t="shared" si="53"/>
        <v>0</v>
      </c>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t="str">
        <f>_xlfn.CONCAT(H170:M170)</f>
        <v>GGGC1Na2</v>
      </c>
      <c r="H188" s="670">
        <v>0</v>
      </c>
      <c r="I188" s="700">
        <f t="shared" si="54"/>
        <v>0</v>
      </c>
      <c r="J188" s="700">
        <f t="shared" si="53"/>
        <v>0</v>
      </c>
      <c r="K188" s="700">
        <f t="shared" si="53"/>
        <v>0</v>
      </c>
      <c r="L188" s="700">
        <f t="shared" si="53"/>
        <v>0</v>
      </c>
      <c r="M188" s="700">
        <f t="shared" si="53"/>
        <v>0</v>
      </c>
      <c r="N188" s="700">
        <f t="shared" si="53"/>
        <v>0</v>
      </c>
      <c r="O188" s="700">
        <f t="shared" si="53"/>
        <v>0</v>
      </c>
      <c r="P188" s="700">
        <f t="shared" si="53"/>
        <v>0</v>
      </c>
      <c r="Q188" s="700">
        <f t="shared" si="53"/>
        <v>0</v>
      </c>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t="str">
        <f>_xlfn.CONCAT(H171:M171)</f>
        <v>GGGC1Ea2</v>
      </c>
      <c r="H189" s="670">
        <v>0</v>
      </c>
      <c r="I189" s="700">
        <f t="shared" si="54"/>
        <v>0</v>
      </c>
      <c r="J189" s="700">
        <f t="shared" si="53"/>
        <v>0</v>
      </c>
      <c r="K189" s="700">
        <f t="shared" si="53"/>
        <v>0</v>
      </c>
      <c r="L189" s="700">
        <f t="shared" si="53"/>
        <v>0</v>
      </c>
      <c r="M189" s="700">
        <f t="shared" si="53"/>
        <v>0</v>
      </c>
      <c r="N189" s="700">
        <f t="shared" si="53"/>
        <v>0</v>
      </c>
      <c r="O189" s="700">
        <f t="shared" si="53"/>
        <v>0</v>
      </c>
      <c r="P189" s="700">
        <f t="shared" si="53"/>
        <v>0</v>
      </c>
      <c r="Q189" s="700">
        <f t="shared" si="53"/>
        <v>0</v>
      </c>
      <c r="R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t="str">
        <f>_xlfn.CONCAT(H172:M172)</f>
        <v>GGGC1Pa2</v>
      </c>
      <c r="H190" s="670">
        <v>0</v>
      </c>
      <c r="I190" s="700">
        <f t="shared" si="54"/>
        <v>0</v>
      </c>
      <c r="J190" s="700">
        <f t="shared" si="53"/>
        <v>0</v>
      </c>
      <c r="K190" s="700">
        <f t="shared" si="53"/>
        <v>0</v>
      </c>
      <c r="L190" s="700">
        <f t="shared" si="53"/>
        <v>0</v>
      </c>
      <c r="M190" s="700">
        <f t="shared" si="53"/>
        <v>0</v>
      </c>
      <c r="N190" s="700">
        <f t="shared" si="53"/>
        <v>0</v>
      </c>
      <c r="O190" s="700">
        <f t="shared" si="53"/>
        <v>0</v>
      </c>
      <c r="P190" s="700">
        <f t="shared" si="53"/>
        <v>0</v>
      </c>
      <c r="Q190" s="700">
        <f t="shared" si="53"/>
        <v>0</v>
      </c>
      <c r="R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t="str">
        <f>_xlfn.CONCAT(H173:M173)</f>
        <v>GGGAg2OFa2</v>
      </c>
      <c r="H191" s="670">
        <v>0</v>
      </c>
      <c r="I191" s="700">
        <f t="shared" si="54"/>
        <v>0</v>
      </c>
      <c r="J191" s="700">
        <f t="shared" si="53"/>
        <v>0</v>
      </c>
      <c r="K191" s="700">
        <f t="shared" si="53"/>
        <v>0</v>
      </c>
      <c r="L191" s="700">
        <f t="shared" si="53"/>
        <v>0</v>
      </c>
      <c r="M191" s="700">
        <f t="shared" si="53"/>
        <v>0</v>
      </c>
      <c r="N191" s="700">
        <f t="shared" si="53"/>
        <v>0</v>
      </c>
      <c r="O191" s="700">
        <f t="shared" si="53"/>
        <v>0</v>
      </c>
      <c r="P191" s="700">
        <f t="shared" si="53"/>
        <v>0</v>
      </c>
      <c r="Q191" s="700">
        <f t="shared" si="53"/>
        <v>0</v>
      </c>
      <c r="R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t="str">
        <f>_xlfn.CONCAT(H174:M174)</f>
        <v>GGGAg2LFa2</v>
      </c>
      <c r="H192" s="670">
        <v>0</v>
      </c>
      <c r="I192" s="700">
        <f t="shared" si="54"/>
        <v>0</v>
      </c>
      <c r="J192" s="700">
        <f t="shared" si="53"/>
        <v>0</v>
      </c>
      <c r="K192" s="700">
        <f t="shared" si="53"/>
        <v>0</v>
      </c>
      <c r="L192" s="700">
        <f t="shared" si="53"/>
        <v>0</v>
      </c>
      <c r="M192" s="700">
        <f t="shared" si="53"/>
        <v>0</v>
      </c>
      <c r="N192" s="700">
        <f t="shared" si="53"/>
        <v>0</v>
      </c>
      <c r="O192" s="700">
        <f t="shared" si="53"/>
        <v>0</v>
      </c>
      <c r="P192" s="700">
        <f t="shared" si="53"/>
        <v>0</v>
      </c>
      <c r="Q192" s="700">
        <f t="shared" si="53"/>
        <v>0</v>
      </c>
      <c r="R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26" t="str">
        <f t="shared" ref="G193" si="55">_xlfn.CONCAT(H175:M175)</f>
        <v>SPSPSPSPSPsp</v>
      </c>
      <c r="H193" s="670">
        <v>0</v>
      </c>
      <c r="I193" s="700">
        <f>$H193*I$179</f>
        <v>0</v>
      </c>
      <c r="J193" s="700">
        <f t="shared" si="53"/>
        <v>0</v>
      </c>
      <c r="K193" s="700">
        <f t="shared" si="53"/>
        <v>0</v>
      </c>
      <c r="L193" s="700">
        <f t="shared" si="53"/>
        <v>0</v>
      </c>
      <c r="M193" s="700">
        <f t="shared" si="53"/>
        <v>0</v>
      </c>
      <c r="N193" s="700">
        <f t="shared" si="53"/>
        <v>0</v>
      </c>
      <c r="O193" s="700">
        <f t="shared" si="53"/>
        <v>0</v>
      </c>
      <c r="P193" s="700">
        <f t="shared" si="53"/>
        <v>0</v>
      </c>
      <c r="Q193" s="700">
        <f t="shared" si="53"/>
        <v>0</v>
      </c>
      <c r="R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26"/>
      <c r="I194" s="26"/>
      <c r="J194" s="26"/>
      <c r="K194" s="26"/>
      <c r="N194" s="502"/>
      <c r="O194" s="193"/>
      <c r="P194" s="193"/>
      <c r="Q194" s="193"/>
      <c r="R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c r="I195" s="26"/>
      <c r="J195" s="26"/>
      <c r="K195" s="26"/>
      <c r="N195" s="502"/>
      <c r="O195" s="193"/>
      <c r="P195" s="193"/>
      <c r="Q195" s="193"/>
      <c r="R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c r="I196" s="26"/>
      <c r="J196" s="26"/>
      <c r="K196" s="26"/>
      <c r="N196" s="502"/>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c r="I197" s="26"/>
      <c r="J197" s="26"/>
      <c r="K197" s="26"/>
      <c r="N197" s="502"/>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c r="I198" s="26"/>
      <c r="J198" s="26"/>
      <c r="K198" s="26"/>
      <c r="N198" s="502"/>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c r="I199" s="26"/>
      <c r="J199" s="26"/>
      <c r="K199" s="26"/>
      <c r="N199" s="502"/>
      <c r="O199" s="193"/>
      <c r="P199" s="193"/>
      <c r="Q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503" t="s">
        <v>986</v>
      </c>
      <c r="I200" s="697" t="s">
        <v>385</v>
      </c>
      <c r="J200" s="697" t="s">
        <v>775</v>
      </c>
      <c r="K200" s="697" t="s">
        <v>776</v>
      </c>
      <c r="L200" s="697" t="s">
        <v>777</v>
      </c>
      <c r="M200" s="697" t="s">
        <v>778</v>
      </c>
      <c r="N200" s="697" t="s">
        <v>779</v>
      </c>
      <c r="O200" s="697" t="s">
        <v>780</v>
      </c>
      <c r="P200" s="697" t="s">
        <v>781</v>
      </c>
      <c r="Q200" s="697" t="s">
        <v>782</v>
      </c>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503"/>
      <c r="H201" t="s">
        <v>1027</v>
      </c>
      <c r="I201" s="698">
        <v>0.85</v>
      </c>
      <c r="J201" s="698">
        <v>0.85</v>
      </c>
      <c r="K201" s="698">
        <v>0.85</v>
      </c>
      <c r="L201" s="698">
        <v>0.85</v>
      </c>
      <c r="M201" s="698">
        <v>1</v>
      </c>
      <c r="N201" s="698">
        <v>1</v>
      </c>
      <c r="O201" s="698">
        <v>1</v>
      </c>
      <c r="P201" s="698">
        <v>1</v>
      </c>
      <c r="Q201" s="698">
        <v>1</v>
      </c>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503"/>
      <c r="I202" s="26"/>
      <c r="J202" s="26"/>
      <c r="K202" s="26"/>
      <c r="N202" s="502"/>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
        <v>788</v>
      </c>
      <c r="H203" t="s">
        <v>802</v>
      </c>
      <c r="I203" t="s">
        <v>802</v>
      </c>
      <c r="J203" t="s">
        <v>385</v>
      </c>
      <c r="K203" t="s">
        <v>385</v>
      </c>
      <c r="L203" t="s">
        <v>775</v>
      </c>
      <c r="M203" t="s">
        <v>775</v>
      </c>
      <c r="N203" t="s">
        <v>776</v>
      </c>
      <c r="O203" t="s">
        <v>776</v>
      </c>
      <c r="P203" t="s">
        <v>777</v>
      </c>
      <c r="Q203" t="s">
        <v>777</v>
      </c>
      <c r="R203" t="s">
        <v>778</v>
      </c>
      <c r="S203" t="s">
        <v>778</v>
      </c>
      <c r="T203" t="s">
        <v>779</v>
      </c>
      <c r="U203" t="s">
        <v>779</v>
      </c>
      <c r="V203" t="s">
        <v>780</v>
      </c>
      <c r="W203" t="s">
        <v>780</v>
      </c>
      <c r="X203" t="s">
        <v>781</v>
      </c>
      <c r="Y203" t="s">
        <v>781</v>
      </c>
      <c r="Z203" t="s">
        <v>782</v>
      </c>
      <c r="AA203" t="s">
        <v>782</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
        <v>787</v>
      </c>
      <c r="H204" t="s">
        <v>985</v>
      </c>
      <c r="I204" t="s">
        <v>969</v>
      </c>
      <c r="J204" t="s">
        <v>985</v>
      </c>
      <c r="K204" t="s">
        <v>969</v>
      </c>
      <c r="L204" t="s">
        <v>985</v>
      </c>
      <c r="M204" t="s">
        <v>969</v>
      </c>
      <c r="N204" t="s">
        <v>985</v>
      </c>
      <c r="O204" t="s">
        <v>969</v>
      </c>
      <c r="P204" t="s">
        <v>985</v>
      </c>
      <c r="Q204" t="s">
        <v>969</v>
      </c>
      <c r="R204" t="s">
        <v>985</v>
      </c>
      <c r="S204" t="s">
        <v>969</v>
      </c>
      <c r="T204" t="s">
        <v>985</v>
      </c>
      <c r="U204" t="s">
        <v>969</v>
      </c>
      <c r="V204" t="s">
        <v>985</v>
      </c>
      <c r="W204" t="s">
        <v>969</v>
      </c>
      <c r="X204" t="s">
        <v>985</v>
      </c>
      <c r="Y204" t="s">
        <v>969</v>
      </c>
      <c r="Z204" t="s">
        <v>985</v>
      </c>
      <c r="AA204" t="s">
        <v>969</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_xlfn.CONCAT(H163:M163)</f>
        <v>AAAA2A1a</v>
      </c>
      <c r="H205" s="229">
        <v>0</v>
      </c>
      <c r="I205" s="229">
        <v>0</v>
      </c>
      <c r="J205" s="672">
        <f>$H205*HLOOKUP(J$203,$I$200:$Q$201,2)</f>
        <v>0</v>
      </c>
      <c r="K205" s="679">
        <f>$I205</f>
        <v>0</v>
      </c>
      <c r="L205" s="672">
        <f>$H205*HLOOKUP(L$203,$I$200:$Q$201,2)</f>
        <v>0</v>
      </c>
      <c r="M205" s="679">
        <f>$I205</f>
        <v>0</v>
      </c>
      <c r="N205" s="672">
        <f>$H205*HLOOKUP(N$203,$I$200:$Q$201,2)</f>
        <v>0</v>
      </c>
      <c r="O205" s="679">
        <f>$I205</f>
        <v>0</v>
      </c>
      <c r="P205" s="672">
        <f>$H205*HLOOKUP(P$203,$I$200:$Q$201,2)</f>
        <v>0</v>
      </c>
      <c r="Q205" s="679">
        <f>$I205</f>
        <v>0</v>
      </c>
      <c r="R205" s="672">
        <f>$H205*HLOOKUP(R$203,$I$200:$Q$201,2)</f>
        <v>0</v>
      </c>
      <c r="S205" s="679">
        <f>$I205</f>
        <v>0</v>
      </c>
      <c r="T205" s="672">
        <f>$H205*HLOOKUP(T$203,$I$200:$Q$201,2)</f>
        <v>0</v>
      </c>
      <c r="U205" s="679">
        <f>$I205</f>
        <v>0</v>
      </c>
      <c r="V205" s="672">
        <f>$H205*HLOOKUP(V$203,$I$200:$Q$201,2)</f>
        <v>0</v>
      </c>
      <c r="W205" s="679">
        <f>$I205</f>
        <v>0</v>
      </c>
      <c r="X205" s="672">
        <f>$H205*HLOOKUP(X$203,$I$200:$Q$201,2)</f>
        <v>0</v>
      </c>
      <c r="Y205" s="679">
        <f>$I205</f>
        <v>0</v>
      </c>
      <c r="Z205" s="672">
        <f>$H205*HLOOKUP(Z$203,$I$200:$Q$201,2)</f>
        <v>0</v>
      </c>
      <c r="AA205" s="679">
        <f>$I205</f>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_xlfn.CONCAT(H164:M164)</f>
        <v>GGGGAg1a2</v>
      </c>
      <c r="H206" s="229">
        <v>0</v>
      </c>
      <c r="I206" s="229">
        <v>0</v>
      </c>
      <c r="J206" s="672">
        <f t="shared" ref="J206:J216" si="56">$H206*HLOOKUP(J$203,$I$200:$Q$201,2)</f>
        <v>0</v>
      </c>
      <c r="K206" s="679">
        <f t="shared" ref="K206:K216" si="57">$I206</f>
        <v>0</v>
      </c>
      <c r="L206" s="672">
        <f t="shared" ref="L206:L216" si="58">$H206*HLOOKUP(L$203,$I$200:$Q$201,2)</f>
        <v>0</v>
      </c>
      <c r="M206" s="679">
        <f t="shared" ref="M206:M216" si="59">$I206</f>
        <v>0</v>
      </c>
      <c r="N206" s="672">
        <f t="shared" ref="N206:N216" si="60">$H206*HLOOKUP(N$203,$I$200:$Q$201,2)</f>
        <v>0</v>
      </c>
      <c r="O206" s="679">
        <f t="shared" ref="O206:O216" si="61">$I206</f>
        <v>0</v>
      </c>
      <c r="P206" s="672">
        <f t="shared" ref="P206:P216" si="62">$H206*HLOOKUP(P$203,$I$200:$Q$201,2)</f>
        <v>0</v>
      </c>
      <c r="Q206" s="679">
        <f t="shared" ref="Q206:Q216" si="63">$I206</f>
        <v>0</v>
      </c>
      <c r="R206" s="672">
        <f t="shared" ref="R206:R216" si="64">$H206*HLOOKUP(R$203,$I$200:$Q$201,2)</f>
        <v>0</v>
      </c>
      <c r="S206" s="679">
        <f t="shared" ref="S206:S216" si="65">$I206</f>
        <v>0</v>
      </c>
      <c r="T206" s="672">
        <f t="shared" ref="T206:T216" si="66">$H206*HLOOKUP(T$203,$I$200:$Q$201,2)</f>
        <v>0</v>
      </c>
      <c r="U206" s="679">
        <f t="shared" ref="U206:U216" si="67">$I206</f>
        <v>0</v>
      </c>
      <c r="V206" s="672">
        <f t="shared" ref="V206:V216" si="68">$H206*HLOOKUP(V$203,$I$200:$Q$201,2)</f>
        <v>0</v>
      </c>
      <c r="W206" s="679">
        <f t="shared" ref="W206:W216" si="69">$I206</f>
        <v>0</v>
      </c>
      <c r="X206" s="672">
        <f t="shared" ref="X206:X216" si="70">$H206*HLOOKUP(X$203,$I$200:$Q$201,2)</f>
        <v>0</v>
      </c>
      <c r="Y206" s="679">
        <f t="shared" ref="Y206:Y216" si="71">$I206</f>
        <v>0</v>
      </c>
      <c r="Z206" s="672">
        <f t="shared" ref="Z206:Z216" si="72">$H206*HLOOKUP(Z$203,$I$200:$Q$201,2)</f>
        <v>0</v>
      </c>
      <c r="AA206" s="679">
        <f t="shared" ref="AA206:AA216" si="73">$I206</f>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_xlfn.CONCAT(H165:M165)</f>
        <v>GGGGSg1a2</v>
      </c>
      <c r="H207" s="229">
        <v>0</v>
      </c>
      <c r="I207" s="229">
        <v>0</v>
      </c>
      <c r="J207" s="672">
        <f t="shared" si="56"/>
        <v>0</v>
      </c>
      <c r="K207" s="679">
        <f t="shared" si="57"/>
        <v>0</v>
      </c>
      <c r="L207" s="672">
        <f t="shared" si="58"/>
        <v>0</v>
      </c>
      <c r="M207" s="679">
        <f t="shared" si="59"/>
        <v>0</v>
      </c>
      <c r="N207" s="672">
        <f t="shared" si="60"/>
        <v>0</v>
      </c>
      <c r="O207" s="679">
        <f t="shared" si="61"/>
        <v>0</v>
      </c>
      <c r="P207" s="672">
        <f t="shared" si="62"/>
        <v>0</v>
      </c>
      <c r="Q207" s="679">
        <f t="shared" si="63"/>
        <v>0</v>
      </c>
      <c r="R207" s="672">
        <f t="shared" si="64"/>
        <v>0</v>
      </c>
      <c r="S207" s="679">
        <f t="shared" si="65"/>
        <v>0</v>
      </c>
      <c r="T207" s="672">
        <f t="shared" si="66"/>
        <v>0</v>
      </c>
      <c r="U207" s="679">
        <f t="shared" si="67"/>
        <v>0</v>
      </c>
      <c r="V207" s="672">
        <f t="shared" si="68"/>
        <v>0</v>
      </c>
      <c r="W207" s="679">
        <f t="shared" si="69"/>
        <v>0</v>
      </c>
      <c r="X207" s="672">
        <f t="shared" si="70"/>
        <v>0</v>
      </c>
      <c r="Y207" s="679">
        <f t="shared" si="71"/>
        <v>0</v>
      </c>
      <c r="Z207" s="672">
        <f t="shared" si="72"/>
        <v>0</v>
      </c>
      <c r="AA207" s="679">
        <f t="shared" si="73"/>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_xlfn.CONCAT(H166:M166)</f>
        <v>GGGAg2Na2</v>
      </c>
      <c r="H208" s="229">
        <v>0</v>
      </c>
      <c r="I208" s="229">
        <v>0</v>
      </c>
      <c r="J208" s="672">
        <f t="shared" si="56"/>
        <v>0</v>
      </c>
      <c r="K208" s="679">
        <f t="shared" si="57"/>
        <v>0</v>
      </c>
      <c r="L208" s="672">
        <f t="shared" si="58"/>
        <v>0</v>
      </c>
      <c r="M208" s="679">
        <f t="shared" si="59"/>
        <v>0</v>
      </c>
      <c r="N208" s="672">
        <f t="shared" si="60"/>
        <v>0</v>
      </c>
      <c r="O208" s="679">
        <f t="shared" si="61"/>
        <v>0</v>
      </c>
      <c r="P208" s="672">
        <f t="shared" si="62"/>
        <v>0</v>
      </c>
      <c r="Q208" s="679">
        <f t="shared" si="63"/>
        <v>0</v>
      </c>
      <c r="R208" s="672">
        <f t="shared" si="64"/>
        <v>0</v>
      </c>
      <c r="S208" s="679">
        <f t="shared" si="65"/>
        <v>0</v>
      </c>
      <c r="T208" s="672">
        <f t="shared" si="66"/>
        <v>0</v>
      </c>
      <c r="U208" s="679">
        <f t="shared" si="67"/>
        <v>0</v>
      </c>
      <c r="V208" s="672">
        <f t="shared" si="68"/>
        <v>0</v>
      </c>
      <c r="W208" s="679">
        <f t="shared" si="69"/>
        <v>0</v>
      </c>
      <c r="X208" s="672">
        <f t="shared" si="70"/>
        <v>0</v>
      </c>
      <c r="Y208" s="679">
        <f t="shared" si="71"/>
        <v>0</v>
      </c>
      <c r="Z208" s="672">
        <f t="shared" si="72"/>
        <v>0</v>
      </c>
      <c r="AA208" s="679">
        <f t="shared" si="73"/>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t="str">
        <f>_xlfn.CONCAT(H167:M167)</f>
        <v>GGGAg2Ea2</v>
      </c>
      <c r="H209" s="229">
        <v>0</v>
      </c>
      <c r="I209" s="229">
        <v>0</v>
      </c>
      <c r="J209" s="672">
        <f t="shared" si="56"/>
        <v>0</v>
      </c>
      <c r="K209" s="679">
        <f t="shared" si="57"/>
        <v>0</v>
      </c>
      <c r="L209" s="672">
        <f t="shared" si="58"/>
        <v>0</v>
      </c>
      <c r="M209" s="679">
        <f t="shared" si="59"/>
        <v>0</v>
      </c>
      <c r="N209" s="672">
        <f t="shared" si="60"/>
        <v>0</v>
      </c>
      <c r="O209" s="679">
        <f t="shared" si="61"/>
        <v>0</v>
      </c>
      <c r="P209" s="672">
        <f t="shared" si="62"/>
        <v>0</v>
      </c>
      <c r="Q209" s="679">
        <f t="shared" si="63"/>
        <v>0</v>
      </c>
      <c r="R209" s="672">
        <f t="shared" si="64"/>
        <v>0</v>
      </c>
      <c r="S209" s="679">
        <f t="shared" si="65"/>
        <v>0</v>
      </c>
      <c r="T209" s="672">
        <f t="shared" si="66"/>
        <v>0</v>
      </c>
      <c r="U209" s="679">
        <f t="shared" si="67"/>
        <v>0</v>
      </c>
      <c r="V209" s="672">
        <f t="shared" si="68"/>
        <v>0</v>
      </c>
      <c r="W209" s="679">
        <f t="shared" si="69"/>
        <v>0</v>
      </c>
      <c r="X209" s="672">
        <f t="shared" si="70"/>
        <v>0</v>
      </c>
      <c r="Y209" s="679">
        <f t="shared" si="71"/>
        <v>0</v>
      </c>
      <c r="Z209" s="672">
        <f t="shared" si="72"/>
        <v>0</v>
      </c>
      <c r="AA209" s="679">
        <f t="shared" si="73"/>
        <v>0</v>
      </c>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26" t="str">
        <f>_xlfn.CONCAT(H168:M168)</f>
        <v>GGGAg2OFa2</v>
      </c>
      <c r="H210" s="229">
        <v>0</v>
      </c>
      <c r="I210" s="229">
        <v>0</v>
      </c>
      <c r="J210" s="672">
        <f t="shared" si="56"/>
        <v>0</v>
      </c>
      <c r="K210" s="679">
        <f t="shared" si="57"/>
        <v>0</v>
      </c>
      <c r="L210" s="672">
        <f t="shared" si="58"/>
        <v>0</v>
      </c>
      <c r="M210" s="679">
        <f t="shared" si="59"/>
        <v>0</v>
      </c>
      <c r="N210" s="672">
        <f t="shared" si="60"/>
        <v>0</v>
      </c>
      <c r="O210" s="679">
        <f t="shared" si="61"/>
        <v>0</v>
      </c>
      <c r="P210" s="672">
        <f t="shared" si="62"/>
        <v>0</v>
      </c>
      <c r="Q210" s="679">
        <f t="shared" si="63"/>
        <v>0</v>
      </c>
      <c r="R210" s="672">
        <f t="shared" si="64"/>
        <v>0</v>
      </c>
      <c r="S210" s="679">
        <f t="shared" si="65"/>
        <v>0</v>
      </c>
      <c r="T210" s="672">
        <f t="shared" si="66"/>
        <v>0</v>
      </c>
      <c r="U210" s="679">
        <f t="shared" si="67"/>
        <v>0</v>
      </c>
      <c r="V210" s="672">
        <f t="shared" si="68"/>
        <v>0</v>
      </c>
      <c r="W210" s="679">
        <f t="shared" si="69"/>
        <v>0</v>
      </c>
      <c r="X210" s="672">
        <f t="shared" si="70"/>
        <v>0</v>
      </c>
      <c r="Y210" s="679">
        <f t="shared" si="71"/>
        <v>0</v>
      </c>
      <c r="Z210" s="672">
        <f t="shared" si="72"/>
        <v>0</v>
      </c>
      <c r="AA210" s="679">
        <f t="shared" si="73"/>
        <v>0</v>
      </c>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26" t="str">
        <f>_xlfn.CONCAT(H169:M169)</f>
        <v>GGGAg2LFa2</v>
      </c>
      <c r="H211" s="229">
        <v>0</v>
      </c>
      <c r="I211" s="229">
        <v>0</v>
      </c>
      <c r="J211" s="672">
        <f t="shared" si="56"/>
        <v>0</v>
      </c>
      <c r="K211" s="679">
        <f t="shared" si="57"/>
        <v>0</v>
      </c>
      <c r="L211" s="672">
        <f t="shared" si="58"/>
        <v>0</v>
      </c>
      <c r="M211" s="679">
        <f t="shared" si="59"/>
        <v>0</v>
      </c>
      <c r="N211" s="672">
        <f t="shared" si="60"/>
        <v>0</v>
      </c>
      <c r="O211" s="679">
        <f t="shared" si="61"/>
        <v>0</v>
      </c>
      <c r="P211" s="672">
        <f t="shared" si="62"/>
        <v>0</v>
      </c>
      <c r="Q211" s="679">
        <f t="shared" si="63"/>
        <v>0</v>
      </c>
      <c r="R211" s="672">
        <f t="shared" si="64"/>
        <v>0</v>
      </c>
      <c r="S211" s="679">
        <f t="shared" si="65"/>
        <v>0</v>
      </c>
      <c r="T211" s="672">
        <f t="shared" si="66"/>
        <v>0</v>
      </c>
      <c r="U211" s="679">
        <f t="shared" si="67"/>
        <v>0</v>
      </c>
      <c r="V211" s="672">
        <f t="shared" si="68"/>
        <v>0</v>
      </c>
      <c r="W211" s="679">
        <f t="shared" si="69"/>
        <v>0</v>
      </c>
      <c r="X211" s="672">
        <f t="shared" si="70"/>
        <v>0</v>
      </c>
      <c r="Y211" s="679">
        <f t="shared" si="71"/>
        <v>0</v>
      </c>
      <c r="Z211" s="672">
        <f t="shared" si="72"/>
        <v>0</v>
      </c>
      <c r="AA211" s="679">
        <f t="shared" si="73"/>
        <v>0</v>
      </c>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26" t="str">
        <f>_xlfn.CONCAT(H170:M170)</f>
        <v>GGGC1Na2</v>
      </c>
      <c r="H212" s="229">
        <v>0</v>
      </c>
      <c r="I212" s="229">
        <v>0</v>
      </c>
      <c r="J212" s="672">
        <f t="shared" si="56"/>
        <v>0</v>
      </c>
      <c r="K212" s="679">
        <f t="shared" si="57"/>
        <v>0</v>
      </c>
      <c r="L212" s="672">
        <f t="shared" si="58"/>
        <v>0</v>
      </c>
      <c r="M212" s="679">
        <f t="shared" si="59"/>
        <v>0</v>
      </c>
      <c r="N212" s="672">
        <f t="shared" si="60"/>
        <v>0</v>
      </c>
      <c r="O212" s="679">
        <f t="shared" si="61"/>
        <v>0</v>
      </c>
      <c r="P212" s="672">
        <f t="shared" si="62"/>
        <v>0</v>
      </c>
      <c r="Q212" s="679">
        <f t="shared" si="63"/>
        <v>0</v>
      </c>
      <c r="R212" s="672">
        <f t="shared" si="64"/>
        <v>0</v>
      </c>
      <c r="S212" s="679">
        <f t="shared" si="65"/>
        <v>0</v>
      </c>
      <c r="T212" s="672">
        <f t="shared" si="66"/>
        <v>0</v>
      </c>
      <c r="U212" s="679">
        <f t="shared" si="67"/>
        <v>0</v>
      </c>
      <c r="V212" s="672">
        <f t="shared" si="68"/>
        <v>0</v>
      </c>
      <c r="W212" s="679">
        <f t="shared" si="69"/>
        <v>0</v>
      </c>
      <c r="X212" s="672">
        <f t="shared" si="70"/>
        <v>0</v>
      </c>
      <c r="Y212" s="679">
        <f t="shared" si="71"/>
        <v>0</v>
      </c>
      <c r="Z212" s="672">
        <f t="shared" si="72"/>
        <v>0</v>
      </c>
      <c r="AA212" s="679">
        <f t="shared" si="73"/>
        <v>0</v>
      </c>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26" t="str">
        <f>_xlfn.CONCAT(H171:M171)</f>
        <v>GGGC1Ea2</v>
      </c>
      <c r="H213" s="229">
        <v>0</v>
      </c>
      <c r="I213" s="229">
        <v>0</v>
      </c>
      <c r="J213" s="672">
        <f t="shared" si="56"/>
        <v>0</v>
      </c>
      <c r="K213" s="679">
        <f t="shared" si="57"/>
        <v>0</v>
      </c>
      <c r="L213" s="672">
        <f t="shared" si="58"/>
        <v>0</v>
      </c>
      <c r="M213" s="679">
        <f t="shared" si="59"/>
        <v>0</v>
      </c>
      <c r="N213" s="672">
        <f t="shared" si="60"/>
        <v>0</v>
      </c>
      <c r="O213" s="679">
        <f t="shared" si="61"/>
        <v>0</v>
      </c>
      <c r="P213" s="672">
        <f t="shared" si="62"/>
        <v>0</v>
      </c>
      <c r="Q213" s="679">
        <f t="shared" si="63"/>
        <v>0</v>
      </c>
      <c r="R213" s="672">
        <f t="shared" si="64"/>
        <v>0</v>
      </c>
      <c r="S213" s="679">
        <f t="shared" si="65"/>
        <v>0</v>
      </c>
      <c r="T213" s="672">
        <f t="shared" si="66"/>
        <v>0</v>
      </c>
      <c r="U213" s="679">
        <f t="shared" si="67"/>
        <v>0</v>
      </c>
      <c r="V213" s="672">
        <f t="shared" si="68"/>
        <v>0</v>
      </c>
      <c r="W213" s="679">
        <f t="shared" si="69"/>
        <v>0</v>
      </c>
      <c r="X213" s="672">
        <f t="shared" si="70"/>
        <v>0</v>
      </c>
      <c r="Y213" s="679">
        <f t="shared" si="71"/>
        <v>0</v>
      </c>
      <c r="Z213" s="672">
        <f t="shared" si="72"/>
        <v>0</v>
      </c>
      <c r="AA213" s="679">
        <f t="shared" si="73"/>
        <v>0</v>
      </c>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26" t="str">
        <f>_xlfn.CONCAT(H172:M172)</f>
        <v>GGGC1Pa2</v>
      </c>
      <c r="H214" s="229">
        <v>0</v>
      </c>
      <c r="I214" s="229">
        <v>0</v>
      </c>
      <c r="J214" s="672">
        <f t="shared" si="56"/>
        <v>0</v>
      </c>
      <c r="K214" s="679">
        <f t="shared" si="57"/>
        <v>0</v>
      </c>
      <c r="L214" s="672">
        <f t="shared" si="58"/>
        <v>0</v>
      </c>
      <c r="M214" s="679">
        <f t="shared" si="59"/>
        <v>0</v>
      </c>
      <c r="N214" s="672">
        <f t="shared" si="60"/>
        <v>0</v>
      </c>
      <c r="O214" s="679">
        <f t="shared" si="61"/>
        <v>0</v>
      </c>
      <c r="P214" s="672">
        <f t="shared" si="62"/>
        <v>0</v>
      </c>
      <c r="Q214" s="679">
        <f t="shared" si="63"/>
        <v>0</v>
      </c>
      <c r="R214" s="672">
        <f t="shared" si="64"/>
        <v>0</v>
      </c>
      <c r="S214" s="679">
        <f t="shared" si="65"/>
        <v>0</v>
      </c>
      <c r="T214" s="672">
        <f t="shared" si="66"/>
        <v>0</v>
      </c>
      <c r="U214" s="679">
        <f t="shared" si="67"/>
        <v>0</v>
      </c>
      <c r="V214" s="672">
        <f t="shared" si="68"/>
        <v>0</v>
      </c>
      <c r="W214" s="679">
        <f t="shared" si="69"/>
        <v>0</v>
      </c>
      <c r="X214" s="672">
        <f t="shared" si="70"/>
        <v>0</v>
      </c>
      <c r="Y214" s="679">
        <f t="shared" si="71"/>
        <v>0</v>
      </c>
      <c r="Z214" s="672">
        <f t="shared" si="72"/>
        <v>0</v>
      </c>
      <c r="AA214" s="679">
        <f t="shared" si="73"/>
        <v>0</v>
      </c>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26" t="str">
        <f>_xlfn.CONCAT(H173:M173)</f>
        <v>GGGAg2OFa2</v>
      </c>
      <c r="H215" s="229">
        <v>0</v>
      </c>
      <c r="I215" s="229">
        <v>0</v>
      </c>
      <c r="J215" s="672">
        <f t="shared" si="56"/>
        <v>0</v>
      </c>
      <c r="K215" s="679">
        <f t="shared" si="57"/>
        <v>0</v>
      </c>
      <c r="L215" s="672">
        <f t="shared" si="58"/>
        <v>0</v>
      </c>
      <c r="M215" s="679">
        <f t="shared" si="59"/>
        <v>0</v>
      </c>
      <c r="N215" s="672">
        <f t="shared" si="60"/>
        <v>0</v>
      </c>
      <c r="O215" s="679">
        <f t="shared" si="61"/>
        <v>0</v>
      </c>
      <c r="P215" s="672">
        <f t="shared" si="62"/>
        <v>0</v>
      </c>
      <c r="Q215" s="679">
        <f t="shared" si="63"/>
        <v>0</v>
      </c>
      <c r="R215" s="672">
        <f t="shared" si="64"/>
        <v>0</v>
      </c>
      <c r="S215" s="679">
        <f t="shared" si="65"/>
        <v>0</v>
      </c>
      <c r="T215" s="672">
        <f t="shared" si="66"/>
        <v>0</v>
      </c>
      <c r="U215" s="679">
        <f t="shared" si="67"/>
        <v>0</v>
      </c>
      <c r="V215" s="672">
        <f t="shared" si="68"/>
        <v>0</v>
      </c>
      <c r="W215" s="679">
        <f t="shared" si="69"/>
        <v>0</v>
      </c>
      <c r="X215" s="672">
        <f t="shared" si="70"/>
        <v>0</v>
      </c>
      <c r="Y215" s="679">
        <f t="shared" si="71"/>
        <v>0</v>
      </c>
      <c r="Z215" s="672">
        <f t="shared" si="72"/>
        <v>0</v>
      </c>
      <c r="AA215" s="679">
        <f t="shared" si="73"/>
        <v>0</v>
      </c>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tr">
        <f>_xlfn.CONCAT(H174:M174)</f>
        <v>GGGAg2LFa2</v>
      </c>
      <c r="H216" s="229">
        <v>0</v>
      </c>
      <c r="I216" s="229">
        <v>0</v>
      </c>
      <c r="J216" s="672">
        <f t="shared" si="56"/>
        <v>0</v>
      </c>
      <c r="K216" s="679">
        <f t="shared" si="57"/>
        <v>0</v>
      </c>
      <c r="L216" s="672">
        <f t="shared" si="58"/>
        <v>0</v>
      </c>
      <c r="M216" s="679">
        <f t="shared" si="59"/>
        <v>0</v>
      </c>
      <c r="N216" s="672">
        <f t="shared" si="60"/>
        <v>0</v>
      </c>
      <c r="O216" s="679">
        <f t="shared" si="61"/>
        <v>0</v>
      </c>
      <c r="P216" s="672">
        <f t="shared" si="62"/>
        <v>0</v>
      </c>
      <c r="Q216" s="679">
        <f t="shared" si="63"/>
        <v>0</v>
      </c>
      <c r="R216" s="672">
        <f t="shared" si="64"/>
        <v>0</v>
      </c>
      <c r="S216" s="679">
        <f t="shared" si="65"/>
        <v>0</v>
      </c>
      <c r="T216" s="672">
        <f t="shared" si="66"/>
        <v>0</v>
      </c>
      <c r="U216" s="679">
        <f t="shared" si="67"/>
        <v>0</v>
      </c>
      <c r="V216" s="672">
        <f t="shared" si="68"/>
        <v>0</v>
      </c>
      <c r="W216" s="679">
        <f t="shared" si="69"/>
        <v>0</v>
      </c>
      <c r="X216" s="672">
        <f t="shared" si="70"/>
        <v>0</v>
      </c>
      <c r="Y216" s="679">
        <f t="shared" si="71"/>
        <v>0</v>
      </c>
      <c r="Z216" s="672">
        <f t="shared" si="72"/>
        <v>0</v>
      </c>
      <c r="AA216" s="679">
        <f t="shared" si="73"/>
        <v>0</v>
      </c>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6"/>
      <c r="AY216" s="8"/>
      <c r="AZ216" s="8"/>
      <c r="BA216" s="8"/>
    </row>
    <row r="217" spans="1:53" ht="14.5" outlineLevel="1" x14ac:dyDescent="0.35">
      <c r="A217" s="6"/>
      <c r="B217" s="7"/>
      <c r="C217" s="17"/>
      <c r="D217" s="17"/>
      <c r="E217" s="17"/>
      <c r="F217" s="26"/>
      <c r="G217" s="26" t="str">
        <f t="shared" ref="G217" si="74">_xlfn.CONCAT(H175:M175)</f>
        <v>SPSPSPSPSPsp</v>
      </c>
      <c r="H217" s="229">
        <v>0</v>
      </c>
      <c r="I217" s="229">
        <v>0</v>
      </c>
      <c r="J217" s="672">
        <f>$H217*HLOOKUP(J$203,$I$200:$Q$201,2)</f>
        <v>0</v>
      </c>
      <c r="K217" s="679">
        <f>$I217</f>
        <v>0</v>
      </c>
      <c r="L217" s="672">
        <f>$H217*HLOOKUP(L$203,$I$200:$Q$201,2)</f>
        <v>0</v>
      </c>
      <c r="M217" s="679">
        <f>$I217</f>
        <v>0</v>
      </c>
      <c r="N217" s="672">
        <f>$H217*HLOOKUP(N$203,$I$200:$Q$201,2)</f>
        <v>0</v>
      </c>
      <c r="O217" s="679">
        <f>$I217</f>
        <v>0</v>
      </c>
      <c r="P217" s="672">
        <f>$H217*HLOOKUP(P$203,$I$200:$Q$201,2)</f>
        <v>0</v>
      </c>
      <c r="Q217" s="679">
        <f>$I217</f>
        <v>0</v>
      </c>
      <c r="R217" s="672">
        <f>$H217*HLOOKUP(R$203,$I$200:$Q$201,2)</f>
        <v>0</v>
      </c>
      <c r="S217" s="679">
        <f>$I217</f>
        <v>0</v>
      </c>
      <c r="T217" s="672">
        <f>$H217*HLOOKUP(T$203,$I$200:$Q$201,2)</f>
        <v>0</v>
      </c>
      <c r="U217" s="679">
        <f>$I217</f>
        <v>0</v>
      </c>
      <c r="V217" s="672">
        <f>$H217*HLOOKUP(V$203,$I$200:$Q$201,2)</f>
        <v>0</v>
      </c>
      <c r="W217" s="679">
        <f>$I217</f>
        <v>0</v>
      </c>
      <c r="X217" s="672">
        <f>$H217*HLOOKUP(X$203,$I$200:$Q$201,2)</f>
        <v>0</v>
      </c>
      <c r="Y217" s="679">
        <f>$I217</f>
        <v>0</v>
      </c>
      <c r="Z217" s="672">
        <f>$H217*HLOOKUP(Z$203,$I$200:$Q$201,2)</f>
        <v>0</v>
      </c>
      <c r="AA217" s="679">
        <f>$I217</f>
        <v>0</v>
      </c>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6"/>
      <c r="AY217" s="8"/>
      <c r="AZ217" s="8"/>
      <c r="BA217" s="8"/>
    </row>
    <row r="218" spans="1:53" ht="14.5" outlineLevel="1" x14ac:dyDescent="0.35">
      <c r="A218" s="6"/>
      <c r="B218" s="7"/>
      <c r="C218" s="17"/>
      <c r="D218" s="17"/>
      <c r="E218" s="17"/>
      <c r="F218" s="26"/>
      <c r="G218" s="26"/>
      <c r="I218" s="26"/>
      <c r="J218" s="26"/>
      <c r="K218" s="26"/>
      <c r="N218" s="502"/>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6"/>
      <c r="AY218" s="8"/>
      <c r="AZ218" s="8"/>
      <c r="BA218" s="8"/>
    </row>
    <row r="219" spans="1:53" ht="14.5" outlineLevel="1" x14ac:dyDescent="0.35">
      <c r="A219" s="6"/>
      <c r="B219" s="7"/>
      <c r="C219" s="17"/>
      <c r="D219" s="17"/>
      <c r="E219" s="17"/>
      <c r="F219" s="26"/>
      <c r="G219" s="503" t="s">
        <v>785</v>
      </c>
      <c r="I219" t="s">
        <v>1028</v>
      </c>
      <c r="J219" s="697" t="s">
        <v>385</v>
      </c>
      <c r="K219" s="697" t="s">
        <v>775</v>
      </c>
      <c r="L219" s="697" t="s">
        <v>776</v>
      </c>
      <c r="M219" s="697" t="s">
        <v>777</v>
      </c>
      <c r="N219" s="697" t="s">
        <v>778</v>
      </c>
      <c r="O219" s="697" t="s">
        <v>779</v>
      </c>
      <c r="P219" s="697" t="s">
        <v>780</v>
      </c>
      <c r="Q219" s="697" t="s">
        <v>781</v>
      </c>
      <c r="R219" s="697" t="s">
        <v>782</v>
      </c>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6"/>
      <c r="AY219" s="8"/>
      <c r="AZ219" s="8"/>
      <c r="BA219" s="8"/>
    </row>
    <row r="220" spans="1:53" ht="14.5" outlineLevel="1" x14ac:dyDescent="0.35">
      <c r="A220" s="6"/>
      <c r="B220" s="7"/>
      <c r="C220" s="17"/>
      <c r="D220" s="17"/>
      <c r="E220" s="17"/>
      <c r="F220" s="26"/>
      <c r="G220" s="503"/>
      <c r="I220" t="s">
        <v>1022</v>
      </c>
      <c r="J220" s="698">
        <v>2</v>
      </c>
      <c r="K220" s="698">
        <v>2</v>
      </c>
      <c r="L220" s="698">
        <v>2</v>
      </c>
      <c r="M220" s="698">
        <v>2</v>
      </c>
      <c r="N220" s="698">
        <v>1</v>
      </c>
      <c r="O220" s="698">
        <v>1</v>
      </c>
      <c r="P220" s="698">
        <v>1</v>
      </c>
      <c r="Q220" s="698">
        <v>1</v>
      </c>
      <c r="R220" s="698">
        <v>1</v>
      </c>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6"/>
      <c r="AY220" s="8"/>
      <c r="AZ220" s="8"/>
      <c r="BA220" s="8"/>
    </row>
    <row r="221" spans="1:53" ht="14.5" outlineLevel="1" x14ac:dyDescent="0.35">
      <c r="A221" s="6"/>
      <c r="B221" s="7"/>
      <c r="C221" s="17"/>
      <c r="D221" s="17"/>
      <c r="E221" s="17"/>
      <c r="F221" s="26"/>
      <c r="G221" s="503"/>
      <c r="I221" t="s">
        <v>1023</v>
      </c>
      <c r="J221" s="698">
        <v>1</v>
      </c>
      <c r="K221" s="698">
        <v>1</v>
      </c>
      <c r="L221" s="698">
        <v>1</v>
      </c>
      <c r="M221" s="698">
        <v>1</v>
      </c>
      <c r="N221" s="698">
        <v>1</v>
      </c>
      <c r="O221" s="698">
        <v>1</v>
      </c>
      <c r="P221" s="698">
        <v>1</v>
      </c>
      <c r="Q221" s="698">
        <v>1</v>
      </c>
      <c r="R221" s="698">
        <v>1</v>
      </c>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6"/>
      <c r="AY221" s="8"/>
      <c r="AZ221" s="8"/>
      <c r="BA221" s="8"/>
    </row>
    <row r="222" spans="1:53" ht="14.5" outlineLevel="1" x14ac:dyDescent="0.35">
      <c r="A222" s="6"/>
      <c r="B222" s="7"/>
      <c r="C222" s="17"/>
      <c r="D222" s="17"/>
      <c r="E222" s="17"/>
      <c r="F222" s="26"/>
      <c r="G222" s="503"/>
      <c r="I222" t="s">
        <v>1024</v>
      </c>
      <c r="J222" s="698">
        <v>1</v>
      </c>
      <c r="K222" s="698">
        <v>1</v>
      </c>
      <c r="L222" s="698">
        <v>1</v>
      </c>
      <c r="M222" s="698">
        <v>1</v>
      </c>
      <c r="N222" s="698">
        <v>1</v>
      </c>
      <c r="O222" s="698">
        <v>1</v>
      </c>
      <c r="P222" s="698">
        <v>1</v>
      </c>
      <c r="Q222" s="698">
        <v>1</v>
      </c>
      <c r="R222" s="698">
        <v>1</v>
      </c>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6"/>
      <c r="AY222" s="8"/>
      <c r="AZ222" s="8"/>
      <c r="BA222" s="8"/>
    </row>
    <row r="223" spans="1:53" ht="14.5" outlineLevel="1" x14ac:dyDescent="0.35">
      <c r="A223" s="6"/>
      <c r="B223" s="7"/>
      <c r="C223" s="17"/>
      <c r="D223" s="17"/>
      <c r="E223" s="17"/>
      <c r="F223" s="26"/>
      <c r="G223" s="503"/>
      <c r="I223" t="s">
        <v>969</v>
      </c>
      <c r="J223" s="698">
        <v>1</v>
      </c>
      <c r="K223" s="698">
        <v>1</v>
      </c>
      <c r="L223" s="698">
        <v>1</v>
      </c>
      <c r="M223" s="698">
        <v>1</v>
      </c>
      <c r="N223" s="698">
        <v>1</v>
      </c>
      <c r="O223" s="698">
        <v>1</v>
      </c>
      <c r="P223" s="698">
        <v>1</v>
      </c>
      <c r="Q223" s="698">
        <v>1</v>
      </c>
      <c r="R223" s="698">
        <v>1</v>
      </c>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6"/>
      <c r="AY223" s="8"/>
      <c r="AZ223" s="8"/>
      <c r="BA223" s="8"/>
    </row>
    <row r="224" spans="1:53" ht="14.5" outlineLevel="1" x14ac:dyDescent="0.35">
      <c r="A224" s="6"/>
      <c r="B224" s="7"/>
      <c r="C224" s="17"/>
      <c r="D224" s="17"/>
      <c r="E224" s="17"/>
      <c r="F224" s="26"/>
      <c r="G224" s="503"/>
      <c r="I224" s="26"/>
      <c r="J224" s="26"/>
      <c r="K224" s="26"/>
      <c r="N224" s="502"/>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6"/>
      <c r="AY224" s="8"/>
      <c r="AZ224" s="8"/>
      <c r="BA224" s="8"/>
    </row>
    <row r="225" spans="1:53" ht="14.5" outlineLevel="1" x14ac:dyDescent="0.35">
      <c r="A225" s="6"/>
      <c r="B225" s="7"/>
      <c r="C225" s="17"/>
      <c r="D225" s="17"/>
      <c r="E225" s="17"/>
      <c r="F225" s="26"/>
      <c r="G225" s="26" t="s">
        <v>788</v>
      </c>
      <c r="H225" t="s">
        <v>802</v>
      </c>
      <c r="I225" t="s">
        <v>802</v>
      </c>
      <c r="J225" t="s">
        <v>802</v>
      </c>
      <c r="K225" t="s">
        <v>802</v>
      </c>
      <c r="L225" t="s">
        <v>385</v>
      </c>
      <c r="M225" t="s">
        <v>385</v>
      </c>
      <c r="N225" t="s">
        <v>385</v>
      </c>
      <c r="O225" t="s">
        <v>385</v>
      </c>
      <c r="P225" t="s">
        <v>775</v>
      </c>
      <c r="Q225" t="s">
        <v>775</v>
      </c>
      <c r="R225" t="s">
        <v>775</v>
      </c>
      <c r="S225" t="s">
        <v>775</v>
      </c>
      <c r="T225" t="s">
        <v>776</v>
      </c>
      <c r="U225" t="s">
        <v>776</v>
      </c>
      <c r="V225" t="s">
        <v>776</v>
      </c>
      <c r="W225" t="s">
        <v>776</v>
      </c>
      <c r="X225" t="s">
        <v>777</v>
      </c>
      <c r="Y225" t="s">
        <v>777</v>
      </c>
      <c r="Z225" t="s">
        <v>777</v>
      </c>
      <c r="AA225" t="s">
        <v>777</v>
      </c>
      <c r="AB225" t="s">
        <v>778</v>
      </c>
      <c r="AC225" t="s">
        <v>778</v>
      </c>
      <c r="AD225" t="s">
        <v>778</v>
      </c>
      <c r="AE225" t="s">
        <v>778</v>
      </c>
      <c r="AF225" t="s">
        <v>779</v>
      </c>
      <c r="AG225" t="s">
        <v>779</v>
      </c>
      <c r="AH225" t="s">
        <v>779</v>
      </c>
      <c r="AI225" t="s">
        <v>779</v>
      </c>
      <c r="AJ225" t="s">
        <v>780</v>
      </c>
      <c r="AK225" t="s">
        <v>780</v>
      </c>
      <c r="AL225" t="s">
        <v>780</v>
      </c>
      <c r="AM225" t="s">
        <v>780</v>
      </c>
      <c r="AN225" t="s">
        <v>781</v>
      </c>
      <c r="AO225" t="s">
        <v>781</v>
      </c>
      <c r="AP225" t="s">
        <v>781</v>
      </c>
      <c r="AQ225" t="s">
        <v>781</v>
      </c>
      <c r="AR225" t="s">
        <v>782</v>
      </c>
      <c r="AS225" t="s">
        <v>782</v>
      </c>
      <c r="AT225" t="s">
        <v>782</v>
      </c>
      <c r="AU225" t="s">
        <v>782</v>
      </c>
      <c r="AV225" s="193"/>
      <c r="AW225" s="193"/>
      <c r="AX225" s="16"/>
      <c r="AY225" s="8"/>
      <c r="AZ225" s="8"/>
      <c r="BA225" s="8"/>
    </row>
    <row r="226" spans="1:53" ht="14.5" outlineLevel="1" x14ac:dyDescent="0.35">
      <c r="A226" s="6"/>
      <c r="B226" s="7"/>
      <c r="C226" s="17"/>
      <c r="D226" s="17"/>
      <c r="E226" s="17"/>
      <c r="F226" s="26"/>
      <c r="G226" s="26" t="s">
        <v>787</v>
      </c>
      <c r="H226" t="s">
        <v>1022</v>
      </c>
      <c r="I226" t="s">
        <v>1023</v>
      </c>
      <c r="J226" t="s">
        <v>1024</v>
      </c>
      <c r="K226" t="s">
        <v>969</v>
      </c>
      <c r="L226" t="str">
        <f>H226</f>
        <v>knock</v>
      </c>
      <c r="M226" t="str">
        <f t="shared" ref="M226:AU226" si="75">I226</f>
        <v>pre-em</v>
      </c>
      <c r="N226" t="str">
        <f t="shared" si="75"/>
        <v>selective_and_spraytop</v>
      </c>
      <c r="O226" t="str">
        <f t="shared" si="75"/>
        <v>fungicide</v>
      </c>
      <c r="P226" t="str">
        <f t="shared" si="75"/>
        <v>knock</v>
      </c>
      <c r="Q226" t="str">
        <f t="shared" si="75"/>
        <v>pre-em</v>
      </c>
      <c r="R226" t="str">
        <f t="shared" si="75"/>
        <v>selective_and_spraytop</v>
      </c>
      <c r="S226" t="str">
        <f t="shared" si="75"/>
        <v>fungicide</v>
      </c>
      <c r="T226" t="str">
        <f t="shared" si="75"/>
        <v>knock</v>
      </c>
      <c r="U226" t="str">
        <f t="shared" si="75"/>
        <v>pre-em</v>
      </c>
      <c r="V226" t="str">
        <f t="shared" si="75"/>
        <v>selective_and_spraytop</v>
      </c>
      <c r="W226" t="str">
        <f t="shared" si="75"/>
        <v>fungicide</v>
      </c>
      <c r="X226" t="str">
        <f t="shared" si="75"/>
        <v>knock</v>
      </c>
      <c r="Y226" t="str">
        <f t="shared" si="75"/>
        <v>pre-em</v>
      </c>
      <c r="Z226" t="str">
        <f t="shared" si="75"/>
        <v>selective_and_spraytop</v>
      </c>
      <c r="AA226" t="str">
        <f t="shared" si="75"/>
        <v>fungicide</v>
      </c>
      <c r="AB226" t="str">
        <f t="shared" si="75"/>
        <v>knock</v>
      </c>
      <c r="AC226" t="str">
        <f t="shared" si="75"/>
        <v>pre-em</v>
      </c>
      <c r="AD226" t="str">
        <f t="shared" si="75"/>
        <v>selective_and_spraytop</v>
      </c>
      <c r="AE226" t="str">
        <f t="shared" si="75"/>
        <v>fungicide</v>
      </c>
      <c r="AF226" t="str">
        <f t="shared" si="75"/>
        <v>knock</v>
      </c>
      <c r="AG226" t="str">
        <f t="shared" si="75"/>
        <v>pre-em</v>
      </c>
      <c r="AH226" t="str">
        <f t="shared" si="75"/>
        <v>selective_and_spraytop</v>
      </c>
      <c r="AI226" t="str">
        <f t="shared" si="75"/>
        <v>fungicide</v>
      </c>
      <c r="AJ226" t="str">
        <f t="shared" si="75"/>
        <v>knock</v>
      </c>
      <c r="AK226" t="str">
        <f t="shared" si="75"/>
        <v>pre-em</v>
      </c>
      <c r="AL226" t="str">
        <f t="shared" si="75"/>
        <v>selective_and_spraytop</v>
      </c>
      <c r="AM226" t="str">
        <f t="shared" si="75"/>
        <v>fungicide</v>
      </c>
      <c r="AN226" t="str">
        <f t="shared" si="75"/>
        <v>knock</v>
      </c>
      <c r="AO226" t="str">
        <f t="shared" si="75"/>
        <v>pre-em</v>
      </c>
      <c r="AP226" t="str">
        <f t="shared" si="75"/>
        <v>selective_and_spraytop</v>
      </c>
      <c r="AQ226" t="str">
        <f t="shared" si="75"/>
        <v>fungicide</v>
      </c>
      <c r="AR226" t="str">
        <f t="shared" si="75"/>
        <v>knock</v>
      </c>
      <c r="AS226" t="str">
        <f t="shared" si="75"/>
        <v>pre-em</v>
      </c>
      <c r="AT226" t="str">
        <f t="shared" si="75"/>
        <v>selective_and_spraytop</v>
      </c>
      <c r="AU226" t="str">
        <f t="shared" si="75"/>
        <v>fungicide</v>
      </c>
      <c r="AV226" s="193"/>
      <c r="AW226" s="193"/>
      <c r="AX226" s="16"/>
      <c r="AY226" s="8"/>
      <c r="AZ226" s="8"/>
      <c r="BA226" s="8"/>
    </row>
    <row r="227" spans="1:53" ht="14.5" outlineLevel="1" x14ac:dyDescent="0.35">
      <c r="A227" s="6"/>
      <c r="B227" s="7"/>
      <c r="C227" s="17"/>
      <c r="D227" s="17"/>
      <c r="E227" s="17"/>
      <c r="F227" s="26"/>
      <c r="G227" s="26" t="str">
        <f>_xlfn.CONCAT(H163:M163)</f>
        <v>AAAA2A1a</v>
      </c>
      <c r="H227" s="229">
        <v>0</v>
      </c>
      <c r="I227" s="229">
        <v>0</v>
      </c>
      <c r="J227" s="229">
        <v>0</v>
      </c>
      <c r="K227" s="229">
        <v>0</v>
      </c>
      <c r="L227" s="699" cm="1">
        <f t="array" ref="L227">INDEX($H227:$K227,0,MATCH(L$226,$H$226:$K$226,0))*INDEX($J$220:$R$223,MATCH(L$226,$I$220:$I$223,0),MATCH(L$225,$J$219:$R$219,0))</f>
        <v>0</v>
      </c>
      <c r="M227" s="699" cm="1">
        <f t="array" ref="M227">INDEX($H227:$K227,0,MATCH(M$226,$H$226:$K$226,0))*INDEX($J$220:$R$223,MATCH(M$226,$I$220:$I$223,0),MATCH(M$225,$J$219:$R$219,0))</f>
        <v>0</v>
      </c>
      <c r="N227" s="699" cm="1">
        <f t="array" ref="N227">INDEX($H227:$K227,0,MATCH(N$226,$H$226:$K$226,0))*INDEX($J$220:$R$223,MATCH(N$226,$I$220:$I$223,0),MATCH(N$225,$J$219:$R$219,0))</f>
        <v>0</v>
      </c>
      <c r="O227" s="699" cm="1">
        <f t="array" ref="O227">INDEX($H227:$K227,0,MATCH(O$226,$H$226:$K$226,0))*INDEX($J$220:$R$223,MATCH(O$226,$I$220:$I$223,0),MATCH(O$225,$J$219:$R$219,0))</f>
        <v>0</v>
      </c>
      <c r="P227" s="699" cm="1">
        <f t="array" ref="P227">INDEX($H227:$K227,0,MATCH(P$226,$H$226:$K$226,0))*INDEX($J$220:$R$223,MATCH(P$226,$I$220:$I$223,0),MATCH(P$225,$J$219:$R$219,0))</f>
        <v>0</v>
      </c>
      <c r="Q227" s="699" cm="1">
        <f t="array" ref="Q227">INDEX($H227:$K227,0,MATCH(Q$226,$H$226:$K$226,0))*INDEX($J$220:$R$223,MATCH(Q$226,$I$220:$I$223,0),MATCH(Q$225,$J$219:$R$219,0))</f>
        <v>0</v>
      </c>
      <c r="R227" s="699" cm="1">
        <f t="array" ref="R227">INDEX($H227:$K227,0,MATCH(R$226,$H$226:$K$226,0))*INDEX($J$220:$R$223,MATCH(R$226,$I$220:$I$223,0),MATCH(R$225,$J$219:$R$219,0))</f>
        <v>0</v>
      </c>
      <c r="S227" s="699" cm="1">
        <f t="array" ref="S227">INDEX($H227:$K227,0,MATCH(S$226,$H$226:$K$226,0))*INDEX($J$220:$R$223,MATCH(S$226,$I$220:$I$223,0),MATCH(S$225,$J$219:$R$219,0))</f>
        <v>0</v>
      </c>
      <c r="T227" s="699" cm="1">
        <f t="array" ref="T227">INDEX($H227:$K227,0,MATCH(T$226,$H$226:$K$226,0))*INDEX($J$220:$R$223,MATCH(T$226,$I$220:$I$223,0),MATCH(T$225,$J$219:$R$219,0))</f>
        <v>0</v>
      </c>
      <c r="U227" s="699" cm="1">
        <f t="array" ref="U227">INDEX($H227:$K227,0,MATCH(U$226,$H$226:$K$226,0))*INDEX($J$220:$R$223,MATCH(U$226,$I$220:$I$223,0),MATCH(U$225,$J$219:$R$219,0))</f>
        <v>0</v>
      </c>
      <c r="V227" s="699" cm="1">
        <f t="array" ref="V227">INDEX($H227:$K227,0,MATCH(V$226,$H$226:$K$226,0))*INDEX($J$220:$R$223,MATCH(V$226,$I$220:$I$223,0),MATCH(V$225,$J$219:$R$219,0))</f>
        <v>0</v>
      </c>
      <c r="W227" s="699" cm="1">
        <f t="array" ref="W227">INDEX($H227:$K227,0,MATCH(W$226,$H$226:$K$226,0))*INDEX($J$220:$R$223,MATCH(W$226,$I$220:$I$223,0),MATCH(W$225,$J$219:$R$219,0))</f>
        <v>0</v>
      </c>
      <c r="X227" s="699" cm="1">
        <f t="array" ref="X227">INDEX($H227:$K227,0,MATCH(X$226,$H$226:$K$226,0))*INDEX($J$220:$R$223,MATCH(X$226,$I$220:$I$223,0),MATCH(X$225,$J$219:$R$219,0))</f>
        <v>0</v>
      </c>
      <c r="Y227" s="699" cm="1">
        <f t="array" ref="Y227">INDEX($H227:$K227,0,MATCH(Y$226,$H$226:$K$226,0))*INDEX($J$220:$R$223,MATCH(Y$226,$I$220:$I$223,0),MATCH(Y$225,$J$219:$R$219,0))</f>
        <v>0</v>
      </c>
      <c r="Z227" s="699" cm="1">
        <f t="array" ref="Z227">INDEX($H227:$K227,0,MATCH(Z$226,$H$226:$K$226,0))*INDEX($J$220:$R$223,MATCH(Z$226,$I$220:$I$223,0),MATCH(Z$225,$J$219:$R$219,0))</f>
        <v>0</v>
      </c>
      <c r="AA227" s="699" cm="1">
        <f t="array" ref="AA227">INDEX($H227:$K227,0,MATCH(AA$226,$H$226:$K$226,0))*INDEX($J$220:$R$223,MATCH(AA$226,$I$220:$I$223,0),MATCH(AA$225,$J$219:$R$219,0))</f>
        <v>0</v>
      </c>
      <c r="AB227" s="699" cm="1">
        <f t="array" ref="AB227">INDEX($H227:$K227,0,MATCH(AB$226,$H$226:$K$226,0))*INDEX($J$220:$R$223,MATCH(AB$226,$I$220:$I$223,0),MATCH(AB$225,$J$219:$R$219,0))</f>
        <v>0</v>
      </c>
      <c r="AC227" s="699" cm="1">
        <f t="array" ref="AC227">INDEX($H227:$K227,0,MATCH(AC$226,$H$226:$K$226,0))*INDEX($J$220:$R$223,MATCH(AC$226,$I$220:$I$223,0),MATCH(AC$225,$J$219:$R$219,0))</f>
        <v>0</v>
      </c>
      <c r="AD227" s="699" cm="1">
        <f t="array" ref="AD227">INDEX($H227:$K227,0,MATCH(AD$226,$H$226:$K$226,0))*INDEX($J$220:$R$223,MATCH(AD$226,$I$220:$I$223,0),MATCH(AD$225,$J$219:$R$219,0))</f>
        <v>0</v>
      </c>
      <c r="AE227" s="699" cm="1">
        <f t="array" ref="AE227">INDEX($H227:$K227,0,MATCH(AE$226,$H$226:$K$226,0))*INDEX($J$220:$R$223,MATCH(AE$226,$I$220:$I$223,0),MATCH(AE$225,$J$219:$R$219,0))</f>
        <v>0</v>
      </c>
      <c r="AF227" s="699" cm="1">
        <f t="array" ref="AF227">INDEX($H227:$K227,0,MATCH(AF$226,$H$226:$K$226,0))*INDEX($J$220:$R$223,MATCH(AF$226,$I$220:$I$223,0),MATCH(AF$225,$J$219:$R$219,0))</f>
        <v>0</v>
      </c>
      <c r="AG227" s="699" cm="1">
        <f t="array" ref="AG227">INDEX($H227:$K227,0,MATCH(AG$226,$H$226:$K$226,0))*INDEX($J$220:$R$223,MATCH(AG$226,$I$220:$I$223,0),MATCH(AG$225,$J$219:$R$219,0))</f>
        <v>0</v>
      </c>
      <c r="AH227" s="699" cm="1">
        <f t="array" ref="AH227">INDEX($H227:$K227,0,MATCH(AH$226,$H$226:$K$226,0))*INDEX($J$220:$R$223,MATCH(AH$226,$I$220:$I$223,0),MATCH(AH$225,$J$219:$R$219,0))</f>
        <v>0</v>
      </c>
      <c r="AI227" s="699" cm="1">
        <f t="array" ref="AI227">INDEX($H227:$K227,0,MATCH(AI$226,$H$226:$K$226,0))*INDEX($J$220:$R$223,MATCH(AI$226,$I$220:$I$223,0),MATCH(AI$225,$J$219:$R$219,0))</f>
        <v>0</v>
      </c>
      <c r="AJ227" s="699" cm="1">
        <f t="array" ref="AJ227">INDEX($H227:$K227,0,MATCH(AJ$226,$H$226:$K$226,0))*INDEX($J$220:$R$223,MATCH(AJ$226,$I$220:$I$223,0),MATCH(AJ$225,$J$219:$R$219,0))</f>
        <v>0</v>
      </c>
      <c r="AK227" s="699" cm="1">
        <f t="array" ref="AK227">INDEX($H227:$K227,0,MATCH(AK$226,$H$226:$K$226,0))*INDEX($J$220:$R$223,MATCH(AK$226,$I$220:$I$223,0),MATCH(AK$225,$J$219:$R$219,0))</f>
        <v>0</v>
      </c>
      <c r="AL227" s="699" cm="1">
        <f t="array" ref="AL227">INDEX($H227:$K227,0,MATCH(AL$226,$H$226:$K$226,0))*INDEX($J$220:$R$223,MATCH(AL$226,$I$220:$I$223,0),MATCH(AL$225,$J$219:$R$219,0))</f>
        <v>0</v>
      </c>
      <c r="AM227" s="699" cm="1">
        <f t="array" ref="AM227">INDEX($H227:$K227,0,MATCH(AM$226,$H$226:$K$226,0))*INDEX($J$220:$R$223,MATCH(AM$226,$I$220:$I$223,0),MATCH(AM$225,$J$219:$R$219,0))</f>
        <v>0</v>
      </c>
      <c r="AN227" s="699" cm="1">
        <f t="array" ref="AN227">INDEX($H227:$K227,0,MATCH(AN$226,$H$226:$K$226,0))*INDEX($J$220:$R$223,MATCH(AN$226,$I$220:$I$223,0),MATCH(AN$225,$J$219:$R$219,0))</f>
        <v>0</v>
      </c>
      <c r="AO227" s="699" cm="1">
        <f t="array" ref="AO227">INDEX($H227:$K227,0,MATCH(AO$226,$H$226:$K$226,0))*INDEX($J$220:$R$223,MATCH(AO$226,$I$220:$I$223,0),MATCH(AO$225,$J$219:$R$219,0))</f>
        <v>0</v>
      </c>
      <c r="AP227" s="699" cm="1">
        <f t="array" ref="AP227">INDEX($H227:$K227,0,MATCH(AP$226,$H$226:$K$226,0))*INDEX($J$220:$R$223,MATCH(AP$226,$I$220:$I$223,0),MATCH(AP$225,$J$219:$R$219,0))</f>
        <v>0</v>
      </c>
      <c r="AQ227" s="699" cm="1">
        <f t="array" ref="AQ227">INDEX($H227:$K227,0,MATCH(AQ$226,$H$226:$K$226,0))*INDEX($J$220:$R$223,MATCH(AQ$226,$I$220:$I$223,0),MATCH(AQ$225,$J$219:$R$219,0))</f>
        <v>0</v>
      </c>
      <c r="AR227" s="699" cm="1">
        <f t="array" ref="AR227">INDEX($H227:$K227,0,MATCH(AR$226,$H$226:$K$226,0))*INDEX($J$220:$R$223,MATCH(AR$226,$I$220:$I$223,0),MATCH(AR$225,$J$219:$R$219,0))</f>
        <v>0</v>
      </c>
      <c r="AS227" s="699" cm="1">
        <f t="array" ref="AS227">INDEX($H227:$K227,0,MATCH(AS$226,$H$226:$K$226,0))*INDEX($J$220:$R$223,MATCH(AS$226,$I$220:$I$223,0),MATCH(AS$225,$J$219:$R$219,0))</f>
        <v>0</v>
      </c>
      <c r="AT227" s="699" cm="1">
        <f t="array" ref="AT227">INDEX($H227:$K227,0,MATCH(AT$226,$H$226:$K$226,0))*INDEX($J$220:$R$223,MATCH(AT$226,$I$220:$I$223,0),MATCH(AT$225,$J$219:$R$219,0))</f>
        <v>0</v>
      </c>
      <c r="AU227" s="699" cm="1">
        <f t="array" ref="AU227">INDEX($H227:$K227,0,MATCH(AU$226,$H$226:$K$226,0))*INDEX($J$220:$R$223,MATCH(AU$226,$I$220:$I$223,0),MATCH(AU$225,$J$219:$R$219,0))</f>
        <v>0</v>
      </c>
      <c r="AV227" s="193"/>
      <c r="AW227" s="193"/>
      <c r="AX227" s="16"/>
      <c r="AY227" s="8"/>
      <c r="AZ227" s="8"/>
      <c r="BA227" s="8"/>
    </row>
    <row r="228" spans="1:53" ht="14.5" outlineLevel="1" x14ac:dyDescent="0.35">
      <c r="A228" s="6"/>
      <c r="B228" s="7"/>
      <c r="C228" s="17"/>
      <c r="D228" s="17"/>
      <c r="E228" s="17"/>
      <c r="F228" s="26"/>
      <c r="G228" s="26" t="str">
        <f>_xlfn.CONCAT(H164:M164)</f>
        <v>GGGGAg1a2</v>
      </c>
      <c r="H228" s="229">
        <v>0</v>
      </c>
      <c r="I228" s="229">
        <v>0</v>
      </c>
      <c r="J228" s="229">
        <v>0</v>
      </c>
      <c r="K228" s="229">
        <v>0</v>
      </c>
      <c r="L228" s="699" cm="1">
        <f t="array" ref="L228">INDEX($H228:$K228,0,MATCH(L$226,$H$226:$K$226,0))*INDEX($J$220:$R$223,MATCH(L$226,$I$220:$I$223,0),MATCH(L$225,$J$219:$R$219,0))</f>
        <v>0</v>
      </c>
      <c r="M228" s="699" cm="1">
        <f t="array" ref="M228">INDEX($H228:$K228,0,MATCH(M$226,$H$226:$K$226,0))*INDEX($J$220:$R$223,MATCH(M$226,$I$220:$I$223,0),MATCH(M$225,$J$219:$R$219,0))</f>
        <v>0</v>
      </c>
      <c r="N228" s="699" cm="1">
        <f t="array" ref="N228">INDEX($H228:$K228,0,MATCH(N$226,$H$226:$K$226,0))*INDEX($J$220:$R$223,MATCH(N$226,$I$220:$I$223,0),MATCH(N$225,$J$219:$R$219,0))</f>
        <v>0</v>
      </c>
      <c r="O228" s="699" cm="1">
        <f t="array" ref="O228">INDEX($H228:$K228,0,MATCH(O$226,$H$226:$K$226,0))*INDEX($J$220:$R$223,MATCH(O$226,$I$220:$I$223,0),MATCH(O$225,$J$219:$R$219,0))</f>
        <v>0</v>
      </c>
      <c r="P228" s="699" cm="1">
        <f t="array" ref="P228">INDEX($H228:$K228,0,MATCH(P$226,$H$226:$K$226,0))*INDEX($J$220:$R$223,MATCH(P$226,$I$220:$I$223,0),MATCH(P$225,$J$219:$R$219,0))</f>
        <v>0</v>
      </c>
      <c r="Q228" s="699" cm="1">
        <f t="array" ref="Q228">INDEX($H228:$K228,0,MATCH(Q$226,$H$226:$K$226,0))*INDEX($J$220:$R$223,MATCH(Q$226,$I$220:$I$223,0),MATCH(Q$225,$J$219:$R$219,0))</f>
        <v>0</v>
      </c>
      <c r="R228" s="699" cm="1">
        <f t="array" ref="R228">INDEX($H228:$K228,0,MATCH(R$226,$H$226:$K$226,0))*INDEX($J$220:$R$223,MATCH(R$226,$I$220:$I$223,0),MATCH(R$225,$J$219:$R$219,0))</f>
        <v>0</v>
      </c>
      <c r="S228" s="699" cm="1">
        <f t="array" ref="S228">INDEX($H228:$K228,0,MATCH(S$226,$H$226:$K$226,0))*INDEX($J$220:$R$223,MATCH(S$226,$I$220:$I$223,0),MATCH(S$225,$J$219:$R$219,0))</f>
        <v>0</v>
      </c>
      <c r="T228" s="699" cm="1">
        <f t="array" ref="T228">INDEX($H228:$K228,0,MATCH(T$226,$H$226:$K$226,0))*INDEX($J$220:$R$223,MATCH(T$226,$I$220:$I$223,0),MATCH(T$225,$J$219:$R$219,0))</f>
        <v>0</v>
      </c>
      <c r="U228" s="699" cm="1">
        <f t="array" ref="U228">INDEX($H228:$K228,0,MATCH(U$226,$H$226:$K$226,0))*INDEX($J$220:$R$223,MATCH(U$226,$I$220:$I$223,0),MATCH(U$225,$J$219:$R$219,0))</f>
        <v>0</v>
      </c>
      <c r="V228" s="699" cm="1">
        <f t="array" ref="V228">INDEX($H228:$K228,0,MATCH(V$226,$H$226:$K$226,0))*INDEX($J$220:$R$223,MATCH(V$226,$I$220:$I$223,0),MATCH(V$225,$J$219:$R$219,0))</f>
        <v>0</v>
      </c>
      <c r="W228" s="699" cm="1">
        <f t="array" ref="W228">INDEX($H228:$K228,0,MATCH(W$226,$H$226:$K$226,0))*INDEX($J$220:$R$223,MATCH(W$226,$I$220:$I$223,0),MATCH(W$225,$J$219:$R$219,0))</f>
        <v>0</v>
      </c>
      <c r="X228" s="699" cm="1">
        <f t="array" ref="X228">INDEX($H228:$K228,0,MATCH(X$226,$H$226:$K$226,0))*INDEX($J$220:$R$223,MATCH(X$226,$I$220:$I$223,0),MATCH(X$225,$J$219:$R$219,0))</f>
        <v>0</v>
      </c>
      <c r="Y228" s="699" cm="1">
        <f t="array" ref="Y228">INDEX($H228:$K228,0,MATCH(Y$226,$H$226:$K$226,0))*INDEX($J$220:$R$223,MATCH(Y$226,$I$220:$I$223,0),MATCH(Y$225,$J$219:$R$219,0))</f>
        <v>0</v>
      </c>
      <c r="Z228" s="699" cm="1">
        <f t="array" ref="Z228">INDEX($H228:$K228,0,MATCH(Z$226,$H$226:$K$226,0))*INDEX($J$220:$R$223,MATCH(Z$226,$I$220:$I$223,0),MATCH(Z$225,$J$219:$R$219,0))</f>
        <v>0</v>
      </c>
      <c r="AA228" s="699" cm="1">
        <f t="array" ref="AA228">INDEX($H228:$K228,0,MATCH(AA$226,$H$226:$K$226,0))*INDEX($J$220:$R$223,MATCH(AA$226,$I$220:$I$223,0),MATCH(AA$225,$J$219:$R$219,0))</f>
        <v>0</v>
      </c>
      <c r="AB228" s="699" cm="1">
        <f t="array" ref="AB228">INDEX($H228:$K228,0,MATCH(AB$226,$H$226:$K$226,0))*INDEX($J$220:$R$223,MATCH(AB$226,$I$220:$I$223,0),MATCH(AB$225,$J$219:$R$219,0))</f>
        <v>0</v>
      </c>
      <c r="AC228" s="699" cm="1">
        <f t="array" ref="AC228">INDEX($H228:$K228,0,MATCH(AC$226,$H$226:$K$226,0))*INDEX($J$220:$R$223,MATCH(AC$226,$I$220:$I$223,0),MATCH(AC$225,$J$219:$R$219,0))</f>
        <v>0</v>
      </c>
      <c r="AD228" s="699" cm="1">
        <f t="array" ref="AD228">INDEX($H228:$K228,0,MATCH(AD$226,$H$226:$K$226,0))*INDEX($J$220:$R$223,MATCH(AD$226,$I$220:$I$223,0),MATCH(AD$225,$J$219:$R$219,0))</f>
        <v>0</v>
      </c>
      <c r="AE228" s="699" cm="1">
        <f t="array" ref="AE228">INDEX($H228:$K228,0,MATCH(AE$226,$H$226:$K$226,0))*INDEX($J$220:$R$223,MATCH(AE$226,$I$220:$I$223,0),MATCH(AE$225,$J$219:$R$219,0))</f>
        <v>0</v>
      </c>
      <c r="AF228" s="699" cm="1">
        <f t="array" ref="AF228">INDEX($H228:$K228,0,MATCH(AF$226,$H$226:$K$226,0))*INDEX($J$220:$R$223,MATCH(AF$226,$I$220:$I$223,0),MATCH(AF$225,$J$219:$R$219,0))</f>
        <v>0</v>
      </c>
      <c r="AG228" s="699" cm="1">
        <f t="array" ref="AG228">INDEX($H228:$K228,0,MATCH(AG$226,$H$226:$K$226,0))*INDEX($J$220:$R$223,MATCH(AG$226,$I$220:$I$223,0),MATCH(AG$225,$J$219:$R$219,0))</f>
        <v>0</v>
      </c>
      <c r="AH228" s="699" cm="1">
        <f t="array" ref="AH228">INDEX($H228:$K228,0,MATCH(AH$226,$H$226:$K$226,0))*INDEX($J$220:$R$223,MATCH(AH$226,$I$220:$I$223,0),MATCH(AH$225,$J$219:$R$219,0))</f>
        <v>0</v>
      </c>
      <c r="AI228" s="699" cm="1">
        <f t="array" ref="AI228">INDEX($H228:$K228,0,MATCH(AI$226,$H$226:$K$226,0))*INDEX($J$220:$R$223,MATCH(AI$226,$I$220:$I$223,0),MATCH(AI$225,$J$219:$R$219,0))</f>
        <v>0</v>
      </c>
      <c r="AJ228" s="699" cm="1">
        <f t="array" ref="AJ228">INDEX($H228:$K228,0,MATCH(AJ$226,$H$226:$K$226,0))*INDEX($J$220:$R$223,MATCH(AJ$226,$I$220:$I$223,0),MATCH(AJ$225,$J$219:$R$219,0))</f>
        <v>0</v>
      </c>
      <c r="AK228" s="699" cm="1">
        <f t="array" ref="AK228">INDEX($H228:$K228,0,MATCH(AK$226,$H$226:$K$226,0))*INDEX($J$220:$R$223,MATCH(AK$226,$I$220:$I$223,0),MATCH(AK$225,$J$219:$R$219,0))</f>
        <v>0</v>
      </c>
      <c r="AL228" s="699" cm="1">
        <f t="array" ref="AL228">INDEX($H228:$K228,0,MATCH(AL$226,$H$226:$K$226,0))*INDEX($J$220:$R$223,MATCH(AL$226,$I$220:$I$223,0),MATCH(AL$225,$J$219:$R$219,0))</f>
        <v>0</v>
      </c>
      <c r="AM228" s="699" cm="1">
        <f t="array" ref="AM228">INDEX($H228:$K228,0,MATCH(AM$226,$H$226:$K$226,0))*INDEX($J$220:$R$223,MATCH(AM$226,$I$220:$I$223,0),MATCH(AM$225,$J$219:$R$219,0))</f>
        <v>0</v>
      </c>
      <c r="AN228" s="699" cm="1">
        <f t="array" ref="AN228">INDEX($H228:$K228,0,MATCH(AN$226,$H$226:$K$226,0))*INDEX($J$220:$R$223,MATCH(AN$226,$I$220:$I$223,0),MATCH(AN$225,$J$219:$R$219,0))</f>
        <v>0</v>
      </c>
      <c r="AO228" s="699" cm="1">
        <f t="array" ref="AO228">INDEX($H228:$K228,0,MATCH(AO$226,$H$226:$K$226,0))*INDEX($J$220:$R$223,MATCH(AO$226,$I$220:$I$223,0),MATCH(AO$225,$J$219:$R$219,0))</f>
        <v>0</v>
      </c>
      <c r="AP228" s="699" cm="1">
        <f t="array" ref="AP228">INDEX($H228:$K228,0,MATCH(AP$226,$H$226:$K$226,0))*INDEX($J$220:$R$223,MATCH(AP$226,$I$220:$I$223,0),MATCH(AP$225,$J$219:$R$219,0))</f>
        <v>0</v>
      </c>
      <c r="AQ228" s="699" cm="1">
        <f t="array" ref="AQ228">INDEX($H228:$K228,0,MATCH(AQ$226,$H$226:$K$226,0))*INDEX($J$220:$R$223,MATCH(AQ$226,$I$220:$I$223,0),MATCH(AQ$225,$J$219:$R$219,0))</f>
        <v>0</v>
      </c>
      <c r="AR228" s="699" cm="1">
        <f t="array" ref="AR228">INDEX($H228:$K228,0,MATCH(AR$226,$H$226:$K$226,0))*INDEX($J$220:$R$223,MATCH(AR$226,$I$220:$I$223,0),MATCH(AR$225,$J$219:$R$219,0))</f>
        <v>0</v>
      </c>
      <c r="AS228" s="699" cm="1">
        <f t="array" ref="AS228">INDEX($H228:$K228,0,MATCH(AS$226,$H$226:$K$226,0))*INDEX($J$220:$R$223,MATCH(AS$226,$I$220:$I$223,0),MATCH(AS$225,$J$219:$R$219,0))</f>
        <v>0</v>
      </c>
      <c r="AT228" s="699" cm="1">
        <f t="array" ref="AT228">INDEX($H228:$K228,0,MATCH(AT$226,$H$226:$K$226,0))*INDEX($J$220:$R$223,MATCH(AT$226,$I$220:$I$223,0),MATCH(AT$225,$J$219:$R$219,0))</f>
        <v>0</v>
      </c>
      <c r="AU228" s="699" cm="1">
        <f t="array" ref="AU228">INDEX($H228:$K228,0,MATCH(AU$226,$H$226:$K$226,0))*INDEX($J$220:$R$223,MATCH(AU$226,$I$220:$I$223,0),MATCH(AU$225,$J$219:$R$219,0))</f>
        <v>0</v>
      </c>
      <c r="AV228" s="193"/>
      <c r="AW228" s="193"/>
      <c r="AX228" s="16"/>
      <c r="AY228" s="8"/>
      <c r="AZ228" s="8"/>
      <c r="BA228" s="8"/>
    </row>
    <row r="229" spans="1:53" ht="14.5" outlineLevel="1" x14ac:dyDescent="0.35">
      <c r="A229" s="6"/>
      <c r="B229" s="7"/>
      <c r="C229" s="17"/>
      <c r="D229" s="17"/>
      <c r="E229" s="17"/>
      <c r="F229" s="26"/>
      <c r="G229" s="26" t="str">
        <f>_xlfn.CONCAT(H165:M165)</f>
        <v>GGGGSg1a2</v>
      </c>
      <c r="H229" s="229">
        <v>0</v>
      </c>
      <c r="I229" s="229">
        <v>0</v>
      </c>
      <c r="J229" s="229">
        <v>0</v>
      </c>
      <c r="K229" s="229">
        <v>0</v>
      </c>
      <c r="L229" s="699" cm="1">
        <f t="array" ref="L229">INDEX($H229:$K229,0,MATCH(L$226,$H$226:$K$226,0))*INDEX($J$220:$R$223,MATCH(L$226,$I$220:$I$223,0),MATCH(L$225,$J$219:$R$219,0))</f>
        <v>0</v>
      </c>
      <c r="M229" s="699" cm="1">
        <f t="array" ref="M229">INDEX($H229:$K229,0,MATCH(M$226,$H$226:$K$226,0))*INDEX($J$220:$R$223,MATCH(M$226,$I$220:$I$223,0),MATCH(M$225,$J$219:$R$219,0))</f>
        <v>0</v>
      </c>
      <c r="N229" s="699" cm="1">
        <f t="array" ref="N229">INDEX($H229:$K229,0,MATCH(N$226,$H$226:$K$226,0))*INDEX($J$220:$R$223,MATCH(N$226,$I$220:$I$223,0),MATCH(N$225,$J$219:$R$219,0))</f>
        <v>0</v>
      </c>
      <c r="O229" s="699" cm="1">
        <f t="array" ref="O229">INDEX($H229:$K229,0,MATCH(O$226,$H$226:$K$226,0))*INDEX($J$220:$R$223,MATCH(O$226,$I$220:$I$223,0),MATCH(O$225,$J$219:$R$219,0))</f>
        <v>0</v>
      </c>
      <c r="P229" s="699" cm="1">
        <f t="array" ref="P229">INDEX($H229:$K229,0,MATCH(P$226,$H$226:$K$226,0))*INDEX($J$220:$R$223,MATCH(P$226,$I$220:$I$223,0),MATCH(P$225,$J$219:$R$219,0))</f>
        <v>0</v>
      </c>
      <c r="Q229" s="699" cm="1">
        <f t="array" ref="Q229">INDEX($H229:$K229,0,MATCH(Q$226,$H$226:$K$226,0))*INDEX($J$220:$R$223,MATCH(Q$226,$I$220:$I$223,0),MATCH(Q$225,$J$219:$R$219,0))</f>
        <v>0</v>
      </c>
      <c r="R229" s="699" cm="1">
        <f t="array" ref="R229">INDEX($H229:$K229,0,MATCH(R$226,$H$226:$K$226,0))*INDEX($J$220:$R$223,MATCH(R$226,$I$220:$I$223,0),MATCH(R$225,$J$219:$R$219,0))</f>
        <v>0</v>
      </c>
      <c r="S229" s="699" cm="1">
        <f t="array" ref="S229">INDEX($H229:$K229,0,MATCH(S$226,$H$226:$K$226,0))*INDEX($J$220:$R$223,MATCH(S$226,$I$220:$I$223,0),MATCH(S$225,$J$219:$R$219,0))</f>
        <v>0</v>
      </c>
      <c r="T229" s="699" cm="1">
        <f t="array" ref="T229">INDEX($H229:$K229,0,MATCH(T$226,$H$226:$K$226,0))*INDEX($J$220:$R$223,MATCH(T$226,$I$220:$I$223,0),MATCH(T$225,$J$219:$R$219,0))</f>
        <v>0</v>
      </c>
      <c r="U229" s="699" cm="1">
        <f t="array" ref="U229">INDEX($H229:$K229,0,MATCH(U$226,$H$226:$K$226,0))*INDEX($J$220:$R$223,MATCH(U$226,$I$220:$I$223,0),MATCH(U$225,$J$219:$R$219,0))</f>
        <v>0</v>
      </c>
      <c r="V229" s="699" cm="1">
        <f t="array" ref="V229">INDEX($H229:$K229,0,MATCH(V$226,$H$226:$K$226,0))*INDEX($J$220:$R$223,MATCH(V$226,$I$220:$I$223,0),MATCH(V$225,$J$219:$R$219,0))</f>
        <v>0</v>
      </c>
      <c r="W229" s="699" cm="1">
        <f t="array" ref="W229">INDEX($H229:$K229,0,MATCH(W$226,$H$226:$K$226,0))*INDEX($J$220:$R$223,MATCH(W$226,$I$220:$I$223,0),MATCH(W$225,$J$219:$R$219,0))</f>
        <v>0</v>
      </c>
      <c r="X229" s="699" cm="1">
        <f t="array" ref="X229">INDEX($H229:$K229,0,MATCH(X$226,$H$226:$K$226,0))*INDEX($J$220:$R$223,MATCH(X$226,$I$220:$I$223,0),MATCH(X$225,$J$219:$R$219,0))</f>
        <v>0</v>
      </c>
      <c r="Y229" s="699" cm="1">
        <f t="array" ref="Y229">INDEX($H229:$K229,0,MATCH(Y$226,$H$226:$K$226,0))*INDEX($J$220:$R$223,MATCH(Y$226,$I$220:$I$223,0),MATCH(Y$225,$J$219:$R$219,0))</f>
        <v>0</v>
      </c>
      <c r="Z229" s="699" cm="1">
        <f t="array" ref="Z229">INDEX($H229:$K229,0,MATCH(Z$226,$H$226:$K$226,0))*INDEX($J$220:$R$223,MATCH(Z$226,$I$220:$I$223,0),MATCH(Z$225,$J$219:$R$219,0))</f>
        <v>0</v>
      </c>
      <c r="AA229" s="699" cm="1">
        <f t="array" ref="AA229">INDEX($H229:$K229,0,MATCH(AA$226,$H$226:$K$226,0))*INDEX($J$220:$R$223,MATCH(AA$226,$I$220:$I$223,0),MATCH(AA$225,$J$219:$R$219,0))</f>
        <v>0</v>
      </c>
      <c r="AB229" s="699" cm="1">
        <f t="array" ref="AB229">INDEX($H229:$K229,0,MATCH(AB$226,$H$226:$K$226,0))*INDEX($J$220:$R$223,MATCH(AB$226,$I$220:$I$223,0),MATCH(AB$225,$J$219:$R$219,0))</f>
        <v>0</v>
      </c>
      <c r="AC229" s="699" cm="1">
        <f t="array" ref="AC229">INDEX($H229:$K229,0,MATCH(AC$226,$H$226:$K$226,0))*INDEX($J$220:$R$223,MATCH(AC$226,$I$220:$I$223,0),MATCH(AC$225,$J$219:$R$219,0))</f>
        <v>0</v>
      </c>
      <c r="AD229" s="699" cm="1">
        <f t="array" ref="AD229">INDEX($H229:$K229,0,MATCH(AD$226,$H$226:$K$226,0))*INDEX($J$220:$R$223,MATCH(AD$226,$I$220:$I$223,0),MATCH(AD$225,$J$219:$R$219,0))</f>
        <v>0</v>
      </c>
      <c r="AE229" s="699" cm="1">
        <f t="array" ref="AE229">INDEX($H229:$K229,0,MATCH(AE$226,$H$226:$K$226,0))*INDEX($J$220:$R$223,MATCH(AE$226,$I$220:$I$223,0),MATCH(AE$225,$J$219:$R$219,0))</f>
        <v>0</v>
      </c>
      <c r="AF229" s="699" cm="1">
        <f t="array" ref="AF229">INDEX($H229:$K229,0,MATCH(AF$226,$H$226:$K$226,0))*INDEX($J$220:$R$223,MATCH(AF$226,$I$220:$I$223,0),MATCH(AF$225,$J$219:$R$219,0))</f>
        <v>0</v>
      </c>
      <c r="AG229" s="699" cm="1">
        <f t="array" ref="AG229">INDEX($H229:$K229,0,MATCH(AG$226,$H$226:$K$226,0))*INDEX($J$220:$R$223,MATCH(AG$226,$I$220:$I$223,0),MATCH(AG$225,$J$219:$R$219,0))</f>
        <v>0</v>
      </c>
      <c r="AH229" s="699" cm="1">
        <f t="array" ref="AH229">INDEX($H229:$K229,0,MATCH(AH$226,$H$226:$K$226,0))*INDEX($J$220:$R$223,MATCH(AH$226,$I$220:$I$223,0),MATCH(AH$225,$J$219:$R$219,0))</f>
        <v>0</v>
      </c>
      <c r="AI229" s="699" cm="1">
        <f t="array" ref="AI229">INDEX($H229:$K229,0,MATCH(AI$226,$H$226:$K$226,0))*INDEX($J$220:$R$223,MATCH(AI$226,$I$220:$I$223,0),MATCH(AI$225,$J$219:$R$219,0))</f>
        <v>0</v>
      </c>
      <c r="AJ229" s="699" cm="1">
        <f t="array" ref="AJ229">INDEX($H229:$K229,0,MATCH(AJ$226,$H$226:$K$226,0))*INDEX($J$220:$R$223,MATCH(AJ$226,$I$220:$I$223,0),MATCH(AJ$225,$J$219:$R$219,0))</f>
        <v>0</v>
      </c>
      <c r="AK229" s="699" cm="1">
        <f t="array" ref="AK229">INDEX($H229:$K229,0,MATCH(AK$226,$H$226:$K$226,0))*INDEX($J$220:$R$223,MATCH(AK$226,$I$220:$I$223,0),MATCH(AK$225,$J$219:$R$219,0))</f>
        <v>0</v>
      </c>
      <c r="AL229" s="699" cm="1">
        <f t="array" ref="AL229">INDEX($H229:$K229,0,MATCH(AL$226,$H$226:$K$226,0))*INDEX($J$220:$R$223,MATCH(AL$226,$I$220:$I$223,0),MATCH(AL$225,$J$219:$R$219,0))</f>
        <v>0</v>
      </c>
      <c r="AM229" s="699" cm="1">
        <f t="array" ref="AM229">INDEX($H229:$K229,0,MATCH(AM$226,$H$226:$K$226,0))*INDEX($J$220:$R$223,MATCH(AM$226,$I$220:$I$223,0),MATCH(AM$225,$J$219:$R$219,0))</f>
        <v>0</v>
      </c>
      <c r="AN229" s="699" cm="1">
        <f t="array" ref="AN229">INDEX($H229:$K229,0,MATCH(AN$226,$H$226:$K$226,0))*INDEX($J$220:$R$223,MATCH(AN$226,$I$220:$I$223,0),MATCH(AN$225,$J$219:$R$219,0))</f>
        <v>0</v>
      </c>
      <c r="AO229" s="699" cm="1">
        <f t="array" ref="AO229">INDEX($H229:$K229,0,MATCH(AO$226,$H$226:$K$226,0))*INDEX($J$220:$R$223,MATCH(AO$226,$I$220:$I$223,0),MATCH(AO$225,$J$219:$R$219,0))</f>
        <v>0</v>
      </c>
      <c r="AP229" s="699" cm="1">
        <f t="array" ref="AP229">INDEX($H229:$K229,0,MATCH(AP$226,$H$226:$K$226,0))*INDEX($J$220:$R$223,MATCH(AP$226,$I$220:$I$223,0),MATCH(AP$225,$J$219:$R$219,0))</f>
        <v>0</v>
      </c>
      <c r="AQ229" s="699" cm="1">
        <f t="array" ref="AQ229">INDEX($H229:$K229,0,MATCH(AQ$226,$H$226:$K$226,0))*INDEX($J$220:$R$223,MATCH(AQ$226,$I$220:$I$223,0),MATCH(AQ$225,$J$219:$R$219,0))</f>
        <v>0</v>
      </c>
      <c r="AR229" s="699" cm="1">
        <f t="array" ref="AR229">INDEX($H229:$K229,0,MATCH(AR$226,$H$226:$K$226,0))*INDEX($J$220:$R$223,MATCH(AR$226,$I$220:$I$223,0),MATCH(AR$225,$J$219:$R$219,0))</f>
        <v>0</v>
      </c>
      <c r="AS229" s="699" cm="1">
        <f t="array" ref="AS229">INDEX($H229:$K229,0,MATCH(AS$226,$H$226:$K$226,0))*INDEX($J$220:$R$223,MATCH(AS$226,$I$220:$I$223,0),MATCH(AS$225,$J$219:$R$219,0))</f>
        <v>0</v>
      </c>
      <c r="AT229" s="699" cm="1">
        <f t="array" ref="AT229">INDEX($H229:$K229,0,MATCH(AT$226,$H$226:$K$226,0))*INDEX($J$220:$R$223,MATCH(AT$226,$I$220:$I$223,0),MATCH(AT$225,$J$219:$R$219,0))</f>
        <v>0</v>
      </c>
      <c r="AU229" s="699" cm="1">
        <f t="array" ref="AU229">INDEX($H229:$K229,0,MATCH(AU$226,$H$226:$K$226,0))*INDEX($J$220:$R$223,MATCH(AU$226,$I$220:$I$223,0),MATCH(AU$225,$J$219:$R$219,0))</f>
        <v>0</v>
      </c>
      <c r="AV229" s="193"/>
      <c r="AW229" s="193"/>
      <c r="AX229" s="16"/>
      <c r="AY229" s="8"/>
      <c r="AZ229" s="8"/>
      <c r="BA229" s="8"/>
    </row>
    <row r="230" spans="1:53" ht="14.5" outlineLevel="1" x14ac:dyDescent="0.35">
      <c r="A230" s="6"/>
      <c r="B230" s="7"/>
      <c r="C230" s="17"/>
      <c r="D230" s="17"/>
      <c r="E230" s="17"/>
      <c r="F230" s="26"/>
      <c r="G230" s="26" t="str">
        <f>_xlfn.CONCAT(H166:M166)</f>
        <v>GGGAg2Na2</v>
      </c>
      <c r="H230" s="229">
        <v>0</v>
      </c>
      <c r="I230" s="229">
        <v>0</v>
      </c>
      <c r="J230" s="229">
        <v>0</v>
      </c>
      <c r="K230" s="229">
        <v>0</v>
      </c>
      <c r="L230" s="699" cm="1">
        <f t="array" ref="L230">INDEX($H230:$K230,0,MATCH(L$226,$H$226:$K$226,0))*INDEX($J$220:$R$223,MATCH(L$226,$I$220:$I$223,0),MATCH(L$225,$J$219:$R$219,0))</f>
        <v>0</v>
      </c>
      <c r="M230" s="699" cm="1">
        <f t="array" ref="M230">INDEX($H230:$K230,0,MATCH(M$226,$H$226:$K$226,0))*INDEX($J$220:$R$223,MATCH(M$226,$I$220:$I$223,0),MATCH(M$225,$J$219:$R$219,0))</f>
        <v>0</v>
      </c>
      <c r="N230" s="699" cm="1">
        <f t="array" ref="N230">INDEX($H230:$K230,0,MATCH(N$226,$H$226:$K$226,0))*INDEX($J$220:$R$223,MATCH(N$226,$I$220:$I$223,0),MATCH(N$225,$J$219:$R$219,0))</f>
        <v>0</v>
      </c>
      <c r="O230" s="699" cm="1">
        <f t="array" ref="O230">INDEX($H230:$K230,0,MATCH(O$226,$H$226:$K$226,0))*INDEX($J$220:$R$223,MATCH(O$226,$I$220:$I$223,0),MATCH(O$225,$J$219:$R$219,0))</f>
        <v>0</v>
      </c>
      <c r="P230" s="699" cm="1">
        <f t="array" ref="P230">INDEX($H230:$K230,0,MATCH(P$226,$H$226:$K$226,0))*INDEX($J$220:$R$223,MATCH(P$226,$I$220:$I$223,0),MATCH(P$225,$J$219:$R$219,0))</f>
        <v>0</v>
      </c>
      <c r="Q230" s="699" cm="1">
        <f t="array" ref="Q230">INDEX($H230:$K230,0,MATCH(Q$226,$H$226:$K$226,0))*INDEX($J$220:$R$223,MATCH(Q$226,$I$220:$I$223,0),MATCH(Q$225,$J$219:$R$219,0))</f>
        <v>0</v>
      </c>
      <c r="R230" s="699" cm="1">
        <f t="array" ref="R230">INDEX($H230:$K230,0,MATCH(R$226,$H$226:$K$226,0))*INDEX($J$220:$R$223,MATCH(R$226,$I$220:$I$223,0),MATCH(R$225,$J$219:$R$219,0))</f>
        <v>0</v>
      </c>
      <c r="S230" s="699" cm="1">
        <f t="array" ref="S230">INDEX($H230:$K230,0,MATCH(S$226,$H$226:$K$226,0))*INDEX($J$220:$R$223,MATCH(S$226,$I$220:$I$223,0),MATCH(S$225,$J$219:$R$219,0))</f>
        <v>0</v>
      </c>
      <c r="T230" s="699" cm="1">
        <f t="array" ref="T230">INDEX($H230:$K230,0,MATCH(T$226,$H$226:$K$226,0))*INDEX($J$220:$R$223,MATCH(T$226,$I$220:$I$223,0),MATCH(T$225,$J$219:$R$219,0))</f>
        <v>0</v>
      </c>
      <c r="U230" s="699" cm="1">
        <f t="array" ref="U230">INDEX($H230:$K230,0,MATCH(U$226,$H$226:$K$226,0))*INDEX($J$220:$R$223,MATCH(U$226,$I$220:$I$223,0),MATCH(U$225,$J$219:$R$219,0))</f>
        <v>0</v>
      </c>
      <c r="V230" s="699" cm="1">
        <f t="array" ref="V230">INDEX($H230:$K230,0,MATCH(V$226,$H$226:$K$226,0))*INDEX($J$220:$R$223,MATCH(V$226,$I$220:$I$223,0),MATCH(V$225,$J$219:$R$219,0))</f>
        <v>0</v>
      </c>
      <c r="W230" s="699" cm="1">
        <f t="array" ref="W230">INDEX($H230:$K230,0,MATCH(W$226,$H$226:$K$226,0))*INDEX($J$220:$R$223,MATCH(W$226,$I$220:$I$223,0),MATCH(W$225,$J$219:$R$219,0))</f>
        <v>0</v>
      </c>
      <c r="X230" s="699" cm="1">
        <f t="array" ref="X230">INDEX($H230:$K230,0,MATCH(X$226,$H$226:$K$226,0))*INDEX($J$220:$R$223,MATCH(X$226,$I$220:$I$223,0),MATCH(X$225,$J$219:$R$219,0))</f>
        <v>0</v>
      </c>
      <c r="Y230" s="699" cm="1">
        <f t="array" ref="Y230">INDEX($H230:$K230,0,MATCH(Y$226,$H$226:$K$226,0))*INDEX($J$220:$R$223,MATCH(Y$226,$I$220:$I$223,0),MATCH(Y$225,$J$219:$R$219,0))</f>
        <v>0</v>
      </c>
      <c r="Z230" s="699" cm="1">
        <f t="array" ref="Z230">INDEX($H230:$K230,0,MATCH(Z$226,$H$226:$K$226,0))*INDEX($J$220:$R$223,MATCH(Z$226,$I$220:$I$223,0),MATCH(Z$225,$J$219:$R$219,0))</f>
        <v>0</v>
      </c>
      <c r="AA230" s="699" cm="1">
        <f t="array" ref="AA230">INDEX($H230:$K230,0,MATCH(AA$226,$H$226:$K$226,0))*INDEX($J$220:$R$223,MATCH(AA$226,$I$220:$I$223,0),MATCH(AA$225,$J$219:$R$219,0))</f>
        <v>0</v>
      </c>
      <c r="AB230" s="699" cm="1">
        <f t="array" ref="AB230">INDEX($H230:$K230,0,MATCH(AB$226,$H$226:$K$226,0))*INDEX($J$220:$R$223,MATCH(AB$226,$I$220:$I$223,0),MATCH(AB$225,$J$219:$R$219,0))</f>
        <v>0</v>
      </c>
      <c r="AC230" s="699" cm="1">
        <f t="array" ref="AC230">INDEX($H230:$K230,0,MATCH(AC$226,$H$226:$K$226,0))*INDEX($J$220:$R$223,MATCH(AC$226,$I$220:$I$223,0),MATCH(AC$225,$J$219:$R$219,0))</f>
        <v>0</v>
      </c>
      <c r="AD230" s="699" cm="1">
        <f t="array" ref="AD230">INDEX($H230:$K230,0,MATCH(AD$226,$H$226:$K$226,0))*INDEX($J$220:$R$223,MATCH(AD$226,$I$220:$I$223,0),MATCH(AD$225,$J$219:$R$219,0))</f>
        <v>0</v>
      </c>
      <c r="AE230" s="699" cm="1">
        <f t="array" ref="AE230">INDEX($H230:$K230,0,MATCH(AE$226,$H$226:$K$226,0))*INDEX($J$220:$R$223,MATCH(AE$226,$I$220:$I$223,0),MATCH(AE$225,$J$219:$R$219,0))</f>
        <v>0</v>
      </c>
      <c r="AF230" s="699" cm="1">
        <f t="array" ref="AF230">INDEX($H230:$K230,0,MATCH(AF$226,$H$226:$K$226,0))*INDEX($J$220:$R$223,MATCH(AF$226,$I$220:$I$223,0),MATCH(AF$225,$J$219:$R$219,0))</f>
        <v>0</v>
      </c>
      <c r="AG230" s="699" cm="1">
        <f t="array" ref="AG230">INDEX($H230:$K230,0,MATCH(AG$226,$H$226:$K$226,0))*INDEX($J$220:$R$223,MATCH(AG$226,$I$220:$I$223,0),MATCH(AG$225,$J$219:$R$219,0))</f>
        <v>0</v>
      </c>
      <c r="AH230" s="699" cm="1">
        <f t="array" ref="AH230">INDEX($H230:$K230,0,MATCH(AH$226,$H$226:$K$226,0))*INDEX($J$220:$R$223,MATCH(AH$226,$I$220:$I$223,0),MATCH(AH$225,$J$219:$R$219,0))</f>
        <v>0</v>
      </c>
      <c r="AI230" s="699" cm="1">
        <f t="array" ref="AI230">INDEX($H230:$K230,0,MATCH(AI$226,$H$226:$K$226,0))*INDEX($J$220:$R$223,MATCH(AI$226,$I$220:$I$223,0),MATCH(AI$225,$J$219:$R$219,0))</f>
        <v>0</v>
      </c>
      <c r="AJ230" s="699" cm="1">
        <f t="array" ref="AJ230">INDEX($H230:$K230,0,MATCH(AJ$226,$H$226:$K$226,0))*INDEX($J$220:$R$223,MATCH(AJ$226,$I$220:$I$223,0),MATCH(AJ$225,$J$219:$R$219,0))</f>
        <v>0</v>
      </c>
      <c r="AK230" s="699" cm="1">
        <f t="array" ref="AK230">INDEX($H230:$K230,0,MATCH(AK$226,$H$226:$K$226,0))*INDEX($J$220:$R$223,MATCH(AK$226,$I$220:$I$223,0),MATCH(AK$225,$J$219:$R$219,0))</f>
        <v>0</v>
      </c>
      <c r="AL230" s="699" cm="1">
        <f t="array" ref="AL230">INDEX($H230:$K230,0,MATCH(AL$226,$H$226:$K$226,0))*INDEX($J$220:$R$223,MATCH(AL$226,$I$220:$I$223,0),MATCH(AL$225,$J$219:$R$219,0))</f>
        <v>0</v>
      </c>
      <c r="AM230" s="699" cm="1">
        <f t="array" ref="AM230">INDEX($H230:$K230,0,MATCH(AM$226,$H$226:$K$226,0))*INDEX($J$220:$R$223,MATCH(AM$226,$I$220:$I$223,0),MATCH(AM$225,$J$219:$R$219,0))</f>
        <v>0</v>
      </c>
      <c r="AN230" s="699" cm="1">
        <f t="array" ref="AN230">INDEX($H230:$K230,0,MATCH(AN$226,$H$226:$K$226,0))*INDEX($J$220:$R$223,MATCH(AN$226,$I$220:$I$223,0),MATCH(AN$225,$J$219:$R$219,0))</f>
        <v>0</v>
      </c>
      <c r="AO230" s="699" cm="1">
        <f t="array" ref="AO230">INDEX($H230:$K230,0,MATCH(AO$226,$H$226:$K$226,0))*INDEX($J$220:$R$223,MATCH(AO$226,$I$220:$I$223,0),MATCH(AO$225,$J$219:$R$219,0))</f>
        <v>0</v>
      </c>
      <c r="AP230" s="699" cm="1">
        <f t="array" ref="AP230">INDEX($H230:$K230,0,MATCH(AP$226,$H$226:$K$226,0))*INDEX($J$220:$R$223,MATCH(AP$226,$I$220:$I$223,0),MATCH(AP$225,$J$219:$R$219,0))</f>
        <v>0</v>
      </c>
      <c r="AQ230" s="699" cm="1">
        <f t="array" ref="AQ230">INDEX($H230:$K230,0,MATCH(AQ$226,$H$226:$K$226,0))*INDEX($J$220:$R$223,MATCH(AQ$226,$I$220:$I$223,0),MATCH(AQ$225,$J$219:$R$219,0))</f>
        <v>0</v>
      </c>
      <c r="AR230" s="699" cm="1">
        <f t="array" ref="AR230">INDEX($H230:$K230,0,MATCH(AR$226,$H$226:$K$226,0))*INDEX($J$220:$R$223,MATCH(AR$226,$I$220:$I$223,0),MATCH(AR$225,$J$219:$R$219,0))</f>
        <v>0</v>
      </c>
      <c r="AS230" s="699" cm="1">
        <f t="array" ref="AS230">INDEX($H230:$K230,0,MATCH(AS$226,$H$226:$K$226,0))*INDEX($J$220:$R$223,MATCH(AS$226,$I$220:$I$223,0),MATCH(AS$225,$J$219:$R$219,0))</f>
        <v>0</v>
      </c>
      <c r="AT230" s="699" cm="1">
        <f t="array" ref="AT230">INDEX($H230:$K230,0,MATCH(AT$226,$H$226:$K$226,0))*INDEX($J$220:$R$223,MATCH(AT$226,$I$220:$I$223,0),MATCH(AT$225,$J$219:$R$219,0))</f>
        <v>0</v>
      </c>
      <c r="AU230" s="699" cm="1">
        <f t="array" ref="AU230">INDEX($H230:$K230,0,MATCH(AU$226,$H$226:$K$226,0))*INDEX($J$220:$R$223,MATCH(AU$226,$I$220:$I$223,0),MATCH(AU$225,$J$219:$R$219,0))</f>
        <v>0</v>
      </c>
      <c r="AV230" s="193"/>
      <c r="AW230" s="193"/>
      <c r="AX230" s="16"/>
      <c r="AY230" s="8"/>
      <c r="AZ230" s="8"/>
      <c r="BA230" s="8"/>
    </row>
    <row r="231" spans="1:53" ht="14.5" outlineLevel="1" x14ac:dyDescent="0.35">
      <c r="A231" s="6"/>
      <c r="B231" s="7"/>
      <c r="C231" s="17"/>
      <c r="D231" s="17"/>
      <c r="E231" s="17"/>
      <c r="F231" s="26"/>
      <c r="G231" s="26" t="str">
        <f>_xlfn.CONCAT(H167:M167)</f>
        <v>GGGAg2Ea2</v>
      </c>
      <c r="H231" s="229">
        <v>0</v>
      </c>
      <c r="I231" s="229">
        <v>0</v>
      </c>
      <c r="J231" s="229">
        <v>0</v>
      </c>
      <c r="K231" s="229">
        <v>0</v>
      </c>
      <c r="L231" s="699" cm="1">
        <f t="array" ref="L231">INDEX($H231:$K231,0,MATCH(L$226,$H$226:$K$226,0))*INDEX($J$220:$R$223,MATCH(L$226,$I$220:$I$223,0),MATCH(L$225,$J$219:$R$219,0))</f>
        <v>0</v>
      </c>
      <c r="M231" s="699" cm="1">
        <f t="array" ref="M231">INDEX($H231:$K231,0,MATCH(M$226,$H$226:$K$226,0))*INDEX($J$220:$R$223,MATCH(M$226,$I$220:$I$223,0),MATCH(M$225,$J$219:$R$219,0))</f>
        <v>0</v>
      </c>
      <c r="N231" s="699" cm="1">
        <f t="array" ref="N231">INDEX($H231:$K231,0,MATCH(N$226,$H$226:$K$226,0))*INDEX($J$220:$R$223,MATCH(N$226,$I$220:$I$223,0),MATCH(N$225,$J$219:$R$219,0))</f>
        <v>0</v>
      </c>
      <c r="O231" s="699" cm="1">
        <f t="array" ref="O231">INDEX($H231:$K231,0,MATCH(O$226,$H$226:$K$226,0))*INDEX($J$220:$R$223,MATCH(O$226,$I$220:$I$223,0),MATCH(O$225,$J$219:$R$219,0))</f>
        <v>0</v>
      </c>
      <c r="P231" s="699" cm="1">
        <f t="array" ref="P231">INDEX($H231:$K231,0,MATCH(P$226,$H$226:$K$226,0))*INDEX($J$220:$R$223,MATCH(P$226,$I$220:$I$223,0),MATCH(P$225,$J$219:$R$219,0))</f>
        <v>0</v>
      </c>
      <c r="Q231" s="699" cm="1">
        <f t="array" ref="Q231">INDEX($H231:$K231,0,MATCH(Q$226,$H$226:$K$226,0))*INDEX($J$220:$R$223,MATCH(Q$226,$I$220:$I$223,0),MATCH(Q$225,$J$219:$R$219,0))</f>
        <v>0</v>
      </c>
      <c r="R231" s="699" cm="1">
        <f t="array" ref="R231">INDEX($H231:$K231,0,MATCH(R$226,$H$226:$K$226,0))*INDEX($J$220:$R$223,MATCH(R$226,$I$220:$I$223,0),MATCH(R$225,$J$219:$R$219,0))</f>
        <v>0</v>
      </c>
      <c r="S231" s="699" cm="1">
        <f t="array" ref="S231">INDEX($H231:$K231,0,MATCH(S$226,$H$226:$K$226,0))*INDEX($J$220:$R$223,MATCH(S$226,$I$220:$I$223,0),MATCH(S$225,$J$219:$R$219,0))</f>
        <v>0</v>
      </c>
      <c r="T231" s="699" cm="1">
        <f t="array" ref="T231">INDEX($H231:$K231,0,MATCH(T$226,$H$226:$K$226,0))*INDEX($J$220:$R$223,MATCH(T$226,$I$220:$I$223,0),MATCH(T$225,$J$219:$R$219,0))</f>
        <v>0</v>
      </c>
      <c r="U231" s="699" cm="1">
        <f t="array" ref="U231">INDEX($H231:$K231,0,MATCH(U$226,$H$226:$K$226,0))*INDEX($J$220:$R$223,MATCH(U$226,$I$220:$I$223,0),MATCH(U$225,$J$219:$R$219,0))</f>
        <v>0</v>
      </c>
      <c r="V231" s="699" cm="1">
        <f t="array" ref="V231">INDEX($H231:$K231,0,MATCH(V$226,$H$226:$K$226,0))*INDEX($J$220:$R$223,MATCH(V$226,$I$220:$I$223,0),MATCH(V$225,$J$219:$R$219,0))</f>
        <v>0</v>
      </c>
      <c r="W231" s="699" cm="1">
        <f t="array" ref="W231">INDEX($H231:$K231,0,MATCH(W$226,$H$226:$K$226,0))*INDEX($J$220:$R$223,MATCH(W$226,$I$220:$I$223,0),MATCH(W$225,$J$219:$R$219,0))</f>
        <v>0</v>
      </c>
      <c r="X231" s="699" cm="1">
        <f t="array" ref="X231">INDEX($H231:$K231,0,MATCH(X$226,$H$226:$K$226,0))*INDEX($J$220:$R$223,MATCH(X$226,$I$220:$I$223,0),MATCH(X$225,$J$219:$R$219,0))</f>
        <v>0</v>
      </c>
      <c r="Y231" s="699" cm="1">
        <f t="array" ref="Y231">INDEX($H231:$K231,0,MATCH(Y$226,$H$226:$K$226,0))*INDEX($J$220:$R$223,MATCH(Y$226,$I$220:$I$223,0),MATCH(Y$225,$J$219:$R$219,0))</f>
        <v>0</v>
      </c>
      <c r="Z231" s="699" cm="1">
        <f t="array" ref="Z231">INDEX($H231:$K231,0,MATCH(Z$226,$H$226:$K$226,0))*INDEX($J$220:$R$223,MATCH(Z$226,$I$220:$I$223,0),MATCH(Z$225,$J$219:$R$219,0))</f>
        <v>0</v>
      </c>
      <c r="AA231" s="699" cm="1">
        <f t="array" ref="AA231">INDEX($H231:$K231,0,MATCH(AA$226,$H$226:$K$226,0))*INDEX($J$220:$R$223,MATCH(AA$226,$I$220:$I$223,0),MATCH(AA$225,$J$219:$R$219,0))</f>
        <v>0</v>
      </c>
      <c r="AB231" s="699" cm="1">
        <f t="array" ref="AB231">INDEX($H231:$K231,0,MATCH(AB$226,$H$226:$K$226,0))*INDEX($J$220:$R$223,MATCH(AB$226,$I$220:$I$223,0),MATCH(AB$225,$J$219:$R$219,0))</f>
        <v>0</v>
      </c>
      <c r="AC231" s="699" cm="1">
        <f t="array" ref="AC231">INDEX($H231:$K231,0,MATCH(AC$226,$H$226:$K$226,0))*INDEX($J$220:$R$223,MATCH(AC$226,$I$220:$I$223,0),MATCH(AC$225,$J$219:$R$219,0))</f>
        <v>0</v>
      </c>
      <c r="AD231" s="699" cm="1">
        <f t="array" ref="AD231">INDEX($H231:$K231,0,MATCH(AD$226,$H$226:$K$226,0))*INDEX($J$220:$R$223,MATCH(AD$226,$I$220:$I$223,0),MATCH(AD$225,$J$219:$R$219,0))</f>
        <v>0</v>
      </c>
      <c r="AE231" s="699" cm="1">
        <f t="array" ref="AE231">INDEX($H231:$K231,0,MATCH(AE$226,$H$226:$K$226,0))*INDEX($J$220:$R$223,MATCH(AE$226,$I$220:$I$223,0),MATCH(AE$225,$J$219:$R$219,0))</f>
        <v>0</v>
      </c>
      <c r="AF231" s="699" cm="1">
        <f t="array" ref="AF231">INDEX($H231:$K231,0,MATCH(AF$226,$H$226:$K$226,0))*INDEX($J$220:$R$223,MATCH(AF$226,$I$220:$I$223,0),MATCH(AF$225,$J$219:$R$219,0))</f>
        <v>0</v>
      </c>
      <c r="AG231" s="699" cm="1">
        <f t="array" ref="AG231">INDEX($H231:$K231,0,MATCH(AG$226,$H$226:$K$226,0))*INDEX($J$220:$R$223,MATCH(AG$226,$I$220:$I$223,0),MATCH(AG$225,$J$219:$R$219,0))</f>
        <v>0</v>
      </c>
      <c r="AH231" s="699" cm="1">
        <f t="array" ref="AH231">INDEX($H231:$K231,0,MATCH(AH$226,$H$226:$K$226,0))*INDEX($J$220:$R$223,MATCH(AH$226,$I$220:$I$223,0),MATCH(AH$225,$J$219:$R$219,0))</f>
        <v>0</v>
      </c>
      <c r="AI231" s="699" cm="1">
        <f t="array" ref="AI231">INDEX($H231:$K231,0,MATCH(AI$226,$H$226:$K$226,0))*INDEX($J$220:$R$223,MATCH(AI$226,$I$220:$I$223,0),MATCH(AI$225,$J$219:$R$219,0))</f>
        <v>0</v>
      </c>
      <c r="AJ231" s="699" cm="1">
        <f t="array" ref="AJ231">INDEX($H231:$K231,0,MATCH(AJ$226,$H$226:$K$226,0))*INDEX($J$220:$R$223,MATCH(AJ$226,$I$220:$I$223,0),MATCH(AJ$225,$J$219:$R$219,0))</f>
        <v>0</v>
      </c>
      <c r="AK231" s="699" cm="1">
        <f t="array" ref="AK231">INDEX($H231:$K231,0,MATCH(AK$226,$H$226:$K$226,0))*INDEX($J$220:$R$223,MATCH(AK$226,$I$220:$I$223,0),MATCH(AK$225,$J$219:$R$219,0))</f>
        <v>0</v>
      </c>
      <c r="AL231" s="699" cm="1">
        <f t="array" ref="AL231">INDEX($H231:$K231,0,MATCH(AL$226,$H$226:$K$226,0))*INDEX($J$220:$R$223,MATCH(AL$226,$I$220:$I$223,0),MATCH(AL$225,$J$219:$R$219,0))</f>
        <v>0</v>
      </c>
      <c r="AM231" s="699" cm="1">
        <f t="array" ref="AM231">INDEX($H231:$K231,0,MATCH(AM$226,$H$226:$K$226,0))*INDEX($J$220:$R$223,MATCH(AM$226,$I$220:$I$223,0),MATCH(AM$225,$J$219:$R$219,0))</f>
        <v>0</v>
      </c>
      <c r="AN231" s="699" cm="1">
        <f t="array" ref="AN231">INDEX($H231:$K231,0,MATCH(AN$226,$H$226:$K$226,0))*INDEX($J$220:$R$223,MATCH(AN$226,$I$220:$I$223,0),MATCH(AN$225,$J$219:$R$219,0))</f>
        <v>0</v>
      </c>
      <c r="AO231" s="699" cm="1">
        <f t="array" ref="AO231">INDEX($H231:$K231,0,MATCH(AO$226,$H$226:$K$226,0))*INDEX($J$220:$R$223,MATCH(AO$226,$I$220:$I$223,0),MATCH(AO$225,$J$219:$R$219,0))</f>
        <v>0</v>
      </c>
      <c r="AP231" s="699" cm="1">
        <f t="array" ref="AP231">INDEX($H231:$K231,0,MATCH(AP$226,$H$226:$K$226,0))*INDEX($J$220:$R$223,MATCH(AP$226,$I$220:$I$223,0),MATCH(AP$225,$J$219:$R$219,0))</f>
        <v>0</v>
      </c>
      <c r="AQ231" s="699" cm="1">
        <f t="array" ref="AQ231">INDEX($H231:$K231,0,MATCH(AQ$226,$H$226:$K$226,0))*INDEX($J$220:$R$223,MATCH(AQ$226,$I$220:$I$223,0),MATCH(AQ$225,$J$219:$R$219,0))</f>
        <v>0</v>
      </c>
      <c r="AR231" s="699" cm="1">
        <f t="array" ref="AR231">INDEX($H231:$K231,0,MATCH(AR$226,$H$226:$K$226,0))*INDEX($J$220:$R$223,MATCH(AR$226,$I$220:$I$223,0),MATCH(AR$225,$J$219:$R$219,0))</f>
        <v>0</v>
      </c>
      <c r="AS231" s="699" cm="1">
        <f t="array" ref="AS231">INDEX($H231:$K231,0,MATCH(AS$226,$H$226:$K$226,0))*INDEX($J$220:$R$223,MATCH(AS$226,$I$220:$I$223,0),MATCH(AS$225,$J$219:$R$219,0))</f>
        <v>0</v>
      </c>
      <c r="AT231" s="699" cm="1">
        <f t="array" ref="AT231">INDEX($H231:$K231,0,MATCH(AT$226,$H$226:$K$226,0))*INDEX($J$220:$R$223,MATCH(AT$226,$I$220:$I$223,0),MATCH(AT$225,$J$219:$R$219,0))</f>
        <v>0</v>
      </c>
      <c r="AU231" s="699" cm="1">
        <f t="array" ref="AU231">INDEX($H231:$K231,0,MATCH(AU$226,$H$226:$K$226,0))*INDEX($J$220:$R$223,MATCH(AU$226,$I$220:$I$223,0),MATCH(AU$225,$J$219:$R$219,0))</f>
        <v>0</v>
      </c>
      <c r="AV231" s="193"/>
      <c r="AW231" s="193"/>
      <c r="AX231" s="16"/>
      <c r="AY231" s="8"/>
      <c r="AZ231" s="8"/>
      <c r="BA231" s="8"/>
    </row>
    <row r="232" spans="1:53" ht="14.5" outlineLevel="1" x14ac:dyDescent="0.35">
      <c r="A232" s="6"/>
      <c r="B232" s="7"/>
      <c r="C232" s="17"/>
      <c r="D232" s="17"/>
      <c r="E232" s="17"/>
      <c r="F232" s="26"/>
      <c r="G232" s="26" t="str">
        <f>_xlfn.CONCAT(H168:M168)</f>
        <v>GGGAg2OFa2</v>
      </c>
      <c r="H232" s="229">
        <v>0</v>
      </c>
      <c r="I232" s="229">
        <v>0</v>
      </c>
      <c r="J232" s="229">
        <v>0</v>
      </c>
      <c r="K232" s="229">
        <v>0</v>
      </c>
      <c r="L232" s="699" cm="1">
        <f t="array" ref="L232">INDEX($H232:$K232,0,MATCH(L$226,$H$226:$K$226,0))*INDEX($J$220:$R$223,MATCH(L$226,$I$220:$I$223,0),MATCH(L$225,$J$219:$R$219,0))</f>
        <v>0</v>
      </c>
      <c r="M232" s="699" cm="1">
        <f t="array" ref="M232">INDEX($H232:$K232,0,MATCH(M$226,$H$226:$K$226,0))*INDEX($J$220:$R$223,MATCH(M$226,$I$220:$I$223,0),MATCH(M$225,$J$219:$R$219,0))</f>
        <v>0</v>
      </c>
      <c r="N232" s="699" cm="1">
        <f t="array" ref="N232">INDEX($H232:$K232,0,MATCH(N$226,$H$226:$K$226,0))*INDEX($J$220:$R$223,MATCH(N$226,$I$220:$I$223,0),MATCH(N$225,$J$219:$R$219,0))</f>
        <v>0</v>
      </c>
      <c r="O232" s="699" cm="1">
        <f t="array" ref="O232">INDEX($H232:$K232,0,MATCH(O$226,$H$226:$K$226,0))*INDEX($J$220:$R$223,MATCH(O$226,$I$220:$I$223,0),MATCH(O$225,$J$219:$R$219,0))</f>
        <v>0</v>
      </c>
      <c r="P232" s="699" cm="1">
        <f t="array" ref="P232">INDEX($H232:$K232,0,MATCH(P$226,$H$226:$K$226,0))*INDEX($J$220:$R$223,MATCH(P$226,$I$220:$I$223,0),MATCH(P$225,$J$219:$R$219,0))</f>
        <v>0</v>
      </c>
      <c r="Q232" s="699" cm="1">
        <f t="array" ref="Q232">INDEX($H232:$K232,0,MATCH(Q$226,$H$226:$K$226,0))*INDEX($J$220:$R$223,MATCH(Q$226,$I$220:$I$223,0),MATCH(Q$225,$J$219:$R$219,0))</f>
        <v>0</v>
      </c>
      <c r="R232" s="699" cm="1">
        <f t="array" ref="R232">INDEX($H232:$K232,0,MATCH(R$226,$H$226:$K$226,0))*INDEX($J$220:$R$223,MATCH(R$226,$I$220:$I$223,0),MATCH(R$225,$J$219:$R$219,0))</f>
        <v>0</v>
      </c>
      <c r="S232" s="699" cm="1">
        <f t="array" ref="S232">INDEX($H232:$K232,0,MATCH(S$226,$H$226:$K$226,0))*INDEX($J$220:$R$223,MATCH(S$226,$I$220:$I$223,0),MATCH(S$225,$J$219:$R$219,0))</f>
        <v>0</v>
      </c>
      <c r="T232" s="699" cm="1">
        <f t="array" ref="T232">INDEX($H232:$K232,0,MATCH(T$226,$H$226:$K$226,0))*INDEX($J$220:$R$223,MATCH(T$226,$I$220:$I$223,0),MATCH(T$225,$J$219:$R$219,0))</f>
        <v>0</v>
      </c>
      <c r="U232" s="699" cm="1">
        <f t="array" ref="U232">INDEX($H232:$K232,0,MATCH(U$226,$H$226:$K$226,0))*INDEX($J$220:$R$223,MATCH(U$226,$I$220:$I$223,0),MATCH(U$225,$J$219:$R$219,0))</f>
        <v>0</v>
      </c>
      <c r="V232" s="699" cm="1">
        <f t="array" ref="V232">INDEX($H232:$K232,0,MATCH(V$226,$H$226:$K$226,0))*INDEX($J$220:$R$223,MATCH(V$226,$I$220:$I$223,0),MATCH(V$225,$J$219:$R$219,0))</f>
        <v>0</v>
      </c>
      <c r="W232" s="699" cm="1">
        <f t="array" ref="W232">INDEX($H232:$K232,0,MATCH(W$226,$H$226:$K$226,0))*INDEX($J$220:$R$223,MATCH(W$226,$I$220:$I$223,0),MATCH(W$225,$J$219:$R$219,0))</f>
        <v>0</v>
      </c>
      <c r="X232" s="699" cm="1">
        <f t="array" ref="X232">INDEX($H232:$K232,0,MATCH(X$226,$H$226:$K$226,0))*INDEX($J$220:$R$223,MATCH(X$226,$I$220:$I$223,0),MATCH(X$225,$J$219:$R$219,0))</f>
        <v>0</v>
      </c>
      <c r="Y232" s="699" cm="1">
        <f t="array" ref="Y232">INDEX($H232:$K232,0,MATCH(Y$226,$H$226:$K$226,0))*INDEX($J$220:$R$223,MATCH(Y$226,$I$220:$I$223,0),MATCH(Y$225,$J$219:$R$219,0))</f>
        <v>0</v>
      </c>
      <c r="Z232" s="699" cm="1">
        <f t="array" ref="Z232">INDEX($H232:$K232,0,MATCH(Z$226,$H$226:$K$226,0))*INDEX($J$220:$R$223,MATCH(Z$226,$I$220:$I$223,0),MATCH(Z$225,$J$219:$R$219,0))</f>
        <v>0</v>
      </c>
      <c r="AA232" s="699" cm="1">
        <f t="array" ref="AA232">INDEX($H232:$K232,0,MATCH(AA$226,$H$226:$K$226,0))*INDEX($J$220:$R$223,MATCH(AA$226,$I$220:$I$223,0),MATCH(AA$225,$J$219:$R$219,0))</f>
        <v>0</v>
      </c>
      <c r="AB232" s="699" cm="1">
        <f t="array" ref="AB232">INDEX($H232:$K232,0,MATCH(AB$226,$H$226:$K$226,0))*INDEX($J$220:$R$223,MATCH(AB$226,$I$220:$I$223,0),MATCH(AB$225,$J$219:$R$219,0))</f>
        <v>0</v>
      </c>
      <c r="AC232" s="699" cm="1">
        <f t="array" ref="AC232">INDEX($H232:$K232,0,MATCH(AC$226,$H$226:$K$226,0))*INDEX($J$220:$R$223,MATCH(AC$226,$I$220:$I$223,0),MATCH(AC$225,$J$219:$R$219,0))</f>
        <v>0</v>
      </c>
      <c r="AD232" s="699" cm="1">
        <f t="array" ref="AD232">INDEX($H232:$K232,0,MATCH(AD$226,$H$226:$K$226,0))*INDEX($J$220:$R$223,MATCH(AD$226,$I$220:$I$223,0),MATCH(AD$225,$J$219:$R$219,0))</f>
        <v>0</v>
      </c>
      <c r="AE232" s="699" cm="1">
        <f t="array" ref="AE232">INDEX($H232:$K232,0,MATCH(AE$226,$H$226:$K$226,0))*INDEX($J$220:$R$223,MATCH(AE$226,$I$220:$I$223,0),MATCH(AE$225,$J$219:$R$219,0))</f>
        <v>0</v>
      </c>
      <c r="AF232" s="699" cm="1">
        <f t="array" ref="AF232">INDEX($H232:$K232,0,MATCH(AF$226,$H$226:$K$226,0))*INDEX($J$220:$R$223,MATCH(AF$226,$I$220:$I$223,0),MATCH(AF$225,$J$219:$R$219,0))</f>
        <v>0</v>
      </c>
      <c r="AG232" s="699" cm="1">
        <f t="array" ref="AG232">INDEX($H232:$K232,0,MATCH(AG$226,$H$226:$K$226,0))*INDEX($J$220:$R$223,MATCH(AG$226,$I$220:$I$223,0),MATCH(AG$225,$J$219:$R$219,0))</f>
        <v>0</v>
      </c>
      <c r="AH232" s="699" cm="1">
        <f t="array" ref="AH232">INDEX($H232:$K232,0,MATCH(AH$226,$H$226:$K$226,0))*INDEX($J$220:$R$223,MATCH(AH$226,$I$220:$I$223,0),MATCH(AH$225,$J$219:$R$219,0))</f>
        <v>0</v>
      </c>
      <c r="AI232" s="699" cm="1">
        <f t="array" ref="AI232">INDEX($H232:$K232,0,MATCH(AI$226,$H$226:$K$226,0))*INDEX($J$220:$R$223,MATCH(AI$226,$I$220:$I$223,0),MATCH(AI$225,$J$219:$R$219,0))</f>
        <v>0</v>
      </c>
      <c r="AJ232" s="699" cm="1">
        <f t="array" ref="AJ232">INDEX($H232:$K232,0,MATCH(AJ$226,$H$226:$K$226,0))*INDEX($J$220:$R$223,MATCH(AJ$226,$I$220:$I$223,0),MATCH(AJ$225,$J$219:$R$219,0))</f>
        <v>0</v>
      </c>
      <c r="AK232" s="699" cm="1">
        <f t="array" ref="AK232">INDEX($H232:$K232,0,MATCH(AK$226,$H$226:$K$226,0))*INDEX($J$220:$R$223,MATCH(AK$226,$I$220:$I$223,0),MATCH(AK$225,$J$219:$R$219,0))</f>
        <v>0</v>
      </c>
      <c r="AL232" s="699" cm="1">
        <f t="array" ref="AL232">INDEX($H232:$K232,0,MATCH(AL$226,$H$226:$K$226,0))*INDEX($J$220:$R$223,MATCH(AL$226,$I$220:$I$223,0),MATCH(AL$225,$J$219:$R$219,0))</f>
        <v>0</v>
      </c>
      <c r="AM232" s="699" cm="1">
        <f t="array" ref="AM232">INDEX($H232:$K232,0,MATCH(AM$226,$H$226:$K$226,0))*INDEX($J$220:$R$223,MATCH(AM$226,$I$220:$I$223,0),MATCH(AM$225,$J$219:$R$219,0))</f>
        <v>0</v>
      </c>
      <c r="AN232" s="699" cm="1">
        <f t="array" ref="AN232">INDEX($H232:$K232,0,MATCH(AN$226,$H$226:$K$226,0))*INDEX($J$220:$R$223,MATCH(AN$226,$I$220:$I$223,0),MATCH(AN$225,$J$219:$R$219,0))</f>
        <v>0</v>
      </c>
      <c r="AO232" s="699" cm="1">
        <f t="array" ref="AO232">INDEX($H232:$K232,0,MATCH(AO$226,$H$226:$K$226,0))*INDEX($J$220:$R$223,MATCH(AO$226,$I$220:$I$223,0),MATCH(AO$225,$J$219:$R$219,0))</f>
        <v>0</v>
      </c>
      <c r="AP232" s="699" cm="1">
        <f t="array" ref="AP232">INDEX($H232:$K232,0,MATCH(AP$226,$H$226:$K$226,0))*INDEX($J$220:$R$223,MATCH(AP$226,$I$220:$I$223,0),MATCH(AP$225,$J$219:$R$219,0))</f>
        <v>0</v>
      </c>
      <c r="AQ232" s="699" cm="1">
        <f t="array" ref="AQ232">INDEX($H232:$K232,0,MATCH(AQ$226,$H$226:$K$226,0))*INDEX($J$220:$R$223,MATCH(AQ$226,$I$220:$I$223,0),MATCH(AQ$225,$J$219:$R$219,0))</f>
        <v>0</v>
      </c>
      <c r="AR232" s="699" cm="1">
        <f t="array" ref="AR232">INDEX($H232:$K232,0,MATCH(AR$226,$H$226:$K$226,0))*INDEX($J$220:$R$223,MATCH(AR$226,$I$220:$I$223,0),MATCH(AR$225,$J$219:$R$219,0))</f>
        <v>0</v>
      </c>
      <c r="AS232" s="699" cm="1">
        <f t="array" ref="AS232">INDEX($H232:$K232,0,MATCH(AS$226,$H$226:$K$226,0))*INDEX($J$220:$R$223,MATCH(AS$226,$I$220:$I$223,0),MATCH(AS$225,$J$219:$R$219,0))</f>
        <v>0</v>
      </c>
      <c r="AT232" s="699" cm="1">
        <f t="array" ref="AT232">INDEX($H232:$K232,0,MATCH(AT$226,$H$226:$K$226,0))*INDEX($J$220:$R$223,MATCH(AT$226,$I$220:$I$223,0),MATCH(AT$225,$J$219:$R$219,0))</f>
        <v>0</v>
      </c>
      <c r="AU232" s="699" cm="1">
        <f t="array" ref="AU232">INDEX($H232:$K232,0,MATCH(AU$226,$H$226:$K$226,0))*INDEX($J$220:$R$223,MATCH(AU$226,$I$220:$I$223,0),MATCH(AU$225,$J$219:$R$219,0))</f>
        <v>0</v>
      </c>
      <c r="AV232" s="193"/>
      <c r="AW232" s="193"/>
      <c r="AX232" s="16"/>
      <c r="AY232" s="8"/>
      <c r="AZ232" s="8"/>
      <c r="BA232" s="8"/>
    </row>
    <row r="233" spans="1:53" ht="14.5" outlineLevel="1" x14ac:dyDescent="0.35">
      <c r="A233" s="6"/>
      <c r="B233" s="7"/>
      <c r="C233" s="17"/>
      <c r="D233" s="17"/>
      <c r="E233" s="17"/>
      <c r="F233" s="26"/>
      <c r="G233" s="26" t="str">
        <f>_xlfn.CONCAT(H169:M169)</f>
        <v>GGGAg2LFa2</v>
      </c>
      <c r="H233" s="229">
        <v>0</v>
      </c>
      <c r="I233" s="229">
        <v>0</v>
      </c>
      <c r="J233" s="229">
        <v>0</v>
      </c>
      <c r="K233" s="229">
        <v>0</v>
      </c>
      <c r="L233" s="699" cm="1">
        <f t="array" ref="L233">INDEX($H233:$K233,0,MATCH(L$226,$H$226:$K$226,0))*INDEX($J$220:$R$223,MATCH(L$226,$I$220:$I$223,0),MATCH(L$225,$J$219:$R$219,0))</f>
        <v>0</v>
      </c>
      <c r="M233" s="699" cm="1">
        <f t="array" ref="M233">INDEX($H233:$K233,0,MATCH(M$226,$H$226:$K$226,0))*INDEX($J$220:$R$223,MATCH(M$226,$I$220:$I$223,0),MATCH(M$225,$J$219:$R$219,0))</f>
        <v>0</v>
      </c>
      <c r="N233" s="699" cm="1">
        <f t="array" ref="N233">INDEX($H233:$K233,0,MATCH(N$226,$H$226:$K$226,0))*INDEX($J$220:$R$223,MATCH(N$226,$I$220:$I$223,0),MATCH(N$225,$J$219:$R$219,0))</f>
        <v>0</v>
      </c>
      <c r="O233" s="699" cm="1">
        <f t="array" ref="O233">INDEX($H233:$K233,0,MATCH(O$226,$H$226:$K$226,0))*INDEX($J$220:$R$223,MATCH(O$226,$I$220:$I$223,0),MATCH(O$225,$J$219:$R$219,0))</f>
        <v>0</v>
      </c>
      <c r="P233" s="699" cm="1">
        <f t="array" ref="P233">INDEX($H233:$K233,0,MATCH(P$226,$H$226:$K$226,0))*INDEX($J$220:$R$223,MATCH(P$226,$I$220:$I$223,0),MATCH(P$225,$J$219:$R$219,0))</f>
        <v>0</v>
      </c>
      <c r="Q233" s="699" cm="1">
        <f t="array" ref="Q233">INDEX($H233:$K233,0,MATCH(Q$226,$H$226:$K$226,0))*INDEX($J$220:$R$223,MATCH(Q$226,$I$220:$I$223,0),MATCH(Q$225,$J$219:$R$219,0))</f>
        <v>0</v>
      </c>
      <c r="R233" s="699" cm="1">
        <f t="array" ref="R233">INDEX($H233:$K233,0,MATCH(R$226,$H$226:$K$226,0))*INDEX($J$220:$R$223,MATCH(R$226,$I$220:$I$223,0),MATCH(R$225,$J$219:$R$219,0))</f>
        <v>0</v>
      </c>
      <c r="S233" s="699" cm="1">
        <f t="array" ref="S233">INDEX($H233:$K233,0,MATCH(S$226,$H$226:$K$226,0))*INDEX($J$220:$R$223,MATCH(S$226,$I$220:$I$223,0),MATCH(S$225,$J$219:$R$219,0))</f>
        <v>0</v>
      </c>
      <c r="T233" s="699" cm="1">
        <f t="array" ref="T233">INDEX($H233:$K233,0,MATCH(T$226,$H$226:$K$226,0))*INDEX($J$220:$R$223,MATCH(T$226,$I$220:$I$223,0),MATCH(T$225,$J$219:$R$219,0))</f>
        <v>0</v>
      </c>
      <c r="U233" s="699" cm="1">
        <f t="array" ref="U233">INDEX($H233:$K233,0,MATCH(U$226,$H$226:$K$226,0))*INDEX($J$220:$R$223,MATCH(U$226,$I$220:$I$223,0),MATCH(U$225,$J$219:$R$219,0))</f>
        <v>0</v>
      </c>
      <c r="V233" s="699" cm="1">
        <f t="array" ref="V233">INDEX($H233:$K233,0,MATCH(V$226,$H$226:$K$226,0))*INDEX($J$220:$R$223,MATCH(V$226,$I$220:$I$223,0),MATCH(V$225,$J$219:$R$219,0))</f>
        <v>0</v>
      </c>
      <c r="W233" s="699" cm="1">
        <f t="array" ref="W233">INDEX($H233:$K233,0,MATCH(W$226,$H$226:$K$226,0))*INDEX($J$220:$R$223,MATCH(W$226,$I$220:$I$223,0),MATCH(W$225,$J$219:$R$219,0))</f>
        <v>0</v>
      </c>
      <c r="X233" s="699" cm="1">
        <f t="array" ref="X233">INDEX($H233:$K233,0,MATCH(X$226,$H$226:$K$226,0))*INDEX($J$220:$R$223,MATCH(X$226,$I$220:$I$223,0),MATCH(X$225,$J$219:$R$219,0))</f>
        <v>0</v>
      </c>
      <c r="Y233" s="699" cm="1">
        <f t="array" ref="Y233">INDEX($H233:$K233,0,MATCH(Y$226,$H$226:$K$226,0))*INDEX($J$220:$R$223,MATCH(Y$226,$I$220:$I$223,0),MATCH(Y$225,$J$219:$R$219,0))</f>
        <v>0</v>
      </c>
      <c r="Z233" s="699" cm="1">
        <f t="array" ref="Z233">INDEX($H233:$K233,0,MATCH(Z$226,$H$226:$K$226,0))*INDEX($J$220:$R$223,MATCH(Z$226,$I$220:$I$223,0),MATCH(Z$225,$J$219:$R$219,0))</f>
        <v>0</v>
      </c>
      <c r="AA233" s="699" cm="1">
        <f t="array" ref="AA233">INDEX($H233:$K233,0,MATCH(AA$226,$H$226:$K$226,0))*INDEX($J$220:$R$223,MATCH(AA$226,$I$220:$I$223,0),MATCH(AA$225,$J$219:$R$219,0))</f>
        <v>0</v>
      </c>
      <c r="AB233" s="699" cm="1">
        <f t="array" ref="AB233">INDEX($H233:$K233,0,MATCH(AB$226,$H$226:$K$226,0))*INDEX($J$220:$R$223,MATCH(AB$226,$I$220:$I$223,0),MATCH(AB$225,$J$219:$R$219,0))</f>
        <v>0</v>
      </c>
      <c r="AC233" s="699" cm="1">
        <f t="array" ref="AC233">INDEX($H233:$K233,0,MATCH(AC$226,$H$226:$K$226,0))*INDEX($J$220:$R$223,MATCH(AC$226,$I$220:$I$223,0),MATCH(AC$225,$J$219:$R$219,0))</f>
        <v>0</v>
      </c>
      <c r="AD233" s="699" cm="1">
        <f t="array" ref="AD233">INDEX($H233:$K233,0,MATCH(AD$226,$H$226:$K$226,0))*INDEX($J$220:$R$223,MATCH(AD$226,$I$220:$I$223,0),MATCH(AD$225,$J$219:$R$219,0))</f>
        <v>0</v>
      </c>
      <c r="AE233" s="699" cm="1">
        <f t="array" ref="AE233">INDEX($H233:$K233,0,MATCH(AE$226,$H$226:$K$226,0))*INDEX($J$220:$R$223,MATCH(AE$226,$I$220:$I$223,0),MATCH(AE$225,$J$219:$R$219,0))</f>
        <v>0</v>
      </c>
      <c r="AF233" s="699" cm="1">
        <f t="array" ref="AF233">INDEX($H233:$K233,0,MATCH(AF$226,$H$226:$K$226,0))*INDEX($J$220:$R$223,MATCH(AF$226,$I$220:$I$223,0),MATCH(AF$225,$J$219:$R$219,0))</f>
        <v>0</v>
      </c>
      <c r="AG233" s="699" cm="1">
        <f t="array" ref="AG233">INDEX($H233:$K233,0,MATCH(AG$226,$H$226:$K$226,0))*INDEX($J$220:$R$223,MATCH(AG$226,$I$220:$I$223,0),MATCH(AG$225,$J$219:$R$219,0))</f>
        <v>0</v>
      </c>
      <c r="AH233" s="699" cm="1">
        <f t="array" ref="AH233">INDEX($H233:$K233,0,MATCH(AH$226,$H$226:$K$226,0))*INDEX($J$220:$R$223,MATCH(AH$226,$I$220:$I$223,0),MATCH(AH$225,$J$219:$R$219,0))</f>
        <v>0</v>
      </c>
      <c r="AI233" s="699" cm="1">
        <f t="array" ref="AI233">INDEX($H233:$K233,0,MATCH(AI$226,$H$226:$K$226,0))*INDEX($J$220:$R$223,MATCH(AI$226,$I$220:$I$223,0),MATCH(AI$225,$J$219:$R$219,0))</f>
        <v>0</v>
      </c>
      <c r="AJ233" s="699" cm="1">
        <f t="array" ref="AJ233">INDEX($H233:$K233,0,MATCH(AJ$226,$H$226:$K$226,0))*INDEX($J$220:$R$223,MATCH(AJ$226,$I$220:$I$223,0),MATCH(AJ$225,$J$219:$R$219,0))</f>
        <v>0</v>
      </c>
      <c r="AK233" s="699" cm="1">
        <f t="array" ref="AK233">INDEX($H233:$K233,0,MATCH(AK$226,$H$226:$K$226,0))*INDEX($J$220:$R$223,MATCH(AK$226,$I$220:$I$223,0),MATCH(AK$225,$J$219:$R$219,0))</f>
        <v>0</v>
      </c>
      <c r="AL233" s="699" cm="1">
        <f t="array" ref="AL233">INDEX($H233:$K233,0,MATCH(AL$226,$H$226:$K$226,0))*INDEX($J$220:$R$223,MATCH(AL$226,$I$220:$I$223,0),MATCH(AL$225,$J$219:$R$219,0))</f>
        <v>0</v>
      </c>
      <c r="AM233" s="699" cm="1">
        <f t="array" ref="AM233">INDEX($H233:$K233,0,MATCH(AM$226,$H$226:$K$226,0))*INDEX($J$220:$R$223,MATCH(AM$226,$I$220:$I$223,0),MATCH(AM$225,$J$219:$R$219,0))</f>
        <v>0</v>
      </c>
      <c r="AN233" s="699" cm="1">
        <f t="array" ref="AN233">INDEX($H233:$K233,0,MATCH(AN$226,$H$226:$K$226,0))*INDEX($J$220:$R$223,MATCH(AN$226,$I$220:$I$223,0),MATCH(AN$225,$J$219:$R$219,0))</f>
        <v>0</v>
      </c>
      <c r="AO233" s="699" cm="1">
        <f t="array" ref="AO233">INDEX($H233:$K233,0,MATCH(AO$226,$H$226:$K$226,0))*INDEX($J$220:$R$223,MATCH(AO$226,$I$220:$I$223,0),MATCH(AO$225,$J$219:$R$219,0))</f>
        <v>0</v>
      </c>
      <c r="AP233" s="699" cm="1">
        <f t="array" ref="AP233">INDEX($H233:$K233,0,MATCH(AP$226,$H$226:$K$226,0))*INDEX($J$220:$R$223,MATCH(AP$226,$I$220:$I$223,0),MATCH(AP$225,$J$219:$R$219,0))</f>
        <v>0</v>
      </c>
      <c r="AQ233" s="699" cm="1">
        <f t="array" ref="AQ233">INDEX($H233:$K233,0,MATCH(AQ$226,$H$226:$K$226,0))*INDEX($J$220:$R$223,MATCH(AQ$226,$I$220:$I$223,0),MATCH(AQ$225,$J$219:$R$219,0))</f>
        <v>0</v>
      </c>
      <c r="AR233" s="699" cm="1">
        <f t="array" ref="AR233">INDEX($H233:$K233,0,MATCH(AR$226,$H$226:$K$226,0))*INDEX($J$220:$R$223,MATCH(AR$226,$I$220:$I$223,0),MATCH(AR$225,$J$219:$R$219,0))</f>
        <v>0</v>
      </c>
      <c r="AS233" s="699" cm="1">
        <f t="array" ref="AS233">INDEX($H233:$K233,0,MATCH(AS$226,$H$226:$K$226,0))*INDEX($J$220:$R$223,MATCH(AS$226,$I$220:$I$223,0),MATCH(AS$225,$J$219:$R$219,0))</f>
        <v>0</v>
      </c>
      <c r="AT233" s="699" cm="1">
        <f t="array" ref="AT233">INDEX($H233:$K233,0,MATCH(AT$226,$H$226:$K$226,0))*INDEX($J$220:$R$223,MATCH(AT$226,$I$220:$I$223,0),MATCH(AT$225,$J$219:$R$219,0))</f>
        <v>0</v>
      </c>
      <c r="AU233" s="699" cm="1">
        <f t="array" ref="AU233">INDEX($H233:$K233,0,MATCH(AU$226,$H$226:$K$226,0))*INDEX($J$220:$R$223,MATCH(AU$226,$I$220:$I$223,0),MATCH(AU$225,$J$219:$R$219,0))</f>
        <v>0</v>
      </c>
      <c r="AV233" s="193"/>
      <c r="AW233" s="193"/>
      <c r="AX233" s="16"/>
      <c r="AY233" s="8"/>
      <c r="AZ233" s="8"/>
      <c r="BA233" s="8"/>
    </row>
    <row r="234" spans="1:53" ht="14.5" outlineLevel="1" x14ac:dyDescent="0.35">
      <c r="A234" s="6"/>
      <c r="B234" s="7"/>
      <c r="C234" s="17"/>
      <c r="D234" s="17"/>
      <c r="E234" s="17"/>
      <c r="F234" s="26"/>
      <c r="G234" s="26" t="str">
        <f>_xlfn.CONCAT(H170:M170)</f>
        <v>GGGC1Na2</v>
      </c>
      <c r="H234" s="229">
        <v>0</v>
      </c>
      <c r="I234" s="229">
        <v>0</v>
      </c>
      <c r="J234" s="229">
        <v>0</v>
      </c>
      <c r="K234" s="229">
        <v>0</v>
      </c>
      <c r="L234" s="699" cm="1">
        <f t="array" ref="L234">INDEX($H234:$K234,0,MATCH(L$226,$H$226:$K$226,0))*INDEX($J$220:$R$223,MATCH(L$226,$I$220:$I$223,0),MATCH(L$225,$J$219:$R$219,0))</f>
        <v>0</v>
      </c>
      <c r="M234" s="699" cm="1">
        <f t="array" ref="M234">INDEX($H234:$K234,0,MATCH(M$226,$H$226:$K$226,0))*INDEX($J$220:$R$223,MATCH(M$226,$I$220:$I$223,0),MATCH(M$225,$J$219:$R$219,0))</f>
        <v>0</v>
      </c>
      <c r="N234" s="699" cm="1">
        <f t="array" ref="N234">INDEX($H234:$K234,0,MATCH(N$226,$H$226:$K$226,0))*INDEX($J$220:$R$223,MATCH(N$226,$I$220:$I$223,0),MATCH(N$225,$J$219:$R$219,0))</f>
        <v>0</v>
      </c>
      <c r="O234" s="699" cm="1">
        <f t="array" ref="O234">INDEX($H234:$K234,0,MATCH(O$226,$H$226:$K$226,0))*INDEX($J$220:$R$223,MATCH(O$226,$I$220:$I$223,0),MATCH(O$225,$J$219:$R$219,0))</f>
        <v>0</v>
      </c>
      <c r="P234" s="699" cm="1">
        <f t="array" ref="P234">INDEX($H234:$K234,0,MATCH(P$226,$H$226:$K$226,0))*INDEX($J$220:$R$223,MATCH(P$226,$I$220:$I$223,0),MATCH(P$225,$J$219:$R$219,0))</f>
        <v>0</v>
      </c>
      <c r="Q234" s="699" cm="1">
        <f t="array" ref="Q234">INDEX($H234:$K234,0,MATCH(Q$226,$H$226:$K$226,0))*INDEX($J$220:$R$223,MATCH(Q$226,$I$220:$I$223,0),MATCH(Q$225,$J$219:$R$219,0))</f>
        <v>0</v>
      </c>
      <c r="R234" s="699" cm="1">
        <f t="array" ref="R234">INDEX($H234:$K234,0,MATCH(R$226,$H$226:$K$226,0))*INDEX($J$220:$R$223,MATCH(R$226,$I$220:$I$223,0),MATCH(R$225,$J$219:$R$219,0))</f>
        <v>0</v>
      </c>
      <c r="S234" s="699" cm="1">
        <f t="array" ref="S234">INDEX($H234:$K234,0,MATCH(S$226,$H$226:$K$226,0))*INDEX($J$220:$R$223,MATCH(S$226,$I$220:$I$223,0),MATCH(S$225,$J$219:$R$219,0))</f>
        <v>0</v>
      </c>
      <c r="T234" s="699" cm="1">
        <f t="array" ref="T234">INDEX($H234:$K234,0,MATCH(T$226,$H$226:$K$226,0))*INDEX($J$220:$R$223,MATCH(T$226,$I$220:$I$223,0),MATCH(T$225,$J$219:$R$219,0))</f>
        <v>0</v>
      </c>
      <c r="U234" s="699" cm="1">
        <f t="array" ref="U234">INDEX($H234:$K234,0,MATCH(U$226,$H$226:$K$226,0))*INDEX($J$220:$R$223,MATCH(U$226,$I$220:$I$223,0),MATCH(U$225,$J$219:$R$219,0))</f>
        <v>0</v>
      </c>
      <c r="V234" s="699" cm="1">
        <f t="array" ref="V234">INDEX($H234:$K234,0,MATCH(V$226,$H$226:$K$226,0))*INDEX($J$220:$R$223,MATCH(V$226,$I$220:$I$223,0),MATCH(V$225,$J$219:$R$219,0))</f>
        <v>0</v>
      </c>
      <c r="W234" s="699" cm="1">
        <f t="array" ref="W234">INDEX($H234:$K234,0,MATCH(W$226,$H$226:$K$226,0))*INDEX($J$220:$R$223,MATCH(W$226,$I$220:$I$223,0),MATCH(W$225,$J$219:$R$219,0))</f>
        <v>0</v>
      </c>
      <c r="X234" s="699" cm="1">
        <f t="array" ref="X234">INDEX($H234:$K234,0,MATCH(X$226,$H$226:$K$226,0))*INDEX($J$220:$R$223,MATCH(X$226,$I$220:$I$223,0),MATCH(X$225,$J$219:$R$219,0))</f>
        <v>0</v>
      </c>
      <c r="Y234" s="699" cm="1">
        <f t="array" ref="Y234">INDEX($H234:$K234,0,MATCH(Y$226,$H$226:$K$226,0))*INDEX($J$220:$R$223,MATCH(Y$226,$I$220:$I$223,0),MATCH(Y$225,$J$219:$R$219,0))</f>
        <v>0</v>
      </c>
      <c r="Z234" s="699" cm="1">
        <f t="array" ref="Z234">INDEX($H234:$K234,0,MATCH(Z$226,$H$226:$K$226,0))*INDEX($J$220:$R$223,MATCH(Z$226,$I$220:$I$223,0),MATCH(Z$225,$J$219:$R$219,0))</f>
        <v>0</v>
      </c>
      <c r="AA234" s="699" cm="1">
        <f t="array" ref="AA234">INDEX($H234:$K234,0,MATCH(AA$226,$H$226:$K$226,0))*INDEX($J$220:$R$223,MATCH(AA$226,$I$220:$I$223,0),MATCH(AA$225,$J$219:$R$219,0))</f>
        <v>0</v>
      </c>
      <c r="AB234" s="699" cm="1">
        <f t="array" ref="AB234">INDEX($H234:$K234,0,MATCH(AB$226,$H$226:$K$226,0))*INDEX($J$220:$R$223,MATCH(AB$226,$I$220:$I$223,0),MATCH(AB$225,$J$219:$R$219,0))</f>
        <v>0</v>
      </c>
      <c r="AC234" s="699" cm="1">
        <f t="array" ref="AC234">INDEX($H234:$K234,0,MATCH(AC$226,$H$226:$K$226,0))*INDEX($J$220:$R$223,MATCH(AC$226,$I$220:$I$223,0),MATCH(AC$225,$J$219:$R$219,0))</f>
        <v>0</v>
      </c>
      <c r="AD234" s="699" cm="1">
        <f t="array" ref="AD234">INDEX($H234:$K234,0,MATCH(AD$226,$H$226:$K$226,0))*INDEX($J$220:$R$223,MATCH(AD$226,$I$220:$I$223,0),MATCH(AD$225,$J$219:$R$219,0))</f>
        <v>0</v>
      </c>
      <c r="AE234" s="699" cm="1">
        <f t="array" ref="AE234">INDEX($H234:$K234,0,MATCH(AE$226,$H$226:$K$226,0))*INDEX($J$220:$R$223,MATCH(AE$226,$I$220:$I$223,0),MATCH(AE$225,$J$219:$R$219,0))</f>
        <v>0</v>
      </c>
      <c r="AF234" s="699" cm="1">
        <f t="array" ref="AF234">INDEX($H234:$K234,0,MATCH(AF$226,$H$226:$K$226,0))*INDEX($J$220:$R$223,MATCH(AF$226,$I$220:$I$223,0),MATCH(AF$225,$J$219:$R$219,0))</f>
        <v>0</v>
      </c>
      <c r="AG234" s="699" cm="1">
        <f t="array" ref="AG234">INDEX($H234:$K234,0,MATCH(AG$226,$H$226:$K$226,0))*INDEX($J$220:$R$223,MATCH(AG$226,$I$220:$I$223,0),MATCH(AG$225,$J$219:$R$219,0))</f>
        <v>0</v>
      </c>
      <c r="AH234" s="699" cm="1">
        <f t="array" ref="AH234">INDEX($H234:$K234,0,MATCH(AH$226,$H$226:$K$226,0))*INDEX($J$220:$R$223,MATCH(AH$226,$I$220:$I$223,0),MATCH(AH$225,$J$219:$R$219,0))</f>
        <v>0</v>
      </c>
      <c r="AI234" s="699" cm="1">
        <f t="array" ref="AI234">INDEX($H234:$K234,0,MATCH(AI$226,$H$226:$K$226,0))*INDEX($J$220:$R$223,MATCH(AI$226,$I$220:$I$223,0),MATCH(AI$225,$J$219:$R$219,0))</f>
        <v>0</v>
      </c>
      <c r="AJ234" s="699" cm="1">
        <f t="array" ref="AJ234">INDEX($H234:$K234,0,MATCH(AJ$226,$H$226:$K$226,0))*INDEX($J$220:$R$223,MATCH(AJ$226,$I$220:$I$223,0),MATCH(AJ$225,$J$219:$R$219,0))</f>
        <v>0</v>
      </c>
      <c r="AK234" s="699" cm="1">
        <f t="array" ref="AK234">INDEX($H234:$K234,0,MATCH(AK$226,$H$226:$K$226,0))*INDEX($J$220:$R$223,MATCH(AK$226,$I$220:$I$223,0),MATCH(AK$225,$J$219:$R$219,0))</f>
        <v>0</v>
      </c>
      <c r="AL234" s="699" cm="1">
        <f t="array" ref="AL234">INDEX($H234:$K234,0,MATCH(AL$226,$H$226:$K$226,0))*INDEX($J$220:$R$223,MATCH(AL$226,$I$220:$I$223,0),MATCH(AL$225,$J$219:$R$219,0))</f>
        <v>0</v>
      </c>
      <c r="AM234" s="699" cm="1">
        <f t="array" ref="AM234">INDEX($H234:$K234,0,MATCH(AM$226,$H$226:$K$226,0))*INDEX($J$220:$R$223,MATCH(AM$226,$I$220:$I$223,0),MATCH(AM$225,$J$219:$R$219,0))</f>
        <v>0</v>
      </c>
      <c r="AN234" s="699" cm="1">
        <f t="array" ref="AN234">INDEX($H234:$K234,0,MATCH(AN$226,$H$226:$K$226,0))*INDEX($J$220:$R$223,MATCH(AN$226,$I$220:$I$223,0),MATCH(AN$225,$J$219:$R$219,0))</f>
        <v>0</v>
      </c>
      <c r="AO234" s="699" cm="1">
        <f t="array" ref="AO234">INDEX($H234:$K234,0,MATCH(AO$226,$H$226:$K$226,0))*INDEX($J$220:$R$223,MATCH(AO$226,$I$220:$I$223,0),MATCH(AO$225,$J$219:$R$219,0))</f>
        <v>0</v>
      </c>
      <c r="AP234" s="699" cm="1">
        <f t="array" ref="AP234">INDEX($H234:$K234,0,MATCH(AP$226,$H$226:$K$226,0))*INDEX($J$220:$R$223,MATCH(AP$226,$I$220:$I$223,0),MATCH(AP$225,$J$219:$R$219,0))</f>
        <v>0</v>
      </c>
      <c r="AQ234" s="699" cm="1">
        <f t="array" ref="AQ234">INDEX($H234:$K234,0,MATCH(AQ$226,$H$226:$K$226,0))*INDEX($J$220:$R$223,MATCH(AQ$226,$I$220:$I$223,0),MATCH(AQ$225,$J$219:$R$219,0))</f>
        <v>0</v>
      </c>
      <c r="AR234" s="699" cm="1">
        <f t="array" ref="AR234">INDEX($H234:$K234,0,MATCH(AR$226,$H$226:$K$226,0))*INDEX($J$220:$R$223,MATCH(AR$226,$I$220:$I$223,0),MATCH(AR$225,$J$219:$R$219,0))</f>
        <v>0</v>
      </c>
      <c r="AS234" s="699" cm="1">
        <f t="array" ref="AS234">INDEX($H234:$K234,0,MATCH(AS$226,$H$226:$K$226,0))*INDEX($J$220:$R$223,MATCH(AS$226,$I$220:$I$223,0),MATCH(AS$225,$J$219:$R$219,0))</f>
        <v>0</v>
      </c>
      <c r="AT234" s="699" cm="1">
        <f t="array" ref="AT234">INDEX($H234:$K234,0,MATCH(AT$226,$H$226:$K$226,0))*INDEX($J$220:$R$223,MATCH(AT$226,$I$220:$I$223,0),MATCH(AT$225,$J$219:$R$219,0))</f>
        <v>0</v>
      </c>
      <c r="AU234" s="699" cm="1">
        <f t="array" ref="AU234">INDEX($H234:$K234,0,MATCH(AU$226,$H$226:$K$226,0))*INDEX($J$220:$R$223,MATCH(AU$226,$I$220:$I$223,0),MATCH(AU$225,$J$219:$R$219,0))</f>
        <v>0</v>
      </c>
      <c r="AV234" s="193"/>
      <c r="AW234" s="193"/>
      <c r="AX234" s="16"/>
      <c r="AY234" s="8"/>
      <c r="AZ234" s="8"/>
      <c r="BA234" s="8"/>
    </row>
    <row r="235" spans="1:53" ht="14.5" outlineLevel="1" x14ac:dyDescent="0.35">
      <c r="A235" s="6"/>
      <c r="B235" s="7"/>
      <c r="C235" s="17"/>
      <c r="D235" s="17"/>
      <c r="E235" s="17"/>
      <c r="F235" s="26"/>
      <c r="G235" s="26" t="str">
        <f>_xlfn.CONCAT(H171:M171)</f>
        <v>GGGC1Ea2</v>
      </c>
      <c r="H235" s="229">
        <v>0</v>
      </c>
      <c r="I235" s="229">
        <v>0</v>
      </c>
      <c r="J235" s="229">
        <v>0</v>
      </c>
      <c r="K235" s="229">
        <v>0</v>
      </c>
      <c r="L235" s="699" cm="1">
        <f t="array" ref="L235">INDEX($H235:$K235,0,MATCH(L$226,$H$226:$K$226,0))*INDEX($J$220:$R$223,MATCH(L$226,$I$220:$I$223,0),MATCH(L$225,$J$219:$R$219,0))</f>
        <v>0</v>
      </c>
      <c r="M235" s="699" cm="1">
        <f t="array" ref="M235">INDEX($H235:$K235,0,MATCH(M$226,$H$226:$K$226,0))*INDEX($J$220:$R$223,MATCH(M$226,$I$220:$I$223,0),MATCH(M$225,$J$219:$R$219,0))</f>
        <v>0</v>
      </c>
      <c r="N235" s="699" cm="1">
        <f t="array" ref="N235">INDEX($H235:$K235,0,MATCH(N$226,$H$226:$K$226,0))*INDEX($J$220:$R$223,MATCH(N$226,$I$220:$I$223,0),MATCH(N$225,$J$219:$R$219,0))</f>
        <v>0</v>
      </c>
      <c r="O235" s="699" cm="1">
        <f t="array" ref="O235">INDEX($H235:$K235,0,MATCH(O$226,$H$226:$K$226,0))*INDEX($J$220:$R$223,MATCH(O$226,$I$220:$I$223,0),MATCH(O$225,$J$219:$R$219,0))</f>
        <v>0</v>
      </c>
      <c r="P235" s="699" cm="1">
        <f t="array" ref="P235">INDEX($H235:$K235,0,MATCH(P$226,$H$226:$K$226,0))*INDEX($J$220:$R$223,MATCH(P$226,$I$220:$I$223,0),MATCH(P$225,$J$219:$R$219,0))</f>
        <v>0</v>
      </c>
      <c r="Q235" s="699" cm="1">
        <f t="array" ref="Q235">INDEX($H235:$K235,0,MATCH(Q$226,$H$226:$K$226,0))*INDEX($J$220:$R$223,MATCH(Q$226,$I$220:$I$223,0),MATCH(Q$225,$J$219:$R$219,0))</f>
        <v>0</v>
      </c>
      <c r="R235" s="699" cm="1">
        <f t="array" ref="R235">INDEX($H235:$K235,0,MATCH(R$226,$H$226:$K$226,0))*INDEX($J$220:$R$223,MATCH(R$226,$I$220:$I$223,0),MATCH(R$225,$J$219:$R$219,0))</f>
        <v>0</v>
      </c>
      <c r="S235" s="699" cm="1">
        <f t="array" ref="S235">INDEX($H235:$K235,0,MATCH(S$226,$H$226:$K$226,0))*INDEX($J$220:$R$223,MATCH(S$226,$I$220:$I$223,0),MATCH(S$225,$J$219:$R$219,0))</f>
        <v>0</v>
      </c>
      <c r="T235" s="699" cm="1">
        <f t="array" ref="T235">INDEX($H235:$K235,0,MATCH(T$226,$H$226:$K$226,0))*INDEX($J$220:$R$223,MATCH(T$226,$I$220:$I$223,0),MATCH(T$225,$J$219:$R$219,0))</f>
        <v>0</v>
      </c>
      <c r="U235" s="699" cm="1">
        <f t="array" ref="U235">INDEX($H235:$K235,0,MATCH(U$226,$H$226:$K$226,0))*INDEX($J$220:$R$223,MATCH(U$226,$I$220:$I$223,0),MATCH(U$225,$J$219:$R$219,0))</f>
        <v>0</v>
      </c>
      <c r="V235" s="699" cm="1">
        <f t="array" ref="V235">INDEX($H235:$K235,0,MATCH(V$226,$H$226:$K$226,0))*INDEX($J$220:$R$223,MATCH(V$226,$I$220:$I$223,0),MATCH(V$225,$J$219:$R$219,0))</f>
        <v>0</v>
      </c>
      <c r="W235" s="699" cm="1">
        <f t="array" ref="W235">INDEX($H235:$K235,0,MATCH(W$226,$H$226:$K$226,0))*INDEX($J$220:$R$223,MATCH(W$226,$I$220:$I$223,0),MATCH(W$225,$J$219:$R$219,0))</f>
        <v>0</v>
      </c>
      <c r="X235" s="699" cm="1">
        <f t="array" ref="X235">INDEX($H235:$K235,0,MATCH(X$226,$H$226:$K$226,0))*INDEX($J$220:$R$223,MATCH(X$226,$I$220:$I$223,0),MATCH(X$225,$J$219:$R$219,0))</f>
        <v>0</v>
      </c>
      <c r="Y235" s="699" cm="1">
        <f t="array" ref="Y235">INDEX($H235:$K235,0,MATCH(Y$226,$H$226:$K$226,0))*INDEX($J$220:$R$223,MATCH(Y$226,$I$220:$I$223,0),MATCH(Y$225,$J$219:$R$219,0))</f>
        <v>0</v>
      </c>
      <c r="Z235" s="699" cm="1">
        <f t="array" ref="Z235">INDEX($H235:$K235,0,MATCH(Z$226,$H$226:$K$226,0))*INDEX($J$220:$R$223,MATCH(Z$226,$I$220:$I$223,0),MATCH(Z$225,$J$219:$R$219,0))</f>
        <v>0</v>
      </c>
      <c r="AA235" s="699" cm="1">
        <f t="array" ref="AA235">INDEX($H235:$K235,0,MATCH(AA$226,$H$226:$K$226,0))*INDEX($J$220:$R$223,MATCH(AA$226,$I$220:$I$223,0),MATCH(AA$225,$J$219:$R$219,0))</f>
        <v>0</v>
      </c>
      <c r="AB235" s="699" cm="1">
        <f t="array" ref="AB235">INDEX($H235:$K235,0,MATCH(AB$226,$H$226:$K$226,0))*INDEX($J$220:$R$223,MATCH(AB$226,$I$220:$I$223,0),MATCH(AB$225,$J$219:$R$219,0))</f>
        <v>0</v>
      </c>
      <c r="AC235" s="699" cm="1">
        <f t="array" ref="AC235">INDEX($H235:$K235,0,MATCH(AC$226,$H$226:$K$226,0))*INDEX($J$220:$R$223,MATCH(AC$226,$I$220:$I$223,0),MATCH(AC$225,$J$219:$R$219,0))</f>
        <v>0</v>
      </c>
      <c r="AD235" s="699" cm="1">
        <f t="array" ref="AD235">INDEX($H235:$K235,0,MATCH(AD$226,$H$226:$K$226,0))*INDEX($J$220:$R$223,MATCH(AD$226,$I$220:$I$223,0),MATCH(AD$225,$J$219:$R$219,0))</f>
        <v>0</v>
      </c>
      <c r="AE235" s="699" cm="1">
        <f t="array" ref="AE235">INDEX($H235:$K235,0,MATCH(AE$226,$H$226:$K$226,0))*INDEX($J$220:$R$223,MATCH(AE$226,$I$220:$I$223,0),MATCH(AE$225,$J$219:$R$219,0))</f>
        <v>0</v>
      </c>
      <c r="AF235" s="699" cm="1">
        <f t="array" ref="AF235">INDEX($H235:$K235,0,MATCH(AF$226,$H$226:$K$226,0))*INDEX($J$220:$R$223,MATCH(AF$226,$I$220:$I$223,0),MATCH(AF$225,$J$219:$R$219,0))</f>
        <v>0</v>
      </c>
      <c r="AG235" s="699" cm="1">
        <f t="array" ref="AG235">INDEX($H235:$K235,0,MATCH(AG$226,$H$226:$K$226,0))*INDEX($J$220:$R$223,MATCH(AG$226,$I$220:$I$223,0),MATCH(AG$225,$J$219:$R$219,0))</f>
        <v>0</v>
      </c>
      <c r="AH235" s="699" cm="1">
        <f t="array" ref="AH235">INDEX($H235:$K235,0,MATCH(AH$226,$H$226:$K$226,0))*INDEX($J$220:$R$223,MATCH(AH$226,$I$220:$I$223,0),MATCH(AH$225,$J$219:$R$219,0))</f>
        <v>0</v>
      </c>
      <c r="AI235" s="699" cm="1">
        <f t="array" ref="AI235">INDEX($H235:$K235,0,MATCH(AI$226,$H$226:$K$226,0))*INDEX($J$220:$R$223,MATCH(AI$226,$I$220:$I$223,0),MATCH(AI$225,$J$219:$R$219,0))</f>
        <v>0</v>
      </c>
      <c r="AJ235" s="699" cm="1">
        <f t="array" ref="AJ235">INDEX($H235:$K235,0,MATCH(AJ$226,$H$226:$K$226,0))*INDEX($J$220:$R$223,MATCH(AJ$226,$I$220:$I$223,0),MATCH(AJ$225,$J$219:$R$219,0))</f>
        <v>0</v>
      </c>
      <c r="AK235" s="699" cm="1">
        <f t="array" ref="AK235">INDEX($H235:$K235,0,MATCH(AK$226,$H$226:$K$226,0))*INDEX($J$220:$R$223,MATCH(AK$226,$I$220:$I$223,0),MATCH(AK$225,$J$219:$R$219,0))</f>
        <v>0</v>
      </c>
      <c r="AL235" s="699" cm="1">
        <f t="array" ref="AL235">INDEX($H235:$K235,0,MATCH(AL$226,$H$226:$K$226,0))*INDEX($J$220:$R$223,MATCH(AL$226,$I$220:$I$223,0),MATCH(AL$225,$J$219:$R$219,0))</f>
        <v>0</v>
      </c>
      <c r="AM235" s="699" cm="1">
        <f t="array" ref="AM235">INDEX($H235:$K235,0,MATCH(AM$226,$H$226:$K$226,0))*INDEX($J$220:$R$223,MATCH(AM$226,$I$220:$I$223,0),MATCH(AM$225,$J$219:$R$219,0))</f>
        <v>0</v>
      </c>
      <c r="AN235" s="699" cm="1">
        <f t="array" ref="AN235">INDEX($H235:$K235,0,MATCH(AN$226,$H$226:$K$226,0))*INDEX($J$220:$R$223,MATCH(AN$226,$I$220:$I$223,0),MATCH(AN$225,$J$219:$R$219,0))</f>
        <v>0</v>
      </c>
      <c r="AO235" s="699" cm="1">
        <f t="array" ref="AO235">INDEX($H235:$K235,0,MATCH(AO$226,$H$226:$K$226,0))*INDEX($J$220:$R$223,MATCH(AO$226,$I$220:$I$223,0),MATCH(AO$225,$J$219:$R$219,0))</f>
        <v>0</v>
      </c>
      <c r="AP235" s="699" cm="1">
        <f t="array" ref="AP235">INDEX($H235:$K235,0,MATCH(AP$226,$H$226:$K$226,0))*INDEX($J$220:$R$223,MATCH(AP$226,$I$220:$I$223,0),MATCH(AP$225,$J$219:$R$219,0))</f>
        <v>0</v>
      </c>
      <c r="AQ235" s="699" cm="1">
        <f t="array" ref="AQ235">INDEX($H235:$K235,0,MATCH(AQ$226,$H$226:$K$226,0))*INDEX($J$220:$R$223,MATCH(AQ$226,$I$220:$I$223,0),MATCH(AQ$225,$J$219:$R$219,0))</f>
        <v>0</v>
      </c>
      <c r="AR235" s="699" cm="1">
        <f t="array" ref="AR235">INDEX($H235:$K235,0,MATCH(AR$226,$H$226:$K$226,0))*INDEX($J$220:$R$223,MATCH(AR$226,$I$220:$I$223,0),MATCH(AR$225,$J$219:$R$219,0))</f>
        <v>0</v>
      </c>
      <c r="AS235" s="699" cm="1">
        <f t="array" ref="AS235">INDEX($H235:$K235,0,MATCH(AS$226,$H$226:$K$226,0))*INDEX($J$220:$R$223,MATCH(AS$226,$I$220:$I$223,0),MATCH(AS$225,$J$219:$R$219,0))</f>
        <v>0</v>
      </c>
      <c r="AT235" s="699" cm="1">
        <f t="array" ref="AT235">INDEX($H235:$K235,0,MATCH(AT$226,$H$226:$K$226,0))*INDEX($J$220:$R$223,MATCH(AT$226,$I$220:$I$223,0),MATCH(AT$225,$J$219:$R$219,0))</f>
        <v>0</v>
      </c>
      <c r="AU235" s="699" cm="1">
        <f t="array" ref="AU235">INDEX($H235:$K235,0,MATCH(AU$226,$H$226:$K$226,0))*INDEX($J$220:$R$223,MATCH(AU$226,$I$220:$I$223,0),MATCH(AU$225,$J$219:$R$219,0))</f>
        <v>0</v>
      </c>
      <c r="AV235" s="193"/>
      <c r="AW235" s="193"/>
      <c r="AX235" s="16"/>
      <c r="AY235" s="8"/>
      <c r="AZ235" s="8"/>
      <c r="BA235" s="8"/>
    </row>
    <row r="236" spans="1:53" ht="14.5" outlineLevel="1" x14ac:dyDescent="0.35">
      <c r="A236" s="6"/>
      <c r="B236" s="7"/>
      <c r="C236" s="17"/>
      <c r="D236" s="17"/>
      <c r="E236" s="17"/>
      <c r="F236" s="26"/>
      <c r="G236" s="26" t="str">
        <f>_xlfn.CONCAT(H172:M172)</f>
        <v>GGGC1Pa2</v>
      </c>
      <c r="H236" s="229">
        <v>0</v>
      </c>
      <c r="I236" s="229">
        <v>0</v>
      </c>
      <c r="J236" s="229">
        <v>0</v>
      </c>
      <c r="K236" s="229">
        <v>0</v>
      </c>
      <c r="L236" s="699" cm="1">
        <f t="array" ref="L236">INDEX($H236:$K236,0,MATCH(L$226,$H$226:$K$226,0))*INDEX($J$220:$R$223,MATCH(L$226,$I$220:$I$223,0),MATCH(L$225,$J$219:$R$219,0))</f>
        <v>0</v>
      </c>
      <c r="M236" s="699" cm="1">
        <f t="array" ref="M236">INDEX($H236:$K236,0,MATCH(M$226,$H$226:$K$226,0))*INDEX($J$220:$R$223,MATCH(M$226,$I$220:$I$223,0),MATCH(M$225,$J$219:$R$219,0))</f>
        <v>0</v>
      </c>
      <c r="N236" s="699" cm="1">
        <f t="array" ref="N236">INDEX($H236:$K236,0,MATCH(N$226,$H$226:$K$226,0))*INDEX($J$220:$R$223,MATCH(N$226,$I$220:$I$223,0),MATCH(N$225,$J$219:$R$219,0))</f>
        <v>0</v>
      </c>
      <c r="O236" s="699" cm="1">
        <f t="array" ref="O236">INDEX($H236:$K236,0,MATCH(O$226,$H$226:$K$226,0))*INDEX($J$220:$R$223,MATCH(O$226,$I$220:$I$223,0),MATCH(O$225,$J$219:$R$219,0))</f>
        <v>0</v>
      </c>
      <c r="P236" s="699" cm="1">
        <f t="array" ref="P236">INDEX($H236:$K236,0,MATCH(P$226,$H$226:$K$226,0))*INDEX($J$220:$R$223,MATCH(P$226,$I$220:$I$223,0),MATCH(P$225,$J$219:$R$219,0))</f>
        <v>0</v>
      </c>
      <c r="Q236" s="699" cm="1">
        <f t="array" ref="Q236">INDEX($H236:$K236,0,MATCH(Q$226,$H$226:$K$226,0))*INDEX($J$220:$R$223,MATCH(Q$226,$I$220:$I$223,0),MATCH(Q$225,$J$219:$R$219,0))</f>
        <v>0</v>
      </c>
      <c r="R236" s="699" cm="1">
        <f t="array" ref="R236">INDEX($H236:$K236,0,MATCH(R$226,$H$226:$K$226,0))*INDEX($J$220:$R$223,MATCH(R$226,$I$220:$I$223,0),MATCH(R$225,$J$219:$R$219,0))</f>
        <v>0</v>
      </c>
      <c r="S236" s="699" cm="1">
        <f t="array" ref="S236">INDEX($H236:$K236,0,MATCH(S$226,$H$226:$K$226,0))*INDEX($J$220:$R$223,MATCH(S$226,$I$220:$I$223,0),MATCH(S$225,$J$219:$R$219,0))</f>
        <v>0</v>
      </c>
      <c r="T236" s="699" cm="1">
        <f t="array" ref="T236">INDEX($H236:$K236,0,MATCH(T$226,$H$226:$K$226,0))*INDEX($J$220:$R$223,MATCH(T$226,$I$220:$I$223,0),MATCH(T$225,$J$219:$R$219,0))</f>
        <v>0</v>
      </c>
      <c r="U236" s="699" cm="1">
        <f t="array" ref="U236">INDEX($H236:$K236,0,MATCH(U$226,$H$226:$K$226,0))*INDEX($J$220:$R$223,MATCH(U$226,$I$220:$I$223,0),MATCH(U$225,$J$219:$R$219,0))</f>
        <v>0</v>
      </c>
      <c r="V236" s="699" cm="1">
        <f t="array" ref="V236">INDEX($H236:$K236,0,MATCH(V$226,$H$226:$K$226,0))*INDEX($J$220:$R$223,MATCH(V$226,$I$220:$I$223,0),MATCH(V$225,$J$219:$R$219,0))</f>
        <v>0</v>
      </c>
      <c r="W236" s="699" cm="1">
        <f t="array" ref="W236">INDEX($H236:$K236,0,MATCH(W$226,$H$226:$K$226,0))*INDEX($J$220:$R$223,MATCH(W$226,$I$220:$I$223,0),MATCH(W$225,$J$219:$R$219,0))</f>
        <v>0</v>
      </c>
      <c r="X236" s="699" cm="1">
        <f t="array" ref="X236">INDEX($H236:$K236,0,MATCH(X$226,$H$226:$K$226,0))*INDEX($J$220:$R$223,MATCH(X$226,$I$220:$I$223,0),MATCH(X$225,$J$219:$R$219,0))</f>
        <v>0</v>
      </c>
      <c r="Y236" s="699" cm="1">
        <f t="array" ref="Y236">INDEX($H236:$K236,0,MATCH(Y$226,$H$226:$K$226,0))*INDEX($J$220:$R$223,MATCH(Y$226,$I$220:$I$223,0),MATCH(Y$225,$J$219:$R$219,0))</f>
        <v>0</v>
      </c>
      <c r="Z236" s="699" cm="1">
        <f t="array" ref="Z236">INDEX($H236:$K236,0,MATCH(Z$226,$H$226:$K$226,0))*INDEX($J$220:$R$223,MATCH(Z$226,$I$220:$I$223,0),MATCH(Z$225,$J$219:$R$219,0))</f>
        <v>0</v>
      </c>
      <c r="AA236" s="699" cm="1">
        <f t="array" ref="AA236">INDEX($H236:$K236,0,MATCH(AA$226,$H$226:$K$226,0))*INDEX($J$220:$R$223,MATCH(AA$226,$I$220:$I$223,0),MATCH(AA$225,$J$219:$R$219,0))</f>
        <v>0</v>
      </c>
      <c r="AB236" s="699" cm="1">
        <f t="array" ref="AB236">INDEX($H236:$K236,0,MATCH(AB$226,$H$226:$K$226,0))*INDEX($J$220:$R$223,MATCH(AB$226,$I$220:$I$223,0),MATCH(AB$225,$J$219:$R$219,0))</f>
        <v>0</v>
      </c>
      <c r="AC236" s="699" cm="1">
        <f t="array" ref="AC236">INDEX($H236:$K236,0,MATCH(AC$226,$H$226:$K$226,0))*INDEX($J$220:$R$223,MATCH(AC$226,$I$220:$I$223,0),MATCH(AC$225,$J$219:$R$219,0))</f>
        <v>0</v>
      </c>
      <c r="AD236" s="699" cm="1">
        <f t="array" ref="AD236">INDEX($H236:$K236,0,MATCH(AD$226,$H$226:$K$226,0))*INDEX($J$220:$R$223,MATCH(AD$226,$I$220:$I$223,0),MATCH(AD$225,$J$219:$R$219,0))</f>
        <v>0</v>
      </c>
      <c r="AE236" s="699" cm="1">
        <f t="array" ref="AE236">INDEX($H236:$K236,0,MATCH(AE$226,$H$226:$K$226,0))*INDEX($J$220:$R$223,MATCH(AE$226,$I$220:$I$223,0),MATCH(AE$225,$J$219:$R$219,0))</f>
        <v>0</v>
      </c>
      <c r="AF236" s="699" cm="1">
        <f t="array" ref="AF236">INDEX($H236:$K236,0,MATCH(AF$226,$H$226:$K$226,0))*INDEX($J$220:$R$223,MATCH(AF$226,$I$220:$I$223,0),MATCH(AF$225,$J$219:$R$219,0))</f>
        <v>0</v>
      </c>
      <c r="AG236" s="699" cm="1">
        <f t="array" ref="AG236">INDEX($H236:$K236,0,MATCH(AG$226,$H$226:$K$226,0))*INDEX($J$220:$R$223,MATCH(AG$226,$I$220:$I$223,0),MATCH(AG$225,$J$219:$R$219,0))</f>
        <v>0</v>
      </c>
      <c r="AH236" s="699" cm="1">
        <f t="array" ref="AH236">INDEX($H236:$K236,0,MATCH(AH$226,$H$226:$K$226,0))*INDEX($J$220:$R$223,MATCH(AH$226,$I$220:$I$223,0),MATCH(AH$225,$J$219:$R$219,0))</f>
        <v>0</v>
      </c>
      <c r="AI236" s="699" cm="1">
        <f t="array" ref="AI236">INDEX($H236:$K236,0,MATCH(AI$226,$H$226:$K$226,0))*INDEX($J$220:$R$223,MATCH(AI$226,$I$220:$I$223,0),MATCH(AI$225,$J$219:$R$219,0))</f>
        <v>0</v>
      </c>
      <c r="AJ236" s="699" cm="1">
        <f t="array" ref="AJ236">INDEX($H236:$K236,0,MATCH(AJ$226,$H$226:$K$226,0))*INDEX($J$220:$R$223,MATCH(AJ$226,$I$220:$I$223,0),MATCH(AJ$225,$J$219:$R$219,0))</f>
        <v>0</v>
      </c>
      <c r="AK236" s="699" cm="1">
        <f t="array" ref="AK236">INDEX($H236:$K236,0,MATCH(AK$226,$H$226:$K$226,0))*INDEX($J$220:$R$223,MATCH(AK$226,$I$220:$I$223,0),MATCH(AK$225,$J$219:$R$219,0))</f>
        <v>0</v>
      </c>
      <c r="AL236" s="699" cm="1">
        <f t="array" ref="AL236">INDEX($H236:$K236,0,MATCH(AL$226,$H$226:$K$226,0))*INDEX($J$220:$R$223,MATCH(AL$226,$I$220:$I$223,0),MATCH(AL$225,$J$219:$R$219,0))</f>
        <v>0</v>
      </c>
      <c r="AM236" s="699" cm="1">
        <f t="array" ref="AM236">INDEX($H236:$K236,0,MATCH(AM$226,$H$226:$K$226,0))*INDEX($J$220:$R$223,MATCH(AM$226,$I$220:$I$223,0),MATCH(AM$225,$J$219:$R$219,0))</f>
        <v>0</v>
      </c>
      <c r="AN236" s="699" cm="1">
        <f t="array" ref="AN236">INDEX($H236:$K236,0,MATCH(AN$226,$H$226:$K$226,0))*INDEX($J$220:$R$223,MATCH(AN$226,$I$220:$I$223,0),MATCH(AN$225,$J$219:$R$219,0))</f>
        <v>0</v>
      </c>
      <c r="AO236" s="699" cm="1">
        <f t="array" ref="AO236">INDEX($H236:$K236,0,MATCH(AO$226,$H$226:$K$226,0))*INDEX($J$220:$R$223,MATCH(AO$226,$I$220:$I$223,0),MATCH(AO$225,$J$219:$R$219,0))</f>
        <v>0</v>
      </c>
      <c r="AP236" s="699" cm="1">
        <f t="array" ref="AP236">INDEX($H236:$K236,0,MATCH(AP$226,$H$226:$K$226,0))*INDEX($J$220:$R$223,MATCH(AP$226,$I$220:$I$223,0),MATCH(AP$225,$J$219:$R$219,0))</f>
        <v>0</v>
      </c>
      <c r="AQ236" s="699" cm="1">
        <f t="array" ref="AQ236">INDEX($H236:$K236,0,MATCH(AQ$226,$H$226:$K$226,0))*INDEX($J$220:$R$223,MATCH(AQ$226,$I$220:$I$223,0),MATCH(AQ$225,$J$219:$R$219,0))</f>
        <v>0</v>
      </c>
      <c r="AR236" s="699" cm="1">
        <f t="array" ref="AR236">INDEX($H236:$K236,0,MATCH(AR$226,$H$226:$K$226,0))*INDEX($J$220:$R$223,MATCH(AR$226,$I$220:$I$223,0),MATCH(AR$225,$J$219:$R$219,0))</f>
        <v>0</v>
      </c>
      <c r="AS236" s="699" cm="1">
        <f t="array" ref="AS236">INDEX($H236:$K236,0,MATCH(AS$226,$H$226:$K$226,0))*INDEX($J$220:$R$223,MATCH(AS$226,$I$220:$I$223,0),MATCH(AS$225,$J$219:$R$219,0))</f>
        <v>0</v>
      </c>
      <c r="AT236" s="699" cm="1">
        <f t="array" ref="AT236">INDEX($H236:$K236,0,MATCH(AT$226,$H$226:$K$226,0))*INDEX($J$220:$R$223,MATCH(AT$226,$I$220:$I$223,0),MATCH(AT$225,$J$219:$R$219,0))</f>
        <v>0</v>
      </c>
      <c r="AU236" s="699" cm="1">
        <f t="array" ref="AU236">INDEX($H236:$K236,0,MATCH(AU$226,$H$226:$K$226,0))*INDEX($J$220:$R$223,MATCH(AU$226,$I$220:$I$223,0),MATCH(AU$225,$J$219:$R$219,0))</f>
        <v>0</v>
      </c>
      <c r="AV236" s="193"/>
      <c r="AW236" s="193"/>
      <c r="AX236" s="16"/>
      <c r="AY236" s="8"/>
      <c r="AZ236" s="8"/>
      <c r="BA236" s="8"/>
    </row>
    <row r="237" spans="1:53" ht="14.5" outlineLevel="1" x14ac:dyDescent="0.35">
      <c r="A237" s="6"/>
      <c r="B237" s="7"/>
      <c r="C237" s="17"/>
      <c r="D237" s="17"/>
      <c r="E237" s="17"/>
      <c r="F237" s="26"/>
      <c r="G237" s="26" t="str">
        <f>_xlfn.CONCAT(H173:M173)</f>
        <v>GGGAg2OFa2</v>
      </c>
      <c r="H237" s="229">
        <v>0</v>
      </c>
      <c r="I237" s="229">
        <v>0</v>
      </c>
      <c r="J237" s="229">
        <v>0</v>
      </c>
      <c r="K237" s="229">
        <v>0</v>
      </c>
      <c r="L237" s="699" cm="1">
        <f t="array" ref="L237">INDEX($H237:$K237,0,MATCH(L$226,$H$226:$K$226,0))*INDEX($J$220:$R$223,MATCH(L$226,$I$220:$I$223,0),MATCH(L$225,$J$219:$R$219,0))</f>
        <v>0</v>
      </c>
      <c r="M237" s="699" cm="1">
        <f t="array" ref="M237">INDEX($H237:$K237,0,MATCH(M$226,$H$226:$K$226,0))*INDEX($J$220:$R$223,MATCH(M$226,$I$220:$I$223,0),MATCH(M$225,$J$219:$R$219,0))</f>
        <v>0</v>
      </c>
      <c r="N237" s="699" cm="1">
        <f t="array" ref="N237">INDEX($H237:$K237,0,MATCH(N$226,$H$226:$K$226,0))*INDEX($J$220:$R$223,MATCH(N$226,$I$220:$I$223,0),MATCH(N$225,$J$219:$R$219,0))</f>
        <v>0</v>
      </c>
      <c r="O237" s="699" cm="1">
        <f t="array" ref="O237">INDEX($H237:$K237,0,MATCH(O$226,$H$226:$K$226,0))*INDEX($J$220:$R$223,MATCH(O$226,$I$220:$I$223,0),MATCH(O$225,$J$219:$R$219,0))</f>
        <v>0</v>
      </c>
      <c r="P237" s="699" cm="1">
        <f t="array" ref="P237">INDEX($H237:$K237,0,MATCH(P$226,$H$226:$K$226,0))*INDEX($J$220:$R$223,MATCH(P$226,$I$220:$I$223,0),MATCH(P$225,$J$219:$R$219,0))</f>
        <v>0</v>
      </c>
      <c r="Q237" s="699" cm="1">
        <f t="array" ref="Q237">INDEX($H237:$K237,0,MATCH(Q$226,$H$226:$K$226,0))*INDEX($J$220:$R$223,MATCH(Q$226,$I$220:$I$223,0),MATCH(Q$225,$J$219:$R$219,0))</f>
        <v>0</v>
      </c>
      <c r="R237" s="699" cm="1">
        <f t="array" ref="R237">INDEX($H237:$K237,0,MATCH(R$226,$H$226:$K$226,0))*INDEX($J$220:$R$223,MATCH(R$226,$I$220:$I$223,0),MATCH(R$225,$J$219:$R$219,0))</f>
        <v>0</v>
      </c>
      <c r="S237" s="699" cm="1">
        <f t="array" ref="S237">INDEX($H237:$K237,0,MATCH(S$226,$H$226:$K$226,0))*INDEX($J$220:$R$223,MATCH(S$226,$I$220:$I$223,0),MATCH(S$225,$J$219:$R$219,0))</f>
        <v>0</v>
      </c>
      <c r="T237" s="699" cm="1">
        <f t="array" ref="T237">INDEX($H237:$K237,0,MATCH(T$226,$H$226:$K$226,0))*INDEX($J$220:$R$223,MATCH(T$226,$I$220:$I$223,0),MATCH(T$225,$J$219:$R$219,0))</f>
        <v>0</v>
      </c>
      <c r="U237" s="699" cm="1">
        <f t="array" ref="U237">INDEX($H237:$K237,0,MATCH(U$226,$H$226:$K$226,0))*INDEX($J$220:$R$223,MATCH(U$226,$I$220:$I$223,0),MATCH(U$225,$J$219:$R$219,0))</f>
        <v>0</v>
      </c>
      <c r="V237" s="699" cm="1">
        <f t="array" ref="V237">INDEX($H237:$K237,0,MATCH(V$226,$H$226:$K$226,0))*INDEX($J$220:$R$223,MATCH(V$226,$I$220:$I$223,0),MATCH(V$225,$J$219:$R$219,0))</f>
        <v>0</v>
      </c>
      <c r="W237" s="699" cm="1">
        <f t="array" ref="W237">INDEX($H237:$K237,0,MATCH(W$226,$H$226:$K$226,0))*INDEX($J$220:$R$223,MATCH(W$226,$I$220:$I$223,0),MATCH(W$225,$J$219:$R$219,0))</f>
        <v>0</v>
      </c>
      <c r="X237" s="699" cm="1">
        <f t="array" ref="X237">INDEX($H237:$K237,0,MATCH(X$226,$H$226:$K$226,0))*INDEX($J$220:$R$223,MATCH(X$226,$I$220:$I$223,0),MATCH(X$225,$J$219:$R$219,0))</f>
        <v>0</v>
      </c>
      <c r="Y237" s="699" cm="1">
        <f t="array" ref="Y237">INDEX($H237:$K237,0,MATCH(Y$226,$H$226:$K$226,0))*INDEX($J$220:$R$223,MATCH(Y$226,$I$220:$I$223,0),MATCH(Y$225,$J$219:$R$219,0))</f>
        <v>0</v>
      </c>
      <c r="Z237" s="699" cm="1">
        <f t="array" ref="Z237">INDEX($H237:$K237,0,MATCH(Z$226,$H$226:$K$226,0))*INDEX($J$220:$R$223,MATCH(Z$226,$I$220:$I$223,0),MATCH(Z$225,$J$219:$R$219,0))</f>
        <v>0</v>
      </c>
      <c r="AA237" s="699" cm="1">
        <f t="array" ref="AA237">INDEX($H237:$K237,0,MATCH(AA$226,$H$226:$K$226,0))*INDEX($J$220:$R$223,MATCH(AA$226,$I$220:$I$223,0),MATCH(AA$225,$J$219:$R$219,0))</f>
        <v>0</v>
      </c>
      <c r="AB237" s="699" cm="1">
        <f t="array" ref="AB237">INDEX($H237:$K237,0,MATCH(AB$226,$H$226:$K$226,0))*INDEX($J$220:$R$223,MATCH(AB$226,$I$220:$I$223,0),MATCH(AB$225,$J$219:$R$219,0))</f>
        <v>0</v>
      </c>
      <c r="AC237" s="699" cm="1">
        <f t="array" ref="AC237">INDEX($H237:$K237,0,MATCH(AC$226,$H$226:$K$226,0))*INDEX($J$220:$R$223,MATCH(AC$226,$I$220:$I$223,0),MATCH(AC$225,$J$219:$R$219,0))</f>
        <v>0</v>
      </c>
      <c r="AD237" s="699" cm="1">
        <f t="array" ref="AD237">INDEX($H237:$K237,0,MATCH(AD$226,$H$226:$K$226,0))*INDEX($J$220:$R$223,MATCH(AD$226,$I$220:$I$223,0),MATCH(AD$225,$J$219:$R$219,0))</f>
        <v>0</v>
      </c>
      <c r="AE237" s="699" cm="1">
        <f t="array" ref="AE237">INDEX($H237:$K237,0,MATCH(AE$226,$H$226:$K$226,0))*INDEX($J$220:$R$223,MATCH(AE$226,$I$220:$I$223,0),MATCH(AE$225,$J$219:$R$219,0))</f>
        <v>0</v>
      </c>
      <c r="AF237" s="699" cm="1">
        <f t="array" ref="AF237">INDEX($H237:$K237,0,MATCH(AF$226,$H$226:$K$226,0))*INDEX($J$220:$R$223,MATCH(AF$226,$I$220:$I$223,0),MATCH(AF$225,$J$219:$R$219,0))</f>
        <v>0</v>
      </c>
      <c r="AG237" s="699" cm="1">
        <f t="array" ref="AG237">INDEX($H237:$K237,0,MATCH(AG$226,$H$226:$K$226,0))*INDEX($J$220:$R$223,MATCH(AG$226,$I$220:$I$223,0),MATCH(AG$225,$J$219:$R$219,0))</f>
        <v>0</v>
      </c>
      <c r="AH237" s="699" cm="1">
        <f t="array" ref="AH237">INDEX($H237:$K237,0,MATCH(AH$226,$H$226:$K$226,0))*INDEX($J$220:$R$223,MATCH(AH$226,$I$220:$I$223,0),MATCH(AH$225,$J$219:$R$219,0))</f>
        <v>0</v>
      </c>
      <c r="AI237" s="699" cm="1">
        <f t="array" ref="AI237">INDEX($H237:$K237,0,MATCH(AI$226,$H$226:$K$226,0))*INDEX($J$220:$R$223,MATCH(AI$226,$I$220:$I$223,0),MATCH(AI$225,$J$219:$R$219,0))</f>
        <v>0</v>
      </c>
      <c r="AJ237" s="699" cm="1">
        <f t="array" ref="AJ237">INDEX($H237:$K237,0,MATCH(AJ$226,$H$226:$K$226,0))*INDEX($J$220:$R$223,MATCH(AJ$226,$I$220:$I$223,0),MATCH(AJ$225,$J$219:$R$219,0))</f>
        <v>0</v>
      </c>
      <c r="AK237" s="699" cm="1">
        <f t="array" ref="AK237">INDEX($H237:$K237,0,MATCH(AK$226,$H$226:$K$226,0))*INDEX($J$220:$R$223,MATCH(AK$226,$I$220:$I$223,0),MATCH(AK$225,$J$219:$R$219,0))</f>
        <v>0</v>
      </c>
      <c r="AL237" s="699" cm="1">
        <f t="array" ref="AL237">INDEX($H237:$K237,0,MATCH(AL$226,$H$226:$K$226,0))*INDEX($J$220:$R$223,MATCH(AL$226,$I$220:$I$223,0),MATCH(AL$225,$J$219:$R$219,0))</f>
        <v>0</v>
      </c>
      <c r="AM237" s="699" cm="1">
        <f t="array" ref="AM237">INDEX($H237:$K237,0,MATCH(AM$226,$H$226:$K$226,0))*INDEX($J$220:$R$223,MATCH(AM$226,$I$220:$I$223,0),MATCH(AM$225,$J$219:$R$219,0))</f>
        <v>0</v>
      </c>
      <c r="AN237" s="699" cm="1">
        <f t="array" ref="AN237">INDEX($H237:$K237,0,MATCH(AN$226,$H$226:$K$226,0))*INDEX($J$220:$R$223,MATCH(AN$226,$I$220:$I$223,0),MATCH(AN$225,$J$219:$R$219,0))</f>
        <v>0</v>
      </c>
      <c r="AO237" s="699" cm="1">
        <f t="array" ref="AO237">INDEX($H237:$K237,0,MATCH(AO$226,$H$226:$K$226,0))*INDEX($J$220:$R$223,MATCH(AO$226,$I$220:$I$223,0),MATCH(AO$225,$J$219:$R$219,0))</f>
        <v>0</v>
      </c>
      <c r="AP237" s="699" cm="1">
        <f t="array" ref="AP237">INDEX($H237:$K237,0,MATCH(AP$226,$H$226:$K$226,0))*INDEX($J$220:$R$223,MATCH(AP$226,$I$220:$I$223,0),MATCH(AP$225,$J$219:$R$219,0))</f>
        <v>0</v>
      </c>
      <c r="AQ237" s="699" cm="1">
        <f t="array" ref="AQ237">INDEX($H237:$K237,0,MATCH(AQ$226,$H$226:$K$226,0))*INDEX($J$220:$R$223,MATCH(AQ$226,$I$220:$I$223,0),MATCH(AQ$225,$J$219:$R$219,0))</f>
        <v>0</v>
      </c>
      <c r="AR237" s="699" cm="1">
        <f t="array" ref="AR237">INDEX($H237:$K237,0,MATCH(AR$226,$H$226:$K$226,0))*INDEX($J$220:$R$223,MATCH(AR$226,$I$220:$I$223,0),MATCH(AR$225,$J$219:$R$219,0))</f>
        <v>0</v>
      </c>
      <c r="AS237" s="699" cm="1">
        <f t="array" ref="AS237">INDEX($H237:$K237,0,MATCH(AS$226,$H$226:$K$226,0))*INDEX($J$220:$R$223,MATCH(AS$226,$I$220:$I$223,0),MATCH(AS$225,$J$219:$R$219,0))</f>
        <v>0</v>
      </c>
      <c r="AT237" s="699" cm="1">
        <f t="array" ref="AT237">INDEX($H237:$K237,0,MATCH(AT$226,$H$226:$K$226,0))*INDEX($J$220:$R$223,MATCH(AT$226,$I$220:$I$223,0),MATCH(AT$225,$J$219:$R$219,0))</f>
        <v>0</v>
      </c>
      <c r="AU237" s="699" cm="1">
        <f t="array" ref="AU237">INDEX($H237:$K237,0,MATCH(AU$226,$H$226:$K$226,0))*INDEX($J$220:$R$223,MATCH(AU$226,$I$220:$I$223,0),MATCH(AU$225,$J$219:$R$219,0))</f>
        <v>0</v>
      </c>
      <c r="AV237" s="193"/>
      <c r="AW237" s="193"/>
      <c r="AX237" s="16"/>
      <c r="AY237" s="8"/>
      <c r="AZ237" s="8"/>
      <c r="BA237" s="8"/>
    </row>
    <row r="238" spans="1:53" ht="14.5" outlineLevel="1" x14ac:dyDescent="0.35">
      <c r="A238" s="6"/>
      <c r="B238" s="7"/>
      <c r="C238" s="17"/>
      <c r="D238" s="17"/>
      <c r="E238" s="17"/>
      <c r="F238" s="26"/>
      <c r="G238" s="26" t="str">
        <f>_xlfn.CONCAT(H174:M174)</f>
        <v>GGGAg2LFa2</v>
      </c>
      <c r="H238" s="229">
        <v>0</v>
      </c>
      <c r="I238" s="229">
        <v>0</v>
      </c>
      <c r="J238" s="229">
        <v>0</v>
      </c>
      <c r="K238" s="229">
        <v>0</v>
      </c>
      <c r="L238" s="699" cm="1">
        <f t="array" ref="L238">INDEX($H238:$K238,0,MATCH(L$226,$H$226:$K$226,0))*INDEX($J$220:$R$223,MATCH(L$226,$I$220:$I$223,0),MATCH(L$225,$J$219:$R$219,0))</f>
        <v>0</v>
      </c>
      <c r="M238" s="699" cm="1">
        <f t="array" ref="M238">INDEX($H238:$K238,0,MATCH(M$226,$H$226:$K$226,0))*INDEX($J$220:$R$223,MATCH(M$226,$I$220:$I$223,0),MATCH(M$225,$J$219:$R$219,0))</f>
        <v>0</v>
      </c>
      <c r="N238" s="699" cm="1">
        <f t="array" ref="N238">INDEX($H238:$K238,0,MATCH(N$226,$H$226:$K$226,0))*INDEX($J$220:$R$223,MATCH(N$226,$I$220:$I$223,0),MATCH(N$225,$J$219:$R$219,0))</f>
        <v>0</v>
      </c>
      <c r="O238" s="699" cm="1">
        <f t="array" ref="O238">INDEX($H238:$K238,0,MATCH(O$226,$H$226:$K$226,0))*INDEX($J$220:$R$223,MATCH(O$226,$I$220:$I$223,0),MATCH(O$225,$J$219:$R$219,0))</f>
        <v>0</v>
      </c>
      <c r="P238" s="699" cm="1">
        <f t="array" ref="P238">INDEX($H238:$K238,0,MATCH(P$226,$H$226:$K$226,0))*INDEX($J$220:$R$223,MATCH(P$226,$I$220:$I$223,0),MATCH(P$225,$J$219:$R$219,0))</f>
        <v>0</v>
      </c>
      <c r="Q238" s="699" cm="1">
        <f t="array" ref="Q238">INDEX($H238:$K238,0,MATCH(Q$226,$H$226:$K$226,0))*INDEX($J$220:$R$223,MATCH(Q$226,$I$220:$I$223,0),MATCH(Q$225,$J$219:$R$219,0))</f>
        <v>0</v>
      </c>
      <c r="R238" s="699" cm="1">
        <f t="array" ref="R238">INDEX($H238:$K238,0,MATCH(R$226,$H$226:$K$226,0))*INDEX($J$220:$R$223,MATCH(R$226,$I$220:$I$223,0),MATCH(R$225,$J$219:$R$219,0))</f>
        <v>0</v>
      </c>
      <c r="S238" s="699" cm="1">
        <f t="array" ref="S238">INDEX($H238:$K238,0,MATCH(S$226,$H$226:$K$226,0))*INDEX($J$220:$R$223,MATCH(S$226,$I$220:$I$223,0),MATCH(S$225,$J$219:$R$219,0))</f>
        <v>0</v>
      </c>
      <c r="T238" s="699" cm="1">
        <f t="array" ref="T238">INDEX($H238:$K238,0,MATCH(T$226,$H$226:$K$226,0))*INDEX($J$220:$R$223,MATCH(T$226,$I$220:$I$223,0),MATCH(T$225,$J$219:$R$219,0))</f>
        <v>0</v>
      </c>
      <c r="U238" s="699" cm="1">
        <f t="array" ref="U238">INDEX($H238:$K238,0,MATCH(U$226,$H$226:$K$226,0))*INDEX($J$220:$R$223,MATCH(U$226,$I$220:$I$223,0),MATCH(U$225,$J$219:$R$219,0))</f>
        <v>0</v>
      </c>
      <c r="V238" s="699" cm="1">
        <f t="array" ref="V238">INDEX($H238:$K238,0,MATCH(V$226,$H$226:$K$226,0))*INDEX($J$220:$R$223,MATCH(V$226,$I$220:$I$223,0),MATCH(V$225,$J$219:$R$219,0))</f>
        <v>0</v>
      </c>
      <c r="W238" s="699" cm="1">
        <f t="array" ref="W238">INDEX($H238:$K238,0,MATCH(W$226,$H$226:$K$226,0))*INDEX($J$220:$R$223,MATCH(W$226,$I$220:$I$223,0),MATCH(W$225,$J$219:$R$219,0))</f>
        <v>0</v>
      </c>
      <c r="X238" s="699" cm="1">
        <f t="array" ref="X238">INDEX($H238:$K238,0,MATCH(X$226,$H$226:$K$226,0))*INDEX($J$220:$R$223,MATCH(X$226,$I$220:$I$223,0),MATCH(X$225,$J$219:$R$219,0))</f>
        <v>0</v>
      </c>
      <c r="Y238" s="699" cm="1">
        <f t="array" ref="Y238">INDEX($H238:$K238,0,MATCH(Y$226,$H$226:$K$226,0))*INDEX($J$220:$R$223,MATCH(Y$226,$I$220:$I$223,0),MATCH(Y$225,$J$219:$R$219,0))</f>
        <v>0</v>
      </c>
      <c r="Z238" s="699" cm="1">
        <f t="array" ref="Z238">INDEX($H238:$K238,0,MATCH(Z$226,$H$226:$K$226,0))*INDEX($J$220:$R$223,MATCH(Z$226,$I$220:$I$223,0),MATCH(Z$225,$J$219:$R$219,0))</f>
        <v>0</v>
      </c>
      <c r="AA238" s="699" cm="1">
        <f t="array" ref="AA238">INDEX($H238:$K238,0,MATCH(AA$226,$H$226:$K$226,0))*INDEX($J$220:$R$223,MATCH(AA$226,$I$220:$I$223,0),MATCH(AA$225,$J$219:$R$219,0))</f>
        <v>0</v>
      </c>
      <c r="AB238" s="699" cm="1">
        <f t="array" ref="AB238">INDEX($H238:$K238,0,MATCH(AB$226,$H$226:$K$226,0))*INDEX($J$220:$R$223,MATCH(AB$226,$I$220:$I$223,0),MATCH(AB$225,$J$219:$R$219,0))</f>
        <v>0</v>
      </c>
      <c r="AC238" s="699" cm="1">
        <f t="array" ref="AC238">INDEX($H238:$K238,0,MATCH(AC$226,$H$226:$K$226,0))*INDEX($J$220:$R$223,MATCH(AC$226,$I$220:$I$223,0),MATCH(AC$225,$J$219:$R$219,0))</f>
        <v>0</v>
      </c>
      <c r="AD238" s="699" cm="1">
        <f t="array" ref="AD238">INDEX($H238:$K238,0,MATCH(AD$226,$H$226:$K$226,0))*INDEX($J$220:$R$223,MATCH(AD$226,$I$220:$I$223,0),MATCH(AD$225,$J$219:$R$219,0))</f>
        <v>0</v>
      </c>
      <c r="AE238" s="699" cm="1">
        <f t="array" ref="AE238">INDEX($H238:$K238,0,MATCH(AE$226,$H$226:$K$226,0))*INDEX($J$220:$R$223,MATCH(AE$226,$I$220:$I$223,0),MATCH(AE$225,$J$219:$R$219,0))</f>
        <v>0</v>
      </c>
      <c r="AF238" s="699" cm="1">
        <f t="array" ref="AF238">INDEX($H238:$K238,0,MATCH(AF$226,$H$226:$K$226,0))*INDEX($J$220:$R$223,MATCH(AF$226,$I$220:$I$223,0),MATCH(AF$225,$J$219:$R$219,0))</f>
        <v>0</v>
      </c>
      <c r="AG238" s="699" cm="1">
        <f t="array" ref="AG238">INDEX($H238:$K238,0,MATCH(AG$226,$H$226:$K$226,0))*INDEX($J$220:$R$223,MATCH(AG$226,$I$220:$I$223,0),MATCH(AG$225,$J$219:$R$219,0))</f>
        <v>0</v>
      </c>
      <c r="AH238" s="699" cm="1">
        <f t="array" ref="AH238">INDEX($H238:$K238,0,MATCH(AH$226,$H$226:$K$226,0))*INDEX($J$220:$R$223,MATCH(AH$226,$I$220:$I$223,0),MATCH(AH$225,$J$219:$R$219,0))</f>
        <v>0</v>
      </c>
      <c r="AI238" s="699" cm="1">
        <f t="array" ref="AI238">INDEX($H238:$K238,0,MATCH(AI$226,$H$226:$K$226,0))*INDEX($J$220:$R$223,MATCH(AI$226,$I$220:$I$223,0),MATCH(AI$225,$J$219:$R$219,0))</f>
        <v>0</v>
      </c>
      <c r="AJ238" s="699" cm="1">
        <f t="array" ref="AJ238">INDEX($H238:$K238,0,MATCH(AJ$226,$H$226:$K$226,0))*INDEX($J$220:$R$223,MATCH(AJ$226,$I$220:$I$223,0),MATCH(AJ$225,$J$219:$R$219,0))</f>
        <v>0</v>
      </c>
      <c r="AK238" s="699" cm="1">
        <f t="array" ref="AK238">INDEX($H238:$K238,0,MATCH(AK$226,$H$226:$K$226,0))*INDEX($J$220:$R$223,MATCH(AK$226,$I$220:$I$223,0),MATCH(AK$225,$J$219:$R$219,0))</f>
        <v>0</v>
      </c>
      <c r="AL238" s="699" cm="1">
        <f t="array" ref="AL238">INDEX($H238:$K238,0,MATCH(AL$226,$H$226:$K$226,0))*INDEX($J$220:$R$223,MATCH(AL$226,$I$220:$I$223,0),MATCH(AL$225,$J$219:$R$219,0))</f>
        <v>0</v>
      </c>
      <c r="AM238" s="699" cm="1">
        <f t="array" ref="AM238">INDEX($H238:$K238,0,MATCH(AM$226,$H$226:$K$226,0))*INDEX($J$220:$R$223,MATCH(AM$226,$I$220:$I$223,0),MATCH(AM$225,$J$219:$R$219,0))</f>
        <v>0</v>
      </c>
      <c r="AN238" s="699" cm="1">
        <f t="array" ref="AN238">INDEX($H238:$K238,0,MATCH(AN$226,$H$226:$K$226,0))*INDEX($J$220:$R$223,MATCH(AN$226,$I$220:$I$223,0),MATCH(AN$225,$J$219:$R$219,0))</f>
        <v>0</v>
      </c>
      <c r="AO238" s="699" cm="1">
        <f t="array" ref="AO238">INDEX($H238:$K238,0,MATCH(AO$226,$H$226:$K$226,0))*INDEX($J$220:$R$223,MATCH(AO$226,$I$220:$I$223,0),MATCH(AO$225,$J$219:$R$219,0))</f>
        <v>0</v>
      </c>
      <c r="AP238" s="699" cm="1">
        <f t="array" ref="AP238">INDEX($H238:$K238,0,MATCH(AP$226,$H$226:$K$226,0))*INDEX($J$220:$R$223,MATCH(AP$226,$I$220:$I$223,0),MATCH(AP$225,$J$219:$R$219,0))</f>
        <v>0</v>
      </c>
      <c r="AQ238" s="699" cm="1">
        <f t="array" ref="AQ238">INDEX($H238:$K238,0,MATCH(AQ$226,$H$226:$K$226,0))*INDEX($J$220:$R$223,MATCH(AQ$226,$I$220:$I$223,0),MATCH(AQ$225,$J$219:$R$219,0))</f>
        <v>0</v>
      </c>
      <c r="AR238" s="699" cm="1">
        <f t="array" ref="AR238">INDEX($H238:$K238,0,MATCH(AR$226,$H$226:$K$226,0))*INDEX($J$220:$R$223,MATCH(AR$226,$I$220:$I$223,0),MATCH(AR$225,$J$219:$R$219,0))</f>
        <v>0</v>
      </c>
      <c r="AS238" s="699" cm="1">
        <f t="array" ref="AS238">INDEX($H238:$K238,0,MATCH(AS$226,$H$226:$K$226,0))*INDEX($J$220:$R$223,MATCH(AS$226,$I$220:$I$223,0),MATCH(AS$225,$J$219:$R$219,0))</f>
        <v>0</v>
      </c>
      <c r="AT238" s="699" cm="1">
        <f t="array" ref="AT238">INDEX($H238:$K238,0,MATCH(AT$226,$H$226:$K$226,0))*INDEX($J$220:$R$223,MATCH(AT$226,$I$220:$I$223,0),MATCH(AT$225,$J$219:$R$219,0))</f>
        <v>0</v>
      </c>
      <c r="AU238" s="699" cm="1">
        <f t="array" ref="AU238">INDEX($H238:$K238,0,MATCH(AU$226,$H$226:$K$226,0))*INDEX($J$220:$R$223,MATCH(AU$226,$I$220:$I$223,0),MATCH(AU$225,$J$219:$R$219,0))</f>
        <v>0</v>
      </c>
      <c r="AV238" s="193"/>
      <c r="AW238" s="193"/>
      <c r="AX238" s="16"/>
      <c r="AY238" s="8"/>
      <c r="AZ238" s="8"/>
      <c r="BA238" s="8"/>
    </row>
    <row r="239" spans="1:53" ht="14.5" outlineLevel="1" x14ac:dyDescent="0.35">
      <c r="A239" s="6"/>
      <c r="B239" s="7"/>
      <c r="C239" s="17"/>
      <c r="D239" s="17"/>
      <c r="E239" s="17"/>
      <c r="F239" s="26"/>
      <c r="G239" s="26" t="str">
        <f t="shared" ref="G239" si="76">_xlfn.CONCAT(H175:M175)</f>
        <v>SPSPSPSPSPsp</v>
      </c>
      <c r="H239" s="229">
        <v>0</v>
      </c>
      <c r="I239" s="229">
        <v>0</v>
      </c>
      <c r="J239" s="229">
        <v>0</v>
      </c>
      <c r="K239" s="229">
        <v>0</v>
      </c>
      <c r="L239" s="699" cm="1">
        <f t="array" ref="L239">INDEX($H239:$K239,0,MATCH(L$226,$H$226:$K$226,0))*INDEX($J$220:$R$223,MATCH(L$226,$I$220:$I$223,0),MATCH(L$225,$J$219:$R$219,0))</f>
        <v>0</v>
      </c>
      <c r="M239" s="699" cm="1">
        <f t="array" ref="M239">INDEX($H239:$K239,0,MATCH(M$226,$H$226:$K$226,0))*INDEX($J$220:$R$223,MATCH(M$226,$I$220:$I$223,0),MATCH(M$225,$J$219:$R$219,0))</f>
        <v>0</v>
      </c>
      <c r="N239" s="699" cm="1">
        <f t="array" ref="N239">INDEX($H239:$K239,0,MATCH(N$226,$H$226:$K$226,0))*INDEX($J$220:$R$223,MATCH(N$226,$I$220:$I$223,0),MATCH(N$225,$J$219:$R$219,0))</f>
        <v>0</v>
      </c>
      <c r="O239" s="699" cm="1">
        <f t="array" ref="O239">INDEX($H239:$K239,0,MATCH(O$226,$H$226:$K$226,0))*INDEX($J$220:$R$223,MATCH(O$226,$I$220:$I$223,0),MATCH(O$225,$J$219:$R$219,0))</f>
        <v>0</v>
      </c>
      <c r="P239" s="699" cm="1">
        <f t="array" ref="P239">INDEX($H239:$K239,0,MATCH(P$226,$H$226:$K$226,0))*INDEX($J$220:$R$223,MATCH(P$226,$I$220:$I$223,0),MATCH(P$225,$J$219:$R$219,0))</f>
        <v>0</v>
      </c>
      <c r="Q239" s="699" cm="1">
        <f t="array" ref="Q239">INDEX($H239:$K239,0,MATCH(Q$226,$H$226:$K$226,0))*INDEX($J$220:$R$223,MATCH(Q$226,$I$220:$I$223,0),MATCH(Q$225,$J$219:$R$219,0))</f>
        <v>0</v>
      </c>
      <c r="R239" s="699" cm="1">
        <f t="array" ref="R239">INDEX($H239:$K239,0,MATCH(R$226,$H$226:$K$226,0))*INDEX($J$220:$R$223,MATCH(R$226,$I$220:$I$223,0),MATCH(R$225,$J$219:$R$219,0))</f>
        <v>0</v>
      </c>
      <c r="S239" s="699" cm="1">
        <f t="array" ref="S239">INDEX($H239:$K239,0,MATCH(S$226,$H$226:$K$226,0))*INDEX($J$220:$R$223,MATCH(S$226,$I$220:$I$223,0),MATCH(S$225,$J$219:$R$219,0))</f>
        <v>0</v>
      </c>
      <c r="T239" s="699" cm="1">
        <f t="array" ref="T239">INDEX($H239:$K239,0,MATCH(T$226,$H$226:$K$226,0))*INDEX($J$220:$R$223,MATCH(T$226,$I$220:$I$223,0),MATCH(T$225,$J$219:$R$219,0))</f>
        <v>0</v>
      </c>
      <c r="U239" s="699" cm="1">
        <f t="array" ref="U239">INDEX($H239:$K239,0,MATCH(U$226,$H$226:$K$226,0))*INDEX($J$220:$R$223,MATCH(U$226,$I$220:$I$223,0),MATCH(U$225,$J$219:$R$219,0))</f>
        <v>0</v>
      </c>
      <c r="V239" s="699" cm="1">
        <f t="array" ref="V239">INDEX($H239:$K239,0,MATCH(V$226,$H$226:$K$226,0))*INDEX($J$220:$R$223,MATCH(V$226,$I$220:$I$223,0),MATCH(V$225,$J$219:$R$219,0))</f>
        <v>0</v>
      </c>
      <c r="W239" s="699" cm="1">
        <f t="array" ref="W239">INDEX($H239:$K239,0,MATCH(W$226,$H$226:$K$226,0))*INDEX($J$220:$R$223,MATCH(W$226,$I$220:$I$223,0),MATCH(W$225,$J$219:$R$219,0))</f>
        <v>0</v>
      </c>
      <c r="X239" s="699" cm="1">
        <f t="array" ref="X239">INDEX($H239:$K239,0,MATCH(X$226,$H$226:$K$226,0))*INDEX($J$220:$R$223,MATCH(X$226,$I$220:$I$223,0),MATCH(X$225,$J$219:$R$219,0))</f>
        <v>0</v>
      </c>
      <c r="Y239" s="699" cm="1">
        <f t="array" ref="Y239">INDEX($H239:$K239,0,MATCH(Y$226,$H$226:$K$226,0))*INDEX($J$220:$R$223,MATCH(Y$226,$I$220:$I$223,0),MATCH(Y$225,$J$219:$R$219,0))</f>
        <v>0</v>
      </c>
      <c r="Z239" s="699" cm="1">
        <f t="array" ref="Z239">INDEX($H239:$K239,0,MATCH(Z$226,$H$226:$K$226,0))*INDEX($J$220:$R$223,MATCH(Z$226,$I$220:$I$223,0),MATCH(Z$225,$J$219:$R$219,0))</f>
        <v>0</v>
      </c>
      <c r="AA239" s="699" cm="1">
        <f t="array" ref="AA239">INDEX($H239:$K239,0,MATCH(AA$226,$H$226:$K$226,0))*INDEX($J$220:$R$223,MATCH(AA$226,$I$220:$I$223,0),MATCH(AA$225,$J$219:$R$219,0))</f>
        <v>0</v>
      </c>
      <c r="AB239" s="699" cm="1">
        <f t="array" ref="AB239">INDEX($H239:$K239,0,MATCH(AB$226,$H$226:$K$226,0))*INDEX($J$220:$R$223,MATCH(AB$226,$I$220:$I$223,0),MATCH(AB$225,$J$219:$R$219,0))</f>
        <v>0</v>
      </c>
      <c r="AC239" s="699" cm="1">
        <f t="array" ref="AC239">INDEX($H239:$K239,0,MATCH(AC$226,$H$226:$K$226,0))*INDEX($J$220:$R$223,MATCH(AC$226,$I$220:$I$223,0),MATCH(AC$225,$J$219:$R$219,0))</f>
        <v>0</v>
      </c>
      <c r="AD239" s="699" cm="1">
        <f t="array" ref="AD239">INDEX($H239:$K239,0,MATCH(AD$226,$H$226:$K$226,0))*INDEX($J$220:$R$223,MATCH(AD$226,$I$220:$I$223,0),MATCH(AD$225,$J$219:$R$219,0))</f>
        <v>0</v>
      </c>
      <c r="AE239" s="699" cm="1">
        <f t="array" ref="AE239">INDEX($H239:$K239,0,MATCH(AE$226,$H$226:$K$226,0))*INDEX($J$220:$R$223,MATCH(AE$226,$I$220:$I$223,0),MATCH(AE$225,$J$219:$R$219,0))</f>
        <v>0</v>
      </c>
      <c r="AF239" s="699" cm="1">
        <f t="array" ref="AF239">INDEX($H239:$K239,0,MATCH(AF$226,$H$226:$K$226,0))*INDEX($J$220:$R$223,MATCH(AF$226,$I$220:$I$223,0),MATCH(AF$225,$J$219:$R$219,0))</f>
        <v>0</v>
      </c>
      <c r="AG239" s="699" cm="1">
        <f t="array" ref="AG239">INDEX($H239:$K239,0,MATCH(AG$226,$H$226:$K$226,0))*INDEX($J$220:$R$223,MATCH(AG$226,$I$220:$I$223,0),MATCH(AG$225,$J$219:$R$219,0))</f>
        <v>0</v>
      </c>
      <c r="AH239" s="699" cm="1">
        <f t="array" ref="AH239">INDEX($H239:$K239,0,MATCH(AH$226,$H$226:$K$226,0))*INDEX($J$220:$R$223,MATCH(AH$226,$I$220:$I$223,0),MATCH(AH$225,$J$219:$R$219,0))</f>
        <v>0</v>
      </c>
      <c r="AI239" s="699" cm="1">
        <f t="array" ref="AI239">INDEX($H239:$K239,0,MATCH(AI$226,$H$226:$K$226,0))*INDEX($J$220:$R$223,MATCH(AI$226,$I$220:$I$223,0),MATCH(AI$225,$J$219:$R$219,0))</f>
        <v>0</v>
      </c>
      <c r="AJ239" s="699" cm="1">
        <f t="array" ref="AJ239">INDEX($H239:$K239,0,MATCH(AJ$226,$H$226:$K$226,0))*INDEX($J$220:$R$223,MATCH(AJ$226,$I$220:$I$223,0),MATCH(AJ$225,$J$219:$R$219,0))</f>
        <v>0</v>
      </c>
      <c r="AK239" s="699" cm="1">
        <f t="array" ref="AK239">INDEX($H239:$K239,0,MATCH(AK$226,$H$226:$K$226,0))*INDEX($J$220:$R$223,MATCH(AK$226,$I$220:$I$223,0),MATCH(AK$225,$J$219:$R$219,0))</f>
        <v>0</v>
      </c>
      <c r="AL239" s="699" cm="1">
        <f t="array" ref="AL239">INDEX($H239:$K239,0,MATCH(AL$226,$H$226:$K$226,0))*INDEX($J$220:$R$223,MATCH(AL$226,$I$220:$I$223,0),MATCH(AL$225,$J$219:$R$219,0))</f>
        <v>0</v>
      </c>
      <c r="AM239" s="699" cm="1">
        <f t="array" ref="AM239">INDEX($H239:$K239,0,MATCH(AM$226,$H$226:$K$226,0))*INDEX($J$220:$R$223,MATCH(AM$226,$I$220:$I$223,0),MATCH(AM$225,$J$219:$R$219,0))</f>
        <v>0</v>
      </c>
      <c r="AN239" s="699" cm="1">
        <f t="array" ref="AN239">INDEX($H239:$K239,0,MATCH(AN$226,$H$226:$K$226,0))*INDEX($J$220:$R$223,MATCH(AN$226,$I$220:$I$223,0),MATCH(AN$225,$J$219:$R$219,0))</f>
        <v>0</v>
      </c>
      <c r="AO239" s="699" cm="1">
        <f t="array" ref="AO239">INDEX($H239:$K239,0,MATCH(AO$226,$H$226:$K$226,0))*INDEX($J$220:$R$223,MATCH(AO$226,$I$220:$I$223,0),MATCH(AO$225,$J$219:$R$219,0))</f>
        <v>0</v>
      </c>
      <c r="AP239" s="699" cm="1">
        <f t="array" ref="AP239">INDEX($H239:$K239,0,MATCH(AP$226,$H$226:$K$226,0))*INDEX($J$220:$R$223,MATCH(AP$226,$I$220:$I$223,0),MATCH(AP$225,$J$219:$R$219,0))</f>
        <v>0</v>
      </c>
      <c r="AQ239" s="699" cm="1">
        <f t="array" ref="AQ239">INDEX($H239:$K239,0,MATCH(AQ$226,$H$226:$K$226,0))*INDEX($J$220:$R$223,MATCH(AQ$226,$I$220:$I$223,0),MATCH(AQ$225,$J$219:$R$219,0))</f>
        <v>0</v>
      </c>
      <c r="AR239" s="699" cm="1">
        <f t="array" ref="AR239">INDEX($H239:$K239,0,MATCH(AR$226,$H$226:$K$226,0))*INDEX($J$220:$R$223,MATCH(AR$226,$I$220:$I$223,0),MATCH(AR$225,$J$219:$R$219,0))</f>
        <v>0</v>
      </c>
      <c r="AS239" s="699" cm="1">
        <f t="array" ref="AS239">INDEX($H239:$K239,0,MATCH(AS$226,$H$226:$K$226,0))*INDEX($J$220:$R$223,MATCH(AS$226,$I$220:$I$223,0),MATCH(AS$225,$J$219:$R$219,0))</f>
        <v>0</v>
      </c>
      <c r="AT239" s="699" cm="1">
        <f t="array" ref="AT239">INDEX($H239:$K239,0,MATCH(AT$226,$H$226:$K$226,0))*INDEX($J$220:$R$223,MATCH(AT$226,$I$220:$I$223,0),MATCH(AT$225,$J$219:$R$219,0))</f>
        <v>0</v>
      </c>
      <c r="AU239" s="699" cm="1">
        <f t="array" ref="AU239">INDEX($H239:$K239,0,MATCH(AU$226,$H$226:$K$226,0))*INDEX($J$220:$R$223,MATCH(AU$226,$I$220:$I$223,0),MATCH(AU$225,$J$219:$R$219,0))</f>
        <v>0</v>
      </c>
      <c r="AV239" s="193"/>
      <c r="AW239" s="193"/>
      <c r="AX239" s="16"/>
      <c r="AY239" s="8"/>
      <c r="AZ239" s="8"/>
      <c r="BA239" s="8"/>
    </row>
    <row r="240" spans="1:53" ht="14.5" outlineLevel="1" x14ac:dyDescent="0.35">
      <c r="A240" s="6"/>
      <c r="B240" s="7"/>
      <c r="C240" s="17"/>
      <c r="D240" s="17"/>
      <c r="E240" s="17"/>
      <c r="F240" s="26"/>
      <c r="G240" s="26"/>
      <c r="I240" s="26"/>
      <c r="J240" s="26"/>
      <c r="K240" s="26"/>
      <c r="N240" s="502"/>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6"/>
      <c r="AY240" s="8"/>
      <c r="AZ240" s="8"/>
      <c r="BA240" s="8"/>
    </row>
    <row r="241" spans="1:53" ht="14.5" outlineLevel="1" x14ac:dyDescent="0.35">
      <c r="A241" s="6"/>
      <c r="B241" s="7"/>
      <c r="C241" s="17"/>
      <c r="D241" s="17"/>
      <c r="E241" s="17"/>
      <c r="F241" s="26"/>
      <c r="G241" s="26"/>
      <c r="I241" s="26"/>
      <c r="J241" s="26"/>
      <c r="K241" s="26"/>
      <c r="N241" s="502"/>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6"/>
      <c r="AY241" s="8"/>
      <c r="AZ241" s="8"/>
      <c r="BA241" s="8"/>
    </row>
    <row r="242" spans="1:53" ht="14.5" outlineLevel="1" x14ac:dyDescent="0.35">
      <c r="A242" s="6"/>
      <c r="B242" s="7"/>
      <c r="C242" s="17"/>
      <c r="D242" s="17"/>
      <c r="E242" s="17"/>
      <c r="F242" s="26"/>
      <c r="G242" s="503" t="s">
        <v>1180</v>
      </c>
      <c r="J242" s="697" t="s">
        <v>385</v>
      </c>
      <c r="K242" s="697" t="s">
        <v>775</v>
      </c>
      <c r="L242" s="697" t="s">
        <v>776</v>
      </c>
      <c r="M242" s="697" t="s">
        <v>777</v>
      </c>
      <c r="N242" s="697" t="s">
        <v>778</v>
      </c>
      <c r="O242" s="697" t="s">
        <v>779</v>
      </c>
      <c r="P242" s="697" t="s">
        <v>780</v>
      </c>
      <c r="Q242" s="697" t="s">
        <v>781</v>
      </c>
      <c r="R242" s="697" t="s">
        <v>782</v>
      </c>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6"/>
      <c r="AY242" s="8"/>
      <c r="AZ242" s="8"/>
      <c r="BA242" s="8"/>
    </row>
    <row r="243" spans="1:53" ht="14.5" outlineLevel="1" x14ac:dyDescent="0.35">
      <c r="A243" s="6"/>
      <c r="B243" s="7"/>
      <c r="C243" s="17"/>
      <c r="D243" s="17"/>
      <c r="E243" s="17"/>
      <c r="F243" s="26"/>
      <c r="G243" s="503"/>
      <c r="I243" t="s">
        <v>1028</v>
      </c>
      <c r="J243" s="698">
        <v>1</v>
      </c>
      <c r="K243" s="698">
        <v>1</v>
      </c>
      <c r="L243" s="698">
        <v>1</v>
      </c>
      <c r="M243" s="698">
        <v>1</v>
      </c>
      <c r="N243" s="698">
        <v>1</v>
      </c>
      <c r="O243" s="698">
        <v>1</v>
      </c>
      <c r="P243" s="698">
        <v>1</v>
      </c>
      <c r="Q243" s="698">
        <v>1</v>
      </c>
      <c r="R243" s="698">
        <v>1</v>
      </c>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6"/>
      <c r="AY243" s="8"/>
      <c r="AZ243" s="8"/>
      <c r="BA243" s="8"/>
    </row>
    <row r="244" spans="1:53" ht="14.5" outlineLevel="1" x14ac:dyDescent="0.35">
      <c r="A244" s="6"/>
      <c r="B244" s="7"/>
      <c r="C244" s="17"/>
      <c r="D244" s="17"/>
      <c r="E244" s="17"/>
      <c r="F244" s="26"/>
      <c r="G244" s="503"/>
      <c r="N244" s="502"/>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6"/>
      <c r="AY244" s="8"/>
      <c r="AZ244" s="8"/>
      <c r="BA244" s="8"/>
    </row>
    <row r="245" spans="1:53" ht="14.5" outlineLevel="1" x14ac:dyDescent="0.35">
      <c r="A245" s="6"/>
      <c r="B245" s="7"/>
      <c r="C245" s="17"/>
      <c r="D245" s="17"/>
      <c r="E245" s="17"/>
      <c r="F245" s="26"/>
      <c r="G245" s="26" t="s">
        <v>788</v>
      </c>
      <c r="H245" t="s">
        <v>802</v>
      </c>
      <c r="I245" t="s">
        <v>802</v>
      </c>
      <c r="J245" t="s">
        <v>802</v>
      </c>
      <c r="K245" t="s">
        <v>802</v>
      </c>
      <c r="L245" t="s">
        <v>385</v>
      </c>
      <c r="M245" t="s">
        <v>385</v>
      </c>
      <c r="N245" t="s">
        <v>385</v>
      </c>
      <c r="O245" t="s">
        <v>385</v>
      </c>
      <c r="P245" t="s">
        <v>775</v>
      </c>
      <c r="Q245" t="s">
        <v>775</v>
      </c>
      <c r="R245" t="s">
        <v>775</v>
      </c>
      <c r="S245" t="s">
        <v>775</v>
      </c>
      <c r="T245" t="s">
        <v>776</v>
      </c>
      <c r="U245" t="s">
        <v>776</v>
      </c>
      <c r="V245" t="s">
        <v>776</v>
      </c>
      <c r="W245" t="s">
        <v>776</v>
      </c>
      <c r="X245" t="s">
        <v>777</v>
      </c>
      <c r="Y245" t="s">
        <v>777</v>
      </c>
      <c r="Z245" t="s">
        <v>777</v>
      </c>
      <c r="AA245" t="s">
        <v>777</v>
      </c>
      <c r="AB245" t="s">
        <v>778</v>
      </c>
      <c r="AC245" t="s">
        <v>778</v>
      </c>
      <c r="AD245" t="s">
        <v>778</v>
      </c>
      <c r="AE245" t="s">
        <v>778</v>
      </c>
      <c r="AF245" t="s">
        <v>779</v>
      </c>
      <c r="AG245" t="s">
        <v>779</v>
      </c>
      <c r="AH245" t="s">
        <v>779</v>
      </c>
      <c r="AI245" t="s">
        <v>779</v>
      </c>
      <c r="AJ245" t="s">
        <v>780</v>
      </c>
      <c r="AK245" t="s">
        <v>780</v>
      </c>
      <c r="AL245" t="s">
        <v>780</v>
      </c>
      <c r="AM245" t="s">
        <v>780</v>
      </c>
      <c r="AN245" t="s">
        <v>781</v>
      </c>
      <c r="AO245" t="s">
        <v>781</v>
      </c>
      <c r="AP245" t="s">
        <v>781</v>
      </c>
      <c r="AQ245" t="s">
        <v>781</v>
      </c>
      <c r="AR245" t="s">
        <v>782</v>
      </c>
      <c r="AS245" t="s">
        <v>782</v>
      </c>
      <c r="AT245" t="s">
        <v>782</v>
      </c>
      <c r="AU245" t="s">
        <v>782</v>
      </c>
      <c r="AV245" s="193"/>
      <c r="AW245" s="193"/>
      <c r="AX245" s="16"/>
      <c r="AY245" s="8"/>
      <c r="AZ245" s="8"/>
      <c r="BA245" s="8"/>
    </row>
    <row r="246" spans="1:53" ht="14.5" outlineLevel="1" x14ac:dyDescent="0.35">
      <c r="A246" s="6"/>
      <c r="B246" s="7"/>
      <c r="C246" s="17"/>
      <c r="D246" s="17"/>
      <c r="E246" s="17"/>
      <c r="F246" s="26"/>
      <c r="G246" s="26" t="s">
        <v>61</v>
      </c>
      <c r="H246" t="s">
        <v>752</v>
      </c>
      <c r="I246" t="s">
        <v>1161</v>
      </c>
      <c r="J246" t="s">
        <v>1162</v>
      </c>
      <c r="K246" t="s">
        <v>754</v>
      </c>
      <c r="L246" t="str">
        <f>H246</f>
        <v>early</v>
      </c>
      <c r="M246" t="str">
        <f t="shared" ref="M246:AU246" si="77">I246</f>
        <v>at_seeding</v>
      </c>
      <c r="N246" t="str">
        <f t="shared" si="77"/>
        <v>mid</v>
      </c>
      <c r="O246" t="str">
        <f t="shared" si="77"/>
        <v>late</v>
      </c>
      <c r="P246" t="str">
        <f t="shared" si="77"/>
        <v>early</v>
      </c>
      <c r="Q246" t="str">
        <f t="shared" si="77"/>
        <v>at_seeding</v>
      </c>
      <c r="R246" t="str">
        <f t="shared" si="77"/>
        <v>mid</v>
      </c>
      <c r="S246" t="str">
        <f t="shared" si="77"/>
        <v>late</v>
      </c>
      <c r="T246" t="str">
        <f t="shared" si="77"/>
        <v>early</v>
      </c>
      <c r="U246" t="str">
        <f t="shared" si="77"/>
        <v>at_seeding</v>
      </c>
      <c r="V246" t="str">
        <f t="shared" si="77"/>
        <v>mid</v>
      </c>
      <c r="W246" t="str">
        <f t="shared" si="77"/>
        <v>late</v>
      </c>
      <c r="X246" t="str">
        <f t="shared" si="77"/>
        <v>early</v>
      </c>
      <c r="Y246" t="str">
        <f t="shared" si="77"/>
        <v>at_seeding</v>
      </c>
      <c r="Z246" t="str">
        <f t="shared" si="77"/>
        <v>mid</v>
      </c>
      <c r="AA246" t="str">
        <f t="shared" si="77"/>
        <v>late</v>
      </c>
      <c r="AB246" t="str">
        <f t="shared" si="77"/>
        <v>early</v>
      </c>
      <c r="AC246" t="str">
        <f t="shared" si="77"/>
        <v>at_seeding</v>
      </c>
      <c r="AD246" t="str">
        <f t="shared" si="77"/>
        <v>mid</v>
      </c>
      <c r="AE246" t="str">
        <f t="shared" si="77"/>
        <v>late</v>
      </c>
      <c r="AF246" t="str">
        <f t="shared" si="77"/>
        <v>early</v>
      </c>
      <c r="AG246" t="str">
        <f t="shared" si="77"/>
        <v>at_seeding</v>
      </c>
      <c r="AH246" t="str">
        <f t="shared" si="77"/>
        <v>mid</v>
      </c>
      <c r="AI246" t="str">
        <f t="shared" si="77"/>
        <v>late</v>
      </c>
      <c r="AJ246" t="str">
        <f t="shared" si="77"/>
        <v>early</v>
      </c>
      <c r="AK246" t="str">
        <f t="shared" si="77"/>
        <v>at_seeding</v>
      </c>
      <c r="AL246" t="str">
        <f t="shared" si="77"/>
        <v>mid</v>
      </c>
      <c r="AM246" t="str">
        <f t="shared" si="77"/>
        <v>late</v>
      </c>
      <c r="AN246" t="str">
        <f t="shared" si="77"/>
        <v>early</v>
      </c>
      <c r="AO246" t="str">
        <f t="shared" si="77"/>
        <v>at_seeding</v>
      </c>
      <c r="AP246" t="str">
        <f t="shared" si="77"/>
        <v>mid</v>
      </c>
      <c r="AQ246" t="str">
        <f t="shared" si="77"/>
        <v>late</v>
      </c>
      <c r="AR246" t="str">
        <f t="shared" si="77"/>
        <v>early</v>
      </c>
      <c r="AS246" t="str">
        <f t="shared" si="77"/>
        <v>at_seeding</v>
      </c>
      <c r="AT246" t="str">
        <f t="shared" si="77"/>
        <v>mid</v>
      </c>
      <c r="AU246" t="str">
        <f t="shared" si="77"/>
        <v>late</v>
      </c>
      <c r="AV246" s="193"/>
      <c r="AW246" s="193"/>
      <c r="AX246" s="16"/>
      <c r="AY246" s="8"/>
      <c r="AZ246" s="8"/>
      <c r="BA246" s="8"/>
    </row>
    <row r="247" spans="1:53" ht="14.5" outlineLevel="1" x14ac:dyDescent="0.35">
      <c r="A247" s="6"/>
      <c r="B247" s="7"/>
      <c r="C247" s="17"/>
      <c r="D247" s="17"/>
      <c r="E247" s="17"/>
      <c r="F247" s="26"/>
      <c r="G247" s="26" t="str">
        <f>_xlfn.CONCAT(H163:M163)</f>
        <v>AAAA2A1a</v>
      </c>
      <c r="H247" s="229">
        <v>43</v>
      </c>
      <c r="I247" s="229">
        <v>0</v>
      </c>
      <c r="J247" s="229">
        <v>34</v>
      </c>
      <c r="K247" s="229">
        <v>0</v>
      </c>
      <c r="L247" s="699" cm="1">
        <f t="array" ref="L247">INDEX($H247:$K247,0,MATCH(L$246,$H$246:$K$246,0))*HLOOKUP(L$245,$J$242:$R$243,2)</f>
        <v>43</v>
      </c>
      <c r="M247" s="699" cm="1">
        <f t="array" ref="M247">INDEX($H247:$K247,0,MATCH(M$246,$H$246:$K$246,0))*HLOOKUP(M$245,$J$242:$R$243,2)</f>
        <v>0</v>
      </c>
      <c r="N247" s="699" cm="1">
        <f t="array" ref="N247">INDEX($H247:$K247,0,MATCH(N$246,$H$246:$K$246,0))*HLOOKUP(N$245,$J$242:$R$243,2)</f>
        <v>34</v>
      </c>
      <c r="O247" s="699" cm="1">
        <f t="array" ref="O247">INDEX($H247:$K247,0,MATCH(O$246,$H$246:$K$246,0))*HLOOKUP(O$245,$J$242:$R$243,2)</f>
        <v>0</v>
      </c>
      <c r="P247" s="699" cm="1">
        <f t="array" ref="P247">INDEX($H247:$K247,0,MATCH(P$246,$H$246:$K$246,0))*HLOOKUP(P$245,$J$242:$R$243,2)</f>
        <v>43</v>
      </c>
      <c r="Q247" s="699" cm="1">
        <f t="array" ref="Q247">INDEX($H247:$K247,0,MATCH(Q$246,$H$246:$K$246,0))*HLOOKUP(Q$245,$J$242:$R$243,2)</f>
        <v>0</v>
      </c>
      <c r="R247" s="699" cm="1">
        <f t="array" ref="R247">INDEX($H247:$K247,0,MATCH(R$246,$H$246:$K$246,0))*HLOOKUP(R$245,$J$242:$R$243,2)</f>
        <v>34</v>
      </c>
      <c r="S247" s="699" cm="1">
        <f t="array" ref="S247">INDEX($H247:$K247,0,MATCH(S$246,$H$246:$K$246,0))*HLOOKUP(S$245,$J$242:$R$243,2)</f>
        <v>0</v>
      </c>
      <c r="T247" s="699" cm="1">
        <f t="array" ref="T247">INDEX($H247:$K247,0,MATCH(T$246,$H$246:$K$246,0))*HLOOKUP(T$245,$J$242:$R$243,2)</f>
        <v>43</v>
      </c>
      <c r="U247" s="699" cm="1">
        <f t="array" ref="U247">INDEX($H247:$K247,0,MATCH(U$246,$H$246:$K$246,0))*HLOOKUP(U$245,$J$242:$R$243,2)</f>
        <v>0</v>
      </c>
      <c r="V247" s="699" cm="1">
        <f t="array" ref="V247">INDEX($H247:$K247,0,MATCH(V$246,$H$246:$K$246,0))*HLOOKUP(V$245,$J$242:$R$243,2)</f>
        <v>34</v>
      </c>
      <c r="W247" s="699" cm="1">
        <f t="array" ref="W247">INDEX($H247:$K247,0,MATCH(W$246,$H$246:$K$246,0))*HLOOKUP(W$245,$J$242:$R$243,2)</f>
        <v>0</v>
      </c>
      <c r="X247" s="699" cm="1">
        <f t="array" ref="X247">INDEX($H247:$K247,0,MATCH(X$246,$H$246:$K$246,0))*HLOOKUP(X$245,$J$242:$R$243,2)</f>
        <v>43</v>
      </c>
      <c r="Y247" s="699" cm="1">
        <f t="array" ref="Y247">INDEX($H247:$K247,0,MATCH(Y$246,$H$246:$K$246,0))*HLOOKUP(Y$245,$J$242:$R$243,2)</f>
        <v>0</v>
      </c>
      <c r="Z247" s="699" cm="1">
        <f t="array" ref="Z247">INDEX($H247:$K247,0,MATCH(Z$246,$H$246:$K$246,0))*HLOOKUP(Z$245,$J$242:$R$243,2)</f>
        <v>34</v>
      </c>
      <c r="AA247" s="699" cm="1">
        <f t="array" ref="AA247">INDEX($H247:$K247,0,MATCH(AA$246,$H$246:$K$246,0))*HLOOKUP(AA$245,$J$242:$R$243,2)</f>
        <v>0</v>
      </c>
      <c r="AB247" s="699" cm="1">
        <f t="array" ref="AB247">INDEX($H247:$K247,0,MATCH(AB$246,$H$246:$K$246,0))*HLOOKUP(AB$245,$J$242:$R$243,2)</f>
        <v>43</v>
      </c>
      <c r="AC247" s="699" cm="1">
        <f t="array" ref="AC247">INDEX($H247:$K247,0,MATCH(AC$246,$H$246:$K$246,0))*HLOOKUP(AC$245,$J$242:$R$243,2)</f>
        <v>0</v>
      </c>
      <c r="AD247" s="699" cm="1">
        <f t="array" ref="AD247">INDEX($H247:$K247,0,MATCH(AD$246,$H$246:$K$246,0))*HLOOKUP(AD$245,$J$242:$R$243,2)</f>
        <v>34</v>
      </c>
      <c r="AE247" s="699" cm="1">
        <f t="array" ref="AE247">INDEX($H247:$K247,0,MATCH(AE$246,$H$246:$K$246,0))*HLOOKUP(AE$245,$J$242:$R$243,2)</f>
        <v>0</v>
      </c>
      <c r="AF247" s="699" cm="1">
        <f t="array" ref="AF247">INDEX($H247:$K247,0,MATCH(AF$246,$H$246:$K$246,0))*HLOOKUP(AF$245,$J$242:$R$243,2)</f>
        <v>43</v>
      </c>
      <c r="AG247" s="699" cm="1">
        <f t="array" ref="AG247">INDEX($H247:$K247,0,MATCH(AG$246,$H$246:$K$246,0))*HLOOKUP(AG$245,$J$242:$R$243,2)</f>
        <v>0</v>
      </c>
      <c r="AH247" s="699" cm="1">
        <f t="array" ref="AH247">INDEX($H247:$K247,0,MATCH(AH$246,$H$246:$K$246,0))*HLOOKUP(AH$245,$J$242:$R$243,2)</f>
        <v>34</v>
      </c>
      <c r="AI247" s="699" cm="1">
        <f t="array" ref="AI247">INDEX($H247:$K247,0,MATCH(AI$246,$H$246:$K$246,0))*HLOOKUP(AI$245,$J$242:$R$243,2)</f>
        <v>0</v>
      </c>
      <c r="AJ247" s="699" cm="1">
        <f t="array" ref="AJ247">INDEX($H247:$K247,0,MATCH(AJ$246,$H$246:$K$246,0))*HLOOKUP(AJ$245,$J$242:$R$243,2)</f>
        <v>43</v>
      </c>
      <c r="AK247" s="699" cm="1">
        <f t="array" ref="AK247">INDEX($H247:$K247,0,MATCH(AK$246,$H$246:$K$246,0))*HLOOKUP(AK$245,$J$242:$R$243,2)</f>
        <v>0</v>
      </c>
      <c r="AL247" s="699" cm="1">
        <f t="array" ref="AL247">INDEX($H247:$K247,0,MATCH(AL$246,$H$246:$K$246,0))*HLOOKUP(AL$245,$J$242:$R$243,2)</f>
        <v>34</v>
      </c>
      <c r="AM247" s="699" cm="1">
        <f t="array" ref="AM247">INDEX($H247:$K247,0,MATCH(AM$246,$H$246:$K$246,0))*HLOOKUP(AM$245,$J$242:$R$243,2)</f>
        <v>0</v>
      </c>
      <c r="AN247" s="699" cm="1">
        <f t="array" ref="AN247">INDEX($H247:$K247,0,MATCH(AN$246,$H$246:$K$246,0))*HLOOKUP(AN$245,$J$242:$R$243,2)</f>
        <v>43</v>
      </c>
      <c r="AO247" s="699" cm="1">
        <f t="array" ref="AO247">INDEX($H247:$K247,0,MATCH(AO$246,$H$246:$K$246,0))*HLOOKUP(AO$245,$J$242:$R$243,2)</f>
        <v>0</v>
      </c>
      <c r="AP247" s="699" cm="1">
        <f t="array" ref="AP247">INDEX($H247:$K247,0,MATCH(AP$246,$H$246:$K$246,0))*HLOOKUP(AP$245,$J$242:$R$243,2)</f>
        <v>34</v>
      </c>
      <c r="AQ247" s="699" cm="1">
        <f t="array" ref="AQ247">INDEX($H247:$K247,0,MATCH(AQ$246,$H$246:$K$246,0))*HLOOKUP(AQ$245,$J$242:$R$243,2)</f>
        <v>0</v>
      </c>
      <c r="AR247" s="699" cm="1">
        <f t="array" ref="AR247">INDEX($H247:$K247,0,MATCH(AR$246,$H$246:$K$246,0))*HLOOKUP(AR$245,$J$242:$R$243,2)</f>
        <v>43</v>
      </c>
      <c r="AS247" s="699" cm="1">
        <f t="array" ref="AS247">INDEX($H247:$K247,0,MATCH(AS$246,$H$246:$K$246,0))*HLOOKUP(AS$245,$J$242:$R$243,2)</f>
        <v>0</v>
      </c>
      <c r="AT247" s="699" cm="1">
        <f t="array" ref="AT247">INDEX($H247:$K247,0,MATCH(AT$246,$H$246:$K$246,0))*HLOOKUP(AT$245,$J$242:$R$243,2)</f>
        <v>34</v>
      </c>
      <c r="AU247" s="699" cm="1">
        <f t="array" ref="AU247">INDEX($H247:$K247,0,MATCH(AU$246,$H$246:$K$246,0))*HLOOKUP(AU$245,$J$242:$R$243,2)</f>
        <v>0</v>
      </c>
      <c r="AV247" s="193"/>
      <c r="AW247" s="193"/>
      <c r="AX247" s="16"/>
      <c r="AY247" s="8"/>
      <c r="AZ247" s="8"/>
      <c r="BA247" s="8"/>
    </row>
    <row r="248" spans="1:53" ht="14.5" outlineLevel="1" x14ac:dyDescent="0.35">
      <c r="A248" s="6"/>
      <c r="B248" s="7"/>
      <c r="C248" s="17"/>
      <c r="D248" s="17"/>
      <c r="E248" s="17"/>
      <c r="F248" s="26"/>
      <c r="G248" s="26" t="str">
        <f>_xlfn.CONCAT(H164:M164)</f>
        <v>GGGGAg1a2</v>
      </c>
      <c r="H248" s="229">
        <v>0</v>
      </c>
      <c r="I248" s="229">
        <v>0</v>
      </c>
      <c r="J248" s="229">
        <v>0</v>
      </c>
      <c r="K248" s="229">
        <v>0</v>
      </c>
      <c r="L248" s="699" cm="1">
        <f t="array" ref="L248">INDEX($H248:$K248,0,MATCH(L$246,$H$246:$K$246,0))*HLOOKUP(L$245,$J$242:$R$243,2)</f>
        <v>0</v>
      </c>
      <c r="M248" s="699" cm="1">
        <f t="array" ref="M248">INDEX($H248:$K248,0,MATCH(M$246,$H$246:$K$246,0))*HLOOKUP(M$245,$J$242:$R$243,2)</f>
        <v>0</v>
      </c>
      <c r="N248" s="699" cm="1">
        <f t="array" ref="N248">INDEX($H248:$K248,0,MATCH(N$246,$H$246:$K$246,0))*HLOOKUP(N$245,$J$242:$R$243,2)</f>
        <v>0</v>
      </c>
      <c r="O248" s="699" cm="1">
        <f t="array" ref="O248">INDEX($H248:$K248,0,MATCH(O$246,$H$246:$K$246,0))*HLOOKUP(O$245,$J$242:$R$243,2)</f>
        <v>0</v>
      </c>
      <c r="P248" s="699" cm="1">
        <f t="array" ref="P248">INDEX($H248:$K248,0,MATCH(P$246,$H$246:$K$246,0))*HLOOKUP(P$245,$J$242:$R$243,2)</f>
        <v>0</v>
      </c>
      <c r="Q248" s="699" cm="1">
        <f t="array" ref="Q248">INDEX($H248:$K248,0,MATCH(Q$246,$H$246:$K$246,0))*HLOOKUP(Q$245,$J$242:$R$243,2)</f>
        <v>0</v>
      </c>
      <c r="R248" s="699" cm="1">
        <f t="array" ref="R248">INDEX($H248:$K248,0,MATCH(R$246,$H$246:$K$246,0))*HLOOKUP(R$245,$J$242:$R$243,2)</f>
        <v>0</v>
      </c>
      <c r="S248" s="699" cm="1">
        <f t="array" ref="S248">INDEX($H248:$K248,0,MATCH(S$246,$H$246:$K$246,0))*HLOOKUP(S$245,$J$242:$R$243,2)</f>
        <v>0</v>
      </c>
      <c r="T248" s="699" cm="1">
        <f t="array" ref="T248">INDEX($H248:$K248,0,MATCH(T$246,$H$246:$K$246,0))*HLOOKUP(T$245,$J$242:$R$243,2)</f>
        <v>0</v>
      </c>
      <c r="U248" s="699" cm="1">
        <f t="array" ref="U248">INDEX($H248:$K248,0,MATCH(U$246,$H$246:$K$246,0))*HLOOKUP(U$245,$J$242:$R$243,2)</f>
        <v>0</v>
      </c>
      <c r="V248" s="699" cm="1">
        <f t="array" ref="V248">INDEX($H248:$K248,0,MATCH(V$246,$H$246:$K$246,0))*HLOOKUP(V$245,$J$242:$R$243,2)</f>
        <v>0</v>
      </c>
      <c r="W248" s="699" cm="1">
        <f t="array" ref="W248">INDEX($H248:$K248,0,MATCH(W$246,$H$246:$K$246,0))*HLOOKUP(W$245,$J$242:$R$243,2)</f>
        <v>0</v>
      </c>
      <c r="X248" s="699" cm="1">
        <f t="array" ref="X248">INDEX($H248:$K248,0,MATCH(X$246,$H$246:$K$246,0))*HLOOKUP(X$245,$J$242:$R$243,2)</f>
        <v>0</v>
      </c>
      <c r="Y248" s="699" cm="1">
        <f t="array" ref="Y248">INDEX($H248:$K248,0,MATCH(Y$246,$H$246:$K$246,0))*HLOOKUP(Y$245,$J$242:$R$243,2)</f>
        <v>0</v>
      </c>
      <c r="Z248" s="699" cm="1">
        <f t="array" ref="Z248">INDEX($H248:$K248,0,MATCH(Z$246,$H$246:$K$246,0))*HLOOKUP(Z$245,$J$242:$R$243,2)</f>
        <v>0</v>
      </c>
      <c r="AA248" s="699" cm="1">
        <f t="array" ref="AA248">INDEX($H248:$K248,0,MATCH(AA$246,$H$246:$K$246,0))*HLOOKUP(AA$245,$J$242:$R$243,2)</f>
        <v>0</v>
      </c>
      <c r="AB248" s="699" cm="1">
        <f t="array" ref="AB248">INDEX($H248:$K248,0,MATCH(AB$246,$H$246:$K$246,0))*HLOOKUP(AB$245,$J$242:$R$243,2)</f>
        <v>0</v>
      </c>
      <c r="AC248" s="699" cm="1">
        <f t="array" ref="AC248">INDEX($H248:$K248,0,MATCH(AC$246,$H$246:$K$246,0))*HLOOKUP(AC$245,$J$242:$R$243,2)</f>
        <v>0</v>
      </c>
      <c r="AD248" s="699" cm="1">
        <f t="array" ref="AD248">INDEX($H248:$K248,0,MATCH(AD$246,$H$246:$K$246,0))*HLOOKUP(AD$245,$J$242:$R$243,2)</f>
        <v>0</v>
      </c>
      <c r="AE248" s="699" cm="1">
        <f t="array" ref="AE248">INDEX($H248:$K248,0,MATCH(AE$246,$H$246:$K$246,0))*HLOOKUP(AE$245,$J$242:$R$243,2)</f>
        <v>0</v>
      </c>
      <c r="AF248" s="699" cm="1">
        <f t="array" ref="AF248">INDEX($H248:$K248,0,MATCH(AF$246,$H$246:$K$246,0))*HLOOKUP(AF$245,$J$242:$R$243,2)</f>
        <v>0</v>
      </c>
      <c r="AG248" s="699" cm="1">
        <f t="array" ref="AG248">INDEX($H248:$K248,0,MATCH(AG$246,$H$246:$K$246,0))*HLOOKUP(AG$245,$J$242:$R$243,2)</f>
        <v>0</v>
      </c>
      <c r="AH248" s="699" cm="1">
        <f t="array" ref="AH248">INDEX($H248:$K248,0,MATCH(AH$246,$H$246:$K$246,0))*HLOOKUP(AH$245,$J$242:$R$243,2)</f>
        <v>0</v>
      </c>
      <c r="AI248" s="699" cm="1">
        <f t="array" ref="AI248">INDEX($H248:$K248,0,MATCH(AI$246,$H$246:$K$246,0))*HLOOKUP(AI$245,$J$242:$R$243,2)</f>
        <v>0</v>
      </c>
      <c r="AJ248" s="699" cm="1">
        <f t="array" ref="AJ248">INDEX($H248:$K248,0,MATCH(AJ$246,$H$246:$K$246,0))*HLOOKUP(AJ$245,$J$242:$R$243,2)</f>
        <v>0</v>
      </c>
      <c r="AK248" s="699" cm="1">
        <f t="array" ref="AK248">INDEX($H248:$K248,0,MATCH(AK$246,$H$246:$K$246,0))*HLOOKUP(AK$245,$J$242:$R$243,2)</f>
        <v>0</v>
      </c>
      <c r="AL248" s="699" cm="1">
        <f t="array" ref="AL248">INDEX($H248:$K248,0,MATCH(AL$246,$H$246:$K$246,0))*HLOOKUP(AL$245,$J$242:$R$243,2)</f>
        <v>0</v>
      </c>
      <c r="AM248" s="699" cm="1">
        <f t="array" ref="AM248">INDEX($H248:$K248,0,MATCH(AM$246,$H$246:$K$246,0))*HLOOKUP(AM$245,$J$242:$R$243,2)</f>
        <v>0</v>
      </c>
      <c r="AN248" s="699" cm="1">
        <f t="array" ref="AN248">INDEX($H248:$K248,0,MATCH(AN$246,$H$246:$K$246,0))*HLOOKUP(AN$245,$J$242:$R$243,2)</f>
        <v>0</v>
      </c>
      <c r="AO248" s="699" cm="1">
        <f t="array" ref="AO248">INDEX($H248:$K248,0,MATCH(AO$246,$H$246:$K$246,0))*HLOOKUP(AO$245,$J$242:$R$243,2)</f>
        <v>0</v>
      </c>
      <c r="AP248" s="699" cm="1">
        <f t="array" ref="AP248">INDEX($H248:$K248,0,MATCH(AP$246,$H$246:$K$246,0))*HLOOKUP(AP$245,$J$242:$R$243,2)</f>
        <v>0</v>
      </c>
      <c r="AQ248" s="699" cm="1">
        <f t="array" ref="AQ248">INDEX($H248:$K248,0,MATCH(AQ$246,$H$246:$K$246,0))*HLOOKUP(AQ$245,$J$242:$R$243,2)</f>
        <v>0</v>
      </c>
      <c r="AR248" s="699" cm="1">
        <f t="array" ref="AR248">INDEX($H248:$K248,0,MATCH(AR$246,$H$246:$K$246,0))*HLOOKUP(AR$245,$J$242:$R$243,2)</f>
        <v>0</v>
      </c>
      <c r="AS248" s="699" cm="1">
        <f t="array" ref="AS248">INDEX($H248:$K248,0,MATCH(AS$246,$H$246:$K$246,0))*HLOOKUP(AS$245,$J$242:$R$243,2)</f>
        <v>0</v>
      </c>
      <c r="AT248" s="699" cm="1">
        <f t="array" ref="AT248">INDEX($H248:$K248,0,MATCH(AT$246,$H$246:$K$246,0))*HLOOKUP(AT$245,$J$242:$R$243,2)</f>
        <v>0</v>
      </c>
      <c r="AU248" s="699" cm="1">
        <f t="array" ref="AU248">INDEX($H248:$K248,0,MATCH(AU$246,$H$246:$K$246,0))*HLOOKUP(AU$245,$J$242:$R$243,2)</f>
        <v>0</v>
      </c>
      <c r="AV248" s="193"/>
      <c r="AW248" s="193"/>
      <c r="AX248" s="16"/>
      <c r="AY248" s="8"/>
      <c r="AZ248" s="8"/>
      <c r="BA248" s="8"/>
    </row>
    <row r="249" spans="1:53" ht="14.5" outlineLevel="1" x14ac:dyDescent="0.35">
      <c r="A249" s="6"/>
      <c r="B249" s="7"/>
      <c r="C249" s="17"/>
      <c r="D249" s="17"/>
      <c r="E249" s="17"/>
      <c r="F249" s="26"/>
      <c r="G249" s="26" t="str">
        <f>_xlfn.CONCAT(H165:M165)</f>
        <v>GGGGSg1a2</v>
      </c>
      <c r="H249" s="229">
        <v>0</v>
      </c>
      <c r="I249" s="229">
        <v>0</v>
      </c>
      <c r="J249" s="229">
        <v>0</v>
      </c>
      <c r="K249" s="229">
        <v>0</v>
      </c>
      <c r="L249" s="699" cm="1">
        <f t="array" ref="L249">INDEX($H249:$K249,0,MATCH(L$246,$H$246:$K$246,0))*HLOOKUP(L$245,$J$242:$R$243,2)</f>
        <v>0</v>
      </c>
      <c r="M249" s="699" cm="1">
        <f t="array" ref="M249">INDEX($H249:$K249,0,MATCH(M$246,$H$246:$K$246,0))*HLOOKUP(M$245,$J$242:$R$243,2)</f>
        <v>0</v>
      </c>
      <c r="N249" s="699" cm="1">
        <f t="array" ref="N249">INDEX($H249:$K249,0,MATCH(N$246,$H$246:$K$246,0))*HLOOKUP(N$245,$J$242:$R$243,2)</f>
        <v>0</v>
      </c>
      <c r="O249" s="699" cm="1">
        <f t="array" ref="O249">INDEX($H249:$K249,0,MATCH(O$246,$H$246:$K$246,0))*HLOOKUP(O$245,$J$242:$R$243,2)</f>
        <v>0</v>
      </c>
      <c r="P249" s="699" cm="1">
        <f t="array" ref="P249">INDEX($H249:$K249,0,MATCH(P$246,$H$246:$K$246,0))*HLOOKUP(P$245,$J$242:$R$243,2)</f>
        <v>0</v>
      </c>
      <c r="Q249" s="699" cm="1">
        <f t="array" ref="Q249">INDEX($H249:$K249,0,MATCH(Q$246,$H$246:$K$246,0))*HLOOKUP(Q$245,$J$242:$R$243,2)</f>
        <v>0</v>
      </c>
      <c r="R249" s="699" cm="1">
        <f t="array" ref="R249">INDEX($H249:$K249,0,MATCH(R$246,$H$246:$K$246,0))*HLOOKUP(R$245,$J$242:$R$243,2)</f>
        <v>0</v>
      </c>
      <c r="S249" s="699" cm="1">
        <f t="array" ref="S249">INDEX($H249:$K249,0,MATCH(S$246,$H$246:$K$246,0))*HLOOKUP(S$245,$J$242:$R$243,2)</f>
        <v>0</v>
      </c>
      <c r="T249" s="699" cm="1">
        <f t="array" ref="T249">INDEX($H249:$K249,0,MATCH(T$246,$H$246:$K$246,0))*HLOOKUP(T$245,$J$242:$R$243,2)</f>
        <v>0</v>
      </c>
      <c r="U249" s="699" cm="1">
        <f t="array" ref="U249">INDEX($H249:$K249,0,MATCH(U$246,$H$246:$K$246,0))*HLOOKUP(U$245,$J$242:$R$243,2)</f>
        <v>0</v>
      </c>
      <c r="V249" s="699" cm="1">
        <f t="array" ref="V249">INDEX($H249:$K249,0,MATCH(V$246,$H$246:$K$246,0))*HLOOKUP(V$245,$J$242:$R$243,2)</f>
        <v>0</v>
      </c>
      <c r="W249" s="699" cm="1">
        <f t="array" ref="W249">INDEX($H249:$K249,0,MATCH(W$246,$H$246:$K$246,0))*HLOOKUP(W$245,$J$242:$R$243,2)</f>
        <v>0</v>
      </c>
      <c r="X249" s="699" cm="1">
        <f t="array" ref="X249">INDEX($H249:$K249,0,MATCH(X$246,$H$246:$K$246,0))*HLOOKUP(X$245,$J$242:$R$243,2)</f>
        <v>0</v>
      </c>
      <c r="Y249" s="699" cm="1">
        <f t="array" ref="Y249">INDEX($H249:$K249,0,MATCH(Y$246,$H$246:$K$246,0))*HLOOKUP(Y$245,$J$242:$R$243,2)</f>
        <v>0</v>
      </c>
      <c r="Z249" s="699" cm="1">
        <f t="array" ref="Z249">INDEX($H249:$K249,0,MATCH(Z$246,$H$246:$K$246,0))*HLOOKUP(Z$245,$J$242:$R$243,2)</f>
        <v>0</v>
      </c>
      <c r="AA249" s="699" cm="1">
        <f t="array" ref="AA249">INDEX($H249:$K249,0,MATCH(AA$246,$H$246:$K$246,0))*HLOOKUP(AA$245,$J$242:$R$243,2)</f>
        <v>0</v>
      </c>
      <c r="AB249" s="699" cm="1">
        <f t="array" ref="AB249">INDEX($H249:$K249,0,MATCH(AB$246,$H$246:$K$246,0))*HLOOKUP(AB$245,$J$242:$R$243,2)</f>
        <v>0</v>
      </c>
      <c r="AC249" s="699" cm="1">
        <f t="array" ref="AC249">INDEX($H249:$K249,0,MATCH(AC$246,$H$246:$K$246,0))*HLOOKUP(AC$245,$J$242:$R$243,2)</f>
        <v>0</v>
      </c>
      <c r="AD249" s="699" cm="1">
        <f t="array" ref="AD249">INDEX($H249:$K249,0,MATCH(AD$246,$H$246:$K$246,0))*HLOOKUP(AD$245,$J$242:$R$243,2)</f>
        <v>0</v>
      </c>
      <c r="AE249" s="699" cm="1">
        <f t="array" ref="AE249">INDEX($H249:$K249,0,MATCH(AE$246,$H$246:$K$246,0))*HLOOKUP(AE$245,$J$242:$R$243,2)</f>
        <v>0</v>
      </c>
      <c r="AF249" s="699" cm="1">
        <f t="array" ref="AF249">INDEX($H249:$K249,0,MATCH(AF$246,$H$246:$K$246,0))*HLOOKUP(AF$245,$J$242:$R$243,2)</f>
        <v>0</v>
      </c>
      <c r="AG249" s="699" cm="1">
        <f t="array" ref="AG249">INDEX($H249:$K249,0,MATCH(AG$246,$H$246:$K$246,0))*HLOOKUP(AG$245,$J$242:$R$243,2)</f>
        <v>0</v>
      </c>
      <c r="AH249" s="699" cm="1">
        <f t="array" ref="AH249">INDEX($H249:$K249,0,MATCH(AH$246,$H$246:$K$246,0))*HLOOKUP(AH$245,$J$242:$R$243,2)</f>
        <v>0</v>
      </c>
      <c r="AI249" s="699" cm="1">
        <f t="array" ref="AI249">INDEX($H249:$K249,0,MATCH(AI$246,$H$246:$K$246,0))*HLOOKUP(AI$245,$J$242:$R$243,2)</f>
        <v>0</v>
      </c>
      <c r="AJ249" s="699" cm="1">
        <f t="array" ref="AJ249">INDEX($H249:$K249,0,MATCH(AJ$246,$H$246:$K$246,0))*HLOOKUP(AJ$245,$J$242:$R$243,2)</f>
        <v>0</v>
      </c>
      <c r="AK249" s="699" cm="1">
        <f t="array" ref="AK249">INDEX($H249:$K249,0,MATCH(AK$246,$H$246:$K$246,0))*HLOOKUP(AK$245,$J$242:$R$243,2)</f>
        <v>0</v>
      </c>
      <c r="AL249" s="699" cm="1">
        <f t="array" ref="AL249">INDEX($H249:$K249,0,MATCH(AL$246,$H$246:$K$246,0))*HLOOKUP(AL$245,$J$242:$R$243,2)</f>
        <v>0</v>
      </c>
      <c r="AM249" s="699" cm="1">
        <f t="array" ref="AM249">INDEX($H249:$K249,0,MATCH(AM$246,$H$246:$K$246,0))*HLOOKUP(AM$245,$J$242:$R$243,2)</f>
        <v>0</v>
      </c>
      <c r="AN249" s="699" cm="1">
        <f t="array" ref="AN249">INDEX($H249:$K249,0,MATCH(AN$246,$H$246:$K$246,0))*HLOOKUP(AN$245,$J$242:$R$243,2)</f>
        <v>0</v>
      </c>
      <c r="AO249" s="699" cm="1">
        <f t="array" ref="AO249">INDEX($H249:$K249,0,MATCH(AO$246,$H$246:$K$246,0))*HLOOKUP(AO$245,$J$242:$R$243,2)</f>
        <v>0</v>
      </c>
      <c r="AP249" s="699" cm="1">
        <f t="array" ref="AP249">INDEX($H249:$K249,0,MATCH(AP$246,$H$246:$K$246,0))*HLOOKUP(AP$245,$J$242:$R$243,2)</f>
        <v>0</v>
      </c>
      <c r="AQ249" s="699" cm="1">
        <f t="array" ref="AQ249">INDEX($H249:$K249,0,MATCH(AQ$246,$H$246:$K$246,0))*HLOOKUP(AQ$245,$J$242:$R$243,2)</f>
        <v>0</v>
      </c>
      <c r="AR249" s="699" cm="1">
        <f t="array" ref="AR249">INDEX($H249:$K249,0,MATCH(AR$246,$H$246:$K$246,0))*HLOOKUP(AR$245,$J$242:$R$243,2)</f>
        <v>0</v>
      </c>
      <c r="AS249" s="699" cm="1">
        <f t="array" ref="AS249">INDEX($H249:$K249,0,MATCH(AS$246,$H$246:$K$246,0))*HLOOKUP(AS$245,$J$242:$R$243,2)</f>
        <v>0</v>
      </c>
      <c r="AT249" s="699" cm="1">
        <f t="array" ref="AT249">INDEX($H249:$K249,0,MATCH(AT$246,$H$246:$K$246,0))*HLOOKUP(AT$245,$J$242:$R$243,2)</f>
        <v>0</v>
      </c>
      <c r="AU249" s="699" cm="1">
        <f t="array" ref="AU249">INDEX($H249:$K249,0,MATCH(AU$246,$H$246:$K$246,0))*HLOOKUP(AU$245,$J$242:$R$243,2)</f>
        <v>0</v>
      </c>
      <c r="AV249" s="193"/>
      <c r="AW249" s="193"/>
      <c r="AX249" s="16"/>
      <c r="AY249" s="8"/>
      <c r="AZ249" s="8"/>
      <c r="BA249" s="8"/>
    </row>
    <row r="250" spans="1:53" ht="14.5" outlineLevel="1" x14ac:dyDescent="0.35">
      <c r="A250" s="6"/>
      <c r="B250" s="7"/>
      <c r="C250" s="17"/>
      <c r="D250" s="17"/>
      <c r="E250" s="17"/>
      <c r="F250" s="26"/>
      <c r="G250" s="26" t="str">
        <f>_xlfn.CONCAT(H166:M166)</f>
        <v>GGGAg2Na2</v>
      </c>
      <c r="H250" s="229">
        <v>0</v>
      </c>
      <c r="I250" s="229">
        <v>0</v>
      </c>
      <c r="J250" s="229">
        <v>0</v>
      </c>
      <c r="K250" s="229">
        <v>0</v>
      </c>
      <c r="L250" s="699" cm="1">
        <f t="array" ref="L250">INDEX($H250:$K250,0,MATCH(L$246,$H$246:$K$246,0))*HLOOKUP(L$245,$J$242:$R$243,2)</f>
        <v>0</v>
      </c>
      <c r="M250" s="699" cm="1">
        <f t="array" ref="M250">INDEX($H250:$K250,0,MATCH(M$246,$H$246:$K$246,0))*HLOOKUP(M$245,$J$242:$R$243,2)</f>
        <v>0</v>
      </c>
      <c r="N250" s="699" cm="1">
        <f t="array" ref="N250">INDEX($H250:$K250,0,MATCH(N$246,$H$246:$K$246,0))*HLOOKUP(N$245,$J$242:$R$243,2)</f>
        <v>0</v>
      </c>
      <c r="O250" s="699" cm="1">
        <f t="array" ref="O250">INDEX($H250:$K250,0,MATCH(O$246,$H$246:$K$246,0))*HLOOKUP(O$245,$J$242:$R$243,2)</f>
        <v>0</v>
      </c>
      <c r="P250" s="699" cm="1">
        <f t="array" ref="P250">INDEX($H250:$K250,0,MATCH(P$246,$H$246:$K$246,0))*HLOOKUP(P$245,$J$242:$R$243,2)</f>
        <v>0</v>
      </c>
      <c r="Q250" s="699" cm="1">
        <f t="array" ref="Q250">INDEX($H250:$K250,0,MATCH(Q$246,$H$246:$K$246,0))*HLOOKUP(Q$245,$J$242:$R$243,2)</f>
        <v>0</v>
      </c>
      <c r="R250" s="699" cm="1">
        <f t="array" ref="R250">INDEX($H250:$K250,0,MATCH(R$246,$H$246:$K$246,0))*HLOOKUP(R$245,$J$242:$R$243,2)</f>
        <v>0</v>
      </c>
      <c r="S250" s="699" cm="1">
        <f t="array" ref="S250">INDEX($H250:$K250,0,MATCH(S$246,$H$246:$K$246,0))*HLOOKUP(S$245,$J$242:$R$243,2)</f>
        <v>0</v>
      </c>
      <c r="T250" s="699" cm="1">
        <f t="array" ref="T250">INDEX($H250:$K250,0,MATCH(T$246,$H$246:$K$246,0))*HLOOKUP(T$245,$J$242:$R$243,2)</f>
        <v>0</v>
      </c>
      <c r="U250" s="699" cm="1">
        <f t="array" ref="U250">INDEX($H250:$K250,0,MATCH(U$246,$H$246:$K$246,0))*HLOOKUP(U$245,$J$242:$R$243,2)</f>
        <v>0</v>
      </c>
      <c r="V250" s="699" cm="1">
        <f t="array" ref="V250">INDEX($H250:$K250,0,MATCH(V$246,$H$246:$K$246,0))*HLOOKUP(V$245,$J$242:$R$243,2)</f>
        <v>0</v>
      </c>
      <c r="W250" s="699" cm="1">
        <f t="array" ref="W250">INDEX($H250:$K250,0,MATCH(W$246,$H$246:$K$246,0))*HLOOKUP(W$245,$J$242:$R$243,2)</f>
        <v>0</v>
      </c>
      <c r="X250" s="699" cm="1">
        <f t="array" ref="X250">INDEX($H250:$K250,0,MATCH(X$246,$H$246:$K$246,0))*HLOOKUP(X$245,$J$242:$R$243,2)</f>
        <v>0</v>
      </c>
      <c r="Y250" s="699" cm="1">
        <f t="array" ref="Y250">INDEX($H250:$K250,0,MATCH(Y$246,$H$246:$K$246,0))*HLOOKUP(Y$245,$J$242:$R$243,2)</f>
        <v>0</v>
      </c>
      <c r="Z250" s="699" cm="1">
        <f t="array" ref="Z250">INDEX($H250:$K250,0,MATCH(Z$246,$H$246:$K$246,0))*HLOOKUP(Z$245,$J$242:$R$243,2)</f>
        <v>0</v>
      </c>
      <c r="AA250" s="699" cm="1">
        <f t="array" ref="AA250">INDEX($H250:$K250,0,MATCH(AA$246,$H$246:$K$246,0))*HLOOKUP(AA$245,$J$242:$R$243,2)</f>
        <v>0</v>
      </c>
      <c r="AB250" s="699" cm="1">
        <f t="array" ref="AB250">INDEX($H250:$K250,0,MATCH(AB$246,$H$246:$K$246,0))*HLOOKUP(AB$245,$J$242:$R$243,2)</f>
        <v>0</v>
      </c>
      <c r="AC250" s="699" cm="1">
        <f t="array" ref="AC250">INDEX($H250:$K250,0,MATCH(AC$246,$H$246:$K$246,0))*HLOOKUP(AC$245,$J$242:$R$243,2)</f>
        <v>0</v>
      </c>
      <c r="AD250" s="699" cm="1">
        <f t="array" ref="AD250">INDEX($H250:$K250,0,MATCH(AD$246,$H$246:$K$246,0))*HLOOKUP(AD$245,$J$242:$R$243,2)</f>
        <v>0</v>
      </c>
      <c r="AE250" s="699" cm="1">
        <f t="array" ref="AE250">INDEX($H250:$K250,0,MATCH(AE$246,$H$246:$K$246,0))*HLOOKUP(AE$245,$J$242:$R$243,2)</f>
        <v>0</v>
      </c>
      <c r="AF250" s="699" cm="1">
        <f t="array" ref="AF250">INDEX($H250:$K250,0,MATCH(AF$246,$H$246:$K$246,0))*HLOOKUP(AF$245,$J$242:$R$243,2)</f>
        <v>0</v>
      </c>
      <c r="AG250" s="699" cm="1">
        <f t="array" ref="AG250">INDEX($H250:$K250,0,MATCH(AG$246,$H$246:$K$246,0))*HLOOKUP(AG$245,$J$242:$R$243,2)</f>
        <v>0</v>
      </c>
      <c r="AH250" s="699" cm="1">
        <f t="array" ref="AH250">INDEX($H250:$K250,0,MATCH(AH$246,$H$246:$K$246,0))*HLOOKUP(AH$245,$J$242:$R$243,2)</f>
        <v>0</v>
      </c>
      <c r="AI250" s="699" cm="1">
        <f t="array" ref="AI250">INDEX($H250:$K250,0,MATCH(AI$246,$H$246:$K$246,0))*HLOOKUP(AI$245,$J$242:$R$243,2)</f>
        <v>0</v>
      </c>
      <c r="AJ250" s="699" cm="1">
        <f t="array" ref="AJ250">INDEX($H250:$K250,0,MATCH(AJ$246,$H$246:$K$246,0))*HLOOKUP(AJ$245,$J$242:$R$243,2)</f>
        <v>0</v>
      </c>
      <c r="AK250" s="699" cm="1">
        <f t="array" ref="AK250">INDEX($H250:$K250,0,MATCH(AK$246,$H$246:$K$246,0))*HLOOKUP(AK$245,$J$242:$R$243,2)</f>
        <v>0</v>
      </c>
      <c r="AL250" s="699" cm="1">
        <f t="array" ref="AL250">INDEX($H250:$K250,0,MATCH(AL$246,$H$246:$K$246,0))*HLOOKUP(AL$245,$J$242:$R$243,2)</f>
        <v>0</v>
      </c>
      <c r="AM250" s="699" cm="1">
        <f t="array" ref="AM250">INDEX($H250:$K250,0,MATCH(AM$246,$H$246:$K$246,0))*HLOOKUP(AM$245,$J$242:$R$243,2)</f>
        <v>0</v>
      </c>
      <c r="AN250" s="699" cm="1">
        <f t="array" ref="AN250">INDEX($H250:$K250,0,MATCH(AN$246,$H$246:$K$246,0))*HLOOKUP(AN$245,$J$242:$R$243,2)</f>
        <v>0</v>
      </c>
      <c r="AO250" s="699" cm="1">
        <f t="array" ref="AO250">INDEX($H250:$K250,0,MATCH(AO$246,$H$246:$K$246,0))*HLOOKUP(AO$245,$J$242:$R$243,2)</f>
        <v>0</v>
      </c>
      <c r="AP250" s="699" cm="1">
        <f t="array" ref="AP250">INDEX($H250:$K250,0,MATCH(AP$246,$H$246:$K$246,0))*HLOOKUP(AP$245,$J$242:$R$243,2)</f>
        <v>0</v>
      </c>
      <c r="AQ250" s="699" cm="1">
        <f t="array" ref="AQ250">INDEX($H250:$K250,0,MATCH(AQ$246,$H$246:$K$246,0))*HLOOKUP(AQ$245,$J$242:$R$243,2)</f>
        <v>0</v>
      </c>
      <c r="AR250" s="699" cm="1">
        <f t="array" ref="AR250">INDEX($H250:$K250,0,MATCH(AR$246,$H$246:$K$246,0))*HLOOKUP(AR$245,$J$242:$R$243,2)</f>
        <v>0</v>
      </c>
      <c r="AS250" s="699" cm="1">
        <f t="array" ref="AS250">INDEX($H250:$K250,0,MATCH(AS$246,$H$246:$K$246,0))*HLOOKUP(AS$245,$J$242:$R$243,2)</f>
        <v>0</v>
      </c>
      <c r="AT250" s="699" cm="1">
        <f t="array" ref="AT250">INDEX($H250:$K250,0,MATCH(AT$246,$H$246:$K$246,0))*HLOOKUP(AT$245,$J$242:$R$243,2)</f>
        <v>0</v>
      </c>
      <c r="AU250" s="699" cm="1">
        <f t="array" ref="AU250">INDEX($H250:$K250,0,MATCH(AU$246,$H$246:$K$246,0))*HLOOKUP(AU$245,$J$242:$R$243,2)</f>
        <v>0</v>
      </c>
      <c r="AV250" s="193"/>
      <c r="AW250" s="193"/>
      <c r="AX250" s="16"/>
      <c r="AY250" s="8"/>
      <c r="AZ250" s="8"/>
      <c r="BA250" s="8"/>
    </row>
    <row r="251" spans="1:53" ht="14.5" outlineLevel="1" x14ac:dyDescent="0.35">
      <c r="A251" s="6"/>
      <c r="B251" s="7"/>
      <c r="C251" s="17"/>
      <c r="D251" s="17"/>
      <c r="E251" s="17"/>
      <c r="F251" s="26"/>
      <c r="G251" s="26" t="str">
        <f>_xlfn.CONCAT(H167:M167)</f>
        <v>GGGAg2Ea2</v>
      </c>
      <c r="H251" s="229">
        <v>0</v>
      </c>
      <c r="I251" s="229">
        <v>0</v>
      </c>
      <c r="J251" s="229">
        <v>0</v>
      </c>
      <c r="K251" s="229">
        <v>0</v>
      </c>
      <c r="L251" s="699" cm="1">
        <f t="array" ref="L251">INDEX($H251:$K251,0,MATCH(L$246,$H$246:$K$246,0))*HLOOKUP(L$245,$J$242:$R$243,2)</f>
        <v>0</v>
      </c>
      <c r="M251" s="699" cm="1">
        <f t="array" ref="M251">INDEX($H251:$K251,0,MATCH(M$246,$H$246:$K$246,0))*HLOOKUP(M$245,$J$242:$R$243,2)</f>
        <v>0</v>
      </c>
      <c r="N251" s="699" cm="1">
        <f t="array" ref="N251">INDEX($H251:$K251,0,MATCH(N$246,$H$246:$K$246,0))*HLOOKUP(N$245,$J$242:$R$243,2)</f>
        <v>0</v>
      </c>
      <c r="O251" s="699" cm="1">
        <f t="array" ref="O251">INDEX($H251:$K251,0,MATCH(O$246,$H$246:$K$246,0))*HLOOKUP(O$245,$J$242:$R$243,2)</f>
        <v>0</v>
      </c>
      <c r="P251" s="699" cm="1">
        <f t="array" ref="P251">INDEX($H251:$K251,0,MATCH(P$246,$H$246:$K$246,0))*HLOOKUP(P$245,$J$242:$R$243,2)</f>
        <v>0</v>
      </c>
      <c r="Q251" s="699" cm="1">
        <f t="array" ref="Q251">INDEX($H251:$K251,0,MATCH(Q$246,$H$246:$K$246,0))*HLOOKUP(Q$245,$J$242:$R$243,2)</f>
        <v>0</v>
      </c>
      <c r="R251" s="699" cm="1">
        <f t="array" ref="R251">INDEX($H251:$K251,0,MATCH(R$246,$H$246:$K$246,0))*HLOOKUP(R$245,$J$242:$R$243,2)</f>
        <v>0</v>
      </c>
      <c r="S251" s="699" cm="1">
        <f t="array" ref="S251">INDEX($H251:$K251,0,MATCH(S$246,$H$246:$K$246,0))*HLOOKUP(S$245,$J$242:$R$243,2)</f>
        <v>0</v>
      </c>
      <c r="T251" s="699" cm="1">
        <f t="array" ref="T251">INDEX($H251:$K251,0,MATCH(T$246,$H$246:$K$246,0))*HLOOKUP(T$245,$J$242:$R$243,2)</f>
        <v>0</v>
      </c>
      <c r="U251" s="699" cm="1">
        <f t="array" ref="U251">INDEX($H251:$K251,0,MATCH(U$246,$H$246:$K$246,0))*HLOOKUP(U$245,$J$242:$R$243,2)</f>
        <v>0</v>
      </c>
      <c r="V251" s="699" cm="1">
        <f t="array" ref="V251">INDEX($H251:$K251,0,MATCH(V$246,$H$246:$K$246,0))*HLOOKUP(V$245,$J$242:$R$243,2)</f>
        <v>0</v>
      </c>
      <c r="W251" s="699" cm="1">
        <f t="array" ref="W251">INDEX($H251:$K251,0,MATCH(W$246,$H$246:$K$246,0))*HLOOKUP(W$245,$J$242:$R$243,2)</f>
        <v>0</v>
      </c>
      <c r="X251" s="699" cm="1">
        <f t="array" ref="X251">INDEX($H251:$K251,0,MATCH(X$246,$H$246:$K$246,0))*HLOOKUP(X$245,$J$242:$R$243,2)</f>
        <v>0</v>
      </c>
      <c r="Y251" s="699" cm="1">
        <f t="array" ref="Y251">INDEX($H251:$K251,0,MATCH(Y$246,$H$246:$K$246,0))*HLOOKUP(Y$245,$J$242:$R$243,2)</f>
        <v>0</v>
      </c>
      <c r="Z251" s="699" cm="1">
        <f t="array" ref="Z251">INDEX($H251:$K251,0,MATCH(Z$246,$H$246:$K$246,0))*HLOOKUP(Z$245,$J$242:$R$243,2)</f>
        <v>0</v>
      </c>
      <c r="AA251" s="699" cm="1">
        <f t="array" ref="AA251">INDEX($H251:$K251,0,MATCH(AA$246,$H$246:$K$246,0))*HLOOKUP(AA$245,$J$242:$R$243,2)</f>
        <v>0</v>
      </c>
      <c r="AB251" s="699" cm="1">
        <f t="array" ref="AB251">INDEX($H251:$K251,0,MATCH(AB$246,$H$246:$K$246,0))*HLOOKUP(AB$245,$J$242:$R$243,2)</f>
        <v>0</v>
      </c>
      <c r="AC251" s="699" cm="1">
        <f t="array" ref="AC251">INDEX($H251:$K251,0,MATCH(AC$246,$H$246:$K$246,0))*HLOOKUP(AC$245,$J$242:$R$243,2)</f>
        <v>0</v>
      </c>
      <c r="AD251" s="699" cm="1">
        <f t="array" ref="AD251">INDEX($H251:$K251,0,MATCH(AD$246,$H$246:$K$246,0))*HLOOKUP(AD$245,$J$242:$R$243,2)</f>
        <v>0</v>
      </c>
      <c r="AE251" s="699" cm="1">
        <f t="array" ref="AE251">INDEX($H251:$K251,0,MATCH(AE$246,$H$246:$K$246,0))*HLOOKUP(AE$245,$J$242:$R$243,2)</f>
        <v>0</v>
      </c>
      <c r="AF251" s="699" cm="1">
        <f t="array" ref="AF251">INDEX($H251:$K251,0,MATCH(AF$246,$H$246:$K$246,0))*HLOOKUP(AF$245,$J$242:$R$243,2)</f>
        <v>0</v>
      </c>
      <c r="AG251" s="699" cm="1">
        <f t="array" ref="AG251">INDEX($H251:$K251,0,MATCH(AG$246,$H$246:$K$246,0))*HLOOKUP(AG$245,$J$242:$R$243,2)</f>
        <v>0</v>
      </c>
      <c r="AH251" s="699" cm="1">
        <f t="array" ref="AH251">INDEX($H251:$K251,0,MATCH(AH$246,$H$246:$K$246,0))*HLOOKUP(AH$245,$J$242:$R$243,2)</f>
        <v>0</v>
      </c>
      <c r="AI251" s="699" cm="1">
        <f t="array" ref="AI251">INDEX($H251:$K251,0,MATCH(AI$246,$H$246:$K$246,0))*HLOOKUP(AI$245,$J$242:$R$243,2)</f>
        <v>0</v>
      </c>
      <c r="AJ251" s="699" cm="1">
        <f t="array" ref="AJ251">INDEX($H251:$K251,0,MATCH(AJ$246,$H$246:$K$246,0))*HLOOKUP(AJ$245,$J$242:$R$243,2)</f>
        <v>0</v>
      </c>
      <c r="AK251" s="699" cm="1">
        <f t="array" ref="AK251">INDEX($H251:$K251,0,MATCH(AK$246,$H$246:$K$246,0))*HLOOKUP(AK$245,$J$242:$R$243,2)</f>
        <v>0</v>
      </c>
      <c r="AL251" s="699" cm="1">
        <f t="array" ref="AL251">INDEX($H251:$K251,0,MATCH(AL$246,$H$246:$K$246,0))*HLOOKUP(AL$245,$J$242:$R$243,2)</f>
        <v>0</v>
      </c>
      <c r="AM251" s="699" cm="1">
        <f t="array" ref="AM251">INDEX($H251:$K251,0,MATCH(AM$246,$H$246:$K$246,0))*HLOOKUP(AM$245,$J$242:$R$243,2)</f>
        <v>0</v>
      </c>
      <c r="AN251" s="699" cm="1">
        <f t="array" ref="AN251">INDEX($H251:$K251,0,MATCH(AN$246,$H$246:$K$246,0))*HLOOKUP(AN$245,$J$242:$R$243,2)</f>
        <v>0</v>
      </c>
      <c r="AO251" s="699" cm="1">
        <f t="array" ref="AO251">INDEX($H251:$K251,0,MATCH(AO$246,$H$246:$K$246,0))*HLOOKUP(AO$245,$J$242:$R$243,2)</f>
        <v>0</v>
      </c>
      <c r="AP251" s="699" cm="1">
        <f t="array" ref="AP251">INDEX($H251:$K251,0,MATCH(AP$246,$H$246:$K$246,0))*HLOOKUP(AP$245,$J$242:$R$243,2)</f>
        <v>0</v>
      </c>
      <c r="AQ251" s="699" cm="1">
        <f t="array" ref="AQ251">INDEX($H251:$K251,0,MATCH(AQ$246,$H$246:$K$246,0))*HLOOKUP(AQ$245,$J$242:$R$243,2)</f>
        <v>0</v>
      </c>
      <c r="AR251" s="699" cm="1">
        <f t="array" ref="AR251">INDEX($H251:$K251,0,MATCH(AR$246,$H$246:$K$246,0))*HLOOKUP(AR$245,$J$242:$R$243,2)</f>
        <v>0</v>
      </c>
      <c r="AS251" s="699" cm="1">
        <f t="array" ref="AS251">INDEX($H251:$K251,0,MATCH(AS$246,$H$246:$K$246,0))*HLOOKUP(AS$245,$J$242:$R$243,2)</f>
        <v>0</v>
      </c>
      <c r="AT251" s="699" cm="1">
        <f t="array" ref="AT251">INDEX($H251:$K251,0,MATCH(AT$246,$H$246:$K$246,0))*HLOOKUP(AT$245,$J$242:$R$243,2)</f>
        <v>0</v>
      </c>
      <c r="AU251" s="699" cm="1">
        <f t="array" ref="AU251">INDEX($H251:$K251,0,MATCH(AU$246,$H$246:$K$246,0))*HLOOKUP(AU$245,$J$242:$R$243,2)</f>
        <v>0</v>
      </c>
      <c r="AV251" s="193"/>
      <c r="AW251" s="193"/>
      <c r="AX251" s="16"/>
      <c r="AY251" s="8"/>
      <c r="AZ251" s="8"/>
      <c r="BA251" s="8"/>
    </row>
    <row r="252" spans="1:53" ht="14.5" outlineLevel="1" x14ac:dyDescent="0.35">
      <c r="A252" s="6"/>
      <c r="B252" s="7"/>
      <c r="C252" s="17"/>
      <c r="D252" s="17"/>
      <c r="E252" s="17"/>
      <c r="F252" s="26"/>
      <c r="G252" s="26" t="str">
        <f>_xlfn.CONCAT(H168:M168)</f>
        <v>GGGAg2OFa2</v>
      </c>
      <c r="H252" s="229">
        <v>0</v>
      </c>
      <c r="I252" s="229">
        <v>0</v>
      </c>
      <c r="J252" s="229">
        <v>0</v>
      </c>
      <c r="K252" s="229">
        <v>0</v>
      </c>
      <c r="L252" s="699" cm="1">
        <f t="array" ref="L252">INDEX($H252:$K252,0,MATCH(L$246,$H$246:$K$246,0))*HLOOKUP(L$245,$J$242:$R$243,2)</f>
        <v>0</v>
      </c>
      <c r="M252" s="699" cm="1">
        <f t="array" ref="M252">INDEX($H252:$K252,0,MATCH(M$246,$H$246:$K$246,0))*HLOOKUP(M$245,$J$242:$R$243,2)</f>
        <v>0</v>
      </c>
      <c r="N252" s="699" cm="1">
        <f t="array" ref="N252">INDEX($H252:$K252,0,MATCH(N$246,$H$246:$K$246,0))*HLOOKUP(N$245,$J$242:$R$243,2)</f>
        <v>0</v>
      </c>
      <c r="O252" s="699" cm="1">
        <f t="array" ref="O252">INDEX($H252:$K252,0,MATCH(O$246,$H$246:$K$246,0))*HLOOKUP(O$245,$J$242:$R$243,2)</f>
        <v>0</v>
      </c>
      <c r="P252" s="699" cm="1">
        <f t="array" ref="P252">INDEX($H252:$K252,0,MATCH(P$246,$H$246:$K$246,0))*HLOOKUP(P$245,$J$242:$R$243,2)</f>
        <v>0</v>
      </c>
      <c r="Q252" s="699" cm="1">
        <f t="array" ref="Q252">INDEX($H252:$K252,0,MATCH(Q$246,$H$246:$K$246,0))*HLOOKUP(Q$245,$J$242:$R$243,2)</f>
        <v>0</v>
      </c>
      <c r="R252" s="699" cm="1">
        <f t="array" ref="R252">INDEX($H252:$K252,0,MATCH(R$246,$H$246:$K$246,0))*HLOOKUP(R$245,$J$242:$R$243,2)</f>
        <v>0</v>
      </c>
      <c r="S252" s="699" cm="1">
        <f t="array" ref="S252">INDEX($H252:$K252,0,MATCH(S$246,$H$246:$K$246,0))*HLOOKUP(S$245,$J$242:$R$243,2)</f>
        <v>0</v>
      </c>
      <c r="T252" s="699" cm="1">
        <f t="array" ref="T252">INDEX($H252:$K252,0,MATCH(T$246,$H$246:$K$246,0))*HLOOKUP(T$245,$J$242:$R$243,2)</f>
        <v>0</v>
      </c>
      <c r="U252" s="699" cm="1">
        <f t="array" ref="U252">INDEX($H252:$K252,0,MATCH(U$246,$H$246:$K$246,0))*HLOOKUP(U$245,$J$242:$R$243,2)</f>
        <v>0</v>
      </c>
      <c r="V252" s="699" cm="1">
        <f t="array" ref="V252">INDEX($H252:$K252,0,MATCH(V$246,$H$246:$K$246,0))*HLOOKUP(V$245,$J$242:$R$243,2)</f>
        <v>0</v>
      </c>
      <c r="W252" s="699" cm="1">
        <f t="array" ref="W252">INDEX($H252:$K252,0,MATCH(W$246,$H$246:$K$246,0))*HLOOKUP(W$245,$J$242:$R$243,2)</f>
        <v>0</v>
      </c>
      <c r="X252" s="699" cm="1">
        <f t="array" ref="X252">INDEX($H252:$K252,0,MATCH(X$246,$H$246:$K$246,0))*HLOOKUP(X$245,$J$242:$R$243,2)</f>
        <v>0</v>
      </c>
      <c r="Y252" s="699" cm="1">
        <f t="array" ref="Y252">INDEX($H252:$K252,0,MATCH(Y$246,$H$246:$K$246,0))*HLOOKUP(Y$245,$J$242:$R$243,2)</f>
        <v>0</v>
      </c>
      <c r="Z252" s="699" cm="1">
        <f t="array" ref="Z252">INDEX($H252:$K252,0,MATCH(Z$246,$H$246:$K$246,0))*HLOOKUP(Z$245,$J$242:$R$243,2)</f>
        <v>0</v>
      </c>
      <c r="AA252" s="699" cm="1">
        <f t="array" ref="AA252">INDEX($H252:$K252,0,MATCH(AA$246,$H$246:$K$246,0))*HLOOKUP(AA$245,$J$242:$R$243,2)</f>
        <v>0</v>
      </c>
      <c r="AB252" s="699" cm="1">
        <f t="array" ref="AB252">INDEX($H252:$K252,0,MATCH(AB$246,$H$246:$K$246,0))*HLOOKUP(AB$245,$J$242:$R$243,2)</f>
        <v>0</v>
      </c>
      <c r="AC252" s="699" cm="1">
        <f t="array" ref="AC252">INDEX($H252:$K252,0,MATCH(AC$246,$H$246:$K$246,0))*HLOOKUP(AC$245,$J$242:$R$243,2)</f>
        <v>0</v>
      </c>
      <c r="AD252" s="699" cm="1">
        <f t="array" ref="AD252">INDEX($H252:$K252,0,MATCH(AD$246,$H$246:$K$246,0))*HLOOKUP(AD$245,$J$242:$R$243,2)</f>
        <v>0</v>
      </c>
      <c r="AE252" s="699" cm="1">
        <f t="array" ref="AE252">INDEX($H252:$K252,0,MATCH(AE$246,$H$246:$K$246,0))*HLOOKUP(AE$245,$J$242:$R$243,2)</f>
        <v>0</v>
      </c>
      <c r="AF252" s="699" cm="1">
        <f t="array" ref="AF252">INDEX($H252:$K252,0,MATCH(AF$246,$H$246:$K$246,0))*HLOOKUP(AF$245,$J$242:$R$243,2)</f>
        <v>0</v>
      </c>
      <c r="AG252" s="699" cm="1">
        <f t="array" ref="AG252">INDEX($H252:$K252,0,MATCH(AG$246,$H$246:$K$246,0))*HLOOKUP(AG$245,$J$242:$R$243,2)</f>
        <v>0</v>
      </c>
      <c r="AH252" s="699" cm="1">
        <f t="array" ref="AH252">INDEX($H252:$K252,0,MATCH(AH$246,$H$246:$K$246,0))*HLOOKUP(AH$245,$J$242:$R$243,2)</f>
        <v>0</v>
      </c>
      <c r="AI252" s="699" cm="1">
        <f t="array" ref="AI252">INDEX($H252:$K252,0,MATCH(AI$246,$H$246:$K$246,0))*HLOOKUP(AI$245,$J$242:$R$243,2)</f>
        <v>0</v>
      </c>
      <c r="AJ252" s="699" cm="1">
        <f t="array" ref="AJ252">INDEX($H252:$K252,0,MATCH(AJ$246,$H$246:$K$246,0))*HLOOKUP(AJ$245,$J$242:$R$243,2)</f>
        <v>0</v>
      </c>
      <c r="AK252" s="699" cm="1">
        <f t="array" ref="AK252">INDEX($H252:$K252,0,MATCH(AK$246,$H$246:$K$246,0))*HLOOKUP(AK$245,$J$242:$R$243,2)</f>
        <v>0</v>
      </c>
      <c r="AL252" s="699" cm="1">
        <f t="array" ref="AL252">INDEX($H252:$K252,0,MATCH(AL$246,$H$246:$K$246,0))*HLOOKUP(AL$245,$J$242:$R$243,2)</f>
        <v>0</v>
      </c>
      <c r="AM252" s="699" cm="1">
        <f t="array" ref="AM252">INDEX($H252:$K252,0,MATCH(AM$246,$H$246:$K$246,0))*HLOOKUP(AM$245,$J$242:$R$243,2)</f>
        <v>0</v>
      </c>
      <c r="AN252" s="699" cm="1">
        <f t="array" ref="AN252">INDEX($H252:$K252,0,MATCH(AN$246,$H$246:$K$246,0))*HLOOKUP(AN$245,$J$242:$R$243,2)</f>
        <v>0</v>
      </c>
      <c r="AO252" s="699" cm="1">
        <f t="array" ref="AO252">INDEX($H252:$K252,0,MATCH(AO$246,$H$246:$K$246,0))*HLOOKUP(AO$245,$J$242:$R$243,2)</f>
        <v>0</v>
      </c>
      <c r="AP252" s="699" cm="1">
        <f t="array" ref="AP252">INDEX($H252:$K252,0,MATCH(AP$246,$H$246:$K$246,0))*HLOOKUP(AP$245,$J$242:$R$243,2)</f>
        <v>0</v>
      </c>
      <c r="AQ252" s="699" cm="1">
        <f t="array" ref="AQ252">INDEX($H252:$K252,0,MATCH(AQ$246,$H$246:$K$246,0))*HLOOKUP(AQ$245,$J$242:$R$243,2)</f>
        <v>0</v>
      </c>
      <c r="AR252" s="699" cm="1">
        <f t="array" ref="AR252">INDEX($H252:$K252,0,MATCH(AR$246,$H$246:$K$246,0))*HLOOKUP(AR$245,$J$242:$R$243,2)</f>
        <v>0</v>
      </c>
      <c r="AS252" s="699" cm="1">
        <f t="array" ref="AS252">INDEX($H252:$K252,0,MATCH(AS$246,$H$246:$K$246,0))*HLOOKUP(AS$245,$J$242:$R$243,2)</f>
        <v>0</v>
      </c>
      <c r="AT252" s="699" cm="1">
        <f t="array" ref="AT252">INDEX($H252:$K252,0,MATCH(AT$246,$H$246:$K$246,0))*HLOOKUP(AT$245,$J$242:$R$243,2)</f>
        <v>0</v>
      </c>
      <c r="AU252" s="699" cm="1">
        <f t="array" ref="AU252">INDEX($H252:$K252,0,MATCH(AU$246,$H$246:$K$246,0))*HLOOKUP(AU$245,$J$242:$R$243,2)</f>
        <v>0</v>
      </c>
      <c r="AV252" s="193"/>
      <c r="AW252" s="193"/>
      <c r="AX252" s="16"/>
      <c r="AY252" s="8"/>
      <c r="AZ252" s="8"/>
      <c r="BA252" s="8"/>
    </row>
    <row r="253" spans="1:53" ht="14.5" outlineLevel="1" x14ac:dyDescent="0.35">
      <c r="A253" s="6"/>
      <c r="B253" s="7"/>
      <c r="C253" s="17"/>
      <c r="D253" s="17"/>
      <c r="E253" s="17"/>
      <c r="F253" s="26"/>
      <c r="G253" s="26" t="str">
        <f>_xlfn.CONCAT(H169:M169)</f>
        <v>GGGAg2LFa2</v>
      </c>
      <c r="H253" s="229">
        <v>0</v>
      </c>
      <c r="I253" s="229">
        <v>0</v>
      </c>
      <c r="J253" s="229">
        <v>0</v>
      </c>
      <c r="K253" s="229">
        <v>0</v>
      </c>
      <c r="L253" s="699" cm="1">
        <f t="array" ref="L253">INDEX($H253:$K253,0,MATCH(L$246,$H$246:$K$246,0))*HLOOKUP(L$245,$J$242:$R$243,2)</f>
        <v>0</v>
      </c>
      <c r="M253" s="699" cm="1">
        <f t="array" ref="M253">INDEX($H253:$K253,0,MATCH(M$246,$H$246:$K$246,0))*HLOOKUP(M$245,$J$242:$R$243,2)</f>
        <v>0</v>
      </c>
      <c r="N253" s="699" cm="1">
        <f t="array" ref="N253">INDEX($H253:$K253,0,MATCH(N$246,$H$246:$K$246,0))*HLOOKUP(N$245,$J$242:$R$243,2)</f>
        <v>0</v>
      </c>
      <c r="O253" s="699" cm="1">
        <f t="array" ref="O253">INDEX($H253:$K253,0,MATCH(O$246,$H$246:$K$246,0))*HLOOKUP(O$245,$J$242:$R$243,2)</f>
        <v>0</v>
      </c>
      <c r="P253" s="699" cm="1">
        <f t="array" ref="P253">INDEX($H253:$K253,0,MATCH(P$246,$H$246:$K$246,0))*HLOOKUP(P$245,$J$242:$R$243,2)</f>
        <v>0</v>
      </c>
      <c r="Q253" s="699" cm="1">
        <f t="array" ref="Q253">INDEX($H253:$K253,0,MATCH(Q$246,$H$246:$K$246,0))*HLOOKUP(Q$245,$J$242:$R$243,2)</f>
        <v>0</v>
      </c>
      <c r="R253" s="699" cm="1">
        <f t="array" ref="R253">INDEX($H253:$K253,0,MATCH(R$246,$H$246:$K$246,0))*HLOOKUP(R$245,$J$242:$R$243,2)</f>
        <v>0</v>
      </c>
      <c r="S253" s="699" cm="1">
        <f t="array" ref="S253">INDEX($H253:$K253,0,MATCH(S$246,$H$246:$K$246,0))*HLOOKUP(S$245,$J$242:$R$243,2)</f>
        <v>0</v>
      </c>
      <c r="T253" s="699" cm="1">
        <f t="array" ref="T253">INDEX($H253:$K253,0,MATCH(T$246,$H$246:$K$246,0))*HLOOKUP(T$245,$J$242:$R$243,2)</f>
        <v>0</v>
      </c>
      <c r="U253" s="699" cm="1">
        <f t="array" ref="U253">INDEX($H253:$K253,0,MATCH(U$246,$H$246:$K$246,0))*HLOOKUP(U$245,$J$242:$R$243,2)</f>
        <v>0</v>
      </c>
      <c r="V253" s="699" cm="1">
        <f t="array" ref="V253">INDEX($H253:$K253,0,MATCH(V$246,$H$246:$K$246,0))*HLOOKUP(V$245,$J$242:$R$243,2)</f>
        <v>0</v>
      </c>
      <c r="W253" s="699" cm="1">
        <f t="array" ref="W253">INDEX($H253:$K253,0,MATCH(W$246,$H$246:$K$246,0))*HLOOKUP(W$245,$J$242:$R$243,2)</f>
        <v>0</v>
      </c>
      <c r="X253" s="699" cm="1">
        <f t="array" ref="X253">INDEX($H253:$K253,0,MATCH(X$246,$H$246:$K$246,0))*HLOOKUP(X$245,$J$242:$R$243,2)</f>
        <v>0</v>
      </c>
      <c r="Y253" s="699" cm="1">
        <f t="array" ref="Y253">INDEX($H253:$K253,0,MATCH(Y$246,$H$246:$K$246,0))*HLOOKUP(Y$245,$J$242:$R$243,2)</f>
        <v>0</v>
      </c>
      <c r="Z253" s="699" cm="1">
        <f t="array" ref="Z253">INDEX($H253:$K253,0,MATCH(Z$246,$H$246:$K$246,0))*HLOOKUP(Z$245,$J$242:$R$243,2)</f>
        <v>0</v>
      </c>
      <c r="AA253" s="699" cm="1">
        <f t="array" ref="AA253">INDEX($H253:$K253,0,MATCH(AA$246,$H$246:$K$246,0))*HLOOKUP(AA$245,$J$242:$R$243,2)</f>
        <v>0</v>
      </c>
      <c r="AB253" s="699" cm="1">
        <f t="array" ref="AB253">INDEX($H253:$K253,0,MATCH(AB$246,$H$246:$K$246,0))*HLOOKUP(AB$245,$J$242:$R$243,2)</f>
        <v>0</v>
      </c>
      <c r="AC253" s="699" cm="1">
        <f t="array" ref="AC253">INDEX($H253:$K253,0,MATCH(AC$246,$H$246:$K$246,0))*HLOOKUP(AC$245,$J$242:$R$243,2)</f>
        <v>0</v>
      </c>
      <c r="AD253" s="699" cm="1">
        <f t="array" ref="AD253">INDEX($H253:$K253,0,MATCH(AD$246,$H$246:$K$246,0))*HLOOKUP(AD$245,$J$242:$R$243,2)</f>
        <v>0</v>
      </c>
      <c r="AE253" s="699" cm="1">
        <f t="array" ref="AE253">INDEX($H253:$K253,0,MATCH(AE$246,$H$246:$K$246,0))*HLOOKUP(AE$245,$J$242:$R$243,2)</f>
        <v>0</v>
      </c>
      <c r="AF253" s="699" cm="1">
        <f t="array" ref="AF253">INDEX($H253:$K253,0,MATCH(AF$246,$H$246:$K$246,0))*HLOOKUP(AF$245,$J$242:$R$243,2)</f>
        <v>0</v>
      </c>
      <c r="AG253" s="699" cm="1">
        <f t="array" ref="AG253">INDEX($H253:$K253,0,MATCH(AG$246,$H$246:$K$246,0))*HLOOKUP(AG$245,$J$242:$R$243,2)</f>
        <v>0</v>
      </c>
      <c r="AH253" s="699" cm="1">
        <f t="array" ref="AH253">INDEX($H253:$K253,0,MATCH(AH$246,$H$246:$K$246,0))*HLOOKUP(AH$245,$J$242:$R$243,2)</f>
        <v>0</v>
      </c>
      <c r="AI253" s="699" cm="1">
        <f t="array" ref="AI253">INDEX($H253:$K253,0,MATCH(AI$246,$H$246:$K$246,0))*HLOOKUP(AI$245,$J$242:$R$243,2)</f>
        <v>0</v>
      </c>
      <c r="AJ253" s="699" cm="1">
        <f t="array" ref="AJ253">INDEX($H253:$K253,0,MATCH(AJ$246,$H$246:$K$246,0))*HLOOKUP(AJ$245,$J$242:$R$243,2)</f>
        <v>0</v>
      </c>
      <c r="AK253" s="699" cm="1">
        <f t="array" ref="AK253">INDEX($H253:$K253,0,MATCH(AK$246,$H$246:$K$246,0))*HLOOKUP(AK$245,$J$242:$R$243,2)</f>
        <v>0</v>
      </c>
      <c r="AL253" s="699" cm="1">
        <f t="array" ref="AL253">INDEX($H253:$K253,0,MATCH(AL$246,$H$246:$K$246,0))*HLOOKUP(AL$245,$J$242:$R$243,2)</f>
        <v>0</v>
      </c>
      <c r="AM253" s="699" cm="1">
        <f t="array" ref="AM253">INDEX($H253:$K253,0,MATCH(AM$246,$H$246:$K$246,0))*HLOOKUP(AM$245,$J$242:$R$243,2)</f>
        <v>0</v>
      </c>
      <c r="AN253" s="699" cm="1">
        <f t="array" ref="AN253">INDEX($H253:$K253,0,MATCH(AN$246,$H$246:$K$246,0))*HLOOKUP(AN$245,$J$242:$R$243,2)</f>
        <v>0</v>
      </c>
      <c r="AO253" s="699" cm="1">
        <f t="array" ref="AO253">INDEX($H253:$K253,0,MATCH(AO$246,$H$246:$K$246,0))*HLOOKUP(AO$245,$J$242:$R$243,2)</f>
        <v>0</v>
      </c>
      <c r="AP253" s="699" cm="1">
        <f t="array" ref="AP253">INDEX($H253:$K253,0,MATCH(AP$246,$H$246:$K$246,0))*HLOOKUP(AP$245,$J$242:$R$243,2)</f>
        <v>0</v>
      </c>
      <c r="AQ253" s="699" cm="1">
        <f t="array" ref="AQ253">INDEX($H253:$K253,0,MATCH(AQ$246,$H$246:$K$246,0))*HLOOKUP(AQ$245,$J$242:$R$243,2)</f>
        <v>0</v>
      </c>
      <c r="AR253" s="699" cm="1">
        <f t="array" ref="AR253">INDEX($H253:$K253,0,MATCH(AR$246,$H$246:$K$246,0))*HLOOKUP(AR$245,$J$242:$R$243,2)</f>
        <v>0</v>
      </c>
      <c r="AS253" s="699" cm="1">
        <f t="array" ref="AS253">INDEX($H253:$K253,0,MATCH(AS$246,$H$246:$K$246,0))*HLOOKUP(AS$245,$J$242:$R$243,2)</f>
        <v>0</v>
      </c>
      <c r="AT253" s="699" cm="1">
        <f t="array" ref="AT253">INDEX($H253:$K253,0,MATCH(AT$246,$H$246:$K$246,0))*HLOOKUP(AT$245,$J$242:$R$243,2)</f>
        <v>0</v>
      </c>
      <c r="AU253" s="699" cm="1">
        <f t="array" ref="AU253">INDEX($H253:$K253,0,MATCH(AU$246,$H$246:$K$246,0))*HLOOKUP(AU$245,$J$242:$R$243,2)</f>
        <v>0</v>
      </c>
      <c r="AV253" s="193"/>
      <c r="AW253" s="193"/>
      <c r="AX253" s="16"/>
      <c r="AY253" s="8"/>
      <c r="AZ253" s="8"/>
      <c r="BA253" s="8"/>
    </row>
    <row r="254" spans="1:53" ht="14.5" outlineLevel="1" x14ac:dyDescent="0.35">
      <c r="A254" s="6"/>
      <c r="B254" s="7"/>
      <c r="C254" s="17"/>
      <c r="D254" s="17"/>
      <c r="E254" s="17"/>
      <c r="F254" s="26"/>
      <c r="G254" s="26" t="str">
        <f>_xlfn.CONCAT(H170:M170)</f>
        <v>GGGC1Na2</v>
      </c>
      <c r="H254" s="229">
        <v>0</v>
      </c>
      <c r="I254" s="229">
        <v>0</v>
      </c>
      <c r="J254" s="229">
        <v>0</v>
      </c>
      <c r="K254" s="229">
        <v>0</v>
      </c>
      <c r="L254" s="699" cm="1">
        <f t="array" ref="L254">INDEX($H254:$K254,0,MATCH(L$246,$H$246:$K$246,0))*HLOOKUP(L$245,$J$242:$R$243,2)</f>
        <v>0</v>
      </c>
      <c r="M254" s="699" cm="1">
        <f t="array" ref="M254">INDEX($H254:$K254,0,MATCH(M$246,$H$246:$K$246,0))*HLOOKUP(M$245,$J$242:$R$243,2)</f>
        <v>0</v>
      </c>
      <c r="N254" s="699" cm="1">
        <f t="array" ref="N254">INDEX($H254:$K254,0,MATCH(N$246,$H$246:$K$246,0))*HLOOKUP(N$245,$J$242:$R$243,2)</f>
        <v>0</v>
      </c>
      <c r="O254" s="699" cm="1">
        <f t="array" ref="O254">INDEX($H254:$K254,0,MATCH(O$246,$H$246:$K$246,0))*HLOOKUP(O$245,$J$242:$R$243,2)</f>
        <v>0</v>
      </c>
      <c r="P254" s="699" cm="1">
        <f t="array" ref="P254">INDEX($H254:$K254,0,MATCH(P$246,$H$246:$K$246,0))*HLOOKUP(P$245,$J$242:$R$243,2)</f>
        <v>0</v>
      </c>
      <c r="Q254" s="699" cm="1">
        <f t="array" ref="Q254">INDEX($H254:$K254,0,MATCH(Q$246,$H$246:$K$246,0))*HLOOKUP(Q$245,$J$242:$R$243,2)</f>
        <v>0</v>
      </c>
      <c r="R254" s="699" cm="1">
        <f t="array" ref="R254">INDEX($H254:$K254,0,MATCH(R$246,$H$246:$K$246,0))*HLOOKUP(R$245,$J$242:$R$243,2)</f>
        <v>0</v>
      </c>
      <c r="S254" s="699" cm="1">
        <f t="array" ref="S254">INDEX($H254:$K254,0,MATCH(S$246,$H$246:$K$246,0))*HLOOKUP(S$245,$J$242:$R$243,2)</f>
        <v>0</v>
      </c>
      <c r="T254" s="699" cm="1">
        <f t="array" ref="T254">INDEX($H254:$K254,0,MATCH(T$246,$H$246:$K$246,0))*HLOOKUP(T$245,$J$242:$R$243,2)</f>
        <v>0</v>
      </c>
      <c r="U254" s="699" cm="1">
        <f t="array" ref="U254">INDEX($H254:$K254,0,MATCH(U$246,$H$246:$K$246,0))*HLOOKUP(U$245,$J$242:$R$243,2)</f>
        <v>0</v>
      </c>
      <c r="V254" s="699" cm="1">
        <f t="array" ref="V254">INDEX($H254:$K254,0,MATCH(V$246,$H$246:$K$246,0))*HLOOKUP(V$245,$J$242:$R$243,2)</f>
        <v>0</v>
      </c>
      <c r="W254" s="699" cm="1">
        <f t="array" ref="W254">INDEX($H254:$K254,0,MATCH(W$246,$H$246:$K$246,0))*HLOOKUP(W$245,$J$242:$R$243,2)</f>
        <v>0</v>
      </c>
      <c r="X254" s="699" cm="1">
        <f t="array" ref="X254">INDEX($H254:$K254,0,MATCH(X$246,$H$246:$K$246,0))*HLOOKUP(X$245,$J$242:$R$243,2)</f>
        <v>0</v>
      </c>
      <c r="Y254" s="699" cm="1">
        <f t="array" ref="Y254">INDEX($H254:$K254,0,MATCH(Y$246,$H$246:$K$246,0))*HLOOKUP(Y$245,$J$242:$R$243,2)</f>
        <v>0</v>
      </c>
      <c r="Z254" s="699" cm="1">
        <f t="array" ref="Z254">INDEX($H254:$K254,0,MATCH(Z$246,$H$246:$K$246,0))*HLOOKUP(Z$245,$J$242:$R$243,2)</f>
        <v>0</v>
      </c>
      <c r="AA254" s="699" cm="1">
        <f t="array" ref="AA254">INDEX($H254:$K254,0,MATCH(AA$246,$H$246:$K$246,0))*HLOOKUP(AA$245,$J$242:$R$243,2)</f>
        <v>0</v>
      </c>
      <c r="AB254" s="699" cm="1">
        <f t="array" ref="AB254">INDEX($H254:$K254,0,MATCH(AB$246,$H$246:$K$246,0))*HLOOKUP(AB$245,$J$242:$R$243,2)</f>
        <v>0</v>
      </c>
      <c r="AC254" s="699" cm="1">
        <f t="array" ref="AC254">INDEX($H254:$K254,0,MATCH(AC$246,$H$246:$K$246,0))*HLOOKUP(AC$245,$J$242:$R$243,2)</f>
        <v>0</v>
      </c>
      <c r="AD254" s="699" cm="1">
        <f t="array" ref="AD254">INDEX($H254:$K254,0,MATCH(AD$246,$H$246:$K$246,0))*HLOOKUP(AD$245,$J$242:$R$243,2)</f>
        <v>0</v>
      </c>
      <c r="AE254" s="699" cm="1">
        <f t="array" ref="AE254">INDEX($H254:$K254,0,MATCH(AE$246,$H$246:$K$246,0))*HLOOKUP(AE$245,$J$242:$R$243,2)</f>
        <v>0</v>
      </c>
      <c r="AF254" s="699" cm="1">
        <f t="array" ref="AF254">INDEX($H254:$K254,0,MATCH(AF$246,$H$246:$K$246,0))*HLOOKUP(AF$245,$J$242:$R$243,2)</f>
        <v>0</v>
      </c>
      <c r="AG254" s="699" cm="1">
        <f t="array" ref="AG254">INDEX($H254:$K254,0,MATCH(AG$246,$H$246:$K$246,0))*HLOOKUP(AG$245,$J$242:$R$243,2)</f>
        <v>0</v>
      </c>
      <c r="AH254" s="699" cm="1">
        <f t="array" ref="AH254">INDEX($H254:$K254,0,MATCH(AH$246,$H$246:$K$246,0))*HLOOKUP(AH$245,$J$242:$R$243,2)</f>
        <v>0</v>
      </c>
      <c r="AI254" s="699" cm="1">
        <f t="array" ref="AI254">INDEX($H254:$K254,0,MATCH(AI$246,$H$246:$K$246,0))*HLOOKUP(AI$245,$J$242:$R$243,2)</f>
        <v>0</v>
      </c>
      <c r="AJ254" s="699" cm="1">
        <f t="array" ref="AJ254">INDEX($H254:$K254,0,MATCH(AJ$246,$H$246:$K$246,0))*HLOOKUP(AJ$245,$J$242:$R$243,2)</f>
        <v>0</v>
      </c>
      <c r="AK254" s="699" cm="1">
        <f t="array" ref="AK254">INDEX($H254:$K254,0,MATCH(AK$246,$H$246:$K$246,0))*HLOOKUP(AK$245,$J$242:$R$243,2)</f>
        <v>0</v>
      </c>
      <c r="AL254" s="699" cm="1">
        <f t="array" ref="AL254">INDEX($H254:$K254,0,MATCH(AL$246,$H$246:$K$246,0))*HLOOKUP(AL$245,$J$242:$R$243,2)</f>
        <v>0</v>
      </c>
      <c r="AM254" s="699" cm="1">
        <f t="array" ref="AM254">INDEX($H254:$K254,0,MATCH(AM$246,$H$246:$K$246,0))*HLOOKUP(AM$245,$J$242:$R$243,2)</f>
        <v>0</v>
      </c>
      <c r="AN254" s="699" cm="1">
        <f t="array" ref="AN254">INDEX($H254:$K254,0,MATCH(AN$246,$H$246:$K$246,0))*HLOOKUP(AN$245,$J$242:$R$243,2)</f>
        <v>0</v>
      </c>
      <c r="AO254" s="699" cm="1">
        <f t="array" ref="AO254">INDEX($H254:$K254,0,MATCH(AO$246,$H$246:$K$246,0))*HLOOKUP(AO$245,$J$242:$R$243,2)</f>
        <v>0</v>
      </c>
      <c r="AP254" s="699" cm="1">
        <f t="array" ref="AP254">INDEX($H254:$K254,0,MATCH(AP$246,$H$246:$K$246,0))*HLOOKUP(AP$245,$J$242:$R$243,2)</f>
        <v>0</v>
      </c>
      <c r="AQ254" s="699" cm="1">
        <f t="array" ref="AQ254">INDEX($H254:$K254,0,MATCH(AQ$246,$H$246:$K$246,0))*HLOOKUP(AQ$245,$J$242:$R$243,2)</f>
        <v>0</v>
      </c>
      <c r="AR254" s="699" cm="1">
        <f t="array" ref="AR254">INDEX($H254:$K254,0,MATCH(AR$246,$H$246:$K$246,0))*HLOOKUP(AR$245,$J$242:$R$243,2)</f>
        <v>0</v>
      </c>
      <c r="AS254" s="699" cm="1">
        <f t="array" ref="AS254">INDEX($H254:$K254,0,MATCH(AS$246,$H$246:$K$246,0))*HLOOKUP(AS$245,$J$242:$R$243,2)</f>
        <v>0</v>
      </c>
      <c r="AT254" s="699" cm="1">
        <f t="array" ref="AT254">INDEX($H254:$K254,0,MATCH(AT$246,$H$246:$K$246,0))*HLOOKUP(AT$245,$J$242:$R$243,2)</f>
        <v>0</v>
      </c>
      <c r="AU254" s="699" cm="1">
        <f t="array" ref="AU254">INDEX($H254:$K254,0,MATCH(AU$246,$H$246:$K$246,0))*HLOOKUP(AU$245,$J$242:$R$243,2)</f>
        <v>0</v>
      </c>
      <c r="AV254" s="193"/>
      <c r="AW254" s="193"/>
      <c r="AX254" s="16"/>
      <c r="AY254" s="8"/>
      <c r="AZ254" s="8"/>
      <c r="BA254" s="8"/>
    </row>
    <row r="255" spans="1:53" ht="14.5" outlineLevel="1" x14ac:dyDescent="0.35">
      <c r="A255" s="6"/>
      <c r="B255" s="7"/>
      <c r="C255" s="17"/>
      <c r="D255" s="17"/>
      <c r="E255" s="17"/>
      <c r="F255" s="26"/>
      <c r="G255" s="26" t="str">
        <f>_xlfn.CONCAT(H171:M171)</f>
        <v>GGGC1Ea2</v>
      </c>
      <c r="H255" s="229">
        <v>0</v>
      </c>
      <c r="I255" s="229">
        <v>0</v>
      </c>
      <c r="J255" s="229">
        <v>0</v>
      </c>
      <c r="K255" s="229">
        <v>0</v>
      </c>
      <c r="L255" s="699" cm="1">
        <f t="array" ref="L255">INDEX($H255:$K255,0,MATCH(L$246,$H$246:$K$246,0))*HLOOKUP(L$245,$J$242:$R$243,2)</f>
        <v>0</v>
      </c>
      <c r="M255" s="699" cm="1">
        <f t="array" ref="M255">INDEX($H255:$K255,0,MATCH(M$246,$H$246:$K$246,0))*HLOOKUP(M$245,$J$242:$R$243,2)</f>
        <v>0</v>
      </c>
      <c r="N255" s="699" cm="1">
        <f t="array" ref="N255">INDEX($H255:$K255,0,MATCH(N$246,$H$246:$K$246,0))*HLOOKUP(N$245,$J$242:$R$243,2)</f>
        <v>0</v>
      </c>
      <c r="O255" s="699" cm="1">
        <f t="array" ref="O255">INDEX($H255:$K255,0,MATCH(O$246,$H$246:$K$246,0))*HLOOKUP(O$245,$J$242:$R$243,2)</f>
        <v>0</v>
      </c>
      <c r="P255" s="699" cm="1">
        <f t="array" ref="P255">INDEX($H255:$K255,0,MATCH(P$246,$H$246:$K$246,0))*HLOOKUP(P$245,$J$242:$R$243,2)</f>
        <v>0</v>
      </c>
      <c r="Q255" s="699" cm="1">
        <f t="array" ref="Q255">INDEX($H255:$K255,0,MATCH(Q$246,$H$246:$K$246,0))*HLOOKUP(Q$245,$J$242:$R$243,2)</f>
        <v>0</v>
      </c>
      <c r="R255" s="699" cm="1">
        <f t="array" ref="R255">INDEX($H255:$K255,0,MATCH(R$246,$H$246:$K$246,0))*HLOOKUP(R$245,$J$242:$R$243,2)</f>
        <v>0</v>
      </c>
      <c r="S255" s="699" cm="1">
        <f t="array" ref="S255">INDEX($H255:$K255,0,MATCH(S$246,$H$246:$K$246,0))*HLOOKUP(S$245,$J$242:$R$243,2)</f>
        <v>0</v>
      </c>
      <c r="T255" s="699" cm="1">
        <f t="array" ref="T255">INDEX($H255:$K255,0,MATCH(T$246,$H$246:$K$246,0))*HLOOKUP(T$245,$J$242:$R$243,2)</f>
        <v>0</v>
      </c>
      <c r="U255" s="699" cm="1">
        <f t="array" ref="U255">INDEX($H255:$K255,0,MATCH(U$246,$H$246:$K$246,0))*HLOOKUP(U$245,$J$242:$R$243,2)</f>
        <v>0</v>
      </c>
      <c r="V255" s="699" cm="1">
        <f t="array" ref="V255">INDEX($H255:$K255,0,MATCH(V$246,$H$246:$K$246,0))*HLOOKUP(V$245,$J$242:$R$243,2)</f>
        <v>0</v>
      </c>
      <c r="W255" s="699" cm="1">
        <f t="array" ref="W255">INDEX($H255:$K255,0,MATCH(W$246,$H$246:$K$246,0))*HLOOKUP(W$245,$J$242:$R$243,2)</f>
        <v>0</v>
      </c>
      <c r="X255" s="699" cm="1">
        <f t="array" ref="X255">INDEX($H255:$K255,0,MATCH(X$246,$H$246:$K$246,0))*HLOOKUP(X$245,$J$242:$R$243,2)</f>
        <v>0</v>
      </c>
      <c r="Y255" s="699" cm="1">
        <f t="array" ref="Y255">INDEX($H255:$K255,0,MATCH(Y$246,$H$246:$K$246,0))*HLOOKUP(Y$245,$J$242:$R$243,2)</f>
        <v>0</v>
      </c>
      <c r="Z255" s="699" cm="1">
        <f t="array" ref="Z255">INDEX($H255:$K255,0,MATCH(Z$246,$H$246:$K$246,0))*HLOOKUP(Z$245,$J$242:$R$243,2)</f>
        <v>0</v>
      </c>
      <c r="AA255" s="699" cm="1">
        <f t="array" ref="AA255">INDEX($H255:$K255,0,MATCH(AA$246,$H$246:$K$246,0))*HLOOKUP(AA$245,$J$242:$R$243,2)</f>
        <v>0</v>
      </c>
      <c r="AB255" s="699" cm="1">
        <f t="array" ref="AB255">INDEX($H255:$K255,0,MATCH(AB$246,$H$246:$K$246,0))*HLOOKUP(AB$245,$J$242:$R$243,2)</f>
        <v>0</v>
      </c>
      <c r="AC255" s="699" cm="1">
        <f t="array" ref="AC255">INDEX($H255:$K255,0,MATCH(AC$246,$H$246:$K$246,0))*HLOOKUP(AC$245,$J$242:$R$243,2)</f>
        <v>0</v>
      </c>
      <c r="AD255" s="699" cm="1">
        <f t="array" ref="AD255">INDEX($H255:$K255,0,MATCH(AD$246,$H$246:$K$246,0))*HLOOKUP(AD$245,$J$242:$R$243,2)</f>
        <v>0</v>
      </c>
      <c r="AE255" s="699" cm="1">
        <f t="array" ref="AE255">INDEX($H255:$K255,0,MATCH(AE$246,$H$246:$K$246,0))*HLOOKUP(AE$245,$J$242:$R$243,2)</f>
        <v>0</v>
      </c>
      <c r="AF255" s="699" cm="1">
        <f t="array" ref="AF255">INDEX($H255:$K255,0,MATCH(AF$246,$H$246:$K$246,0))*HLOOKUP(AF$245,$J$242:$R$243,2)</f>
        <v>0</v>
      </c>
      <c r="AG255" s="699" cm="1">
        <f t="array" ref="AG255">INDEX($H255:$K255,0,MATCH(AG$246,$H$246:$K$246,0))*HLOOKUP(AG$245,$J$242:$R$243,2)</f>
        <v>0</v>
      </c>
      <c r="AH255" s="699" cm="1">
        <f t="array" ref="AH255">INDEX($H255:$K255,0,MATCH(AH$246,$H$246:$K$246,0))*HLOOKUP(AH$245,$J$242:$R$243,2)</f>
        <v>0</v>
      </c>
      <c r="AI255" s="699" cm="1">
        <f t="array" ref="AI255">INDEX($H255:$K255,0,MATCH(AI$246,$H$246:$K$246,0))*HLOOKUP(AI$245,$J$242:$R$243,2)</f>
        <v>0</v>
      </c>
      <c r="AJ255" s="699" cm="1">
        <f t="array" ref="AJ255">INDEX($H255:$K255,0,MATCH(AJ$246,$H$246:$K$246,0))*HLOOKUP(AJ$245,$J$242:$R$243,2)</f>
        <v>0</v>
      </c>
      <c r="AK255" s="699" cm="1">
        <f t="array" ref="AK255">INDEX($H255:$K255,0,MATCH(AK$246,$H$246:$K$246,0))*HLOOKUP(AK$245,$J$242:$R$243,2)</f>
        <v>0</v>
      </c>
      <c r="AL255" s="699" cm="1">
        <f t="array" ref="AL255">INDEX($H255:$K255,0,MATCH(AL$246,$H$246:$K$246,0))*HLOOKUP(AL$245,$J$242:$R$243,2)</f>
        <v>0</v>
      </c>
      <c r="AM255" s="699" cm="1">
        <f t="array" ref="AM255">INDEX($H255:$K255,0,MATCH(AM$246,$H$246:$K$246,0))*HLOOKUP(AM$245,$J$242:$R$243,2)</f>
        <v>0</v>
      </c>
      <c r="AN255" s="699" cm="1">
        <f t="array" ref="AN255">INDEX($H255:$K255,0,MATCH(AN$246,$H$246:$K$246,0))*HLOOKUP(AN$245,$J$242:$R$243,2)</f>
        <v>0</v>
      </c>
      <c r="AO255" s="699" cm="1">
        <f t="array" ref="AO255">INDEX($H255:$K255,0,MATCH(AO$246,$H$246:$K$246,0))*HLOOKUP(AO$245,$J$242:$R$243,2)</f>
        <v>0</v>
      </c>
      <c r="AP255" s="699" cm="1">
        <f t="array" ref="AP255">INDEX($H255:$K255,0,MATCH(AP$246,$H$246:$K$246,0))*HLOOKUP(AP$245,$J$242:$R$243,2)</f>
        <v>0</v>
      </c>
      <c r="AQ255" s="699" cm="1">
        <f t="array" ref="AQ255">INDEX($H255:$K255,0,MATCH(AQ$246,$H$246:$K$246,0))*HLOOKUP(AQ$245,$J$242:$R$243,2)</f>
        <v>0</v>
      </c>
      <c r="AR255" s="699" cm="1">
        <f t="array" ref="AR255">INDEX($H255:$K255,0,MATCH(AR$246,$H$246:$K$246,0))*HLOOKUP(AR$245,$J$242:$R$243,2)</f>
        <v>0</v>
      </c>
      <c r="AS255" s="699" cm="1">
        <f t="array" ref="AS255">INDEX($H255:$K255,0,MATCH(AS$246,$H$246:$K$246,0))*HLOOKUP(AS$245,$J$242:$R$243,2)</f>
        <v>0</v>
      </c>
      <c r="AT255" s="699" cm="1">
        <f t="array" ref="AT255">INDEX($H255:$K255,0,MATCH(AT$246,$H$246:$K$246,0))*HLOOKUP(AT$245,$J$242:$R$243,2)</f>
        <v>0</v>
      </c>
      <c r="AU255" s="699" cm="1">
        <f t="array" ref="AU255">INDEX($H255:$K255,0,MATCH(AU$246,$H$246:$K$246,0))*HLOOKUP(AU$245,$J$242:$R$243,2)</f>
        <v>0</v>
      </c>
      <c r="AV255" s="193"/>
      <c r="AW255" s="193"/>
      <c r="AX255" s="16"/>
      <c r="AY255" s="8"/>
      <c r="AZ255" s="8"/>
      <c r="BA255" s="8"/>
    </row>
    <row r="256" spans="1:53" ht="14.5" outlineLevel="1" x14ac:dyDescent="0.35">
      <c r="A256" s="6"/>
      <c r="B256" s="7"/>
      <c r="C256" s="17"/>
      <c r="D256" s="17"/>
      <c r="E256" s="17"/>
      <c r="F256" s="26"/>
      <c r="G256" s="26" t="str">
        <f>_xlfn.CONCAT(H172:M172)</f>
        <v>GGGC1Pa2</v>
      </c>
      <c r="H256" s="229">
        <v>0</v>
      </c>
      <c r="I256" s="229">
        <v>0</v>
      </c>
      <c r="J256" s="229">
        <v>0</v>
      </c>
      <c r="K256" s="229">
        <v>0</v>
      </c>
      <c r="L256" s="699" cm="1">
        <f t="array" ref="L256">INDEX($H256:$K256,0,MATCH(L$246,$H$246:$K$246,0))*HLOOKUP(L$245,$J$242:$R$243,2)</f>
        <v>0</v>
      </c>
      <c r="M256" s="699" cm="1">
        <f t="array" ref="M256">INDEX($H256:$K256,0,MATCH(M$246,$H$246:$K$246,0))*HLOOKUP(M$245,$J$242:$R$243,2)</f>
        <v>0</v>
      </c>
      <c r="N256" s="699" cm="1">
        <f t="array" ref="N256">INDEX($H256:$K256,0,MATCH(N$246,$H$246:$K$246,0))*HLOOKUP(N$245,$J$242:$R$243,2)</f>
        <v>0</v>
      </c>
      <c r="O256" s="699" cm="1">
        <f t="array" ref="O256">INDEX($H256:$K256,0,MATCH(O$246,$H$246:$K$246,0))*HLOOKUP(O$245,$J$242:$R$243,2)</f>
        <v>0</v>
      </c>
      <c r="P256" s="699" cm="1">
        <f t="array" ref="P256">INDEX($H256:$K256,0,MATCH(P$246,$H$246:$K$246,0))*HLOOKUP(P$245,$J$242:$R$243,2)</f>
        <v>0</v>
      </c>
      <c r="Q256" s="699" cm="1">
        <f t="array" ref="Q256">INDEX($H256:$K256,0,MATCH(Q$246,$H$246:$K$246,0))*HLOOKUP(Q$245,$J$242:$R$243,2)</f>
        <v>0</v>
      </c>
      <c r="R256" s="699" cm="1">
        <f t="array" ref="R256">INDEX($H256:$K256,0,MATCH(R$246,$H$246:$K$246,0))*HLOOKUP(R$245,$J$242:$R$243,2)</f>
        <v>0</v>
      </c>
      <c r="S256" s="699" cm="1">
        <f t="array" ref="S256">INDEX($H256:$K256,0,MATCH(S$246,$H$246:$K$246,0))*HLOOKUP(S$245,$J$242:$R$243,2)</f>
        <v>0</v>
      </c>
      <c r="T256" s="699" cm="1">
        <f t="array" ref="T256">INDEX($H256:$K256,0,MATCH(T$246,$H$246:$K$246,0))*HLOOKUP(T$245,$J$242:$R$243,2)</f>
        <v>0</v>
      </c>
      <c r="U256" s="699" cm="1">
        <f t="array" ref="U256">INDEX($H256:$K256,0,MATCH(U$246,$H$246:$K$246,0))*HLOOKUP(U$245,$J$242:$R$243,2)</f>
        <v>0</v>
      </c>
      <c r="V256" s="699" cm="1">
        <f t="array" ref="V256">INDEX($H256:$K256,0,MATCH(V$246,$H$246:$K$246,0))*HLOOKUP(V$245,$J$242:$R$243,2)</f>
        <v>0</v>
      </c>
      <c r="W256" s="699" cm="1">
        <f t="array" ref="W256">INDEX($H256:$K256,0,MATCH(W$246,$H$246:$K$246,0))*HLOOKUP(W$245,$J$242:$R$243,2)</f>
        <v>0</v>
      </c>
      <c r="X256" s="699" cm="1">
        <f t="array" ref="X256">INDEX($H256:$K256,0,MATCH(X$246,$H$246:$K$246,0))*HLOOKUP(X$245,$J$242:$R$243,2)</f>
        <v>0</v>
      </c>
      <c r="Y256" s="699" cm="1">
        <f t="array" ref="Y256">INDEX($H256:$K256,0,MATCH(Y$246,$H$246:$K$246,0))*HLOOKUP(Y$245,$J$242:$R$243,2)</f>
        <v>0</v>
      </c>
      <c r="Z256" s="699" cm="1">
        <f t="array" ref="Z256">INDEX($H256:$K256,0,MATCH(Z$246,$H$246:$K$246,0))*HLOOKUP(Z$245,$J$242:$R$243,2)</f>
        <v>0</v>
      </c>
      <c r="AA256" s="699" cm="1">
        <f t="array" ref="AA256">INDEX($H256:$K256,0,MATCH(AA$246,$H$246:$K$246,0))*HLOOKUP(AA$245,$J$242:$R$243,2)</f>
        <v>0</v>
      </c>
      <c r="AB256" s="699" cm="1">
        <f t="array" ref="AB256">INDEX($H256:$K256,0,MATCH(AB$246,$H$246:$K$246,0))*HLOOKUP(AB$245,$J$242:$R$243,2)</f>
        <v>0</v>
      </c>
      <c r="AC256" s="699" cm="1">
        <f t="array" ref="AC256">INDEX($H256:$K256,0,MATCH(AC$246,$H$246:$K$246,0))*HLOOKUP(AC$245,$J$242:$R$243,2)</f>
        <v>0</v>
      </c>
      <c r="AD256" s="699" cm="1">
        <f t="array" ref="AD256">INDEX($H256:$K256,0,MATCH(AD$246,$H$246:$K$246,0))*HLOOKUP(AD$245,$J$242:$R$243,2)</f>
        <v>0</v>
      </c>
      <c r="AE256" s="699" cm="1">
        <f t="array" ref="AE256">INDEX($H256:$K256,0,MATCH(AE$246,$H$246:$K$246,0))*HLOOKUP(AE$245,$J$242:$R$243,2)</f>
        <v>0</v>
      </c>
      <c r="AF256" s="699" cm="1">
        <f t="array" ref="AF256">INDEX($H256:$K256,0,MATCH(AF$246,$H$246:$K$246,0))*HLOOKUP(AF$245,$J$242:$R$243,2)</f>
        <v>0</v>
      </c>
      <c r="AG256" s="699" cm="1">
        <f t="array" ref="AG256">INDEX($H256:$K256,0,MATCH(AG$246,$H$246:$K$246,0))*HLOOKUP(AG$245,$J$242:$R$243,2)</f>
        <v>0</v>
      </c>
      <c r="AH256" s="699" cm="1">
        <f t="array" ref="AH256">INDEX($H256:$K256,0,MATCH(AH$246,$H$246:$K$246,0))*HLOOKUP(AH$245,$J$242:$R$243,2)</f>
        <v>0</v>
      </c>
      <c r="AI256" s="699" cm="1">
        <f t="array" ref="AI256">INDEX($H256:$K256,0,MATCH(AI$246,$H$246:$K$246,0))*HLOOKUP(AI$245,$J$242:$R$243,2)</f>
        <v>0</v>
      </c>
      <c r="AJ256" s="699" cm="1">
        <f t="array" ref="AJ256">INDEX($H256:$K256,0,MATCH(AJ$246,$H$246:$K$246,0))*HLOOKUP(AJ$245,$J$242:$R$243,2)</f>
        <v>0</v>
      </c>
      <c r="AK256" s="699" cm="1">
        <f t="array" ref="AK256">INDEX($H256:$K256,0,MATCH(AK$246,$H$246:$K$246,0))*HLOOKUP(AK$245,$J$242:$R$243,2)</f>
        <v>0</v>
      </c>
      <c r="AL256" s="699" cm="1">
        <f t="array" ref="AL256">INDEX($H256:$K256,0,MATCH(AL$246,$H$246:$K$246,0))*HLOOKUP(AL$245,$J$242:$R$243,2)</f>
        <v>0</v>
      </c>
      <c r="AM256" s="699" cm="1">
        <f t="array" ref="AM256">INDEX($H256:$K256,0,MATCH(AM$246,$H$246:$K$246,0))*HLOOKUP(AM$245,$J$242:$R$243,2)</f>
        <v>0</v>
      </c>
      <c r="AN256" s="699" cm="1">
        <f t="array" ref="AN256">INDEX($H256:$K256,0,MATCH(AN$246,$H$246:$K$246,0))*HLOOKUP(AN$245,$J$242:$R$243,2)</f>
        <v>0</v>
      </c>
      <c r="AO256" s="699" cm="1">
        <f t="array" ref="AO256">INDEX($H256:$K256,0,MATCH(AO$246,$H$246:$K$246,0))*HLOOKUP(AO$245,$J$242:$R$243,2)</f>
        <v>0</v>
      </c>
      <c r="AP256" s="699" cm="1">
        <f t="array" ref="AP256">INDEX($H256:$K256,0,MATCH(AP$246,$H$246:$K$246,0))*HLOOKUP(AP$245,$J$242:$R$243,2)</f>
        <v>0</v>
      </c>
      <c r="AQ256" s="699" cm="1">
        <f t="array" ref="AQ256">INDEX($H256:$K256,0,MATCH(AQ$246,$H$246:$K$246,0))*HLOOKUP(AQ$245,$J$242:$R$243,2)</f>
        <v>0</v>
      </c>
      <c r="AR256" s="699" cm="1">
        <f t="array" ref="AR256">INDEX($H256:$K256,0,MATCH(AR$246,$H$246:$K$246,0))*HLOOKUP(AR$245,$J$242:$R$243,2)</f>
        <v>0</v>
      </c>
      <c r="AS256" s="699" cm="1">
        <f t="array" ref="AS256">INDEX($H256:$K256,0,MATCH(AS$246,$H$246:$K$246,0))*HLOOKUP(AS$245,$J$242:$R$243,2)</f>
        <v>0</v>
      </c>
      <c r="AT256" s="699" cm="1">
        <f t="array" ref="AT256">INDEX($H256:$K256,0,MATCH(AT$246,$H$246:$K$246,0))*HLOOKUP(AT$245,$J$242:$R$243,2)</f>
        <v>0</v>
      </c>
      <c r="AU256" s="699" cm="1">
        <f t="array" ref="AU256">INDEX($H256:$K256,0,MATCH(AU$246,$H$246:$K$246,0))*HLOOKUP(AU$245,$J$242:$R$243,2)</f>
        <v>0</v>
      </c>
      <c r="AV256" s="193"/>
      <c r="AW256" s="193"/>
      <c r="AX256" s="16"/>
      <c r="AY256" s="8"/>
      <c r="AZ256" s="8"/>
      <c r="BA256" s="8"/>
    </row>
    <row r="257" spans="1:53" ht="14.5" outlineLevel="1" x14ac:dyDescent="0.35">
      <c r="A257" s="6"/>
      <c r="B257" s="7"/>
      <c r="C257" s="17"/>
      <c r="D257" s="17"/>
      <c r="E257" s="17"/>
      <c r="F257" s="26"/>
      <c r="G257" s="26" t="str">
        <f>_xlfn.CONCAT(H173:M173)</f>
        <v>GGGAg2OFa2</v>
      </c>
      <c r="H257" s="229">
        <v>0</v>
      </c>
      <c r="I257" s="229">
        <v>0</v>
      </c>
      <c r="J257" s="229">
        <v>0</v>
      </c>
      <c r="K257" s="229">
        <v>0</v>
      </c>
      <c r="L257" s="699" cm="1">
        <f t="array" ref="L257">INDEX($H257:$K257,0,MATCH(L$246,$H$246:$K$246,0))*HLOOKUP(L$245,$J$242:$R$243,2)</f>
        <v>0</v>
      </c>
      <c r="M257" s="699" cm="1">
        <f t="array" ref="M257">INDEX($H257:$K257,0,MATCH(M$246,$H$246:$K$246,0))*HLOOKUP(M$245,$J$242:$R$243,2)</f>
        <v>0</v>
      </c>
      <c r="N257" s="699" cm="1">
        <f t="array" ref="N257">INDEX($H257:$K257,0,MATCH(N$246,$H$246:$K$246,0))*HLOOKUP(N$245,$J$242:$R$243,2)</f>
        <v>0</v>
      </c>
      <c r="O257" s="699" cm="1">
        <f t="array" ref="O257">INDEX($H257:$K257,0,MATCH(O$246,$H$246:$K$246,0))*HLOOKUP(O$245,$J$242:$R$243,2)</f>
        <v>0</v>
      </c>
      <c r="P257" s="699" cm="1">
        <f t="array" ref="P257">INDEX($H257:$K257,0,MATCH(P$246,$H$246:$K$246,0))*HLOOKUP(P$245,$J$242:$R$243,2)</f>
        <v>0</v>
      </c>
      <c r="Q257" s="699" cm="1">
        <f t="array" ref="Q257">INDEX($H257:$K257,0,MATCH(Q$246,$H$246:$K$246,0))*HLOOKUP(Q$245,$J$242:$R$243,2)</f>
        <v>0</v>
      </c>
      <c r="R257" s="699" cm="1">
        <f t="array" ref="R257">INDEX($H257:$K257,0,MATCH(R$246,$H$246:$K$246,0))*HLOOKUP(R$245,$J$242:$R$243,2)</f>
        <v>0</v>
      </c>
      <c r="S257" s="699" cm="1">
        <f t="array" ref="S257">INDEX($H257:$K257,0,MATCH(S$246,$H$246:$K$246,0))*HLOOKUP(S$245,$J$242:$R$243,2)</f>
        <v>0</v>
      </c>
      <c r="T257" s="699" cm="1">
        <f t="array" ref="T257">INDEX($H257:$K257,0,MATCH(T$246,$H$246:$K$246,0))*HLOOKUP(T$245,$J$242:$R$243,2)</f>
        <v>0</v>
      </c>
      <c r="U257" s="699" cm="1">
        <f t="array" ref="U257">INDEX($H257:$K257,0,MATCH(U$246,$H$246:$K$246,0))*HLOOKUP(U$245,$J$242:$R$243,2)</f>
        <v>0</v>
      </c>
      <c r="V257" s="699" cm="1">
        <f t="array" ref="V257">INDEX($H257:$K257,0,MATCH(V$246,$H$246:$K$246,0))*HLOOKUP(V$245,$J$242:$R$243,2)</f>
        <v>0</v>
      </c>
      <c r="W257" s="699" cm="1">
        <f t="array" ref="W257">INDEX($H257:$K257,0,MATCH(W$246,$H$246:$K$246,0))*HLOOKUP(W$245,$J$242:$R$243,2)</f>
        <v>0</v>
      </c>
      <c r="X257" s="699" cm="1">
        <f t="array" ref="X257">INDEX($H257:$K257,0,MATCH(X$246,$H$246:$K$246,0))*HLOOKUP(X$245,$J$242:$R$243,2)</f>
        <v>0</v>
      </c>
      <c r="Y257" s="699" cm="1">
        <f t="array" ref="Y257">INDEX($H257:$K257,0,MATCH(Y$246,$H$246:$K$246,0))*HLOOKUP(Y$245,$J$242:$R$243,2)</f>
        <v>0</v>
      </c>
      <c r="Z257" s="699" cm="1">
        <f t="array" ref="Z257">INDEX($H257:$K257,0,MATCH(Z$246,$H$246:$K$246,0))*HLOOKUP(Z$245,$J$242:$R$243,2)</f>
        <v>0</v>
      </c>
      <c r="AA257" s="699" cm="1">
        <f t="array" ref="AA257">INDEX($H257:$K257,0,MATCH(AA$246,$H$246:$K$246,0))*HLOOKUP(AA$245,$J$242:$R$243,2)</f>
        <v>0</v>
      </c>
      <c r="AB257" s="699" cm="1">
        <f t="array" ref="AB257">INDEX($H257:$K257,0,MATCH(AB$246,$H$246:$K$246,0))*HLOOKUP(AB$245,$J$242:$R$243,2)</f>
        <v>0</v>
      </c>
      <c r="AC257" s="699" cm="1">
        <f t="array" ref="AC257">INDEX($H257:$K257,0,MATCH(AC$246,$H$246:$K$246,0))*HLOOKUP(AC$245,$J$242:$R$243,2)</f>
        <v>0</v>
      </c>
      <c r="AD257" s="699" cm="1">
        <f t="array" ref="AD257">INDEX($H257:$K257,0,MATCH(AD$246,$H$246:$K$246,0))*HLOOKUP(AD$245,$J$242:$R$243,2)</f>
        <v>0</v>
      </c>
      <c r="AE257" s="699" cm="1">
        <f t="array" ref="AE257">INDEX($H257:$K257,0,MATCH(AE$246,$H$246:$K$246,0))*HLOOKUP(AE$245,$J$242:$R$243,2)</f>
        <v>0</v>
      </c>
      <c r="AF257" s="699" cm="1">
        <f t="array" ref="AF257">INDEX($H257:$K257,0,MATCH(AF$246,$H$246:$K$246,0))*HLOOKUP(AF$245,$J$242:$R$243,2)</f>
        <v>0</v>
      </c>
      <c r="AG257" s="699" cm="1">
        <f t="array" ref="AG257">INDEX($H257:$K257,0,MATCH(AG$246,$H$246:$K$246,0))*HLOOKUP(AG$245,$J$242:$R$243,2)</f>
        <v>0</v>
      </c>
      <c r="AH257" s="699" cm="1">
        <f t="array" ref="AH257">INDEX($H257:$K257,0,MATCH(AH$246,$H$246:$K$246,0))*HLOOKUP(AH$245,$J$242:$R$243,2)</f>
        <v>0</v>
      </c>
      <c r="AI257" s="699" cm="1">
        <f t="array" ref="AI257">INDEX($H257:$K257,0,MATCH(AI$246,$H$246:$K$246,0))*HLOOKUP(AI$245,$J$242:$R$243,2)</f>
        <v>0</v>
      </c>
      <c r="AJ257" s="699" cm="1">
        <f t="array" ref="AJ257">INDEX($H257:$K257,0,MATCH(AJ$246,$H$246:$K$246,0))*HLOOKUP(AJ$245,$J$242:$R$243,2)</f>
        <v>0</v>
      </c>
      <c r="AK257" s="699" cm="1">
        <f t="array" ref="AK257">INDEX($H257:$K257,0,MATCH(AK$246,$H$246:$K$246,0))*HLOOKUP(AK$245,$J$242:$R$243,2)</f>
        <v>0</v>
      </c>
      <c r="AL257" s="699" cm="1">
        <f t="array" ref="AL257">INDEX($H257:$K257,0,MATCH(AL$246,$H$246:$K$246,0))*HLOOKUP(AL$245,$J$242:$R$243,2)</f>
        <v>0</v>
      </c>
      <c r="AM257" s="699" cm="1">
        <f t="array" ref="AM257">INDEX($H257:$K257,0,MATCH(AM$246,$H$246:$K$246,0))*HLOOKUP(AM$245,$J$242:$R$243,2)</f>
        <v>0</v>
      </c>
      <c r="AN257" s="699" cm="1">
        <f t="array" ref="AN257">INDEX($H257:$K257,0,MATCH(AN$246,$H$246:$K$246,0))*HLOOKUP(AN$245,$J$242:$R$243,2)</f>
        <v>0</v>
      </c>
      <c r="AO257" s="699" cm="1">
        <f t="array" ref="AO257">INDEX($H257:$K257,0,MATCH(AO$246,$H$246:$K$246,0))*HLOOKUP(AO$245,$J$242:$R$243,2)</f>
        <v>0</v>
      </c>
      <c r="AP257" s="699" cm="1">
        <f t="array" ref="AP257">INDEX($H257:$K257,0,MATCH(AP$246,$H$246:$K$246,0))*HLOOKUP(AP$245,$J$242:$R$243,2)</f>
        <v>0</v>
      </c>
      <c r="AQ257" s="699" cm="1">
        <f t="array" ref="AQ257">INDEX($H257:$K257,0,MATCH(AQ$246,$H$246:$K$246,0))*HLOOKUP(AQ$245,$J$242:$R$243,2)</f>
        <v>0</v>
      </c>
      <c r="AR257" s="699" cm="1">
        <f t="array" ref="AR257">INDEX($H257:$K257,0,MATCH(AR$246,$H$246:$K$246,0))*HLOOKUP(AR$245,$J$242:$R$243,2)</f>
        <v>0</v>
      </c>
      <c r="AS257" s="699" cm="1">
        <f t="array" ref="AS257">INDEX($H257:$K257,0,MATCH(AS$246,$H$246:$K$246,0))*HLOOKUP(AS$245,$J$242:$R$243,2)</f>
        <v>0</v>
      </c>
      <c r="AT257" s="699" cm="1">
        <f t="array" ref="AT257">INDEX($H257:$K257,0,MATCH(AT$246,$H$246:$K$246,0))*HLOOKUP(AT$245,$J$242:$R$243,2)</f>
        <v>0</v>
      </c>
      <c r="AU257" s="699" cm="1">
        <f t="array" ref="AU257">INDEX($H257:$K257,0,MATCH(AU$246,$H$246:$K$246,0))*HLOOKUP(AU$245,$J$242:$R$243,2)</f>
        <v>0</v>
      </c>
      <c r="AV257" s="193"/>
      <c r="AW257" s="193"/>
      <c r="AX257" s="16"/>
      <c r="AY257" s="8"/>
      <c r="AZ257" s="8"/>
      <c r="BA257" s="8"/>
    </row>
    <row r="258" spans="1:53" ht="14.5" outlineLevel="1" x14ac:dyDescent="0.35">
      <c r="A258" s="6"/>
      <c r="B258" s="7"/>
      <c r="C258" s="17"/>
      <c r="D258" s="17"/>
      <c r="E258" s="17"/>
      <c r="F258" s="26"/>
      <c r="G258" s="26" t="str">
        <f>_xlfn.CONCAT(H174:M174)</f>
        <v>GGGAg2LFa2</v>
      </c>
      <c r="H258" s="229">
        <v>0</v>
      </c>
      <c r="I258" s="229">
        <v>0</v>
      </c>
      <c r="J258" s="229">
        <v>0</v>
      </c>
      <c r="K258" s="229">
        <v>0</v>
      </c>
      <c r="L258" s="699" cm="1">
        <f t="array" ref="L258">INDEX($H258:$K258,0,MATCH(L$246,$H$246:$K$246,0))*HLOOKUP(L$245,$J$242:$R$243,2)</f>
        <v>0</v>
      </c>
      <c r="M258" s="699" cm="1">
        <f t="array" ref="M258">INDEX($H258:$K258,0,MATCH(M$246,$H$246:$K$246,0))*HLOOKUP(M$245,$J$242:$R$243,2)</f>
        <v>0</v>
      </c>
      <c r="N258" s="699" cm="1">
        <f t="array" ref="N258">INDEX($H258:$K258,0,MATCH(N$246,$H$246:$K$246,0))*HLOOKUP(N$245,$J$242:$R$243,2)</f>
        <v>0</v>
      </c>
      <c r="O258" s="699" cm="1">
        <f t="array" ref="O258">INDEX($H258:$K258,0,MATCH(O$246,$H$246:$K$246,0))*HLOOKUP(O$245,$J$242:$R$243,2)</f>
        <v>0</v>
      </c>
      <c r="P258" s="699" cm="1">
        <f t="array" ref="P258">INDEX($H258:$K258,0,MATCH(P$246,$H$246:$K$246,0))*HLOOKUP(P$245,$J$242:$R$243,2)</f>
        <v>0</v>
      </c>
      <c r="Q258" s="699" cm="1">
        <f t="array" ref="Q258">INDEX($H258:$K258,0,MATCH(Q$246,$H$246:$K$246,0))*HLOOKUP(Q$245,$J$242:$R$243,2)</f>
        <v>0</v>
      </c>
      <c r="R258" s="699" cm="1">
        <f t="array" ref="R258">INDEX($H258:$K258,0,MATCH(R$246,$H$246:$K$246,0))*HLOOKUP(R$245,$J$242:$R$243,2)</f>
        <v>0</v>
      </c>
      <c r="S258" s="699" cm="1">
        <f t="array" ref="S258">INDEX($H258:$K258,0,MATCH(S$246,$H$246:$K$246,0))*HLOOKUP(S$245,$J$242:$R$243,2)</f>
        <v>0</v>
      </c>
      <c r="T258" s="699" cm="1">
        <f t="array" ref="T258">INDEX($H258:$K258,0,MATCH(T$246,$H$246:$K$246,0))*HLOOKUP(T$245,$J$242:$R$243,2)</f>
        <v>0</v>
      </c>
      <c r="U258" s="699" cm="1">
        <f t="array" ref="U258">INDEX($H258:$K258,0,MATCH(U$246,$H$246:$K$246,0))*HLOOKUP(U$245,$J$242:$R$243,2)</f>
        <v>0</v>
      </c>
      <c r="V258" s="699" cm="1">
        <f t="array" ref="V258">INDEX($H258:$K258,0,MATCH(V$246,$H$246:$K$246,0))*HLOOKUP(V$245,$J$242:$R$243,2)</f>
        <v>0</v>
      </c>
      <c r="W258" s="699" cm="1">
        <f t="array" ref="W258">INDEX($H258:$K258,0,MATCH(W$246,$H$246:$K$246,0))*HLOOKUP(W$245,$J$242:$R$243,2)</f>
        <v>0</v>
      </c>
      <c r="X258" s="699" cm="1">
        <f t="array" ref="X258">INDEX($H258:$K258,0,MATCH(X$246,$H$246:$K$246,0))*HLOOKUP(X$245,$J$242:$R$243,2)</f>
        <v>0</v>
      </c>
      <c r="Y258" s="699" cm="1">
        <f t="array" ref="Y258">INDEX($H258:$K258,0,MATCH(Y$246,$H$246:$K$246,0))*HLOOKUP(Y$245,$J$242:$R$243,2)</f>
        <v>0</v>
      </c>
      <c r="Z258" s="699" cm="1">
        <f t="array" ref="Z258">INDEX($H258:$K258,0,MATCH(Z$246,$H$246:$K$246,0))*HLOOKUP(Z$245,$J$242:$R$243,2)</f>
        <v>0</v>
      </c>
      <c r="AA258" s="699" cm="1">
        <f t="array" ref="AA258">INDEX($H258:$K258,0,MATCH(AA$246,$H$246:$K$246,0))*HLOOKUP(AA$245,$J$242:$R$243,2)</f>
        <v>0</v>
      </c>
      <c r="AB258" s="699" cm="1">
        <f t="array" ref="AB258">INDEX($H258:$K258,0,MATCH(AB$246,$H$246:$K$246,0))*HLOOKUP(AB$245,$J$242:$R$243,2)</f>
        <v>0</v>
      </c>
      <c r="AC258" s="699" cm="1">
        <f t="array" ref="AC258">INDEX($H258:$K258,0,MATCH(AC$246,$H$246:$K$246,0))*HLOOKUP(AC$245,$J$242:$R$243,2)</f>
        <v>0</v>
      </c>
      <c r="AD258" s="699" cm="1">
        <f t="array" ref="AD258">INDEX($H258:$K258,0,MATCH(AD$246,$H$246:$K$246,0))*HLOOKUP(AD$245,$J$242:$R$243,2)</f>
        <v>0</v>
      </c>
      <c r="AE258" s="699" cm="1">
        <f t="array" ref="AE258">INDEX($H258:$K258,0,MATCH(AE$246,$H$246:$K$246,0))*HLOOKUP(AE$245,$J$242:$R$243,2)</f>
        <v>0</v>
      </c>
      <c r="AF258" s="699" cm="1">
        <f t="array" ref="AF258">INDEX($H258:$K258,0,MATCH(AF$246,$H$246:$K$246,0))*HLOOKUP(AF$245,$J$242:$R$243,2)</f>
        <v>0</v>
      </c>
      <c r="AG258" s="699" cm="1">
        <f t="array" ref="AG258">INDEX($H258:$K258,0,MATCH(AG$246,$H$246:$K$246,0))*HLOOKUP(AG$245,$J$242:$R$243,2)</f>
        <v>0</v>
      </c>
      <c r="AH258" s="699" cm="1">
        <f t="array" ref="AH258">INDEX($H258:$K258,0,MATCH(AH$246,$H$246:$K$246,0))*HLOOKUP(AH$245,$J$242:$R$243,2)</f>
        <v>0</v>
      </c>
      <c r="AI258" s="699" cm="1">
        <f t="array" ref="AI258">INDEX($H258:$K258,0,MATCH(AI$246,$H$246:$K$246,0))*HLOOKUP(AI$245,$J$242:$R$243,2)</f>
        <v>0</v>
      </c>
      <c r="AJ258" s="699" cm="1">
        <f t="array" ref="AJ258">INDEX($H258:$K258,0,MATCH(AJ$246,$H$246:$K$246,0))*HLOOKUP(AJ$245,$J$242:$R$243,2)</f>
        <v>0</v>
      </c>
      <c r="AK258" s="699" cm="1">
        <f t="array" ref="AK258">INDEX($H258:$K258,0,MATCH(AK$246,$H$246:$K$246,0))*HLOOKUP(AK$245,$J$242:$R$243,2)</f>
        <v>0</v>
      </c>
      <c r="AL258" s="699" cm="1">
        <f t="array" ref="AL258">INDEX($H258:$K258,0,MATCH(AL$246,$H$246:$K$246,0))*HLOOKUP(AL$245,$J$242:$R$243,2)</f>
        <v>0</v>
      </c>
      <c r="AM258" s="699" cm="1">
        <f t="array" ref="AM258">INDEX($H258:$K258,0,MATCH(AM$246,$H$246:$K$246,0))*HLOOKUP(AM$245,$J$242:$R$243,2)</f>
        <v>0</v>
      </c>
      <c r="AN258" s="699" cm="1">
        <f t="array" ref="AN258">INDEX($H258:$K258,0,MATCH(AN$246,$H$246:$K$246,0))*HLOOKUP(AN$245,$J$242:$R$243,2)</f>
        <v>0</v>
      </c>
      <c r="AO258" s="699" cm="1">
        <f t="array" ref="AO258">INDEX($H258:$K258,0,MATCH(AO$246,$H$246:$K$246,0))*HLOOKUP(AO$245,$J$242:$R$243,2)</f>
        <v>0</v>
      </c>
      <c r="AP258" s="699" cm="1">
        <f t="array" ref="AP258">INDEX($H258:$K258,0,MATCH(AP$246,$H$246:$K$246,0))*HLOOKUP(AP$245,$J$242:$R$243,2)</f>
        <v>0</v>
      </c>
      <c r="AQ258" s="699" cm="1">
        <f t="array" ref="AQ258">INDEX($H258:$K258,0,MATCH(AQ$246,$H$246:$K$246,0))*HLOOKUP(AQ$245,$J$242:$R$243,2)</f>
        <v>0</v>
      </c>
      <c r="AR258" s="699" cm="1">
        <f t="array" ref="AR258">INDEX($H258:$K258,0,MATCH(AR$246,$H$246:$K$246,0))*HLOOKUP(AR$245,$J$242:$R$243,2)</f>
        <v>0</v>
      </c>
      <c r="AS258" s="699" cm="1">
        <f t="array" ref="AS258">INDEX($H258:$K258,0,MATCH(AS$246,$H$246:$K$246,0))*HLOOKUP(AS$245,$J$242:$R$243,2)</f>
        <v>0</v>
      </c>
      <c r="AT258" s="699" cm="1">
        <f t="array" ref="AT258">INDEX($H258:$K258,0,MATCH(AT$246,$H$246:$K$246,0))*HLOOKUP(AT$245,$J$242:$R$243,2)</f>
        <v>0</v>
      </c>
      <c r="AU258" s="699" cm="1">
        <f t="array" ref="AU258">INDEX($H258:$K258,0,MATCH(AU$246,$H$246:$K$246,0))*HLOOKUP(AU$245,$J$242:$R$243,2)</f>
        <v>0</v>
      </c>
      <c r="AV258" s="193"/>
      <c r="AW258" s="193"/>
      <c r="AX258" s="16"/>
      <c r="AY258" s="8"/>
      <c r="AZ258" s="8"/>
      <c r="BA258" s="8"/>
    </row>
    <row r="259" spans="1:53" ht="14.5" outlineLevel="1" x14ac:dyDescent="0.35">
      <c r="A259" s="6"/>
      <c r="B259" s="7"/>
      <c r="C259" s="17"/>
      <c r="D259" s="17"/>
      <c r="E259" s="17"/>
      <c r="F259" s="26"/>
      <c r="G259" s="26" t="str">
        <f t="shared" ref="G259" si="78">_xlfn.CONCAT(H175:M175)</f>
        <v>SPSPSPSPSPsp</v>
      </c>
      <c r="H259" s="229">
        <v>43</v>
      </c>
      <c r="I259" s="229">
        <v>0</v>
      </c>
      <c r="J259" s="229">
        <v>34</v>
      </c>
      <c r="K259" s="229">
        <v>0</v>
      </c>
      <c r="L259" s="699" cm="1">
        <f t="array" ref="L259">INDEX($H259:$K259,0,MATCH(L$246,$H$246:$K$246,0))*HLOOKUP(L$245,$J$242:$R$243,2)</f>
        <v>43</v>
      </c>
      <c r="M259" s="699" cm="1">
        <f t="array" ref="M259">INDEX($H259:$K259,0,MATCH(M$246,$H$246:$K$246,0))*HLOOKUP(M$245,$J$242:$R$243,2)</f>
        <v>0</v>
      </c>
      <c r="N259" s="699" cm="1">
        <f t="array" ref="N259">INDEX($H259:$K259,0,MATCH(N$246,$H$246:$K$246,0))*HLOOKUP(N$245,$J$242:$R$243,2)</f>
        <v>34</v>
      </c>
      <c r="O259" s="699" cm="1">
        <f t="array" ref="O259">INDEX($H259:$K259,0,MATCH(O$246,$H$246:$K$246,0))*HLOOKUP(O$245,$J$242:$R$243,2)</f>
        <v>0</v>
      </c>
      <c r="P259" s="699" cm="1">
        <f t="array" ref="P259">INDEX($H259:$K259,0,MATCH(P$246,$H$246:$K$246,0))*HLOOKUP(P$245,$J$242:$R$243,2)</f>
        <v>43</v>
      </c>
      <c r="Q259" s="699" cm="1">
        <f t="array" ref="Q259">INDEX($H259:$K259,0,MATCH(Q$246,$H$246:$K$246,0))*HLOOKUP(Q$245,$J$242:$R$243,2)</f>
        <v>0</v>
      </c>
      <c r="R259" s="699" cm="1">
        <f t="array" ref="R259">INDEX($H259:$K259,0,MATCH(R$246,$H$246:$K$246,0))*HLOOKUP(R$245,$J$242:$R$243,2)</f>
        <v>34</v>
      </c>
      <c r="S259" s="699" cm="1">
        <f t="array" ref="S259">INDEX($H259:$K259,0,MATCH(S$246,$H$246:$K$246,0))*HLOOKUP(S$245,$J$242:$R$243,2)</f>
        <v>0</v>
      </c>
      <c r="T259" s="699" cm="1">
        <f t="array" ref="T259">INDEX($H259:$K259,0,MATCH(T$246,$H$246:$K$246,0))*HLOOKUP(T$245,$J$242:$R$243,2)</f>
        <v>43</v>
      </c>
      <c r="U259" s="699" cm="1">
        <f t="array" ref="U259">INDEX($H259:$K259,0,MATCH(U$246,$H$246:$K$246,0))*HLOOKUP(U$245,$J$242:$R$243,2)</f>
        <v>0</v>
      </c>
      <c r="V259" s="699" cm="1">
        <f t="array" ref="V259">INDEX($H259:$K259,0,MATCH(V$246,$H$246:$K$246,0))*HLOOKUP(V$245,$J$242:$R$243,2)</f>
        <v>34</v>
      </c>
      <c r="W259" s="699" cm="1">
        <f t="array" ref="W259">INDEX($H259:$K259,0,MATCH(W$246,$H$246:$K$246,0))*HLOOKUP(W$245,$J$242:$R$243,2)</f>
        <v>0</v>
      </c>
      <c r="X259" s="699" cm="1">
        <f t="array" ref="X259">INDEX($H259:$K259,0,MATCH(X$246,$H$246:$K$246,0))*HLOOKUP(X$245,$J$242:$R$243,2)</f>
        <v>43</v>
      </c>
      <c r="Y259" s="699" cm="1">
        <f t="array" ref="Y259">INDEX($H259:$K259,0,MATCH(Y$246,$H$246:$K$246,0))*HLOOKUP(Y$245,$J$242:$R$243,2)</f>
        <v>0</v>
      </c>
      <c r="Z259" s="699" cm="1">
        <f t="array" ref="Z259">INDEX($H259:$K259,0,MATCH(Z$246,$H$246:$K$246,0))*HLOOKUP(Z$245,$J$242:$R$243,2)</f>
        <v>34</v>
      </c>
      <c r="AA259" s="699" cm="1">
        <f t="array" ref="AA259">INDEX($H259:$K259,0,MATCH(AA$246,$H$246:$K$246,0))*HLOOKUP(AA$245,$J$242:$R$243,2)</f>
        <v>0</v>
      </c>
      <c r="AB259" s="699" cm="1">
        <f t="array" ref="AB259">INDEX($H259:$K259,0,MATCH(AB$246,$H$246:$K$246,0))*HLOOKUP(AB$245,$J$242:$R$243,2)</f>
        <v>43</v>
      </c>
      <c r="AC259" s="699" cm="1">
        <f t="array" ref="AC259">INDEX($H259:$K259,0,MATCH(AC$246,$H$246:$K$246,0))*HLOOKUP(AC$245,$J$242:$R$243,2)</f>
        <v>0</v>
      </c>
      <c r="AD259" s="699" cm="1">
        <f t="array" ref="AD259">INDEX($H259:$K259,0,MATCH(AD$246,$H$246:$K$246,0))*HLOOKUP(AD$245,$J$242:$R$243,2)</f>
        <v>34</v>
      </c>
      <c r="AE259" s="699" cm="1">
        <f t="array" ref="AE259">INDEX($H259:$K259,0,MATCH(AE$246,$H$246:$K$246,0))*HLOOKUP(AE$245,$J$242:$R$243,2)</f>
        <v>0</v>
      </c>
      <c r="AF259" s="699" cm="1">
        <f t="array" ref="AF259">INDEX($H259:$K259,0,MATCH(AF$246,$H$246:$K$246,0))*HLOOKUP(AF$245,$J$242:$R$243,2)</f>
        <v>43</v>
      </c>
      <c r="AG259" s="699" cm="1">
        <f t="array" ref="AG259">INDEX($H259:$K259,0,MATCH(AG$246,$H$246:$K$246,0))*HLOOKUP(AG$245,$J$242:$R$243,2)</f>
        <v>0</v>
      </c>
      <c r="AH259" s="699" cm="1">
        <f t="array" ref="AH259">INDEX($H259:$K259,0,MATCH(AH$246,$H$246:$K$246,0))*HLOOKUP(AH$245,$J$242:$R$243,2)</f>
        <v>34</v>
      </c>
      <c r="AI259" s="699" cm="1">
        <f t="array" ref="AI259">INDEX($H259:$K259,0,MATCH(AI$246,$H$246:$K$246,0))*HLOOKUP(AI$245,$J$242:$R$243,2)</f>
        <v>0</v>
      </c>
      <c r="AJ259" s="699" cm="1">
        <f t="array" ref="AJ259">INDEX($H259:$K259,0,MATCH(AJ$246,$H$246:$K$246,0))*HLOOKUP(AJ$245,$J$242:$R$243,2)</f>
        <v>43</v>
      </c>
      <c r="AK259" s="699" cm="1">
        <f t="array" ref="AK259">INDEX($H259:$K259,0,MATCH(AK$246,$H$246:$K$246,0))*HLOOKUP(AK$245,$J$242:$R$243,2)</f>
        <v>0</v>
      </c>
      <c r="AL259" s="699" cm="1">
        <f t="array" ref="AL259">INDEX($H259:$K259,0,MATCH(AL$246,$H$246:$K$246,0))*HLOOKUP(AL$245,$J$242:$R$243,2)</f>
        <v>34</v>
      </c>
      <c r="AM259" s="699" cm="1">
        <f t="array" ref="AM259">INDEX($H259:$K259,0,MATCH(AM$246,$H$246:$K$246,0))*HLOOKUP(AM$245,$J$242:$R$243,2)</f>
        <v>0</v>
      </c>
      <c r="AN259" s="699" cm="1">
        <f t="array" ref="AN259">INDEX($H259:$K259,0,MATCH(AN$246,$H$246:$K$246,0))*HLOOKUP(AN$245,$J$242:$R$243,2)</f>
        <v>43</v>
      </c>
      <c r="AO259" s="699" cm="1">
        <f t="array" ref="AO259">INDEX($H259:$K259,0,MATCH(AO$246,$H$246:$K$246,0))*HLOOKUP(AO$245,$J$242:$R$243,2)</f>
        <v>0</v>
      </c>
      <c r="AP259" s="699" cm="1">
        <f t="array" ref="AP259">INDEX($H259:$K259,0,MATCH(AP$246,$H$246:$K$246,0))*HLOOKUP(AP$245,$J$242:$R$243,2)</f>
        <v>34</v>
      </c>
      <c r="AQ259" s="699" cm="1">
        <f t="array" ref="AQ259">INDEX($H259:$K259,0,MATCH(AQ$246,$H$246:$K$246,0))*HLOOKUP(AQ$245,$J$242:$R$243,2)</f>
        <v>0</v>
      </c>
      <c r="AR259" s="699" cm="1">
        <f t="array" ref="AR259">INDEX($H259:$K259,0,MATCH(AR$246,$H$246:$K$246,0))*HLOOKUP(AR$245,$J$242:$R$243,2)</f>
        <v>43</v>
      </c>
      <c r="AS259" s="699" cm="1">
        <f t="array" ref="AS259">INDEX($H259:$K259,0,MATCH(AS$246,$H$246:$K$246,0))*HLOOKUP(AS$245,$J$242:$R$243,2)</f>
        <v>0</v>
      </c>
      <c r="AT259" s="699" cm="1">
        <f t="array" ref="AT259">INDEX($H259:$K259,0,MATCH(AT$246,$H$246:$K$246,0))*HLOOKUP(AT$245,$J$242:$R$243,2)</f>
        <v>34</v>
      </c>
      <c r="AU259" s="699" cm="1">
        <f t="array" ref="AU259">INDEX($H259:$K259,0,MATCH(AU$246,$H$246:$K$246,0))*HLOOKUP(AU$245,$J$242:$R$243,2)</f>
        <v>0</v>
      </c>
      <c r="AV259" s="193"/>
      <c r="AW259" s="193"/>
      <c r="AX259" s="16"/>
      <c r="AY259" s="8"/>
      <c r="AZ259" s="8"/>
      <c r="BA259" s="8"/>
    </row>
    <row r="260" spans="1:53" ht="14.5" outlineLevel="1" x14ac:dyDescent="0.35">
      <c r="A260" s="6"/>
      <c r="B260" s="7"/>
      <c r="C260" s="17"/>
      <c r="D260" s="17"/>
      <c r="E260" s="17"/>
      <c r="F260" s="26"/>
      <c r="G260" s="26"/>
      <c r="I260" s="26"/>
      <c r="J260" s="26"/>
      <c r="K260" s="26"/>
      <c r="L260" s="26"/>
      <c r="M260" s="26"/>
      <c r="N260" s="26"/>
      <c r="O260" s="26"/>
      <c r="P260" s="26"/>
      <c r="Q260" s="26"/>
      <c r="R260" s="26"/>
      <c r="S260" s="26"/>
      <c r="T260" s="26"/>
      <c r="U260" s="26"/>
      <c r="V260" s="26"/>
      <c r="W260" s="26"/>
      <c r="X260" s="26"/>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6"/>
      <c r="AY260" s="8"/>
      <c r="AZ260" s="8"/>
      <c r="BA260" s="8"/>
    </row>
    <row r="261" spans="1:53" ht="14.5" outlineLevel="1" x14ac:dyDescent="0.35">
      <c r="A261" s="6"/>
      <c r="B261" s="7"/>
      <c r="C261" s="17"/>
      <c r="D261" s="17"/>
      <c r="E261" s="17"/>
      <c r="F261" s="26"/>
      <c r="G261" s="26"/>
      <c r="I261" s="26"/>
      <c r="J261" s="26"/>
      <c r="K261" s="26"/>
      <c r="L261" s="26"/>
      <c r="M261" s="26"/>
      <c r="N261" s="26"/>
      <c r="O261" s="26"/>
      <c r="P261" s="26"/>
      <c r="Q261" s="26"/>
      <c r="R261" s="26"/>
      <c r="S261" s="26"/>
      <c r="T261" s="26"/>
      <c r="U261" s="26"/>
      <c r="V261" s="26"/>
      <c r="W261" s="26"/>
      <c r="X261" s="26"/>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6"/>
      <c r="AY261" s="8"/>
      <c r="AZ261" s="8"/>
      <c r="BA261" s="8"/>
    </row>
    <row r="262" spans="1:53" ht="14.5" outlineLevel="1" x14ac:dyDescent="0.35">
      <c r="A262" s="6"/>
      <c r="B262" s="7"/>
      <c r="C262" s="17"/>
      <c r="D262" s="17"/>
      <c r="E262" s="17"/>
      <c r="F262" s="26"/>
      <c r="G262" s="503" t="s">
        <v>786</v>
      </c>
      <c r="J262" s="697" t="s">
        <v>385</v>
      </c>
      <c r="K262" s="697" t="s">
        <v>775</v>
      </c>
      <c r="L262" s="697" t="s">
        <v>776</v>
      </c>
      <c r="M262" s="697" t="s">
        <v>777</v>
      </c>
      <c r="N262" s="697" t="s">
        <v>778</v>
      </c>
      <c r="O262" s="697" t="s">
        <v>779</v>
      </c>
      <c r="P262" s="697" t="s">
        <v>780</v>
      </c>
      <c r="Q262" s="697" t="s">
        <v>781</v>
      </c>
      <c r="R262" s="697" t="s">
        <v>782</v>
      </c>
      <c r="S262" s="26"/>
      <c r="T262" s="26"/>
      <c r="U262" s="26"/>
      <c r="V262" s="26"/>
      <c r="W262" s="26"/>
      <c r="X262" s="26"/>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6"/>
      <c r="AY262" s="8"/>
      <c r="AZ262" s="8"/>
      <c r="BA262" s="8"/>
    </row>
    <row r="263" spans="1:53" ht="14.5" outlineLevel="1" x14ac:dyDescent="0.35">
      <c r="A263" s="6"/>
      <c r="B263" s="7"/>
      <c r="C263" s="17"/>
      <c r="D263" s="17"/>
      <c r="E263" s="17"/>
      <c r="F263" s="26"/>
      <c r="G263" s="503"/>
      <c r="I263" t="s">
        <v>1028</v>
      </c>
      <c r="J263" s="698">
        <v>1</v>
      </c>
      <c r="K263" s="698">
        <v>1</v>
      </c>
      <c r="L263" s="698">
        <v>1</v>
      </c>
      <c r="M263" s="698">
        <v>1</v>
      </c>
      <c r="N263" s="698">
        <v>1</v>
      </c>
      <c r="O263" s="698">
        <v>1</v>
      </c>
      <c r="P263" s="698">
        <v>1</v>
      </c>
      <c r="Q263" s="698">
        <v>1</v>
      </c>
      <c r="R263" s="698">
        <v>1</v>
      </c>
      <c r="S263" s="26"/>
      <c r="T263" s="26"/>
      <c r="U263" s="26"/>
      <c r="V263" s="26"/>
      <c r="W263" s="26"/>
      <c r="X263" s="26"/>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6"/>
      <c r="AY263" s="8"/>
      <c r="AZ263" s="8"/>
      <c r="BA263" s="8"/>
    </row>
    <row r="264" spans="1:53" ht="14.5" outlineLevel="1" x14ac:dyDescent="0.35">
      <c r="A264" s="6"/>
      <c r="B264" s="7"/>
      <c r="C264" s="17"/>
      <c r="D264" s="17"/>
      <c r="E264" s="17"/>
      <c r="F264" s="26"/>
      <c r="G264" s="503"/>
      <c r="I264" s="26"/>
      <c r="J264" s="26"/>
      <c r="K264" s="26"/>
      <c r="L264" s="26"/>
      <c r="M264" s="26"/>
      <c r="N264" s="26"/>
      <c r="O264" s="26"/>
      <c r="P264" s="26"/>
      <c r="Q264" s="26"/>
      <c r="R264" s="26"/>
      <c r="S264" s="26"/>
      <c r="T264" s="26"/>
      <c r="U264" s="26"/>
      <c r="V264" s="26"/>
      <c r="W264" s="26"/>
      <c r="X264" s="26"/>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6"/>
      <c r="AY264" s="8"/>
      <c r="AZ264" s="8"/>
      <c r="BA264" s="8"/>
    </row>
    <row r="265" spans="1:53" ht="14.5" outlineLevel="1" x14ac:dyDescent="0.35">
      <c r="A265" s="6"/>
      <c r="B265" s="7"/>
      <c r="C265" s="17"/>
      <c r="D265" s="17"/>
      <c r="E265" s="17"/>
      <c r="F265" s="26"/>
      <c r="G265" s="26" t="s">
        <v>788</v>
      </c>
      <c r="H265" t="s">
        <v>802</v>
      </c>
      <c r="I265" t="s">
        <v>802</v>
      </c>
      <c r="J265" t="s">
        <v>802</v>
      </c>
      <c r="K265" t="s">
        <v>802</v>
      </c>
      <c r="L265" t="s">
        <v>385</v>
      </c>
      <c r="M265" t="s">
        <v>385</v>
      </c>
      <c r="N265" t="s">
        <v>385</v>
      </c>
      <c r="O265" t="s">
        <v>385</v>
      </c>
      <c r="P265" t="s">
        <v>775</v>
      </c>
      <c r="Q265" t="s">
        <v>775</v>
      </c>
      <c r="R265" t="s">
        <v>775</v>
      </c>
      <c r="S265" t="s">
        <v>775</v>
      </c>
      <c r="T265" t="s">
        <v>776</v>
      </c>
      <c r="U265" t="s">
        <v>776</v>
      </c>
      <c r="V265" t="s">
        <v>776</v>
      </c>
      <c r="W265" t="s">
        <v>776</v>
      </c>
      <c r="X265" t="s">
        <v>777</v>
      </c>
      <c r="Y265" t="s">
        <v>777</v>
      </c>
      <c r="Z265" t="s">
        <v>777</v>
      </c>
      <c r="AA265" t="s">
        <v>777</v>
      </c>
      <c r="AB265" t="s">
        <v>778</v>
      </c>
      <c r="AC265" t="s">
        <v>778</v>
      </c>
      <c r="AD265" t="s">
        <v>778</v>
      </c>
      <c r="AE265" t="s">
        <v>778</v>
      </c>
      <c r="AF265" t="s">
        <v>779</v>
      </c>
      <c r="AG265" t="s">
        <v>779</v>
      </c>
      <c r="AH265" t="s">
        <v>779</v>
      </c>
      <c r="AI265" t="s">
        <v>779</v>
      </c>
      <c r="AJ265" t="s">
        <v>780</v>
      </c>
      <c r="AK265" t="s">
        <v>780</v>
      </c>
      <c r="AL265" t="s">
        <v>780</v>
      </c>
      <c r="AM265" t="s">
        <v>780</v>
      </c>
      <c r="AN265" t="s">
        <v>781</v>
      </c>
      <c r="AO265" t="s">
        <v>781</v>
      </c>
      <c r="AP265" t="s">
        <v>781</v>
      </c>
      <c r="AQ265" t="s">
        <v>781</v>
      </c>
      <c r="AR265" t="s">
        <v>782</v>
      </c>
      <c r="AS265" t="s">
        <v>782</v>
      </c>
      <c r="AT265" t="s">
        <v>782</v>
      </c>
      <c r="AU265" t="s">
        <v>782</v>
      </c>
      <c r="AV265" s="193"/>
      <c r="AW265" s="193"/>
      <c r="AX265" s="16"/>
      <c r="AY265" s="8"/>
      <c r="AZ265" s="8"/>
      <c r="BA265" s="8"/>
    </row>
    <row r="266" spans="1:53" ht="14.5" outlineLevel="1" x14ac:dyDescent="0.35">
      <c r="A266" s="6"/>
      <c r="B266" s="7"/>
      <c r="C266" s="17"/>
      <c r="D266" s="17"/>
      <c r="E266" s="17"/>
      <c r="F266" s="26"/>
      <c r="G266" s="26" t="s">
        <v>789</v>
      </c>
      <c r="H266" t="s">
        <v>752</v>
      </c>
      <c r="I266" t="s">
        <v>1161</v>
      </c>
      <c r="J266" t="s">
        <v>1162</v>
      </c>
      <c r="K266" t="s">
        <v>754</v>
      </c>
      <c r="L266" t="str">
        <f>H266</f>
        <v>early</v>
      </c>
      <c r="M266" t="str">
        <f t="shared" ref="M266:AU266" si="79">I266</f>
        <v>at_seeding</v>
      </c>
      <c r="N266" t="str">
        <f t="shared" si="79"/>
        <v>mid</v>
      </c>
      <c r="O266" t="str">
        <f t="shared" si="79"/>
        <v>late</v>
      </c>
      <c r="P266" t="str">
        <f t="shared" si="79"/>
        <v>early</v>
      </c>
      <c r="Q266" t="str">
        <f t="shared" si="79"/>
        <v>at_seeding</v>
      </c>
      <c r="R266" t="str">
        <f t="shared" si="79"/>
        <v>mid</v>
      </c>
      <c r="S266" t="str">
        <f t="shared" si="79"/>
        <v>late</v>
      </c>
      <c r="T266" t="str">
        <f t="shared" si="79"/>
        <v>early</v>
      </c>
      <c r="U266" t="str">
        <f t="shared" si="79"/>
        <v>at_seeding</v>
      </c>
      <c r="V266" t="str">
        <f t="shared" si="79"/>
        <v>mid</v>
      </c>
      <c r="W266" t="str">
        <f t="shared" si="79"/>
        <v>late</v>
      </c>
      <c r="X266" t="str">
        <f t="shared" si="79"/>
        <v>early</v>
      </c>
      <c r="Y266" t="str">
        <f t="shared" si="79"/>
        <v>at_seeding</v>
      </c>
      <c r="Z266" t="str">
        <f t="shared" si="79"/>
        <v>mid</v>
      </c>
      <c r="AA266" t="str">
        <f t="shared" si="79"/>
        <v>late</v>
      </c>
      <c r="AB266" t="str">
        <f t="shared" si="79"/>
        <v>early</v>
      </c>
      <c r="AC266" t="str">
        <f t="shared" si="79"/>
        <v>at_seeding</v>
      </c>
      <c r="AD266" t="str">
        <f t="shared" si="79"/>
        <v>mid</v>
      </c>
      <c r="AE266" t="str">
        <f t="shared" si="79"/>
        <v>late</v>
      </c>
      <c r="AF266" t="str">
        <f t="shared" si="79"/>
        <v>early</v>
      </c>
      <c r="AG266" t="str">
        <f t="shared" si="79"/>
        <v>at_seeding</v>
      </c>
      <c r="AH266" t="str">
        <f t="shared" si="79"/>
        <v>mid</v>
      </c>
      <c r="AI266" t="str">
        <f t="shared" si="79"/>
        <v>late</v>
      </c>
      <c r="AJ266" t="str">
        <f t="shared" si="79"/>
        <v>early</v>
      </c>
      <c r="AK266" t="str">
        <f t="shared" si="79"/>
        <v>at_seeding</v>
      </c>
      <c r="AL266" t="str">
        <f t="shared" si="79"/>
        <v>mid</v>
      </c>
      <c r="AM266" t="str">
        <f t="shared" si="79"/>
        <v>late</v>
      </c>
      <c r="AN266" t="str">
        <f t="shared" si="79"/>
        <v>early</v>
      </c>
      <c r="AO266" t="str">
        <f t="shared" si="79"/>
        <v>at_seeding</v>
      </c>
      <c r="AP266" t="str">
        <f t="shared" si="79"/>
        <v>mid</v>
      </c>
      <c r="AQ266" t="str">
        <f t="shared" si="79"/>
        <v>late</v>
      </c>
      <c r="AR266" t="str">
        <f t="shared" si="79"/>
        <v>early</v>
      </c>
      <c r="AS266" t="str">
        <f t="shared" si="79"/>
        <v>at_seeding</v>
      </c>
      <c r="AT266" t="str">
        <f t="shared" si="79"/>
        <v>mid</v>
      </c>
      <c r="AU266" t="str">
        <f t="shared" si="79"/>
        <v>late</v>
      </c>
      <c r="AV266" s="193"/>
      <c r="AW266" s="193"/>
      <c r="AX266" s="16"/>
      <c r="AY266" s="8"/>
      <c r="AZ266" s="8"/>
      <c r="BA266" s="8"/>
    </row>
    <row r="267" spans="1:53" ht="14.5" outlineLevel="1" x14ac:dyDescent="0.35">
      <c r="A267" s="6"/>
      <c r="B267" s="7"/>
      <c r="C267" s="17"/>
      <c r="D267" s="17"/>
      <c r="E267" s="17"/>
      <c r="F267" s="26"/>
      <c r="G267" s="26" t="str">
        <f>_xlfn.CONCAT(H163:M163)</f>
        <v>AAAA2A1a</v>
      </c>
      <c r="H267" s="229">
        <f>IF(H247&gt;0,1,0)</f>
        <v>1</v>
      </c>
      <c r="I267" s="229">
        <f>IF(I247&gt;0,1,0)</f>
        <v>0</v>
      </c>
      <c r="J267" s="229">
        <f>IF(J247&gt;0,1,0)</f>
        <v>1</v>
      </c>
      <c r="K267" s="229">
        <f>IF(K247&gt;0,1,0)</f>
        <v>0</v>
      </c>
      <c r="L267" s="699" cm="1">
        <f t="array" ref="L267">INDEX($H267:$K267,0,MATCH(L$266,$H$266:$K$266,0))*HLOOKUP(L$265,$J$262:$R$263,2)</f>
        <v>1</v>
      </c>
      <c r="M267" s="699" cm="1">
        <f t="array" ref="M267">INDEX($H267:$K267,0,MATCH(M$266,$H$266:$K$266,0))*HLOOKUP(M$265,$J$262:$R$263,2)</f>
        <v>0</v>
      </c>
      <c r="N267" s="699" cm="1">
        <f t="array" ref="N267">INDEX($H267:$K267,0,MATCH(N$266,$H$266:$K$266,0))*HLOOKUP(N$265,$J$262:$R$263,2)</f>
        <v>1</v>
      </c>
      <c r="O267" s="699" cm="1">
        <f t="array" ref="O267">INDEX($H267:$K267,0,MATCH(O$266,$H$266:$K$266,0))*HLOOKUP(O$265,$J$262:$R$263,2)</f>
        <v>0</v>
      </c>
      <c r="P267" s="699" cm="1">
        <f t="array" ref="P267">INDEX($H267:$K267,0,MATCH(P$266,$H$266:$K$266,0))*HLOOKUP(P$265,$J$262:$R$263,2)</f>
        <v>1</v>
      </c>
      <c r="Q267" s="699" cm="1">
        <f t="array" ref="Q267">INDEX($H267:$K267,0,MATCH(Q$266,$H$266:$K$266,0))*HLOOKUP(Q$265,$J$262:$R$263,2)</f>
        <v>0</v>
      </c>
      <c r="R267" s="699" cm="1">
        <f t="array" ref="R267">INDEX($H267:$K267,0,MATCH(R$266,$H$266:$K$266,0))*HLOOKUP(R$265,$J$262:$R$263,2)</f>
        <v>1</v>
      </c>
      <c r="S267" s="699" cm="1">
        <f t="array" ref="S267">INDEX($H267:$K267,0,MATCH(S$266,$H$266:$K$266,0))*HLOOKUP(S$265,$J$262:$R$263,2)</f>
        <v>0</v>
      </c>
      <c r="T267" s="699" cm="1">
        <f t="array" ref="T267">INDEX($H267:$K267,0,MATCH(T$266,$H$266:$K$266,0))*HLOOKUP(T$265,$J$262:$R$263,2)</f>
        <v>1</v>
      </c>
      <c r="U267" s="699" cm="1">
        <f t="array" ref="U267">INDEX($H267:$K267,0,MATCH(U$266,$H$266:$K$266,0))*HLOOKUP(U$265,$J$262:$R$263,2)</f>
        <v>0</v>
      </c>
      <c r="V267" s="699" cm="1">
        <f t="array" ref="V267">INDEX($H267:$K267,0,MATCH(V$266,$H$266:$K$266,0))*HLOOKUP(V$265,$J$262:$R$263,2)</f>
        <v>1</v>
      </c>
      <c r="W267" s="699" cm="1">
        <f t="array" ref="W267">INDEX($H267:$K267,0,MATCH(W$266,$H$266:$K$266,0))*HLOOKUP(W$265,$J$262:$R$263,2)</f>
        <v>0</v>
      </c>
      <c r="X267" s="699" cm="1">
        <f t="array" ref="X267">INDEX($H267:$K267,0,MATCH(X$266,$H$266:$K$266,0))*HLOOKUP(X$265,$J$262:$R$263,2)</f>
        <v>1</v>
      </c>
      <c r="Y267" s="699" cm="1">
        <f t="array" ref="Y267">INDEX($H267:$K267,0,MATCH(Y$266,$H$266:$K$266,0))*HLOOKUP(Y$265,$J$262:$R$263,2)</f>
        <v>0</v>
      </c>
      <c r="Z267" s="699" cm="1">
        <f t="array" ref="Z267">INDEX($H267:$K267,0,MATCH(Z$266,$H$266:$K$266,0))*HLOOKUP(Z$265,$J$262:$R$263,2)</f>
        <v>1</v>
      </c>
      <c r="AA267" s="699" cm="1">
        <f t="array" ref="AA267">INDEX($H267:$K267,0,MATCH(AA$266,$H$266:$K$266,0))*HLOOKUP(AA$265,$J$262:$R$263,2)</f>
        <v>0</v>
      </c>
      <c r="AB267" s="699" cm="1">
        <f t="array" ref="AB267">INDEX($H267:$K267,0,MATCH(AB$266,$H$266:$K$266,0))*HLOOKUP(AB$265,$J$262:$R$263,2)</f>
        <v>1</v>
      </c>
      <c r="AC267" s="699" cm="1">
        <f t="array" ref="AC267">INDEX($H267:$K267,0,MATCH(AC$266,$H$266:$K$266,0))*HLOOKUP(AC$265,$J$262:$R$263,2)</f>
        <v>0</v>
      </c>
      <c r="AD267" s="699" cm="1">
        <f t="array" ref="AD267">INDEX($H267:$K267,0,MATCH(AD$266,$H$266:$K$266,0))*HLOOKUP(AD$265,$J$262:$R$263,2)</f>
        <v>1</v>
      </c>
      <c r="AE267" s="699" cm="1">
        <f t="array" ref="AE267">INDEX($H267:$K267,0,MATCH(AE$266,$H$266:$K$266,0))*HLOOKUP(AE$265,$J$262:$R$263,2)</f>
        <v>0</v>
      </c>
      <c r="AF267" s="699" cm="1">
        <f t="array" ref="AF267">INDEX($H267:$K267,0,MATCH(AF$266,$H$266:$K$266,0))*HLOOKUP(AF$265,$J$262:$R$263,2)</f>
        <v>1</v>
      </c>
      <c r="AG267" s="699" cm="1">
        <f t="array" ref="AG267">INDEX($H267:$K267,0,MATCH(AG$266,$H$266:$K$266,0))*HLOOKUP(AG$265,$J$262:$R$263,2)</f>
        <v>0</v>
      </c>
      <c r="AH267" s="699" cm="1">
        <f t="array" ref="AH267">INDEX($H267:$K267,0,MATCH(AH$266,$H$266:$K$266,0))*HLOOKUP(AH$265,$J$262:$R$263,2)</f>
        <v>1</v>
      </c>
      <c r="AI267" s="699" cm="1">
        <f t="array" ref="AI267">INDEX($H267:$K267,0,MATCH(AI$266,$H$266:$K$266,0))*HLOOKUP(AI$265,$J$262:$R$263,2)</f>
        <v>0</v>
      </c>
      <c r="AJ267" s="699" cm="1">
        <f t="array" ref="AJ267">INDEX($H267:$K267,0,MATCH(AJ$266,$H$266:$K$266,0))*HLOOKUP(AJ$265,$J$262:$R$263,2)</f>
        <v>1</v>
      </c>
      <c r="AK267" s="699" cm="1">
        <f t="array" ref="AK267">INDEX($H267:$K267,0,MATCH(AK$266,$H$266:$K$266,0))*HLOOKUP(AK$265,$J$262:$R$263,2)</f>
        <v>0</v>
      </c>
      <c r="AL267" s="699" cm="1">
        <f t="array" ref="AL267">INDEX($H267:$K267,0,MATCH(AL$266,$H$266:$K$266,0))*HLOOKUP(AL$265,$J$262:$R$263,2)</f>
        <v>1</v>
      </c>
      <c r="AM267" s="699" cm="1">
        <f t="array" ref="AM267">INDEX($H267:$K267,0,MATCH(AM$266,$H$266:$K$266,0))*HLOOKUP(AM$265,$J$262:$R$263,2)</f>
        <v>0</v>
      </c>
      <c r="AN267" s="699" cm="1">
        <f t="array" ref="AN267">INDEX($H267:$K267,0,MATCH(AN$266,$H$266:$K$266,0))*HLOOKUP(AN$265,$J$262:$R$263,2)</f>
        <v>1</v>
      </c>
      <c r="AO267" s="699" cm="1">
        <f t="array" ref="AO267">INDEX($H267:$K267,0,MATCH(AO$266,$H$266:$K$266,0))*HLOOKUP(AO$265,$J$262:$R$263,2)</f>
        <v>0</v>
      </c>
      <c r="AP267" s="699" cm="1">
        <f t="array" ref="AP267">INDEX($H267:$K267,0,MATCH(AP$266,$H$266:$K$266,0))*HLOOKUP(AP$265,$J$262:$R$263,2)</f>
        <v>1</v>
      </c>
      <c r="AQ267" s="699" cm="1">
        <f t="array" ref="AQ267">INDEX($H267:$K267,0,MATCH(AQ$266,$H$266:$K$266,0))*HLOOKUP(AQ$265,$J$262:$R$263,2)</f>
        <v>0</v>
      </c>
      <c r="AR267" s="699" cm="1">
        <f t="array" ref="AR267">INDEX($H267:$K267,0,MATCH(AR$266,$H$266:$K$266,0))*HLOOKUP(AR$265,$J$262:$R$263,2)</f>
        <v>1</v>
      </c>
      <c r="AS267" s="699" cm="1">
        <f t="array" ref="AS267">INDEX($H267:$K267,0,MATCH(AS$266,$H$266:$K$266,0))*HLOOKUP(AS$265,$J$262:$R$263,2)</f>
        <v>0</v>
      </c>
      <c r="AT267" s="699" cm="1">
        <f t="array" ref="AT267">INDEX($H267:$K267,0,MATCH(AT$266,$H$266:$K$266,0))*HLOOKUP(AT$265,$J$262:$R$263,2)</f>
        <v>1</v>
      </c>
      <c r="AU267" s="699" cm="1">
        <f t="array" ref="AU267">INDEX($H267:$K267,0,MATCH(AU$266,$H$266:$K$266,0))*HLOOKUP(AU$265,$J$262:$R$263,2)</f>
        <v>0</v>
      </c>
      <c r="AV267" s="193"/>
      <c r="AW267" s="193"/>
      <c r="AX267" s="16"/>
      <c r="AY267" s="8"/>
      <c r="AZ267" s="8"/>
      <c r="BA267" s="8"/>
    </row>
    <row r="268" spans="1:53" ht="14.5" outlineLevel="1" x14ac:dyDescent="0.35">
      <c r="A268" s="6"/>
      <c r="B268" s="7"/>
      <c r="C268" s="17"/>
      <c r="D268" s="17"/>
      <c r="E268" s="17"/>
      <c r="F268" s="26"/>
      <c r="G268" s="26" t="str">
        <f>_xlfn.CONCAT(H164:M164)</f>
        <v>GGGGAg1a2</v>
      </c>
      <c r="H268" s="229">
        <f>IF(H248&gt;0,1,0)</f>
        <v>0</v>
      </c>
      <c r="I268" s="229">
        <f>IF(I248&gt;0,1,0)</f>
        <v>0</v>
      </c>
      <c r="J268" s="229">
        <f>IF(J248&gt;0,1,0)</f>
        <v>0</v>
      </c>
      <c r="K268" s="229">
        <f>IF(K248&gt;0,1,0)</f>
        <v>0</v>
      </c>
      <c r="L268" s="699" cm="1">
        <f t="array" ref="L268">INDEX($H268:$K268,0,MATCH(L$266,$H$266:$K$266,0))*HLOOKUP(L$265,$J$262:$R$263,2)</f>
        <v>0</v>
      </c>
      <c r="M268" s="699" cm="1">
        <f t="array" ref="M268">INDEX($H268:$K268,0,MATCH(M$266,$H$266:$K$266,0))*HLOOKUP(M$265,$J$262:$R$263,2)</f>
        <v>0</v>
      </c>
      <c r="N268" s="699" cm="1">
        <f t="array" ref="N268">INDEX($H268:$K268,0,MATCH(N$266,$H$266:$K$266,0))*HLOOKUP(N$265,$J$262:$R$263,2)</f>
        <v>0</v>
      </c>
      <c r="O268" s="699" cm="1">
        <f t="array" ref="O268">INDEX($H268:$K268,0,MATCH(O$266,$H$266:$K$266,0))*HLOOKUP(O$265,$J$262:$R$263,2)</f>
        <v>0</v>
      </c>
      <c r="P268" s="699" cm="1">
        <f t="array" ref="P268">INDEX($H268:$K268,0,MATCH(P$266,$H$266:$K$266,0))*HLOOKUP(P$265,$J$262:$R$263,2)</f>
        <v>0</v>
      </c>
      <c r="Q268" s="699" cm="1">
        <f t="array" ref="Q268">INDEX($H268:$K268,0,MATCH(Q$266,$H$266:$K$266,0))*HLOOKUP(Q$265,$J$262:$R$263,2)</f>
        <v>0</v>
      </c>
      <c r="R268" s="699" cm="1">
        <f t="array" ref="R268">INDEX($H268:$K268,0,MATCH(R$266,$H$266:$K$266,0))*HLOOKUP(R$265,$J$262:$R$263,2)</f>
        <v>0</v>
      </c>
      <c r="S268" s="699" cm="1">
        <f t="array" ref="S268">INDEX($H268:$K268,0,MATCH(S$266,$H$266:$K$266,0))*HLOOKUP(S$265,$J$262:$R$263,2)</f>
        <v>0</v>
      </c>
      <c r="T268" s="699" cm="1">
        <f t="array" ref="T268">INDEX($H268:$K268,0,MATCH(T$266,$H$266:$K$266,0))*HLOOKUP(T$265,$J$262:$R$263,2)</f>
        <v>0</v>
      </c>
      <c r="U268" s="699" cm="1">
        <f t="array" ref="U268">INDEX($H268:$K268,0,MATCH(U$266,$H$266:$K$266,0))*HLOOKUP(U$265,$J$262:$R$263,2)</f>
        <v>0</v>
      </c>
      <c r="V268" s="699" cm="1">
        <f t="array" ref="V268">INDEX($H268:$K268,0,MATCH(V$266,$H$266:$K$266,0))*HLOOKUP(V$265,$J$262:$R$263,2)</f>
        <v>0</v>
      </c>
      <c r="W268" s="699" cm="1">
        <f t="array" ref="W268">INDEX($H268:$K268,0,MATCH(W$266,$H$266:$K$266,0))*HLOOKUP(W$265,$J$262:$R$263,2)</f>
        <v>0</v>
      </c>
      <c r="X268" s="699" cm="1">
        <f t="array" ref="X268">INDEX($H268:$K268,0,MATCH(X$266,$H$266:$K$266,0))*HLOOKUP(X$265,$J$262:$R$263,2)</f>
        <v>0</v>
      </c>
      <c r="Y268" s="699" cm="1">
        <f t="array" ref="Y268">INDEX($H268:$K268,0,MATCH(Y$266,$H$266:$K$266,0))*HLOOKUP(Y$265,$J$262:$R$263,2)</f>
        <v>0</v>
      </c>
      <c r="Z268" s="699" cm="1">
        <f t="array" ref="Z268">INDEX($H268:$K268,0,MATCH(Z$266,$H$266:$K$266,0))*HLOOKUP(Z$265,$J$262:$R$263,2)</f>
        <v>0</v>
      </c>
      <c r="AA268" s="699" cm="1">
        <f t="array" ref="AA268">INDEX($H268:$K268,0,MATCH(AA$266,$H$266:$K$266,0))*HLOOKUP(AA$265,$J$262:$R$263,2)</f>
        <v>0</v>
      </c>
      <c r="AB268" s="699" cm="1">
        <f t="array" ref="AB268">INDEX($H268:$K268,0,MATCH(AB$266,$H$266:$K$266,0))*HLOOKUP(AB$265,$J$262:$R$263,2)</f>
        <v>0</v>
      </c>
      <c r="AC268" s="699" cm="1">
        <f t="array" ref="AC268">INDEX($H268:$K268,0,MATCH(AC$266,$H$266:$K$266,0))*HLOOKUP(AC$265,$J$262:$R$263,2)</f>
        <v>0</v>
      </c>
      <c r="AD268" s="699" cm="1">
        <f t="array" ref="AD268">INDEX($H268:$K268,0,MATCH(AD$266,$H$266:$K$266,0))*HLOOKUP(AD$265,$J$262:$R$263,2)</f>
        <v>0</v>
      </c>
      <c r="AE268" s="699" cm="1">
        <f t="array" ref="AE268">INDEX($H268:$K268,0,MATCH(AE$266,$H$266:$K$266,0))*HLOOKUP(AE$265,$J$262:$R$263,2)</f>
        <v>0</v>
      </c>
      <c r="AF268" s="699" cm="1">
        <f t="array" ref="AF268">INDEX($H268:$K268,0,MATCH(AF$266,$H$266:$K$266,0))*HLOOKUP(AF$265,$J$262:$R$263,2)</f>
        <v>0</v>
      </c>
      <c r="AG268" s="699" cm="1">
        <f t="array" ref="AG268">INDEX($H268:$K268,0,MATCH(AG$266,$H$266:$K$266,0))*HLOOKUP(AG$265,$J$262:$R$263,2)</f>
        <v>0</v>
      </c>
      <c r="AH268" s="699" cm="1">
        <f t="array" ref="AH268">INDEX($H268:$K268,0,MATCH(AH$266,$H$266:$K$266,0))*HLOOKUP(AH$265,$J$262:$R$263,2)</f>
        <v>0</v>
      </c>
      <c r="AI268" s="699" cm="1">
        <f t="array" ref="AI268">INDEX($H268:$K268,0,MATCH(AI$266,$H$266:$K$266,0))*HLOOKUP(AI$265,$J$262:$R$263,2)</f>
        <v>0</v>
      </c>
      <c r="AJ268" s="699" cm="1">
        <f t="array" ref="AJ268">INDEX($H268:$K268,0,MATCH(AJ$266,$H$266:$K$266,0))*HLOOKUP(AJ$265,$J$262:$R$263,2)</f>
        <v>0</v>
      </c>
      <c r="AK268" s="699" cm="1">
        <f t="array" ref="AK268">INDEX($H268:$K268,0,MATCH(AK$266,$H$266:$K$266,0))*HLOOKUP(AK$265,$J$262:$R$263,2)</f>
        <v>0</v>
      </c>
      <c r="AL268" s="699" cm="1">
        <f t="array" ref="AL268">INDEX($H268:$K268,0,MATCH(AL$266,$H$266:$K$266,0))*HLOOKUP(AL$265,$J$262:$R$263,2)</f>
        <v>0</v>
      </c>
      <c r="AM268" s="699" cm="1">
        <f t="array" ref="AM268">INDEX($H268:$K268,0,MATCH(AM$266,$H$266:$K$266,0))*HLOOKUP(AM$265,$J$262:$R$263,2)</f>
        <v>0</v>
      </c>
      <c r="AN268" s="699" cm="1">
        <f t="array" ref="AN268">INDEX($H268:$K268,0,MATCH(AN$266,$H$266:$K$266,0))*HLOOKUP(AN$265,$J$262:$R$263,2)</f>
        <v>0</v>
      </c>
      <c r="AO268" s="699" cm="1">
        <f t="array" ref="AO268">INDEX($H268:$K268,0,MATCH(AO$266,$H$266:$K$266,0))*HLOOKUP(AO$265,$J$262:$R$263,2)</f>
        <v>0</v>
      </c>
      <c r="AP268" s="699" cm="1">
        <f t="array" ref="AP268">INDEX($H268:$K268,0,MATCH(AP$266,$H$266:$K$266,0))*HLOOKUP(AP$265,$J$262:$R$263,2)</f>
        <v>0</v>
      </c>
      <c r="AQ268" s="699" cm="1">
        <f t="array" ref="AQ268">INDEX($H268:$K268,0,MATCH(AQ$266,$H$266:$K$266,0))*HLOOKUP(AQ$265,$J$262:$R$263,2)</f>
        <v>0</v>
      </c>
      <c r="AR268" s="699" cm="1">
        <f t="array" ref="AR268">INDEX($H268:$K268,0,MATCH(AR$266,$H$266:$K$266,0))*HLOOKUP(AR$265,$J$262:$R$263,2)</f>
        <v>0</v>
      </c>
      <c r="AS268" s="699" cm="1">
        <f t="array" ref="AS268">INDEX($H268:$K268,0,MATCH(AS$266,$H$266:$K$266,0))*HLOOKUP(AS$265,$J$262:$R$263,2)</f>
        <v>0</v>
      </c>
      <c r="AT268" s="699" cm="1">
        <f t="array" ref="AT268">INDEX($H268:$K268,0,MATCH(AT$266,$H$266:$K$266,0))*HLOOKUP(AT$265,$J$262:$R$263,2)</f>
        <v>0</v>
      </c>
      <c r="AU268" s="699" cm="1">
        <f t="array" ref="AU268">INDEX($H268:$K268,0,MATCH(AU$266,$H$266:$K$266,0))*HLOOKUP(AU$265,$J$262:$R$263,2)</f>
        <v>0</v>
      </c>
      <c r="AV268" s="193"/>
      <c r="AW268" s="193"/>
      <c r="AX268" s="16"/>
      <c r="AY268" s="8"/>
      <c r="AZ268" s="8"/>
      <c r="BA268" s="8"/>
    </row>
    <row r="269" spans="1:53" ht="14.5" outlineLevel="1" x14ac:dyDescent="0.35">
      <c r="A269" s="6"/>
      <c r="B269" s="7"/>
      <c r="C269" s="17"/>
      <c r="D269" s="17"/>
      <c r="E269" s="17"/>
      <c r="F269" s="26"/>
      <c r="G269" s="26" t="str">
        <f>_xlfn.CONCAT(H165:M165)</f>
        <v>GGGGSg1a2</v>
      </c>
      <c r="H269" s="229">
        <f>IF(H249&gt;0,1,0)</f>
        <v>0</v>
      </c>
      <c r="I269" s="229">
        <f>IF(I249&gt;0,1,0)</f>
        <v>0</v>
      </c>
      <c r="J269" s="229">
        <f>IF(J249&gt;0,1,0)</f>
        <v>0</v>
      </c>
      <c r="K269" s="229">
        <f>IF(K249&gt;0,1,0)</f>
        <v>0</v>
      </c>
      <c r="L269" s="699" cm="1">
        <f t="array" ref="L269">INDEX($H269:$K269,0,MATCH(L$266,$H$266:$K$266,0))*HLOOKUP(L$265,$J$262:$R$263,2)</f>
        <v>0</v>
      </c>
      <c r="M269" s="699" cm="1">
        <f t="array" ref="M269">INDEX($H269:$K269,0,MATCH(M$266,$H$266:$K$266,0))*HLOOKUP(M$265,$J$262:$R$263,2)</f>
        <v>0</v>
      </c>
      <c r="N269" s="699" cm="1">
        <f t="array" ref="N269">INDEX($H269:$K269,0,MATCH(N$266,$H$266:$K$266,0))*HLOOKUP(N$265,$J$262:$R$263,2)</f>
        <v>0</v>
      </c>
      <c r="O269" s="699" cm="1">
        <f t="array" ref="O269">INDEX($H269:$K269,0,MATCH(O$266,$H$266:$K$266,0))*HLOOKUP(O$265,$J$262:$R$263,2)</f>
        <v>0</v>
      </c>
      <c r="P269" s="699" cm="1">
        <f t="array" ref="P269">INDEX($H269:$K269,0,MATCH(P$266,$H$266:$K$266,0))*HLOOKUP(P$265,$J$262:$R$263,2)</f>
        <v>0</v>
      </c>
      <c r="Q269" s="699" cm="1">
        <f t="array" ref="Q269">INDEX($H269:$K269,0,MATCH(Q$266,$H$266:$K$266,0))*HLOOKUP(Q$265,$J$262:$R$263,2)</f>
        <v>0</v>
      </c>
      <c r="R269" s="699" cm="1">
        <f t="array" ref="R269">INDEX($H269:$K269,0,MATCH(R$266,$H$266:$K$266,0))*HLOOKUP(R$265,$J$262:$R$263,2)</f>
        <v>0</v>
      </c>
      <c r="S269" s="699" cm="1">
        <f t="array" ref="S269">INDEX($H269:$K269,0,MATCH(S$266,$H$266:$K$266,0))*HLOOKUP(S$265,$J$262:$R$263,2)</f>
        <v>0</v>
      </c>
      <c r="T269" s="699" cm="1">
        <f t="array" ref="T269">INDEX($H269:$K269,0,MATCH(T$266,$H$266:$K$266,0))*HLOOKUP(T$265,$J$262:$R$263,2)</f>
        <v>0</v>
      </c>
      <c r="U269" s="699" cm="1">
        <f t="array" ref="U269">INDEX($H269:$K269,0,MATCH(U$266,$H$266:$K$266,0))*HLOOKUP(U$265,$J$262:$R$263,2)</f>
        <v>0</v>
      </c>
      <c r="V269" s="699" cm="1">
        <f t="array" ref="V269">INDEX($H269:$K269,0,MATCH(V$266,$H$266:$K$266,0))*HLOOKUP(V$265,$J$262:$R$263,2)</f>
        <v>0</v>
      </c>
      <c r="W269" s="699" cm="1">
        <f t="array" ref="W269">INDEX($H269:$K269,0,MATCH(W$266,$H$266:$K$266,0))*HLOOKUP(W$265,$J$262:$R$263,2)</f>
        <v>0</v>
      </c>
      <c r="X269" s="699" cm="1">
        <f t="array" ref="X269">INDEX($H269:$K269,0,MATCH(X$266,$H$266:$K$266,0))*HLOOKUP(X$265,$J$262:$R$263,2)</f>
        <v>0</v>
      </c>
      <c r="Y269" s="699" cm="1">
        <f t="array" ref="Y269">INDEX($H269:$K269,0,MATCH(Y$266,$H$266:$K$266,0))*HLOOKUP(Y$265,$J$262:$R$263,2)</f>
        <v>0</v>
      </c>
      <c r="Z269" s="699" cm="1">
        <f t="array" ref="Z269">INDEX($H269:$K269,0,MATCH(Z$266,$H$266:$K$266,0))*HLOOKUP(Z$265,$J$262:$R$263,2)</f>
        <v>0</v>
      </c>
      <c r="AA269" s="699" cm="1">
        <f t="array" ref="AA269">INDEX($H269:$K269,0,MATCH(AA$266,$H$266:$K$266,0))*HLOOKUP(AA$265,$J$262:$R$263,2)</f>
        <v>0</v>
      </c>
      <c r="AB269" s="699" cm="1">
        <f t="array" ref="AB269">INDEX($H269:$K269,0,MATCH(AB$266,$H$266:$K$266,0))*HLOOKUP(AB$265,$J$262:$R$263,2)</f>
        <v>0</v>
      </c>
      <c r="AC269" s="699" cm="1">
        <f t="array" ref="AC269">INDEX($H269:$K269,0,MATCH(AC$266,$H$266:$K$266,0))*HLOOKUP(AC$265,$J$262:$R$263,2)</f>
        <v>0</v>
      </c>
      <c r="AD269" s="699" cm="1">
        <f t="array" ref="AD269">INDEX($H269:$K269,0,MATCH(AD$266,$H$266:$K$266,0))*HLOOKUP(AD$265,$J$262:$R$263,2)</f>
        <v>0</v>
      </c>
      <c r="AE269" s="699" cm="1">
        <f t="array" ref="AE269">INDEX($H269:$K269,0,MATCH(AE$266,$H$266:$K$266,0))*HLOOKUP(AE$265,$J$262:$R$263,2)</f>
        <v>0</v>
      </c>
      <c r="AF269" s="699" cm="1">
        <f t="array" ref="AF269">INDEX($H269:$K269,0,MATCH(AF$266,$H$266:$K$266,0))*HLOOKUP(AF$265,$J$262:$R$263,2)</f>
        <v>0</v>
      </c>
      <c r="AG269" s="699" cm="1">
        <f t="array" ref="AG269">INDEX($H269:$K269,0,MATCH(AG$266,$H$266:$K$266,0))*HLOOKUP(AG$265,$J$262:$R$263,2)</f>
        <v>0</v>
      </c>
      <c r="AH269" s="699" cm="1">
        <f t="array" ref="AH269">INDEX($H269:$K269,0,MATCH(AH$266,$H$266:$K$266,0))*HLOOKUP(AH$265,$J$262:$R$263,2)</f>
        <v>0</v>
      </c>
      <c r="AI269" s="699" cm="1">
        <f t="array" ref="AI269">INDEX($H269:$K269,0,MATCH(AI$266,$H$266:$K$266,0))*HLOOKUP(AI$265,$J$262:$R$263,2)</f>
        <v>0</v>
      </c>
      <c r="AJ269" s="699" cm="1">
        <f t="array" ref="AJ269">INDEX($H269:$K269,0,MATCH(AJ$266,$H$266:$K$266,0))*HLOOKUP(AJ$265,$J$262:$R$263,2)</f>
        <v>0</v>
      </c>
      <c r="AK269" s="699" cm="1">
        <f t="array" ref="AK269">INDEX($H269:$K269,0,MATCH(AK$266,$H$266:$K$266,0))*HLOOKUP(AK$265,$J$262:$R$263,2)</f>
        <v>0</v>
      </c>
      <c r="AL269" s="699" cm="1">
        <f t="array" ref="AL269">INDEX($H269:$K269,0,MATCH(AL$266,$H$266:$K$266,0))*HLOOKUP(AL$265,$J$262:$R$263,2)</f>
        <v>0</v>
      </c>
      <c r="AM269" s="699" cm="1">
        <f t="array" ref="AM269">INDEX($H269:$K269,0,MATCH(AM$266,$H$266:$K$266,0))*HLOOKUP(AM$265,$J$262:$R$263,2)</f>
        <v>0</v>
      </c>
      <c r="AN269" s="699" cm="1">
        <f t="array" ref="AN269">INDEX($H269:$K269,0,MATCH(AN$266,$H$266:$K$266,0))*HLOOKUP(AN$265,$J$262:$R$263,2)</f>
        <v>0</v>
      </c>
      <c r="AO269" s="699" cm="1">
        <f t="array" ref="AO269">INDEX($H269:$K269,0,MATCH(AO$266,$H$266:$K$266,0))*HLOOKUP(AO$265,$J$262:$R$263,2)</f>
        <v>0</v>
      </c>
      <c r="AP269" s="699" cm="1">
        <f t="array" ref="AP269">INDEX($H269:$K269,0,MATCH(AP$266,$H$266:$K$266,0))*HLOOKUP(AP$265,$J$262:$R$263,2)</f>
        <v>0</v>
      </c>
      <c r="AQ269" s="699" cm="1">
        <f t="array" ref="AQ269">INDEX($H269:$K269,0,MATCH(AQ$266,$H$266:$K$266,0))*HLOOKUP(AQ$265,$J$262:$R$263,2)</f>
        <v>0</v>
      </c>
      <c r="AR269" s="699" cm="1">
        <f t="array" ref="AR269">INDEX($H269:$K269,0,MATCH(AR$266,$H$266:$K$266,0))*HLOOKUP(AR$265,$J$262:$R$263,2)</f>
        <v>0</v>
      </c>
      <c r="AS269" s="699" cm="1">
        <f t="array" ref="AS269">INDEX($H269:$K269,0,MATCH(AS$266,$H$266:$K$266,0))*HLOOKUP(AS$265,$J$262:$R$263,2)</f>
        <v>0</v>
      </c>
      <c r="AT269" s="699" cm="1">
        <f t="array" ref="AT269">INDEX($H269:$K269,0,MATCH(AT$266,$H$266:$K$266,0))*HLOOKUP(AT$265,$J$262:$R$263,2)</f>
        <v>0</v>
      </c>
      <c r="AU269" s="699" cm="1">
        <f t="array" ref="AU269">INDEX($H269:$K269,0,MATCH(AU$266,$H$266:$K$266,0))*HLOOKUP(AU$265,$J$262:$R$263,2)</f>
        <v>0</v>
      </c>
      <c r="AV269" s="193"/>
      <c r="AW269" s="193"/>
      <c r="AX269" s="16"/>
      <c r="AY269" s="8"/>
      <c r="AZ269" s="8"/>
      <c r="BA269" s="8"/>
    </row>
    <row r="270" spans="1:53" ht="14.5" outlineLevel="1" x14ac:dyDescent="0.35">
      <c r="A270" s="6"/>
      <c r="B270" s="7"/>
      <c r="C270" s="17"/>
      <c r="D270" s="17"/>
      <c r="E270" s="17"/>
      <c r="F270" s="26"/>
      <c r="G270" s="26" t="str">
        <f>_xlfn.CONCAT(H166:M166)</f>
        <v>GGGAg2Na2</v>
      </c>
      <c r="H270" s="229">
        <f>IF(H250&gt;0,1,0)</f>
        <v>0</v>
      </c>
      <c r="I270" s="229">
        <f>IF(I250&gt;0,1,0)</f>
        <v>0</v>
      </c>
      <c r="J270" s="229">
        <f>IF(J250&gt;0,1,0)</f>
        <v>0</v>
      </c>
      <c r="K270" s="229">
        <f>IF(K250&gt;0,1,0)</f>
        <v>0</v>
      </c>
      <c r="L270" s="699" cm="1">
        <f t="array" ref="L270">INDEX($H270:$K270,0,MATCH(L$266,$H$266:$K$266,0))*HLOOKUP(L$265,$J$262:$R$263,2)</f>
        <v>0</v>
      </c>
      <c r="M270" s="699" cm="1">
        <f t="array" ref="M270">INDEX($H270:$K270,0,MATCH(M$266,$H$266:$K$266,0))*HLOOKUP(M$265,$J$262:$R$263,2)</f>
        <v>0</v>
      </c>
      <c r="N270" s="699" cm="1">
        <f t="array" ref="N270">INDEX($H270:$K270,0,MATCH(N$266,$H$266:$K$266,0))*HLOOKUP(N$265,$J$262:$R$263,2)</f>
        <v>0</v>
      </c>
      <c r="O270" s="699" cm="1">
        <f t="array" ref="O270">INDEX($H270:$K270,0,MATCH(O$266,$H$266:$K$266,0))*HLOOKUP(O$265,$J$262:$R$263,2)</f>
        <v>0</v>
      </c>
      <c r="P270" s="699" cm="1">
        <f t="array" ref="P270">INDEX($H270:$K270,0,MATCH(P$266,$H$266:$K$266,0))*HLOOKUP(P$265,$J$262:$R$263,2)</f>
        <v>0</v>
      </c>
      <c r="Q270" s="699" cm="1">
        <f t="array" ref="Q270">INDEX($H270:$K270,0,MATCH(Q$266,$H$266:$K$266,0))*HLOOKUP(Q$265,$J$262:$R$263,2)</f>
        <v>0</v>
      </c>
      <c r="R270" s="699" cm="1">
        <f t="array" ref="R270">INDEX($H270:$K270,0,MATCH(R$266,$H$266:$K$266,0))*HLOOKUP(R$265,$J$262:$R$263,2)</f>
        <v>0</v>
      </c>
      <c r="S270" s="699" cm="1">
        <f t="array" ref="S270">INDEX($H270:$K270,0,MATCH(S$266,$H$266:$K$266,0))*HLOOKUP(S$265,$J$262:$R$263,2)</f>
        <v>0</v>
      </c>
      <c r="T270" s="699" cm="1">
        <f t="array" ref="T270">INDEX($H270:$K270,0,MATCH(T$266,$H$266:$K$266,0))*HLOOKUP(T$265,$J$262:$R$263,2)</f>
        <v>0</v>
      </c>
      <c r="U270" s="699" cm="1">
        <f t="array" ref="U270">INDEX($H270:$K270,0,MATCH(U$266,$H$266:$K$266,0))*HLOOKUP(U$265,$J$262:$R$263,2)</f>
        <v>0</v>
      </c>
      <c r="V270" s="699" cm="1">
        <f t="array" ref="V270">INDEX($H270:$K270,0,MATCH(V$266,$H$266:$K$266,0))*HLOOKUP(V$265,$J$262:$R$263,2)</f>
        <v>0</v>
      </c>
      <c r="W270" s="699" cm="1">
        <f t="array" ref="W270">INDEX($H270:$K270,0,MATCH(W$266,$H$266:$K$266,0))*HLOOKUP(W$265,$J$262:$R$263,2)</f>
        <v>0</v>
      </c>
      <c r="X270" s="699" cm="1">
        <f t="array" ref="X270">INDEX($H270:$K270,0,MATCH(X$266,$H$266:$K$266,0))*HLOOKUP(X$265,$J$262:$R$263,2)</f>
        <v>0</v>
      </c>
      <c r="Y270" s="699" cm="1">
        <f t="array" ref="Y270">INDEX($H270:$K270,0,MATCH(Y$266,$H$266:$K$266,0))*HLOOKUP(Y$265,$J$262:$R$263,2)</f>
        <v>0</v>
      </c>
      <c r="Z270" s="699" cm="1">
        <f t="array" ref="Z270">INDEX($H270:$K270,0,MATCH(Z$266,$H$266:$K$266,0))*HLOOKUP(Z$265,$J$262:$R$263,2)</f>
        <v>0</v>
      </c>
      <c r="AA270" s="699" cm="1">
        <f t="array" ref="AA270">INDEX($H270:$K270,0,MATCH(AA$266,$H$266:$K$266,0))*HLOOKUP(AA$265,$J$262:$R$263,2)</f>
        <v>0</v>
      </c>
      <c r="AB270" s="699" cm="1">
        <f t="array" ref="AB270">INDEX($H270:$K270,0,MATCH(AB$266,$H$266:$K$266,0))*HLOOKUP(AB$265,$J$262:$R$263,2)</f>
        <v>0</v>
      </c>
      <c r="AC270" s="699" cm="1">
        <f t="array" ref="AC270">INDEX($H270:$K270,0,MATCH(AC$266,$H$266:$K$266,0))*HLOOKUP(AC$265,$J$262:$R$263,2)</f>
        <v>0</v>
      </c>
      <c r="AD270" s="699" cm="1">
        <f t="array" ref="AD270">INDEX($H270:$K270,0,MATCH(AD$266,$H$266:$K$266,0))*HLOOKUP(AD$265,$J$262:$R$263,2)</f>
        <v>0</v>
      </c>
      <c r="AE270" s="699" cm="1">
        <f t="array" ref="AE270">INDEX($H270:$K270,0,MATCH(AE$266,$H$266:$K$266,0))*HLOOKUP(AE$265,$J$262:$R$263,2)</f>
        <v>0</v>
      </c>
      <c r="AF270" s="699" cm="1">
        <f t="array" ref="AF270">INDEX($H270:$K270,0,MATCH(AF$266,$H$266:$K$266,0))*HLOOKUP(AF$265,$J$262:$R$263,2)</f>
        <v>0</v>
      </c>
      <c r="AG270" s="699" cm="1">
        <f t="array" ref="AG270">INDEX($H270:$K270,0,MATCH(AG$266,$H$266:$K$266,0))*HLOOKUP(AG$265,$J$262:$R$263,2)</f>
        <v>0</v>
      </c>
      <c r="AH270" s="699" cm="1">
        <f t="array" ref="AH270">INDEX($H270:$K270,0,MATCH(AH$266,$H$266:$K$266,0))*HLOOKUP(AH$265,$J$262:$R$263,2)</f>
        <v>0</v>
      </c>
      <c r="AI270" s="699" cm="1">
        <f t="array" ref="AI270">INDEX($H270:$K270,0,MATCH(AI$266,$H$266:$K$266,0))*HLOOKUP(AI$265,$J$262:$R$263,2)</f>
        <v>0</v>
      </c>
      <c r="AJ270" s="699" cm="1">
        <f t="array" ref="AJ270">INDEX($H270:$K270,0,MATCH(AJ$266,$H$266:$K$266,0))*HLOOKUP(AJ$265,$J$262:$R$263,2)</f>
        <v>0</v>
      </c>
      <c r="AK270" s="699" cm="1">
        <f t="array" ref="AK270">INDEX($H270:$K270,0,MATCH(AK$266,$H$266:$K$266,0))*HLOOKUP(AK$265,$J$262:$R$263,2)</f>
        <v>0</v>
      </c>
      <c r="AL270" s="699" cm="1">
        <f t="array" ref="AL270">INDEX($H270:$K270,0,MATCH(AL$266,$H$266:$K$266,0))*HLOOKUP(AL$265,$J$262:$R$263,2)</f>
        <v>0</v>
      </c>
      <c r="AM270" s="699" cm="1">
        <f t="array" ref="AM270">INDEX($H270:$K270,0,MATCH(AM$266,$H$266:$K$266,0))*HLOOKUP(AM$265,$J$262:$R$263,2)</f>
        <v>0</v>
      </c>
      <c r="AN270" s="699" cm="1">
        <f t="array" ref="AN270">INDEX($H270:$K270,0,MATCH(AN$266,$H$266:$K$266,0))*HLOOKUP(AN$265,$J$262:$R$263,2)</f>
        <v>0</v>
      </c>
      <c r="AO270" s="699" cm="1">
        <f t="array" ref="AO270">INDEX($H270:$K270,0,MATCH(AO$266,$H$266:$K$266,0))*HLOOKUP(AO$265,$J$262:$R$263,2)</f>
        <v>0</v>
      </c>
      <c r="AP270" s="699" cm="1">
        <f t="array" ref="AP270">INDEX($H270:$K270,0,MATCH(AP$266,$H$266:$K$266,0))*HLOOKUP(AP$265,$J$262:$R$263,2)</f>
        <v>0</v>
      </c>
      <c r="AQ270" s="699" cm="1">
        <f t="array" ref="AQ270">INDEX($H270:$K270,0,MATCH(AQ$266,$H$266:$K$266,0))*HLOOKUP(AQ$265,$J$262:$R$263,2)</f>
        <v>0</v>
      </c>
      <c r="AR270" s="699" cm="1">
        <f t="array" ref="AR270">INDEX($H270:$K270,0,MATCH(AR$266,$H$266:$K$266,0))*HLOOKUP(AR$265,$J$262:$R$263,2)</f>
        <v>0</v>
      </c>
      <c r="AS270" s="699" cm="1">
        <f t="array" ref="AS270">INDEX($H270:$K270,0,MATCH(AS$266,$H$266:$K$266,0))*HLOOKUP(AS$265,$J$262:$R$263,2)</f>
        <v>0</v>
      </c>
      <c r="AT270" s="699" cm="1">
        <f t="array" ref="AT270">INDEX($H270:$K270,0,MATCH(AT$266,$H$266:$K$266,0))*HLOOKUP(AT$265,$J$262:$R$263,2)</f>
        <v>0</v>
      </c>
      <c r="AU270" s="699" cm="1">
        <f t="array" ref="AU270">INDEX($H270:$K270,0,MATCH(AU$266,$H$266:$K$266,0))*HLOOKUP(AU$265,$J$262:$R$263,2)</f>
        <v>0</v>
      </c>
      <c r="AV270" s="193"/>
      <c r="AW270" s="193"/>
      <c r="AX270" s="16"/>
      <c r="AY270" s="8"/>
      <c r="AZ270" s="8"/>
      <c r="BA270" s="8"/>
    </row>
    <row r="271" spans="1:53" ht="14.5" outlineLevel="1" x14ac:dyDescent="0.35">
      <c r="A271" s="6"/>
      <c r="B271" s="7"/>
      <c r="C271" s="17"/>
      <c r="D271" s="17"/>
      <c r="E271" s="17"/>
      <c r="F271" s="26"/>
      <c r="G271" s="26" t="str">
        <f>_xlfn.CONCAT(H167:M167)</f>
        <v>GGGAg2Ea2</v>
      </c>
      <c r="H271" s="229">
        <f>IF(H251&gt;0,1,0)</f>
        <v>0</v>
      </c>
      <c r="I271" s="229">
        <f>IF(I251&gt;0,1,0)</f>
        <v>0</v>
      </c>
      <c r="J271" s="229">
        <f>IF(J251&gt;0,1,0)</f>
        <v>0</v>
      </c>
      <c r="K271" s="229">
        <f>IF(K251&gt;0,1,0)</f>
        <v>0</v>
      </c>
      <c r="L271" s="699" cm="1">
        <f t="array" ref="L271">INDEX($H271:$K271,0,MATCH(L$266,$H$266:$K$266,0))*HLOOKUP(L$265,$J$262:$R$263,2)</f>
        <v>0</v>
      </c>
      <c r="M271" s="699" cm="1">
        <f t="array" ref="M271">INDEX($H271:$K271,0,MATCH(M$266,$H$266:$K$266,0))*HLOOKUP(M$265,$J$262:$R$263,2)</f>
        <v>0</v>
      </c>
      <c r="N271" s="699" cm="1">
        <f t="array" ref="N271">INDEX($H271:$K271,0,MATCH(N$266,$H$266:$K$266,0))*HLOOKUP(N$265,$J$262:$R$263,2)</f>
        <v>0</v>
      </c>
      <c r="O271" s="699" cm="1">
        <f t="array" ref="O271">INDEX($H271:$K271,0,MATCH(O$266,$H$266:$K$266,0))*HLOOKUP(O$265,$J$262:$R$263,2)</f>
        <v>0</v>
      </c>
      <c r="P271" s="699" cm="1">
        <f t="array" ref="P271">INDEX($H271:$K271,0,MATCH(P$266,$H$266:$K$266,0))*HLOOKUP(P$265,$J$262:$R$263,2)</f>
        <v>0</v>
      </c>
      <c r="Q271" s="699" cm="1">
        <f t="array" ref="Q271">INDEX($H271:$K271,0,MATCH(Q$266,$H$266:$K$266,0))*HLOOKUP(Q$265,$J$262:$R$263,2)</f>
        <v>0</v>
      </c>
      <c r="R271" s="699" cm="1">
        <f t="array" ref="R271">INDEX($H271:$K271,0,MATCH(R$266,$H$266:$K$266,0))*HLOOKUP(R$265,$J$262:$R$263,2)</f>
        <v>0</v>
      </c>
      <c r="S271" s="699" cm="1">
        <f t="array" ref="S271">INDEX($H271:$K271,0,MATCH(S$266,$H$266:$K$266,0))*HLOOKUP(S$265,$J$262:$R$263,2)</f>
        <v>0</v>
      </c>
      <c r="T271" s="699" cm="1">
        <f t="array" ref="T271">INDEX($H271:$K271,0,MATCH(T$266,$H$266:$K$266,0))*HLOOKUP(T$265,$J$262:$R$263,2)</f>
        <v>0</v>
      </c>
      <c r="U271" s="699" cm="1">
        <f t="array" ref="U271">INDEX($H271:$K271,0,MATCH(U$266,$H$266:$K$266,0))*HLOOKUP(U$265,$J$262:$R$263,2)</f>
        <v>0</v>
      </c>
      <c r="V271" s="699" cm="1">
        <f t="array" ref="V271">INDEX($H271:$K271,0,MATCH(V$266,$H$266:$K$266,0))*HLOOKUP(V$265,$J$262:$R$263,2)</f>
        <v>0</v>
      </c>
      <c r="W271" s="699" cm="1">
        <f t="array" ref="W271">INDEX($H271:$K271,0,MATCH(W$266,$H$266:$K$266,0))*HLOOKUP(W$265,$J$262:$R$263,2)</f>
        <v>0</v>
      </c>
      <c r="X271" s="699" cm="1">
        <f t="array" ref="X271">INDEX($H271:$K271,0,MATCH(X$266,$H$266:$K$266,0))*HLOOKUP(X$265,$J$262:$R$263,2)</f>
        <v>0</v>
      </c>
      <c r="Y271" s="699" cm="1">
        <f t="array" ref="Y271">INDEX($H271:$K271,0,MATCH(Y$266,$H$266:$K$266,0))*HLOOKUP(Y$265,$J$262:$R$263,2)</f>
        <v>0</v>
      </c>
      <c r="Z271" s="699" cm="1">
        <f t="array" ref="Z271">INDEX($H271:$K271,0,MATCH(Z$266,$H$266:$K$266,0))*HLOOKUP(Z$265,$J$262:$R$263,2)</f>
        <v>0</v>
      </c>
      <c r="AA271" s="699" cm="1">
        <f t="array" ref="AA271">INDEX($H271:$K271,0,MATCH(AA$266,$H$266:$K$266,0))*HLOOKUP(AA$265,$J$262:$R$263,2)</f>
        <v>0</v>
      </c>
      <c r="AB271" s="699" cm="1">
        <f t="array" ref="AB271">INDEX($H271:$K271,0,MATCH(AB$266,$H$266:$K$266,0))*HLOOKUP(AB$265,$J$262:$R$263,2)</f>
        <v>0</v>
      </c>
      <c r="AC271" s="699" cm="1">
        <f t="array" ref="AC271">INDEX($H271:$K271,0,MATCH(AC$266,$H$266:$K$266,0))*HLOOKUP(AC$265,$J$262:$R$263,2)</f>
        <v>0</v>
      </c>
      <c r="AD271" s="699" cm="1">
        <f t="array" ref="AD271">INDEX($H271:$K271,0,MATCH(AD$266,$H$266:$K$266,0))*HLOOKUP(AD$265,$J$262:$R$263,2)</f>
        <v>0</v>
      </c>
      <c r="AE271" s="699" cm="1">
        <f t="array" ref="AE271">INDEX($H271:$K271,0,MATCH(AE$266,$H$266:$K$266,0))*HLOOKUP(AE$265,$J$262:$R$263,2)</f>
        <v>0</v>
      </c>
      <c r="AF271" s="699" cm="1">
        <f t="array" ref="AF271">INDEX($H271:$K271,0,MATCH(AF$266,$H$266:$K$266,0))*HLOOKUP(AF$265,$J$262:$R$263,2)</f>
        <v>0</v>
      </c>
      <c r="AG271" s="699" cm="1">
        <f t="array" ref="AG271">INDEX($H271:$K271,0,MATCH(AG$266,$H$266:$K$266,0))*HLOOKUP(AG$265,$J$262:$R$263,2)</f>
        <v>0</v>
      </c>
      <c r="AH271" s="699" cm="1">
        <f t="array" ref="AH271">INDEX($H271:$K271,0,MATCH(AH$266,$H$266:$K$266,0))*HLOOKUP(AH$265,$J$262:$R$263,2)</f>
        <v>0</v>
      </c>
      <c r="AI271" s="699" cm="1">
        <f t="array" ref="AI271">INDEX($H271:$K271,0,MATCH(AI$266,$H$266:$K$266,0))*HLOOKUP(AI$265,$J$262:$R$263,2)</f>
        <v>0</v>
      </c>
      <c r="AJ271" s="699" cm="1">
        <f t="array" ref="AJ271">INDEX($H271:$K271,0,MATCH(AJ$266,$H$266:$K$266,0))*HLOOKUP(AJ$265,$J$262:$R$263,2)</f>
        <v>0</v>
      </c>
      <c r="AK271" s="699" cm="1">
        <f t="array" ref="AK271">INDEX($H271:$K271,0,MATCH(AK$266,$H$266:$K$266,0))*HLOOKUP(AK$265,$J$262:$R$263,2)</f>
        <v>0</v>
      </c>
      <c r="AL271" s="699" cm="1">
        <f t="array" ref="AL271">INDEX($H271:$K271,0,MATCH(AL$266,$H$266:$K$266,0))*HLOOKUP(AL$265,$J$262:$R$263,2)</f>
        <v>0</v>
      </c>
      <c r="AM271" s="699" cm="1">
        <f t="array" ref="AM271">INDEX($H271:$K271,0,MATCH(AM$266,$H$266:$K$266,0))*HLOOKUP(AM$265,$J$262:$R$263,2)</f>
        <v>0</v>
      </c>
      <c r="AN271" s="699" cm="1">
        <f t="array" ref="AN271">INDEX($H271:$K271,0,MATCH(AN$266,$H$266:$K$266,0))*HLOOKUP(AN$265,$J$262:$R$263,2)</f>
        <v>0</v>
      </c>
      <c r="AO271" s="699" cm="1">
        <f t="array" ref="AO271">INDEX($H271:$K271,0,MATCH(AO$266,$H$266:$K$266,0))*HLOOKUP(AO$265,$J$262:$R$263,2)</f>
        <v>0</v>
      </c>
      <c r="AP271" s="699" cm="1">
        <f t="array" ref="AP271">INDEX($H271:$K271,0,MATCH(AP$266,$H$266:$K$266,0))*HLOOKUP(AP$265,$J$262:$R$263,2)</f>
        <v>0</v>
      </c>
      <c r="AQ271" s="699" cm="1">
        <f t="array" ref="AQ271">INDEX($H271:$K271,0,MATCH(AQ$266,$H$266:$K$266,0))*HLOOKUP(AQ$265,$J$262:$R$263,2)</f>
        <v>0</v>
      </c>
      <c r="AR271" s="699" cm="1">
        <f t="array" ref="AR271">INDEX($H271:$K271,0,MATCH(AR$266,$H$266:$K$266,0))*HLOOKUP(AR$265,$J$262:$R$263,2)</f>
        <v>0</v>
      </c>
      <c r="AS271" s="699" cm="1">
        <f t="array" ref="AS271">INDEX($H271:$K271,0,MATCH(AS$266,$H$266:$K$266,0))*HLOOKUP(AS$265,$J$262:$R$263,2)</f>
        <v>0</v>
      </c>
      <c r="AT271" s="699" cm="1">
        <f t="array" ref="AT271">INDEX($H271:$K271,0,MATCH(AT$266,$H$266:$K$266,0))*HLOOKUP(AT$265,$J$262:$R$263,2)</f>
        <v>0</v>
      </c>
      <c r="AU271" s="699" cm="1">
        <f t="array" ref="AU271">INDEX($H271:$K271,0,MATCH(AU$266,$H$266:$K$266,0))*HLOOKUP(AU$265,$J$262:$R$263,2)</f>
        <v>0</v>
      </c>
      <c r="AV271" s="193"/>
      <c r="AW271" s="193"/>
      <c r="AX271" s="16"/>
      <c r="AY271" s="8"/>
      <c r="AZ271" s="8"/>
      <c r="BA271" s="8"/>
    </row>
    <row r="272" spans="1:53" ht="14.5" outlineLevel="1" x14ac:dyDescent="0.35">
      <c r="A272" s="6"/>
      <c r="B272" s="7"/>
      <c r="C272" s="17"/>
      <c r="D272" s="17"/>
      <c r="E272" s="17"/>
      <c r="F272" s="26"/>
      <c r="G272" s="26" t="str">
        <f>_xlfn.CONCAT(H168:M168)</f>
        <v>GGGAg2OFa2</v>
      </c>
      <c r="H272" s="229">
        <f>IF(H252&gt;0,1,0)</f>
        <v>0</v>
      </c>
      <c r="I272" s="229">
        <f>IF(I252&gt;0,1,0)</f>
        <v>0</v>
      </c>
      <c r="J272" s="229">
        <f>IF(J252&gt;0,1,0)</f>
        <v>0</v>
      </c>
      <c r="K272" s="229">
        <f>IF(K252&gt;0,1,0)</f>
        <v>0</v>
      </c>
      <c r="L272" s="699" cm="1">
        <f t="array" ref="L272">INDEX($H272:$K272,0,MATCH(L$266,$H$266:$K$266,0))*HLOOKUP(L$265,$J$262:$R$263,2)</f>
        <v>0</v>
      </c>
      <c r="M272" s="699" cm="1">
        <f t="array" ref="M272">INDEX($H272:$K272,0,MATCH(M$266,$H$266:$K$266,0))*HLOOKUP(M$265,$J$262:$R$263,2)</f>
        <v>0</v>
      </c>
      <c r="N272" s="699" cm="1">
        <f t="array" ref="N272">INDEX($H272:$K272,0,MATCH(N$266,$H$266:$K$266,0))*HLOOKUP(N$265,$J$262:$R$263,2)</f>
        <v>0</v>
      </c>
      <c r="O272" s="699" cm="1">
        <f t="array" ref="O272">INDEX($H272:$K272,0,MATCH(O$266,$H$266:$K$266,0))*HLOOKUP(O$265,$J$262:$R$263,2)</f>
        <v>0</v>
      </c>
      <c r="P272" s="699" cm="1">
        <f t="array" ref="P272">INDEX($H272:$K272,0,MATCH(P$266,$H$266:$K$266,0))*HLOOKUP(P$265,$J$262:$R$263,2)</f>
        <v>0</v>
      </c>
      <c r="Q272" s="699" cm="1">
        <f t="array" ref="Q272">INDEX($H272:$K272,0,MATCH(Q$266,$H$266:$K$266,0))*HLOOKUP(Q$265,$J$262:$R$263,2)</f>
        <v>0</v>
      </c>
      <c r="R272" s="699" cm="1">
        <f t="array" ref="R272">INDEX($H272:$K272,0,MATCH(R$266,$H$266:$K$266,0))*HLOOKUP(R$265,$J$262:$R$263,2)</f>
        <v>0</v>
      </c>
      <c r="S272" s="699" cm="1">
        <f t="array" ref="S272">INDEX($H272:$K272,0,MATCH(S$266,$H$266:$K$266,0))*HLOOKUP(S$265,$J$262:$R$263,2)</f>
        <v>0</v>
      </c>
      <c r="T272" s="699" cm="1">
        <f t="array" ref="T272">INDEX($H272:$K272,0,MATCH(T$266,$H$266:$K$266,0))*HLOOKUP(T$265,$J$262:$R$263,2)</f>
        <v>0</v>
      </c>
      <c r="U272" s="699" cm="1">
        <f t="array" ref="U272">INDEX($H272:$K272,0,MATCH(U$266,$H$266:$K$266,0))*HLOOKUP(U$265,$J$262:$R$263,2)</f>
        <v>0</v>
      </c>
      <c r="V272" s="699" cm="1">
        <f t="array" ref="V272">INDEX($H272:$K272,0,MATCH(V$266,$H$266:$K$266,0))*HLOOKUP(V$265,$J$262:$R$263,2)</f>
        <v>0</v>
      </c>
      <c r="W272" s="699" cm="1">
        <f t="array" ref="W272">INDEX($H272:$K272,0,MATCH(W$266,$H$266:$K$266,0))*HLOOKUP(W$265,$J$262:$R$263,2)</f>
        <v>0</v>
      </c>
      <c r="X272" s="699" cm="1">
        <f t="array" ref="X272">INDEX($H272:$K272,0,MATCH(X$266,$H$266:$K$266,0))*HLOOKUP(X$265,$J$262:$R$263,2)</f>
        <v>0</v>
      </c>
      <c r="Y272" s="699" cm="1">
        <f t="array" ref="Y272">INDEX($H272:$K272,0,MATCH(Y$266,$H$266:$K$266,0))*HLOOKUP(Y$265,$J$262:$R$263,2)</f>
        <v>0</v>
      </c>
      <c r="Z272" s="699" cm="1">
        <f t="array" ref="Z272">INDEX($H272:$K272,0,MATCH(Z$266,$H$266:$K$266,0))*HLOOKUP(Z$265,$J$262:$R$263,2)</f>
        <v>0</v>
      </c>
      <c r="AA272" s="699" cm="1">
        <f t="array" ref="AA272">INDEX($H272:$K272,0,MATCH(AA$266,$H$266:$K$266,0))*HLOOKUP(AA$265,$J$262:$R$263,2)</f>
        <v>0</v>
      </c>
      <c r="AB272" s="699" cm="1">
        <f t="array" ref="AB272">INDEX($H272:$K272,0,MATCH(AB$266,$H$266:$K$266,0))*HLOOKUP(AB$265,$J$262:$R$263,2)</f>
        <v>0</v>
      </c>
      <c r="AC272" s="699" cm="1">
        <f t="array" ref="AC272">INDEX($H272:$K272,0,MATCH(AC$266,$H$266:$K$266,0))*HLOOKUP(AC$265,$J$262:$R$263,2)</f>
        <v>0</v>
      </c>
      <c r="AD272" s="699" cm="1">
        <f t="array" ref="AD272">INDEX($H272:$K272,0,MATCH(AD$266,$H$266:$K$266,0))*HLOOKUP(AD$265,$J$262:$R$263,2)</f>
        <v>0</v>
      </c>
      <c r="AE272" s="699" cm="1">
        <f t="array" ref="AE272">INDEX($H272:$K272,0,MATCH(AE$266,$H$266:$K$266,0))*HLOOKUP(AE$265,$J$262:$R$263,2)</f>
        <v>0</v>
      </c>
      <c r="AF272" s="699" cm="1">
        <f t="array" ref="AF272">INDEX($H272:$K272,0,MATCH(AF$266,$H$266:$K$266,0))*HLOOKUP(AF$265,$J$262:$R$263,2)</f>
        <v>0</v>
      </c>
      <c r="AG272" s="699" cm="1">
        <f t="array" ref="AG272">INDEX($H272:$K272,0,MATCH(AG$266,$H$266:$K$266,0))*HLOOKUP(AG$265,$J$262:$R$263,2)</f>
        <v>0</v>
      </c>
      <c r="AH272" s="699" cm="1">
        <f t="array" ref="AH272">INDEX($H272:$K272,0,MATCH(AH$266,$H$266:$K$266,0))*HLOOKUP(AH$265,$J$262:$R$263,2)</f>
        <v>0</v>
      </c>
      <c r="AI272" s="699" cm="1">
        <f t="array" ref="AI272">INDEX($H272:$K272,0,MATCH(AI$266,$H$266:$K$266,0))*HLOOKUP(AI$265,$J$262:$R$263,2)</f>
        <v>0</v>
      </c>
      <c r="AJ272" s="699" cm="1">
        <f t="array" ref="AJ272">INDEX($H272:$K272,0,MATCH(AJ$266,$H$266:$K$266,0))*HLOOKUP(AJ$265,$J$262:$R$263,2)</f>
        <v>0</v>
      </c>
      <c r="AK272" s="699" cm="1">
        <f t="array" ref="AK272">INDEX($H272:$K272,0,MATCH(AK$266,$H$266:$K$266,0))*HLOOKUP(AK$265,$J$262:$R$263,2)</f>
        <v>0</v>
      </c>
      <c r="AL272" s="699" cm="1">
        <f t="array" ref="AL272">INDEX($H272:$K272,0,MATCH(AL$266,$H$266:$K$266,0))*HLOOKUP(AL$265,$J$262:$R$263,2)</f>
        <v>0</v>
      </c>
      <c r="AM272" s="699" cm="1">
        <f t="array" ref="AM272">INDEX($H272:$K272,0,MATCH(AM$266,$H$266:$K$266,0))*HLOOKUP(AM$265,$J$262:$R$263,2)</f>
        <v>0</v>
      </c>
      <c r="AN272" s="699" cm="1">
        <f t="array" ref="AN272">INDEX($H272:$K272,0,MATCH(AN$266,$H$266:$K$266,0))*HLOOKUP(AN$265,$J$262:$R$263,2)</f>
        <v>0</v>
      </c>
      <c r="AO272" s="699" cm="1">
        <f t="array" ref="AO272">INDEX($H272:$K272,0,MATCH(AO$266,$H$266:$K$266,0))*HLOOKUP(AO$265,$J$262:$R$263,2)</f>
        <v>0</v>
      </c>
      <c r="AP272" s="699" cm="1">
        <f t="array" ref="AP272">INDEX($H272:$K272,0,MATCH(AP$266,$H$266:$K$266,0))*HLOOKUP(AP$265,$J$262:$R$263,2)</f>
        <v>0</v>
      </c>
      <c r="AQ272" s="699" cm="1">
        <f t="array" ref="AQ272">INDEX($H272:$K272,0,MATCH(AQ$266,$H$266:$K$266,0))*HLOOKUP(AQ$265,$J$262:$R$263,2)</f>
        <v>0</v>
      </c>
      <c r="AR272" s="699" cm="1">
        <f t="array" ref="AR272">INDEX($H272:$K272,0,MATCH(AR$266,$H$266:$K$266,0))*HLOOKUP(AR$265,$J$262:$R$263,2)</f>
        <v>0</v>
      </c>
      <c r="AS272" s="699" cm="1">
        <f t="array" ref="AS272">INDEX($H272:$K272,0,MATCH(AS$266,$H$266:$K$266,0))*HLOOKUP(AS$265,$J$262:$R$263,2)</f>
        <v>0</v>
      </c>
      <c r="AT272" s="699" cm="1">
        <f t="array" ref="AT272">INDEX($H272:$K272,0,MATCH(AT$266,$H$266:$K$266,0))*HLOOKUP(AT$265,$J$262:$R$263,2)</f>
        <v>0</v>
      </c>
      <c r="AU272" s="699" cm="1">
        <f t="array" ref="AU272">INDEX($H272:$K272,0,MATCH(AU$266,$H$266:$K$266,0))*HLOOKUP(AU$265,$J$262:$R$263,2)</f>
        <v>0</v>
      </c>
      <c r="AV272" s="193"/>
      <c r="AW272" s="193"/>
      <c r="AX272" s="16"/>
      <c r="AY272" s="8"/>
      <c r="AZ272" s="8"/>
      <c r="BA272" s="8"/>
    </row>
    <row r="273" spans="1:84" ht="14.5" outlineLevel="1" x14ac:dyDescent="0.35">
      <c r="A273" s="6"/>
      <c r="B273" s="7"/>
      <c r="C273" s="17"/>
      <c r="D273" s="17"/>
      <c r="E273" s="17"/>
      <c r="F273" s="26"/>
      <c r="G273" s="26" t="str">
        <f>_xlfn.CONCAT(H169:M169)</f>
        <v>GGGAg2LFa2</v>
      </c>
      <c r="H273" s="229">
        <f>IF(H253&gt;0,1,0)</f>
        <v>0</v>
      </c>
      <c r="I273" s="229">
        <f>IF(I253&gt;0,1,0)</f>
        <v>0</v>
      </c>
      <c r="J273" s="229">
        <f>IF(J253&gt;0,1,0)</f>
        <v>0</v>
      </c>
      <c r="K273" s="229">
        <f>IF(K253&gt;0,1,0)</f>
        <v>0</v>
      </c>
      <c r="L273" s="699" cm="1">
        <f t="array" ref="L273">INDEX($H273:$K273,0,MATCH(L$266,$H$266:$K$266,0))*HLOOKUP(L$265,$J$262:$R$263,2)</f>
        <v>0</v>
      </c>
      <c r="M273" s="699" cm="1">
        <f t="array" ref="M273">INDEX($H273:$K273,0,MATCH(M$266,$H$266:$K$266,0))*HLOOKUP(M$265,$J$262:$R$263,2)</f>
        <v>0</v>
      </c>
      <c r="N273" s="699" cm="1">
        <f t="array" ref="N273">INDEX($H273:$K273,0,MATCH(N$266,$H$266:$K$266,0))*HLOOKUP(N$265,$J$262:$R$263,2)</f>
        <v>0</v>
      </c>
      <c r="O273" s="699" cm="1">
        <f t="array" ref="O273">INDEX($H273:$K273,0,MATCH(O$266,$H$266:$K$266,0))*HLOOKUP(O$265,$J$262:$R$263,2)</f>
        <v>0</v>
      </c>
      <c r="P273" s="699" cm="1">
        <f t="array" ref="P273">INDEX($H273:$K273,0,MATCH(P$266,$H$266:$K$266,0))*HLOOKUP(P$265,$J$262:$R$263,2)</f>
        <v>0</v>
      </c>
      <c r="Q273" s="699" cm="1">
        <f t="array" ref="Q273">INDEX($H273:$K273,0,MATCH(Q$266,$H$266:$K$266,0))*HLOOKUP(Q$265,$J$262:$R$263,2)</f>
        <v>0</v>
      </c>
      <c r="R273" s="699" cm="1">
        <f t="array" ref="R273">INDEX($H273:$K273,0,MATCH(R$266,$H$266:$K$266,0))*HLOOKUP(R$265,$J$262:$R$263,2)</f>
        <v>0</v>
      </c>
      <c r="S273" s="699" cm="1">
        <f t="array" ref="S273">INDEX($H273:$K273,0,MATCH(S$266,$H$266:$K$266,0))*HLOOKUP(S$265,$J$262:$R$263,2)</f>
        <v>0</v>
      </c>
      <c r="T273" s="699" cm="1">
        <f t="array" ref="T273">INDEX($H273:$K273,0,MATCH(T$266,$H$266:$K$266,0))*HLOOKUP(T$265,$J$262:$R$263,2)</f>
        <v>0</v>
      </c>
      <c r="U273" s="699" cm="1">
        <f t="array" ref="U273">INDEX($H273:$K273,0,MATCH(U$266,$H$266:$K$266,0))*HLOOKUP(U$265,$J$262:$R$263,2)</f>
        <v>0</v>
      </c>
      <c r="V273" s="699" cm="1">
        <f t="array" ref="V273">INDEX($H273:$K273,0,MATCH(V$266,$H$266:$K$266,0))*HLOOKUP(V$265,$J$262:$R$263,2)</f>
        <v>0</v>
      </c>
      <c r="W273" s="699" cm="1">
        <f t="array" ref="W273">INDEX($H273:$K273,0,MATCH(W$266,$H$266:$K$266,0))*HLOOKUP(W$265,$J$262:$R$263,2)</f>
        <v>0</v>
      </c>
      <c r="X273" s="699" cm="1">
        <f t="array" ref="X273">INDEX($H273:$K273,0,MATCH(X$266,$H$266:$K$266,0))*HLOOKUP(X$265,$J$262:$R$263,2)</f>
        <v>0</v>
      </c>
      <c r="Y273" s="699" cm="1">
        <f t="array" ref="Y273">INDEX($H273:$K273,0,MATCH(Y$266,$H$266:$K$266,0))*HLOOKUP(Y$265,$J$262:$R$263,2)</f>
        <v>0</v>
      </c>
      <c r="Z273" s="699" cm="1">
        <f t="array" ref="Z273">INDEX($H273:$K273,0,MATCH(Z$266,$H$266:$K$266,0))*HLOOKUP(Z$265,$J$262:$R$263,2)</f>
        <v>0</v>
      </c>
      <c r="AA273" s="699" cm="1">
        <f t="array" ref="AA273">INDEX($H273:$K273,0,MATCH(AA$266,$H$266:$K$266,0))*HLOOKUP(AA$265,$J$262:$R$263,2)</f>
        <v>0</v>
      </c>
      <c r="AB273" s="699" cm="1">
        <f t="array" ref="AB273">INDEX($H273:$K273,0,MATCH(AB$266,$H$266:$K$266,0))*HLOOKUP(AB$265,$J$262:$R$263,2)</f>
        <v>0</v>
      </c>
      <c r="AC273" s="699" cm="1">
        <f t="array" ref="AC273">INDEX($H273:$K273,0,MATCH(AC$266,$H$266:$K$266,0))*HLOOKUP(AC$265,$J$262:$R$263,2)</f>
        <v>0</v>
      </c>
      <c r="AD273" s="699" cm="1">
        <f t="array" ref="AD273">INDEX($H273:$K273,0,MATCH(AD$266,$H$266:$K$266,0))*HLOOKUP(AD$265,$J$262:$R$263,2)</f>
        <v>0</v>
      </c>
      <c r="AE273" s="699" cm="1">
        <f t="array" ref="AE273">INDEX($H273:$K273,0,MATCH(AE$266,$H$266:$K$266,0))*HLOOKUP(AE$265,$J$262:$R$263,2)</f>
        <v>0</v>
      </c>
      <c r="AF273" s="699" cm="1">
        <f t="array" ref="AF273">INDEX($H273:$K273,0,MATCH(AF$266,$H$266:$K$266,0))*HLOOKUP(AF$265,$J$262:$R$263,2)</f>
        <v>0</v>
      </c>
      <c r="AG273" s="699" cm="1">
        <f t="array" ref="AG273">INDEX($H273:$K273,0,MATCH(AG$266,$H$266:$K$266,0))*HLOOKUP(AG$265,$J$262:$R$263,2)</f>
        <v>0</v>
      </c>
      <c r="AH273" s="699" cm="1">
        <f t="array" ref="AH273">INDEX($H273:$K273,0,MATCH(AH$266,$H$266:$K$266,0))*HLOOKUP(AH$265,$J$262:$R$263,2)</f>
        <v>0</v>
      </c>
      <c r="AI273" s="699" cm="1">
        <f t="array" ref="AI273">INDEX($H273:$K273,0,MATCH(AI$266,$H$266:$K$266,0))*HLOOKUP(AI$265,$J$262:$R$263,2)</f>
        <v>0</v>
      </c>
      <c r="AJ273" s="699" cm="1">
        <f t="array" ref="AJ273">INDEX($H273:$K273,0,MATCH(AJ$266,$H$266:$K$266,0))*HLOOKUP(AJ$265,$J$262:$R$263,2)</f>
        <v>0</v>
      </c>
      <c r="AK273" s="699" cm="1">
        <f t="array" ref="AK273">INDEX($H273:$K273,0,MATCH(AK$266,$H$266:$K$266,0))*HLOOKUP(AK$265,$J$262:$R$263,2)</f>
        <v>0</v>
      </c>
      <c r="AL273" s="699" cm="1">
        <f t="array" ref="AL273">INDEX($H273:$K273,0,MATCH(AL$266,$H$266:$K$266,0))*HLOOKUP(AL$265,$J$262:$R$263,2)</f>
        <v>0</v>
      </c>
      <c r="AM273" s="699" cm="1">
        <f t="array" ref="AM273">INDEX($H273:$K273,0,MATCH(AM$266,$H$266:$K$266,0))*HLOOKUP(AM$265,$J$262:$R$263,2)</f>
        <v>0</v>
      </c>
      <c r="AN273" s="699" cm="1">
        <f t="array" ref="AN273">INDEX($H273:$K273,0,MATCH(AN$266,$H$266:$K$266,0))*HLOOKUP(AN$265,$J$262:$R$263,2)</f>
        <v>0</v>
      </c>
      <c r="AO273" s="699" cm="1">
        <f t="array" ref="AO273">INDEX($H273:$K273,0,MATCH(AO$266,$H$266:$K$266,0))*HLOOKUP(AO$265,$J$262:$R$263,2)</f>
        <v>0</v>
      </c>
      <c r="AP273" s="699" cm="1">
        <f t="array" ref="AP273">INDEX($H273:$K273,0,MATCH(AP$266,$H$266:$K$266,0))*HLOOKUP(AP$265,$J$262:$R$263,2)</f>
        <v>0</v>
      </c>
      <c r="AQ273" s="699" cm="1">
        <f t="array" ref="AQ273">INDEX($H273:$K273,0,MATCH(AQ$266,$H$266:$K$266,0))*HLOOKUP(AQ$265,$J$262:$R$263,2)</f>
        <v>0</v>
      </c>
      <c r="AR273" s="699" cm="1">
        <f t="array" ref="AR273">INDEX($H273:$K273,0,MATCH(AR$266,$H$266:$K$266,0))*HLOOKUP(AR$265,$J$262:$R$263,2)</f>
        <v>0</v>
      </c>
      <c r="AS273" s="699" cm="1">
        <f t="array" ref="AS273">INDEX($H273:$K273,0,MATCH(AS$266,$H$266:$K$266,0))*HLOOKUP(AS$265,$J$262:$R$263,2)</f>
        <v>0</v>
      </c>
      <c r="AT273" s="699" cm="1">
        <f t="array" ref="AT273">INDEX($H273:$K273,0,MATCH(AT$266,$H$266:$K$266,0))*HLOOKUP(AT$265,$J$262:$R$263,2)</f>
        <v>0</v>
      </c>
      <c r="AU273" s="699" cm="1">
        <f t="array" ref="AU273">INDEX($H273:$K273,0,MATCH(AU$266,$H$266:$K$266,0))*HLOOKUP(AU$265,$J$262:$R$263,2)</f>
        <v>0</v>
      </c>
      <c r="AV273" s="193"/>
      <c r="AW273" s="193"/>
      <c r="AX273" s="16"/>
      <c r="AY273" s="8"/>
      <c r="AZ273" s="8"/>
      <c r="BA273" s="8"/>
    </row>
    <row r="274" spans="1:84" ht="14.5" outlineLevel="1" x14ac:dyDescent="0.35">
      <c r="A274" s="6"/>
      <c r="B274" s="7"/>
      <c r="C274" s="17"/>
      <c r="D274" s="17"/>
      <c r="E274" s="17"/>
      <c r="F274" s="26"/>
      <c r="G274" s="26" t="str">
        <f>_xlfn.CONCAT(H170:M170)</f>
        <v>GGGC1Na2</v>
      </c>
      <c r="H274" s="229">
        <f>IF(H254&gt;0,1,0)</f>
        <v>0</v>
      </c>
      <c r="I274" s="229">
        <f>IF(I254&gt;0,1,0)</f>
        <v>0</v>
      </c>
      <c r="J274" s="229">
        <f>IF(J254&gt;0,1,0)</f>
        <v>0</v>
      </c>
      <c r="K274" s="229">
        <f>IF(K254&gt;0,1,0)</f>
        <v>0</v>
      </c>
      <c r="L274" s="699" cm="1">
        <f t="array" ref="L274">INDEX($H274:$K274,0,MATCH(L$266,$H$266:$K$266,0))*HLOOKUP(L$265,$J$262:$R$263,2)</f>
        <v>0</v>
      </c>
      <c r="M274" s="699" cm="1">
        <f t="array" ref="M274">INDEX($H274:$K274,0,MATCH(M$266,$H$266:$K$266,0))*HLOOKUP(M$265,$J$262:$R$263,2)</f>
        <v>0</v>
      </c>
      <c r="N274" s="699" cm="1">
        <f t="array" ref="N274">INDEX($H274:$K274,0,MATCH(N$266,$H$266:$K$266,0))*HLOOKUP(N$265,$J$262:$R$263,2)</f>
        <v>0</v>
      </c>
      <c r="O274" s="699" cm="1">
        <f t="array" ref="O274">INDEX($H274:$K274,0,MATCH(O$266,$H$266:$K$266,0))*HLOOKUP(O$265,$J$262:$R$263,2)</f>
        <v>0</v>
      </c>
      <c r="P274" s="699" cm="1">
        <f t="array" ref="P274">INDEX($H274:$K274,0,MATCH(P$266,$H$266:$K$266,0))*HLOOKUP(P$265,$J$262:$R$263,2)</f>
        <v>0</v>
      </c>
      <c r="Q274" s="699" cm="1">
        <f t="array" ref="Q274">INDEX($H274:$K274,0,MATCH(Q$266,$H$266:$K$266,0))*HLOOKUP(Q$265,$J$262:$R$263,2)</f>
        <v>0</v>
      </c>
      <c r="R274" s="699" cm="1">
        <f t="array" ref="R274">INDEX($H274:$K274,0,MATCH(R$266,$H$266:$K$266,0))*HLOOKUP(R$265,$J$262:$R$263,2)</f>
        <v>0</v>
      </c>
      <c r="S274" s="699" cm="1">
        <f t="array" ref="S274">INDEX($H274:$K274,0,MATCH(S$266,$H$266:$K$266,0))*HLOOKUP(S$265,$J$262:$R$263,2)</f>
        <v>0</v>
      </c>
      <c r="T274" s="699" cm="1">
        <f t="array" ref="T274">INDEX($H274:$K274,0,MATCH(T$266,$H$266:$K$266,0))*HLOOKUP(T$265,$J$262:$R$263,2)</f>
        <v>0</v>
      </c>
      <c r="U274" s="699" cm="1">
        <f t="array" ref="U274">INDEX($H274:$K274,0,MATCH(U$266,$H$266:$K$266,0))*HLOOKUP(U$265,$J$262:$R$263,2)</f>
        <v>0</v>
      </c>
      <c r="V274" s="699" cm="1">
        <f t="array" ref="V274">INDEX($H274:$K274,0,MATCH(V$266,$H$266:$K$266,0))*HLOOKUP(V$265,$J$262:$R$263,2)</f>
        <v>0</v>
      </c>
      <c r="W274" s="699" cm="1">
        <f t="array" ref="W274">INDEX($H274:$K274,0,MATCH(W$266,$H$266:$K$266,0))*HLOOKUP(W$265,$J$262:$R$263,2)</f>
        <v>0</v>
      </c>
      <c r="X274" s="699" cm="1">
        <f t="array" ref="X274">INDEX($H274:$K274,0,MATCH(X$266,$H$266:$K$266,0))*HLOOKUP(X$265,$J$262:$R$263,2)</f>
        <v>0</v>
      </c>
      <c r="Y274" s="699" cm="1">
        <f t="array" ref="Y274">INDEX($H274:$K274,0,MATCH(Y$266,$H$266:$K$266,0))*HLOOKUP(Y$265,$J$262:$R$263,2)</f>
        <v>0</v>
      </c>
      <c r="Z274" s="699" cm="1">
        <f t="array" ref="Z274">INDEX($H274:$K274,0,MATCH(Z$266,$H$266:$K$266,0))*HLOOKUP(Z$265,$J$262:$R$263,2)</f>
        <v>0</v>
      </c>
      <c r="AA274" s="699" cm="1">
        <f t="array" ref="AA274">INDEX($H274:$K274,0,MATCH(AA$266,$H$266:$K$266,0))*HLOOKUP(AA$265,$J$262:$R$263,2)</f>
        <v>0</v>
      </c>
      <c r="AB274" s="699" cm="1">
        <f t="array" ref="AB274">INDEX($H274:$K274,0,MATCH(AB$266,$H$266:$K$266,0))*HLOOKUP(AB$265,$J$262:$R$263,2)</f>
        <v>0</v>
      </c>
      <c r="AC274" s="699" cm="1">
        <f t="array" ref="AC274">INDEX($H274:$K274,0,MATCH(AC$266,$H$266:$K$266,0))*HLOOKUP(AC$265,$J$262:$R$263,2)</f>
        <v>0</v>
      </c>
      <c r="AD274" s="699" cm="1">
        <f t="array" ref="AD274">INDEX($H274:$K274,0,MATCH(AD$266,$H$266:$K$266,0))*HLOOKUP(AD$265,$J$262:$R$263,2)</f>
        <v>0</v>
      </c>
      <c r="AE274" s="699" cm="1">
        <f t="array" ref="AE274">INDEX($H274:$K274,0,MATCH(AE$266,$H$266:$K$266,0))*HLOOKUP(AE$265,$J$262:$R$263,2)</f>
        <v>0</v>
      </c>
      <c r="AF274" s="699" cm="1">
        <f t="array" ref="AF274">INDEX($H274:$K274,0,MATCH(AF$266,$H$266:$K$266,0))*HLOOKUP(AF$265,$J$262:$R$263,2)</f>
        <v>0</v>
      </c>
      <c r="AG274" s="699" cm="1">
        <f t="array" ref="AG274">INDEX($H274:$K274,0,MATCH(AG$266,$H$266:$K$266,0))*HLOOKUP(AG$265,$J$262:$R$263,2)</f>
        <v>0</v>
      </c>
      <c r="AH274" s="699" cm="1">
        <f t="array" ref="AH274">INDEX($H274:$K274,0,MATCH(AH$266,$H$266:$K$266,0))*HLOOKUP(AH$265,$J$262:$R$263,2)</f>
        <v>0</v>
      </c>
      <c r="AI274" s="699" cm="1">
        <f t="array" ref="AI274">INDEX($H274:$K274,0,MATCH(AI$266,$H$266:$K$266,0))*HLOOKUP(AI$265,$J$262:$R$263,2)</f>
        <v>0</v>
      </c>
      <c r="AJ274" s="699" cm="1">
        <f t="array" ref="AJ274">INDEX($H274:$K274,0,MATCH(AJ$266,$H$266:$K$266,0))*HLOOKUP(AJ$265,$J$262:$R$263,2)</f>
        <v>0</v>
      </c>
      <c r="AK274" s="699" cm="1">
        <f t="array" ref="AK274">INDEX($H274:$K274,0,MATCH(AK$266,$H$266:$K$266,0))*HLOOKUP(AK$265,$J$262:$R$263,2)</f>
        <v>0</v>
      </c>
      <c r="AL274" s="699" cm="1">
        <f t="array" ref="AL274">INDEX($H274:$K274,0,MATCH(AL$266,$H$266:$K$266,0))*HLOOKUP(AL$265,$J$262:$R$263,2)</f>
        <v>0</v>
      </c>
      <c r="AM274" s="699" cm="1">
        <f t="array" ref="AM274">INDEX($H274:$K274,0,MATCH(AM$266,$H$266:$K$266,0))*HLOOKUP(AM$265,$J$262:$R$263,2)</f>
        <v>0</v>
      </c>
      <c r="AN274" s="699" cm="1">
        <f t="array" ref="AN274">INDEX($H274:$K274,0,MATCH(AN$266,$H$266:$K$266,0))*HLOOKUP(AN$265,$J$262:$R$263,2)</f>
        <v>0</v>
      </c>
      <c r="AO274" s="699" cm="1">
        <f t="array" ref="AO274">INDEX($H274:$K274,0,MATCH(AO$266,$H$266:$K$266,0))*HLOOKUP(AO$265,$J$262:$R$263,2)</f>
        <v>0</v>
      </c>
      <c r="AP274" s="699" cm="1">
        <f t="array" ref="AP274">INDEX($H274:$K274,0,MATCH(AP$266,$H$266:$K$266,0))*HLOOKUP(AP$265,$J$262:$R$263,2)</f>
        <v>0</v>
      </c>
      <c r="AQ274" s="699" cm="1">
        <f t="array" ref="AQ274">INDEX($H274:$K274,0,MATCH(AQ$266,$H$266:$K$266,0))*HLOOKUP(AQ$265,$J$262:$R$263,2)</f>
        <v>0</v>
      </c>
      <c r="AR274" s="699" cm="1">
        <f t="array" ref="AR274">INDEX($H274:$K274,0,MATCH(AR$266,$H$266:$K$266,0))*HLOOKUP(AR$265,$J$262:$R$263,2)</f>
        <v>0</v>
      </c>
      <c r="AS274" s="699" cm="1">
        <f t="array" ref="AS274">INDEX($H274:$K274,0,MATCH(AS$266,$H$266:$K$266,0))*HLOOKUP(AS$265,$J$262:$R$263,2)</f>
        <v>0</v>
      </c>
      <c r="AT274" s="699" cm="1">
        <f t="array" ref="AT274">INDEX($H274:$K274,0,MATCH(AT$266,$H$266:$K$266,0))*HLOOKUP(AT$265,$J$262:$R$263,2)</f>
        <v>0</v>
      </c>
      <c r="AU274" s="699" cm="1">
        <f t="array" ref="AU274">INDEX($H274:$K274,0,MATCH(AU$266,$H$266:$K$266,0))*HLOOKUP(AU$265,$J$262:$R$263,2)</f>
        <v>0</v>
      </c>
      <c r="AV274" s="193"/>
      <c r="AW274" s="193"/>
      <c r="AX274" s="16"/>
      <c r="AY274" s="8"/>
      <c r="AZ274" s="8"/>
      <c r="BA274" s="8"/>
    </row>
    <row r="275" spans="1:84" ht="14.5" outlineLevel="1" x14ac:dyDescent="0.35">
      <c r="A275" s="6"/>
      <c r="B275" s="7"/>
      <c r="C275" s="17"/>
      <c r="D275" s="17"/>
      <c r="E275" s="17"/>
      <c r="F275" s="26"/>
      <c r="G275" s="26" t="str">
        <f>_xlfn.CONCAT(H171:M171)</f>
        <v>GGGC1Ea2</v>
      </c>
      <c r="H275" s="229">
        <f>IF(H255&gt;0,1,0)</f>
        <v>0</v>
      </c>
      <c r="I275" s="229">
        <f>IF(I255&gt;0,1,0)</f>
        <v>0</v>
      </c>
      <c r="J275" s="229">
        <f>IF(J255&gt;0,1,0)</f>
        <v>0</v>
      </c>
      <c r="K275" s="229">
        <f>IF(K255&gt;0,1,0)</f>
        <v>0</v>
      </c>
      <c r="L275" s="699" cm="1">
        <f t="array" ref="L275">INDEX($H275:$K275,0,MATCH(L$266,$H$266:$K$266,0))*HLOOKUP(L$265,$J$262:$R$263,2)</f>
        <v>0</v>
      </c>
      <c r="M275" s="699" cm="1">
        <f t="array" ref="M275">INDEX($H275:$K275,0,MATCH(M$266,$H$266:$K$266,0))*HLOOKUP(M$265,$J$262:$R$263,2)</f>
        <v>0</v>
      </c>
      <c r="N275" s="699" cm="1">
        <f t="array" ref="N275">INDEX($H275:$K275,0,MATCH(N$266,$H$266:$K$266,0))*HLOOKUP(N$265,$J$262:$R$263,2)</f>
        <v>0</v>
      </c>
      <c r="O275" s="699" cm="1">
        <f t="array" ref="O275">INDEX($H275:$K275,0,MATCH(O$266,$H$266:$K$266,0))*HLOOKUP(O$265,$J$262:$R$263,2)</f>
        <v>0</v>
      </c>
      <c r="P275" s="699" cm="1">
        <f t="array" ref="P275">INDEX($H275:$K275,0,MATCH(P$266,$H$266:$K$266,0))*HLOOKUP(P$265,$J$262:$R$263,2)</f>
        <v>0</v>
      </c>
      <c r="Q275" s="699" cm="1">
        <f t="array" ref="Q275">INDEX($H275:$K275,0,MATCH(Q$266,$H$266:$K$266,0))*HLOOKUP(Q$265,$J$262:$R$263,2)</f>
        <v>0</v>
      </c>
      <c r="R275" s="699" cm="1">
        <f t="array" ref="R275">INDEX($H275:$K275,0,MATCH(R$266,$H$266:$K$266,0))*HLOOKUP(R$265,$J$262:$R$263,2)</f>
        <v>0</v>
      </c>
      <c r="S275" s="699" cm="1">
        <f t="array" ref="S275">INDEX($H275:$K275,0,MATCH(S$266,$H$266:$K$266,0))*HLOOKUP(S$265,$J$262:$R$263,2)</f>
        <v>0</v>
      </c>
      <c r="T275" s="699" cm="1">
        <f t="array" ref="T275">INDEX($H275:$K275,0,MATCH(T$266,$H$266:$K$266,0))*HLOOKUP(T$265,$J$262:$R$263,2)</f>
        <v>0</v>
      </c>
      <c r="U275" s="699" cm="1">
        <f t="array" ref="U275">INDEX($H275:$K275,0,MATCH(U$266,$H$266:$K$266,0))*HLOOKUP(U$265,$J$262:$R$263,2)</f>
        <v>0</v>
      </c>
      <c r="V275" s="699" cm="1">
        <f t="array" ref="V275">INDEX($H275:$K275,0,MATCH(V$266,$H$266:$K$266,0))*HLOOKUP(V$265,$J$262:$R$263,2)</f>
        <v>0</v>
      </c>
      <c r="W275" s="699" cm="1">
        <f t="array" ref="W275">INDEX($H275:$K275,0,MATCH(W$266,$H$266:$K$266,0))*HLOOKUP(W$265,$J$262:$R$263,2)</f>
        <v>0</v>
      </c>
      <c r="X275" s="699" cm="1">
        <f t="array" ref="X275">INDEX($H275:$K275,0,MATCH(X$266,$H$266:$K$266,0))*HLOOKUP(X$265,$J$262:$R$263,2)</f>
        <v>0</v>
      </c>
      <c r="Y275" s="699" cm="1">
        <f t="array" ref="Y275">INDEX($H275:$K275,0,MATCH(Y$266,$H$266:$K$266,0))*HLOOKUP(Y$265,$J$262:$R$263,2)</f>
        <v>0</v>
      </c>
      <c r="Z275" s="699" cm="1">
        <f t="array" ref="Z275">INDEX($H275:$K275,0,MATCH(Z$266,$H$266:$K$266,0))*HLOOKUP(Z$265,$J$262:$R$263,2)</f>
        <v>0</v>
      </c>
      <c r="AA275" s="699" cm="1">
        <f t="array" ref="AA275">INDEX($H275:$K275,0,MATCH(AA$266,$H$266:$K$266,0))*HLOOKUP(AA$265,$J$262:$R$263,2)</f>
        <v>0</v>
      </c>
      <c r="AB275" s="699" cm="1">
        <f t="array" ref="AB275">INDEX($H275:$K275,0,MATCH(AB$266,$H$266:$K$266,0))*HLOOKUP(AB$265,$J$262:$R$263,2)</f>
        <v>0</v>
      </c>
      <c r="AC275" s="699" cm="1">
        <f t="array" ref="AC275">INDEX($H275:$K275,0,MATCH(AC$266,$H$266:$K$266,0))*HLOOKUP(AC$265,$J$262:$R$263,2)</f>
        <v>0</v>
      </c>
      <c r="AD275" s="699" cm="1">
        <f t="array" ref="AD275">INDEX($H275:$K275,0,MATCH(AD$266,$H$266:$K$266,0))*HLOOKUP(AD$265,$J$262:$R$263,2)</f>
        <v>0</v>
      </c>
      <c r="AE275" s="699" cm="1">
        <f t="array" ref="AE275">INDEX($H275:$K275,0,MATCH(AE$266,$H$266:$K$266,0))*HLOOKUP(AE$265,$J$262:$R$263,2)</f>
        <v>0</v>
      </c>
      <c r="AF275" s="699" cm="1">
        <f t="array" ref="AF275">INDEX($H275:$K275,0,MATCH(AF$266,$H$266:$K$266,0))*HLOOKUP(AF$265,$J$262:$R$263,2)</f>
        <v>0</v>
      </c>
      <c r="AG275" s="699" cm="1">
        <f t="array" ref="AG275">INDEX($H275:$K275,0,MATCH(AG$266,$H$266:$K$266,0))*HLOOKUP(AG$265,$J$262:$R$263,2)</f>
        <v>0</v>
      </c>
      <c r="AH275" s="699" cm="1">
        <f t="array" ref="AH275">INDEX($H275:$K275,0,MATCH(AH$266,$H$266:$K$266,0))*HLOOKUP(AH$265,$J$262:$R$263,2)</f>
        <v>0</v>
      </c>
      <c r="AI275" s="699" cm="1">
        <f t="array" ref="AI275">INDEX($H275:$K275,0,MATCH(AI$266,$H$266:$K$266,0))*HLOOKUP(AI$265,$J$262:$R$263,2)</f>
        <v>0</v>
      </c>
      <c r="AJ275" s="699" cm="1">
        <f t="array" ref="AJ275">INDEX($H275:$K275,0,MATCH(AJ$266,$H$266:$K$266,0))*HLOOKUP(AJ$265,$J$262:$R$263,2)</f>
        <v>0</v>
      </c>
      <c r="AK275" s="699" cm="1">
        <f t="array" ref="AK275">INDEX($H275:$K275,0,MATCH(AK$266,$H$266:$K$266,0))*HLOOKUP(AK$265,$J$262:$R$263,2)</f>
        <v>0</v>
      </c>
      <c r="AL275" s="699" cm="1">
        <f t="array" ref="AL275">INDEX($H275:$K275,0,MATCH(AL$266,$H$266:$K$266,0))*HLOOKUP(AL$265,$J$262:$R$263,2)</f>
        <v>0</v>
      </c>
      <c r="AM275" s="699" cm="1">
        <f t="array" ref="AM275">INDEX($H275:$K275,0,MATCH(AM$266,$H$266:$K$266,0))*HLOOKUP(AM$265,$J$262:$R$263,2)</f>
        <v>0</v>
      </c>
      <c r="AN275" s="699" cm="1">
        <f t="array" ref="AN275">INDEX($H275:$K275,0,MATCH(AN$266,$H$266:$K$266,0))*HLOOKUP(AN$265,$J$262:$R$263,2)</f>
        <v>0</v>
      </c>
      <c r="AO275" s="699" cm="1">
        <f t="array" ref="AO275">INDEX($H275:$K275,0,MATCH(AO$266,$H$266:$K$266,0))*HLOOKUP(AO$265,$J$262:$R$263,2)</f>
        <v>0</v>
      </c>
      <c r="AP275" s="699" cm="1">
        <f t="array" ref="AP275">INDEX($H275:$K275,0,MATCH(AP$266,$H$266:$K$266,0))*HLOOKUP(AP$265,$J$262:$R$263,2)</f>
        <v>0</v>
      </c>
      <c r="AQ275" s="699" cm="1">
        <f t="array" ref="AQ275">INDEX($H275:$K275,0,MATCH(AQ$266,$H$266:$K$266,0))*HLOOKUP(AQ$265,$J$262:$R$263,2)</f>
        <v>0</v>
      </c>
      <c r="AR275" s="699" cm="1">
        <f t="array" ref="AR275">INDEX($H275:$K275,0,MATCH(AR$266,$H$266:$K$266,0))*HLOOKUP(AR$265,$J$262:$R$263,2)</f>
        <v>0</v>
      </c>
      <c r="AS275" s="699" cm="1">
        <f t="array" ref="AS275">INDEX($H275:$K275,0,MATCH(AS$266,$H$266:$K$266,0))*HLOOKUP(AS$265,$J$262:$R$263,2)</f>
        <v>0</v>
      </c>
      <c r="AT275" s="699" cm="1">
        <f t="array" ref="AT275">INDEX($H275:$K275,0,MATCH(AT$266,$H$266:$K$266,0))*HLOOKUP(AT$265,$J$262:$R$263,2)</f>
        <v>0</v>
      </c>
      <c r="AU275" s="699" cm="1">
        <f t="array" ref="AU275">INDEX($H275:$K275,0,MATCH(AU$266,$H$266:$K$266,0))*HLOOKUP(AU$265,$J$262:$R$263,2)</f>
        <v>0</v>
      </c>
      <c r="AV275" s="193"/>
      <c r="AW275" s="193"/>
      <c r="AX275" s="16"/>
      <c r="AY275" s="8"/>
      <c r="AZ275" s="8"/>
      <c r="BA275" s="8"/>
    </row>
    <row r="276" spans="1:84" ht="14.5" outlineLevel="1" x14ac:dyDescent="0.35">
      <c r="A276" s="6"/>
      <c r="B276" s="7"/>
      <c r="C276" s="17"/>
      <c r="D276" s="17"/>
      <c r="E276" s="17"/>
      <c r="F276" s="26"/>
      <c r="G276" s="26" t="str">
        <f>_xlfn.CONCAT(H172:M172)</f>
        <v>GGGC1Pa2</v>
      </c>
      <c r="H276" s="229">
        <f>IF(H256&gt;0,1,0)</f>
        <v>0</v>
      </c>
      <c r="I276" s="229">
        <f>IF(I256&gt;0,1,0)</f>
        <v>0</v>
      </c>
      <c r="J276" s="229">
        <f>IF(J256&gt;0,1,0)</f>
        <v>0</v>
      </c>
      <c r="K276" s="229">
        <f>IF(K256&gt;0,1,0)</f>
        <v>0</v>
      </c>
      <c r="L276" s="699" cm="1">
        <f t="array" ref="L276">INDEX($H276:$K276,0,MATCH(L$266,$H$266:$K$266,0))*HLOOKUP(L$265,$J$262:$R$263,2)</f>
        <v>0</v>
      </c>
      <c r="M276" s="699" cm="1">
        <f t="array" ref="M276">INDEX($H276:$K276,0,MATCH(M$266,$H$266:$K$266,0))*HLOOKUP(M$265,$J$262:$R$263,2)</f>
        <v>0</v>
      </c>
      <c r="N276" s="699" cm="1">
        <f t="array" ref="N276">INDEX($H276:$K276,0,MATCH(N$266,$H$266:$K$266,0))*HLOOKUP(N$265,$J$262:$R$263,2)</f>
        <v>0</v>
      </c>
      <c r="O276" s="699" cm="1">
        <f t="array" ref="O276">INDEX($H276:$K276,0,MATCH(O$266,$H$266:$K$266,0))*HLOOKUP(O$265,$J$262:$R$263,2)</f>
        <v>0</v>
      </c>
      <c r="P276" s="699" cm="1">
        <f t="array" ref="P276">INDEX($H276:$K276,0,MATCH(P$266,$H$266:$K$266,0))*HLOOKUP(P$265,$J$262:$R$263,2)</f>
        <v>0</v>
      </c>
      <c r="Q276" s="699" cm="1">
        <f t="array" ref="Q276">INDEX($H276:$K276,0,MATCH(Q$266,$H$266:$K$266,0))*HLOOKUP(Q$265,$J$262:$R$263,2)</f>
        <v>0</v>
      </c>
      <c r="R276" s="699" cm="1">
        <f t="array" ref="R276">INDEX($H276:$K276,0,MATCH(R$266,$H$266:$K$266,0))*HLOOKUP(R$265,$J$262:$R$263,2)</f>
        <v>0</v>
      </c>
      <c r="S276" s="699" cm="1">
        <f t="array" ref="S276">INDEX($H276:$K276,0,MATCH(S$266,$H$266:$K$266,0))*HLOOKUP(S$265,$J$262:$R$263,2)</f>
        <v>0</v>
      </c>
      <c r="T276" s="699" cm="1">
        <f t="array" ref="T276">INDEX($H276:$K276,0,MATCH(T$266,$H$266:$K$266,0))*HLOOKUP(T$265,$J$262:$R$263,2)</f>
        <v>0</v>
      </c>
      <c r="U276" s="699" cm="1">
        <f t="array" ref="U276">INDEX($H276:$K276,0,MATCH(U$266,$H$266:$K$266,0))*HLOOKUP(U$265,$J$262:$R$263,2)</f>
        <v>0</v>
      </c>
      <c r="V276" s="699" cm="1">
        <f t="array" ref="V276">INDEX($H276:$K276,0,MATCH(V$266,$H$266:$K$266,0))*HLOOKUP(V$265,$J$262:$R$263,2)</f>
        <v>0</v>
      </c>
      <c r="W276" s="699" cm="1">
        <f t="array" ref="W276">INDEX($H276:$K276,0,MATCH(W$266,$H$266:$K$266,0))*HLOOKUP(W$265,$J$262:$R$263,2)</f>
        <v>0</v>
      </c>
      <c r="X276" s="699" cm="1">
        <f t="array" ref="X276">INDEX($H276:$K276,0,MATCH(X$266,$H$266:$K$266,0))*HLOOKUP(X$265,$J$262:$R$263,2)</f>
        <v>0</v>
      </c>
      <c r="Y276" s="699" cm="1">
        <f t="array" ref="Y276">INDEX($H276:$K276,0,MATCH(Y$266,$H$266:$K$266,0))*HLOOKUP(Y$265,$J$262:$R$263,2)</f>
        <v>0</v>
      </c>
      <c r="Z276" s="699" cm="1">
        <f t="array" ref="Z276">INDEX($H276:$K276,0,MATCH(Z$266,$H$266:$K$266,0))*HLOOKUP(Z$265,$J$262:$R$263,2)</f>
        <v>0</v>
      </c>
      <c r="AA276" s="699" cm="1">
        <f t="array" ref="AA276">INDEX($H276:$K276,0,MATCH(AA$266,$H$266:$K$266,0))*HLOOKUP(AA$265,$J$262:$R$263,2)</f>
        <v>0</v>
      </c>
      <c r="AB276" s="699" cm="1">
        <f t="array" ref="AB276">INDEX($H276:$K276,0,MATCH(AB$266,$H$266:$K$266,0))*HLOOKUP(AB$265,$J$262:$R$263,2)</f>
        <v>0</v>
      </c>
      <c r="AC276" s="699" cm="1">
        <f t="array" ref="AC276">INDEX($H276:$K276,0,MATCH(AC$266,$H$266:$K$266,0))*HLOOKUP(AC$265,$J$262:$R$263,2)</f>
        <v>0</v>
      </c>
      <c r="AD276" s="699" cm="1">
        <f t="array" ref="AD276">INDEX($H276:$K276,0,MATCH(AD$266,$H$266:$K$266,0))*HLOOKUP(AD$265,$J$262:$R$263,2)</f>
        <v>0</v>
      </c>
      <c r="AE276" s="699" cm="1">
        <f t="array" ref="AE276">INDEX($H276:$K276,0,MATCH(AE$266,$H$266:$K$266,0))*HLOOKUP(AE$265,$J$262:$R$263,2)</f>
        <v>0</v>
      </c>
      <c r="AF276" s="699" cm="1">
        <f t="array" ref="AF276">INDEX($H276:$K276,0,MATCH(AF$266,$H$266:$K$266,0))*HLOOKUP(AF$265,$J$262:$R$263,2)</f>
        <v>0</v>
      </c>
      <c r="AG276" s="699" cm="1">
        <f t="array" ref="AG276">INDEX($H276:$K276,0,MATCH(AG$266,$H$266:$K$266,0))*HLOOKUP(AG$265,$J$262:$R$263,2)</f>
        <v>0</v>
      </c>
      <c r="AH276" s="699" cm="1">
        <f t="array" ref="AH276">INDEX($H276:$K276,0,MATCH(AH$266,$H$266:$K$266,0))*HLOOKUP(AH$265,$J$262:$R$263,2)</f>
        <v>0</v>
      </c>
      <c r="AI276" s="699" cm="1">
        <f t="array" ref="AI276">INDEX($H276:$K276,0,MATCH(AI$266,$H$266:$K$266,0))*HLOOKUP(AI$265,$J$262:$R$263,2)</f>
        <v>0</v>
      </c>
      <c r="AJ276" s="699" cm="1">
        <f t="array" ref="AJ276">INDEX($H276:$K276,0,MATCH(AJ$266,$H$266:$K$266,0))*HLOOKUP(AJ$265,$J$262:$R$263,2)</f>
        <v>0</v>
      </c>
      <c r="AK276" s="699" cm="1">
        <f t="array" ref="AK276">INDEX($H276:$K276,0,MATCH(AK$266,$H$266:$K$266,0))*HLOOKUP(AK$265,$J$262:$R$263,2)</f>
        <v>0</v>
      </c>
      <c r="AL276" s="699" cm="1">
        <f t="array" ref="AL276">INDEX($H276:$K276,0,MATCH(AL$266,$H$266:$K$266,0))*HLOOKUP(AL$265,$J$262:$R$263,2)</f>
        <v>0</v>
      </c>
      <c r="AM276" s="699" cm="1">
        <f t="array" ref="AM276">INDEX($H276:$K276,0,MATCH(AM$266,$H$266:$K$266,0))*HLOOKUP(AM$265,$J$262:$R$263,2)</f>
        <v>0</v>
      </c>
      <c r="AN276" s="699" cm="1">
        <f t="array" ref="AN276">INDEX($H276:$K276,0,MATCH(AN$266,$H$266:$K$266,0))*HLOOKUP(AN$265,$J$262:$R$263,2)</f>
        <v>0</v>
      </c>
      <c r="AO276" s="699" cm="1">
        <f t="array" ref="AO276">INDEX($H276:$K276,0,MATCH(AO$266,$H$266:$K$266,0))*HLOOKUP(AO$265,$J$262:$R$263,2)</f>
        <v>0</v>
      </c>
      <c r="AP276" s="699" cm="1">
        <f t="array" ref="AP276">INDEX($H276:$K276,0,MATCH(AP$266,$H$266:$K$266,0))*HLOOKUP(AP$265,$J$262:$R$263,2)</f>
        <v>0</v>
      </c>
      <c r="AQ276" s="699" cm="1">
        <f t="array" ref="AQ276">INDEX($H276:$K276,0,MATCH(AQ$266,$H$266:$K$266,0))*HLOOKUP(AQ$265,$J$262:$R$263,2)</f>
        <v>0</v>
      </c>
      <c r="AR276" s="699" cm="1">
        <f t="array" ref="AR276">INDEX($H276:$K276,0,MATCH(AR$266,$H$266:$K$266,0))*HLOOKUP(AR$265,$J$262:$R$263,2)</f>
        <v>0</v>
      </c>
      <c r="AS276" s="699" cm="1">
        <f t="array" ref="AS276">INDEX($H276:$K276,0,MATCH(AS$266,$H$266:$K$266,0))*HLOOKUP(AS$265,$J$262:$R$263,2)</f>
        <v>0</v>
      </c>
      <c r="AT276" s="699" cm="1">
        <f t="array" ref="AT276">INDEX($H276:$K276,0,MATCH(AT$266,$H$266:$K$266,0))*HLOOKUP(AT$265,$J$262:$R$263,2)</f>
        <v>0</v>
      </c>
      <c r="AU276" s="699" cm="1">
        <f t="array" ref="AU276">INDEX($H276:$K276,0,MATCH(AU$266,$H$266:$K$266,0))*HLOOKUP(AU$265,$J$262:$R$263,2)</f>
        <v>0</v>
      </c>
      <c r="AV276" s="193"/>
      <c r="AW276" s="193"/>
      <c r="AX276" s="16"/>
      <c r="AY276" s="8"/>
      <c r="AZ276" s="8"/>
      <c r="BA276" s="8"/>
    </row>
    <row r="277" spans="1:84" ht="14.5" outlineLevel="1" x14ac:dyDescent="0.35">
      <c r="A277" s="6"/>
      <c r="B277" s="7"/>
      <c r="C277" s="17"/>
      <c r="D277" s="17"/>
      <c r="E277" s="17"/>
      <c r="F277" s="26"/>
      <c r="G277" s="26" t="str">
        <f>_xlfn.CONCAT(H173:M173)</f>
        <v>GGGAg2OFa2</v>
      </c>
      <c r="H277" s="229">
        <f>IF(H257&gt;0,1,0)</f>
        <v>0</v>
      </c>
      <c r="I277" s="229">
        <f>IF(I257&gt;0,1,0)</f>
        <v>0</v>
      </c>
      <c r="J277" s="229">
        <f>IF(J257&gt;0,1,0)</f>
        <v>0</v>
      </c>
      <c r="K277" s="229">
        <f>IF(K257&gt;0,1,0)</f>
        <v>0</v>
      </c>
      <c r="L277" s="699" cm="1">
        <f t="array" ref="L277">INDEX($H277:$K277,0,MATCH(L$266,$H$266:$K$266,0))*HLOOKUP(L$265,$J$262:$R$263,2)</f>
        <v>0</v>
      </c>
      <c r="M277" s="699" cm="1">
        <f t="array" ref="M277">INDEX($H277:$K277,0,MATCH(M$266,$H$266:$K$266,0))*HLOOKUP(M$265,$J$262:$R$263,2)</f>
        <v>0</v>
      </c>
      <c r="N277" s="699" cm="1">
        <f t="array" ref="N277">INDEX($H277:$K277,0,MATCH(N$266,$H$266:$K$266,0))*HLOOKUP(N$265,$J$262:$R$263,2)</f>
        <v>0</v>
      </c>
      <c r="O277" s="699" cm="1">
        <f t="array" ref="O277">INDEX($H277:$K277,0,MATCH(O$266,$H$266:$K$266,0))*HLOOKUP(O$265,$J$262:$R$263,2)</f>
        <v>0</v>
      </c>
      <c r="P277" s="699" cm="1">
        <f t="array" ref="P277">INDEX($H277:$K277,0,MATCH(P$266,$H$266:$K$266,0))*HLOOKUP(P$265,$J$262:$R$263,2)</f>
        <v>0</v>
      </c>
      <c r="Q277" s="699" cm="1">
        <f t="array" ref="Q277">INDEX($H277:$K277,0,MATCH(Q$266,$H$266:$K$266,0))*HLOOKUP(Q$265,$J$262:$R$263,2)</f>
        <v>0</v>
      </c>
      <c r="R277" s="699" cm="1">
        <f t="array" ref="R277">INDEX($H277:$K277,0,MATCH(R$266,$H$266:$K$266,0))*HLOOKUP(R$265,$J$262:$R$263,2)</f>
        <v>0</v>
      </c>
      <c r="S277" s="699" cm="1">
        <f t="array" ref="S277">INDEX($H277:$K277,0,MATCH(S$266,$H$266:$K$266,0))*HLOOKUP(S$265,$J$262:$R$263,2)</f>
        <v>0</v>
      </c>
      <c r="T277" s="699" cm="1">
        <f t="array" ref="T277">INDEX($H277:$K277,0,MATCH(T$266,$H$266:$K$266,0))*HLOOKUP(T$265,$J$262:$R$263,2)</f>
        <v>0</v>
      </c>
      <c r="U277" s="699" cm="1">
        <f t="array" ref="U277">INDEX($H277:$K277,0,MATCH(U$266,$H$266:$K$266,0))*HLOOKUP(U$265,$J$262:$R$263,2)</f>
        <v>0</v>
      </c>
      <c r="V277" s="699" cm="1">
        <f t="array" ref="V277">INDEX($H277:$K277,0,MATCH(V$266,$H$266:$K$266,0))*HLOOKUP(V$265,$J$262:$R$263,2)</f>
        <v>0</v>
      </c>
      <c r="W277" s="699" cm="1">
        <f t="array" ref="W277">INDEX($H277:$K277,0,MATCH(W$266,$H$266:$K$266,0))*HLOOKUP(W$265,$J$262:$R$263,2)</f>
        <v>0</v>
      </c>
      <c r="X277" s="699" cm="1">
        <f t="array" ref="X277">INDEX($H277:$K277,0,MATCH(X$266,$H$266:$K$266,0))*HLOOKUP(X$265,$J$262:$R$263,2)</f>
        <v>0</v>
      </c>
      <c r="Y277" s="699" cm="1">
        <f t="array" ref="Y277">INDEX($H277:$K277,0,MATCH(Y$266,$H$266:$K$266,0))*HLOOKUP(Y$265,$J$262:$R$263,2)</f>
        <v>0</v>
      </c>
      <c r="Z277" s="699" cm="1">
        <f t="array" ref="Z277">INDEX($H277:$K277,0,MATCH(Z$266,$H$266:$K$266,0))*HLOOKUP(Z$265,$J$262:$R$263,2)</f>
        <v>0</v>
      </c>
      <c r="AA277" s="699" cm="1">
        <f t="array" ref="AA277">INDEX($H277:$K277,0,MATCH(AA$266,$H$266:$K$266,0))*HLOOKUP(AA$265,$J$262:$R$263,2)</f>
        <v>0</v>
      </c>
      <c r="AB277" s="699" cm="1">
        <f t="array" ref="AB277">INDEX($H277:$K277,0,MATCH(AB$266,$H$266:$K$266,0))*HLOOKUP(AB$265,$J$262:$R$263,2)</f>
        <v>0</v>
      </c>
      <c r="AC277" s="699" cm="1">
        <f t="array" ref="AC277">INDEX($H277:$K277,0,MATCH(AC$266,$H$266:$K$266,0))*HLOOKUP(AC$265,$J$262:$R$263,2)</f>
        <v>0</v>
      </c>
      <c r="AD277" s="699" cm="1">
        <f t="array" ref="AD277">INDEX($H277:$K277,0,MATCH(AD$266,$H$266:$K$266,0))*HLOOKUP(AD$265,$J$262:$R$263,2)</f>
        <v>0</v>
      </c>
      <c r="AE277" s="699" cm="1">
        <f t="array" ref="AE277">INDEX($H277:$K277,0,MATCH(AE$266,$H$266:$K$266,0))*HLOOKUP(AE$265,$J$262:$R$263,2)</f>
        <v>0</v>
      </c>
      <c r="AF277" s="699" cm="1">
        <f t="array" ref="AF277">INDEX($H277:$K277,0,MATCH(AF$266,$H$266:$K$266,0))*HLOOKUP(AF$265,$J$262:$R$263,2)</f>
        <v>0</v>
      </c>
      <c r="AG277" s="699" cm="1">
        <f t="array" ref="AG277">INDEX($H277:$K277,0,MATCH(AG$266,$H$266:$K$266,0))*HLOOKUP(AG$265,$J$262:$R$263,2)</f>
        <v>0</v>
      </c>
      <c r="AH277" s="699" cm="1">
        <f t="array" ref="AH277">INDEX($H277:$K277,0,MATCH(AH$266,$H$266:$K$266,0))*HLOOKUP(AH$265,$J$262:$R$263,2)</f>
        <v>0</v>
      </c>
      <c r="AI277" s="699" cm="1">
        <f t="array" ref="AI277">INDEX($H277:$K277,0,MATCH(AI$266,$H$266:$K$266,0))*HLOOKUP(AI$265,$J$262:$R$263,2)</f>
        <v>0</v>
      </c>
      <c r="AJ277" s="699" cm="1">
        <f t="array" ref="AJ277">INDEX($H277:$K277,0,MATCH(AJ$266,$H$266:$K$266,0))*HLOOKUP(AJ$265,$J$262:$R$263,2)</f>
        <v>0</v>
      </c>
      <c r="AK277" s="699" cm="1">
        <f t="array" ref="AK277">INDEX($H277:$K277,0,MATCH(AK$266,$H$266:$K$266,0))*HLOOKUP(AK$265,$J$262:$R$263,2)</f>
        <v>0</v>
      </c>
      <c r="AL277" s="699" cm="1">
        <f t="array" ref="AL277">INDEX($H277:$K277,0,MATCH(AL$266,$H$266:$K$266,0))*HLOOKUP(AL$265,$J$262:$R$263,2)</f>
        <v>0</v>
      </c>
      <c r="AM277" s="699" cm="1">
        <f t="array" ref="AM277">INDEX($H277:$K277,0,MATCH(AM$266,$H$266:$K$266,0))*HLOOKUP(AM$265,$J$262:$R$263,2)</f>
        <v>0</v>
      </c>
      <c r="AN277" s="699" cm="1">
        <f t="array" ref="AN277">INDEX($H277:$K277,0,MATCH(AN$266,$H$266:$K$266,0))*HLOOKUP(AN$265,$J$262:$R$263,2)</f>
        <v>0</v>
      </c>
      <c r="AO277" s="699" cm="1">
        <f t="array" ref="AO277">INDEX($H277:$K277,0,MATCH(AO$266,$H$266:$K$266,0))*HLOOKUP(AO$265,$J$262:$R$263,2)</f>
        <v>0</v>
      </c>
      <c r="AP277" s="699" cm="1">
        <f t="array" ref="AP277">INDEX($H277:$K277,0,MATCH(AP$266,$H$266:$K$266,0))*HLOOKUP(AP$265,$J$262:$R$263,2)</f>
        <v>0</v>
      </c>
      <c r="AQ277" s="699" cm="1">
        <f t="array" ref="AQ277">INDEX($H277:$K277,0,MATCH(AQ$266,$H$266:$K$266,0))*HLOOKUP(AQ$265,$J$262:$R$263,2)</f>
        <v>0</v>
      </c>
      <c r="AR277" s="699" cm="1">
        <f t="array" ref="AR277">INDEX($H277:$K277,0,MATCH(AR$266,$H$266:$K$266,0))*HLOOKUP(AR$265,$J$262:$R$263,2)</f>
        <v>0</v>
      </c>
      <c r="AS277" s="699" cm="1">
        <f t="array" ref="AS277">INDEX($H277:$K277,0,MATCH(AS$266,$H$266:$K$266,0))*HLOOKUP(AS$265,$J$262:$R$263,2)</f>
        <v>0</v>
      </c>
      <c r="AT277" s="699" cm="1">
        <f t="array" ref="AT277">INDEX($H277:$K277,0,MATCH(AT$266,$H$266:$K$266,0))*HLOOKUP(AT$265,$J$262:$R$263,2)</f>
        <v>0</v>
      </c>
      <c r="AU277" s="699" cm="1">
        <f t="array" ref="AU277">INDEX($H277:$K277,0,MATCH(AU$266,$H$266:$K$266,0))*HLOOKUP(AU$265,$J$262:$R$263,2)</f>
        <v>0</v>
      </c>
      <c r="AV277" s="193"/>
      <c r="AW277" s="193"/>
      <c r="AX277" s="16"/>
      <c r="AY277" s="8"/>
      <c r="AZ277" s="8"/>
      <c r="BA277" s="8"/>
    </row>
    <row r="278" spans="1:84" ht="14.5" outlineLevel="1" x14ac:dyDescent="0.35">
      <c r="A278" s="6"/>
      <c r="B278" s="7"/>
      <c r="C278" s="17"/>
      <c r="D278" s="17"/>
      <c r="E278" s="17"/>
      <c r="F278" s="26"/>
      <c r="G278" s="26" t="str">
        <f>_xlfn.CONCAT(H174:M174)</f>
        <v>GGGAg2LFa2</v>
      </c>
      <c r="H278" s="229">
        <f>IF(H258&gt;0,1,0)</f>
        <v>0</v>
      </c>
      <c r="I278" s="229">
        <f>IF(I258&gt;0,1,0)</f>
        <v>0</v>
      </c>
      <c r="J278" s="229">
        <f>IF(J258&gt;0,1,0)</f>
        <v>0</v>
      </c>
      <c r="K278" s="229">
        <f>IF(K258&gt;0,1,0)</f>
        <v>0</v>
      </c>
      <c r="L278" s="699" cm="1">
        <f t="array" ref="L278">INDEX($H278:$K278,0,MATCH(L$266,$H$266:$K$266,0))*HLOOKUP(L$265,$J$262:$R$263,2)</f>
        <v>0</v>
      </c>
      <c r="M278" s="699" cm="1">
        <f t="array" ref="M278">INDEX($H278:$K278,0,MATCH(M$266,$H$266:$K$266,0))*HLOOKUP(M$265,$J$262:$R$263,2)</f>
        <v>0</v>
      </c>
      <c r="N278" s="699" cm="1">
        <f t="array" ref="N278">INDEX($H278:$K278,0,MATCH(N$266,$H$266:$K$266,0))*HLOOKUP(N$265,$J$262:$R$263,2)</f>
        <v>0</v>
      </c>
      <c r="O278" s="699" cm="1">
        <f t="array" ref="O278">INDEX($H278:$K278,0,MATCH(O$266,$H$266:$K$266,0))*HLOOKUP(O$265,$J$262:$R$263,2)</f>
        <v>0</v>
      </c>
      <c r="P278" s="699" cm="1">
        <f t="array" ref="P278">INDEX($H278:$K278,0,MATCH(P$266,$H$266:$K$266,0))*HLOOKUP(P$265,$J$262:$R$263,2)</f>
        <v>0</v>
      </c>
      <c r="Q278" s="699" cm="1">
        <f t="array" ref="Q278">INDEX($H278:$K278,0,MATCH(Q$266,$H$266:$K$266,0))*HLOOKUP(Q$265,$J$262:$R$263,2)</f>
        <v>0</v>
      </c>
      <c r="R278" s="699" cm="1">
        <f t="array" ref="R278">INDEX($H278:$K278,0,MATCH(R$266,$H$266:$K$266,0))*HLOOKUP(R$265,$J$262:$R$263,2)</f>
        <v>0</v>
      </c>
      <c r="S278" s="699" cm="1">
        <f t="array" ref="S278">INDEX($H278:$K278,0,MATCH(S$266,$H$266:$K$266,0))*HLOOKUP(S$265,$J$262:$R$263,2)</f>
        <v>0</v>
      </c>
      <c r="T278" s="699" cm="1">
        <f t="array" ref="T278">INDEX($H278:$K278,0,MATCH(T$266,$H$266:$K$266,0))*HLOOKUP(T$265,$J$262:$R$263,2)</f>
        <v>0</v>
      </c>
      <c r="U278" s="699" cm="1">
        <f t="array" ref="U278">INDEX($H278:$K278,0,MATCH(U$266,$H$266:$K$266,0))*HLOOKUP(U$265,$J$262:$R$263,2)</f>
        <v>0</v>
      </c>
      <c r="V278" s="699" cm="1">
        <f t="array" ref="V278">INDEX($H278:$K278,0,MATCH(V$266,$H$266:$K$266,0))*HLOOKUP(V$265,$J$262:$R$263,2)</f>
        <v>0</v>
      </c>
      <c r="W278" s="699" cm="1">
        <f t="array" ref="W278">INDEX($H278:$K278,0,MATCH(W$266,$H$266:$K$266,0))*HLOOKUP(W$265,$J$262:$R$263,2)</f>
        <v>0</v>
      </c>
      <c r="X278" s="699" cm="1">
        <f t="array" ref="X278">INDEX($H278:$K278,0,MATCH(X$266,$H$266:$K$266,0))*HLOOKUP(X$265,$J$262:$R$263,2)</f>
        <v>0</v>
      </c>
      <c r="Y278" s="699" cm="1">
        <f t="array" ref="Y278">INDEX($H278:$K278,0,MATCH(Y$266,$H$266:$K$266,0))*HLOOKUP(Y$265,$J$262:$R$263,2)</f>
        <v>0</v>
      </c>
      <c r="Z278" s="699" cm="1">
        <f t="array" ref="Z278">INDEX($H278:$K278,0,MATCH(Z$266,$H$266:$K$266,0))*HLOOKUP(Z$265,$J$262:$R$263,2)</f>
        <v>0</v>
      </c>
      <c r="AA278" s="699" cm="1">
        <f t="array" ref="AA278">INDEX($H278:$K278,0,MATCH(AA$266,$H$266:$K$266,0))*HLOOKUP(AA$265,$J$262:$R$263,2)</f>
        <v>0</v>
      </c>
      <c r="AB278" s="699" cm="1">
        <f t="array" ref="AB278">INDEX($H278:$K278,0,MATCH(AB$266,$H$266:$K$266,0))*HLOOKUP(AB$265,$J$262:$R$263,2)</f>
        <v>0</v>
      </c>
      <c r="AC278" s="699" cm="1">
        <f t="array" ref="AC278">INDEX($H278:$K278,0,MATCH(AC$266,$H$266:$K$266,0))*HLOOKUP(AC$265,$J$262:$R$263,2)</f>
        <v>0</v>
      </c>
      <c r="AD278" s="699" cm="1">
        <f t="array" ref="AD278">INDEX($H278:$K278,0,MATCH(AD$266,$H$266:$K$266,0))*HLOOKUP(AD$265,$J$262:$R$263,2)</f>
        <v>0</v>
      </c>
      <c r="AE278" s="699" cm="1">
        <f t="array" ref="AE278">INDEX($H278:$K278,0,MATCH(AE$266,$H$266:$K$266,0))*HLOOKUP(AE$265,$J$262:$R$263,2)</f>
        <v>0</v>
      </c>
      <c r="AF278" s="699" cm="1">
        <f t="array" ref="AF278">INDEX($H278:$K278,0,MATCH(AF$266,$H$266:$K$266,0))*HLOOKUP(AF$265,$J$262:$R$263,2)</f>
        <v>0</v>
      </c>
      <c r="AG278" s="699" cm="1">
        <f t="array" ref="AG278">INDEX($H278:$K278,0,MATCH(AG$266,$H$266:$K$266,0))*HLOOKUP(AG$265,$J$262:$R$263,2)</f>
        <v>0</v>
      </c>
      <c r="AH278" s="699" cm="1">
        <f t="array" ref="AH278">INDEX($H278:$K278,0,MATCH(AH$266,$H$266:$K$266,0))*HLOOKUP(AH$265,$J$262:$R$263,2)</f>
        <v>0</v>
      </c>
      <c r="AI278" s="699" cm="1">
        <f t="array" ref="AI278">INDEX($H278:$K278,0,MATCH(AI$266,$H$266:$K$266,0))*HLOOKUP(AI$265,$J$262:$R$263,2)</f>
        <v>0</v>
      </c>
      <c r="AJ278" s="699" cm="1">
        <f t="array" ref="AJ278">INDEX($H278:$K278,0,MATCH(AJ$266,$H$266:$K$266,0))*HLOOKUP(AJ$265,$J$262:$R$263,2)</f>
        <v>0</v>
      </c>
      <c r="AK278" s="699" cm="1">
        <f t="array" ref="AK278">INDEX($H278:$K278,0,MATCH(AK$266,$H$266:$K$266,0))*HLOOKUP(AK$265,$J$262:$R$263,2)</f>
        <v>0</v>
      </c>
      <c r="AL278" s="699" cm="1">
        <f t="array" ref="AL278">INDEX($H278:$K278,0,MATCH(AL$266,$H$266:$K$266,0))*HLOOKUP(AL$265,$J$262:$R$263,2)</f>
        <v>0</v>
      </c>
      <c r="AM278" s="699" cm="1">
        <f t="array" ref="AM278">INDEX($H278:$K278,0,MATCH(AM$266,$H$266:$K$266,0))*HLOOKUP(AM$265,$J$262:$R$263,2)</f>
        <v>0</v>
      </c>
      <c r="AN278" s="699" cm="1">
        <f t="array" ref="AN278">INDEX($H278:$K278,0,MATCH(AN$266,$H$266:$K$266,0))*HLOOKUP(AN$265,$J$262:$R$263,2)</f>
        <v>0</v>
      </c>
      <c r="AO278" s="699" cm="1">
        <f t="array" ref="AO278">INDEX($H278:$K278,0,MATCH(AO$266,$H$266:$K$266,0))*HLOOKUP(AO$265,$J$262:$R$263,2)</f>
        <v>0</v>
      </c>
      <c r="AP278" s="699" cm="1">
        <f t="array" ref="AP278">INDEX($H278:$K278,0,MATCH(AP$266,$H$266:$K$266,0))*HLOOKUP(AP$265,$J$262:$R$263,2)</f>
        <v>0</v>
      </c>
      <c r="AQ278" s="699" cm="1">
        <f t="array" ref="AQ278">INDEX($H278:$K278,0,MATCH(AQ$266,$H$266:$K$266,0))*HLOOKUP(AQ$265,$J$262:$R$263,2)</f>
        <v>0</v>
      </c>
      <c r="AR278" s="699" cm="1">
        <f t="array" ref="AR278">INDEX($H278:$K278,0,MATCH(AR$266,$H$266:$K$266,0))*HLOOKUP(AR$265,$J$262:$R$263,2)</f>
        <v>0</v>
      </c>
      <c r="AS278" s="699" cm="1">
        <f t="array" ref="AS278">INDEX($H278:$K278,0,MATCH(AS$266,$H$266:$K$266,0))*HLOOKUP(AS$265,$J$262:$R$263,2)</f>
        <v>0</v>
      </c>
      <c r="AT278" s="699" cm="1">
        <f t="array" ref="AT278">INDEX($H278:$K278,0,MATCH(AT$266,$H$266:$K$266,0))*HLOOKUP(AT$265,$J$262:$R$263,2)</f>
        <v>0</v>
      </c>
      <c r="AU278" s="699" cm="1">
        <f t="array" ref="AU278">INDEX($H278:$K278,0,MATCH(AU$266,$H$266:$K$266,0))*HLOOKUP(AU$265,$J$262:$R$263,2)</f>
        <v>0</v>
      </c>
      <c r="AV278" s="193"/>
      <c r="AW278" s="193"/>
      <c r="AX278" s="16"/>
      <c r="AY278" s="8"/>
      <c r="AZ278" s="8"/>
      <c r="BA278" s="8"/>
    </row>
    <row r="279" spans="1:84" ht="14.5" outlineLevel="1" x14ac:dyDescent="0.35">
      <c r="A279" s="6"/>
      <c r="B279" s="7"/>
      <c r="C279" s="17"/>
      <c r="D279" s="17"/>
      <c r="E279" s="17"/>
      <c r="F279" s="26"/>
      <c r="G279" s="26" t="str">
        <f t="shared" ref="G279" si="80">_xlfn.CONCAT(H175:M175)</f>
        <v>SPSPSPSPSPsp</v>
      </c>
      <c r="H279" s="229">
        <f t="shared" ref="H279:K279" si="81">IF(H259&gt;0,1,0)</f>
        <v>1</v>
      </c>
      <c r="I279" s="229">
        <f t="shared" si="81"/>
        <v>0</v>
      </c>
      <c r="J279" s="229">
        <f t="shared" si="81"/>
        <v>1</v>
      </c>
      <c r="K279" s="229">
        <f t="shared" si="81"/>
        <v>0</v>
      </c>
      <c r="L279" s="699" cm="1">
        <f t="array" ref="L279">INDEX($H279:$K279,0,MATCH(L$266,$H$266:$K$266,0))*HLOOKUP(L$265,$J$262:$R$263,2)</f>
        <v>1</v>
      </c>
      <c r="M279" s="699" cm="1">
        <f t="array" ref="M279">INDEX($H279:$K279,0,MATCH(M$266,$H$266:$K$266,0))*HLOOKUP(M$265,$J$262:$R$263,2)</f>
        <v>0</v>
      </c>
      <c r="N279" s="699" cm="1">
        <f t="array" ref="N279">INDEX($H279:$K279,0,MATCH(N$266,$H$266:$K$266,0))*HLOOKUP(N$265,$J$262:$R$263,2)</f>
        <v>1</v>
      </c>
      <c r="O279" s="699" cm="1">
        <f t="array" ref="O279">INDEX($H279:$K279,0,MATCH(O$266,$H$266:$K$266,0))*HLOOKUP(O$265,$J$262:$R$263,2)</f>
        <v>0</v>
      </c>
      <c r="P279" s="699" cm="1">
        <f t="array" ref="P279">INDEX($H279:$K279,0,MATCH(P$266,$H$266:$K$266,0))*HLOOKUP(P$265,$J$262:$R$263,2)</f>
        <v>1</v>
      </c>
      <c r="Q279" s="699" cm="1">
        <f t="array" ref="Q279">INDEX($H279:$K279,0,MATCH(Q$266,$H$266:$K$266,0))*HLOOKUP(Q$265,$J$262:$R$263,2)</f>
        <v>0</v>
      </c>
      <c r="R279" s="699" cm="1">
        <f t="array" ref="R279">INDEX($H279:$K279,0,MATCH(R$266,$H$266:$K$266,0))*HLOOKUP(R$265,$J$262:$R$263,2)</f>
        <v>1</v>
      </c>
      <c r="S279" s="699" cm="1">
        <f t="array" ref="S279">INDEX($H279:$K279,0,MATCH(S$266,$H$266:$K$266,0))*HLOOKUP(S$265,$J$262:$R$263,2)</f>
        <v>0</v>
      </c>
      <c r="T279" s="699" cm="1">
        <f t="array" ref="T279">INDEX($H279:$K279,0,MATCH(T$266,$H$266:$K$266,0))*HLOOKUP(T$265,$J$262:$R$263,2)</f>
        <v>1</v>
      </c>
      <c r="U279" s="699" cm="1">
        <f t="array" ref="U279">INDEX($H279:$K279,0,MATCH(U$266,$H$266:$K$266,0))*HLOOKUP(U$265,$J$262:$R$263,2)</f>
        <v>0</v>
      </c>
      <c r="V279" s="699" cm="1">
        <f t="array" ref="V279">INDEX($H279:$K279,0,MATCH(V$266,$H$266:$K$266,0))*HLOOKUP(V$265,$J$262:$R$263,2)</f>
        <v>1</v>
      </c>
      <c r="W279" s="699" cm="1">
        <f t="array" ref="W279">INDEX($H279:$K279,0,MATCH(W$266,$H$266:$K$266,0))*HLOOKUP(W$265,$J$262:$R$263,2)</f>
        <v>0</v>
      </c>
      <c r="X279" s="699" cm="1">
        <f t="array" ref="X279">INDEX($H279:$K279,0,MATCH(X$266,$H$266:$K$266,0))*HLOOKUP(X$265,$J$262:$R$263,2)</f>
        <v>1</v>
      </c>
      <c r="Y279" s="699" cm="1">
        <f t="array" ref="Y279">INDEX($H279:$K279,0,MATCH(Y$266,$H$266:$K$266,0))*HLOOKUP(Y$265,$J$262:$R$263,2)</f>
        <v>0</v>
      </c>
      <c r="Z279" s="699" cm="1">
        <f t="array" ref="Z279">INDEX($H279:$K279,0,MATCH(Z$266,$H$266:$K$266,0))*HLOOKUP(Z$265,$J$262:$R$263,2)</f>
        <v>1</v>
      </c>
      <c r="AA279" s="699" cm="1">
        <f t="array" ref="AA279">INDEX($H279:$K279,0,MATCH(AA$266,$H$266:$K$266,0))*HLOOKUP(AA$265,$J$262:$R$263,2)</f>
        <v>0</v>
      </c>
      <c r="AB279" s="699" cm="1">
        <f t="array" ref="AB279">INDEX($H279:$K279,0,MATCH(AB$266,$H$266:$K$266,0))*HLOOKUP(AB$265,$J$262:$R$263,2)</f>
        <v>1</v>
      </c>
      <c r="AC279" s="699" cm="1">
        <f t="array" ref="AC279">INDEX($H279:$K279,0,MATCH(AC$266,$H$266:$K$266,0))*HLOOKUP(AC$265,$J$262:$R$263,2)</f>
        <v>0</v>
      </c>
      <c r="AD279" s="699" cm="1">
        <f t="array" ref="AD279">INDEX($H279:$K279,0,MATCH(AD$266,$H$266:$K$266,0))*HLOOKUP(AD$265,$J$262:$R$263,2)</f>
        <v>1</v>
      </c>
      <c r="AE279" s="699" cm="1">
        <f t="array" ref="AE279">INDEX($H279:$K279,0,MATCH(AE$266,$H$266:$K$266,0))*HLOOKUP(AE$265,$J$262:$R$263,2)</f>
        <v>0</v>
      </c>
      <c r="AF279" s="699" cm="1">
        <f t="array" ref="AF279">INDEX($H279:$K279,0,MATCH(AF$266,$H$266:$K$266,0))*HLOOKUP(AF$265,$J$262:$R$263,2)</f>
        <v>1</v>
      </c>
      <c r="AG279" s="699" cm="1">
        <f t="array" ref="AG279">INDEX($H279:$K279,0,MATCH(AG$266,$H$266:$K$266,0))*HLOOKUP(AG$265,$J$262:$R$263,2)</f>
        <v>0</v>
      </c>
      <c r="AH279" s="699" cm="1">
        <f t="array" ref="AH279">INDEX($H279:$K279,0,MATCH(AH$266,$H$266:$K$266,0))*HLOOKUP(AH$265,$J$262:$R$263,2)</f>
        <v>1</v>
      </c>
      <c r="AI279" s="699" cm="1">
        <f t="array" ref="AI279">INDEX($H279:$K279,0,MATCH(AI$266,$H$266:$K$266,0))*HLOOKUP(AI$265,$J$262:$R$263,2)</f>
        <v>0</v>
      </c>
      <c r="AJ279" s="699" cm="1">
        <f t="array" ref="AJ279">INDEX($H279:$K279,0,MATCH(AJ$266,$H$266:$K$266,0))*HLOOKUP(AJ$265,$J$262:$R$263,2)</f>
        <v>1</v>
      </c>
      <c r="AK279" s="699" cm="1">
        <f t="array" ref="AK279">INDEX($H279:$K279,0,MATCH(AK$266,$H$266:$K$266,0))*HLOOKUP(AK$265,$J$262:$R$263,2)</f>
        <v>0</v>
      </c>
      <c r="AL279" s="699" cm="1">
        <f t="array" ref="AL279">INDEX($H279:$K279,0,MATCH(AL$266,$H$266:$K$266,0))*HLOOKUP(AL$265,$J$262:$R$263,2)</f>
        <v>1</v>
      </c>
      <c r="AM279" s="699" cm="1">
        <f t="array" ref="AM279">INDEX($H279:$K279,0,MATCH(AM$266,$H$266:$K$266,0))*HLOOKUP(AM$265,$J$262:$R$263,2)</f>
        <v>0</v>
      </c>
      <c r="AN279" s="699" cm="1">
        <f t="array" ref="AN279">INDEX($H279:$K279,0,MATCH(AN$266,$H$266:$K$266,0))*HLOOKUP(AN$265,$J$262:$R$263,2)</f>
        <v>1</v>
      </c>
      <c r="AO279" s="699" cm="1">
        <f t="array" ref="AO279">INDEX($H279:$K279,0,MATCH(AO$266,$H$266:$K$266,0))*HLOOKUP(AO$265,$J$262:$R$263,2)</f>
        <v>0</v>
      </c>
      <c r="AP279" s="699" cm="1">
        <f t="array" ref="AP279">INDEX($H279:$K279,0,MATCH(AP$266,$H$266:$K$266,0))*HLOOKUP(AP$265,$J$262:$R$263,2)</f>
        <v>1</v>
      </c>
      <c r="AQ279" s="699" cm="1">
        <f t="array" ref="AQ279">INDEX($H279:$K279,0,MATCH(AQ$266,$H$266:$K$266,0))*HLOOKUP(AQ$265,$J$262:$R$263,2)</f>
        <v>0</v>
      </c>
      <c r="AR279" s="699" cm="1">
        <f t="array" ref="AR279">INDEX($H279:$K279,0,MATCH(AR$266,$H$266:$K$266,0))*HLOOKUP(AR$265,$J$262:$R$263,2)</f>
        <v>1</v>
      </c>
      <c r="AS279" s="699" cm="1">
        <f t="array" ref="AS279">INDEX($H279:$K279,0,MATCH(AS$266,$H$266:$K$266,0))*HLOOKUP(AS$265,$J$262:$R$263,2)</f>
        <v>0</v>
      </c>
      <c r="AT279" s="699" cm="1">
        <f t="array" ref="AT279">INDEX($H279:$K279,0,MATCH(AT$266,$H$266:$K$266,0))*HLOOKUP(AT$265,$J$262:$R$263,2)</f>
        <v>1</v>
      </c>
      <c r="AU279" s="699" cm="1">
        <f t="array" ref="AU279">INDEX($H279:$K279,0,MATCH(AU$266,$H$266:$K$266,0))*HLOOKUP(AU$265,$J$262:$R$263,2)</f>
        <v>0</v>
      </c>
      <c r="AV279" s="193"/>
      <c r="AW279" s="193"/>
      <c r="AX279" s="16"/>
      <c r="AY279" s="8"/>
      <c r="AZ279" s="8"/>
      <c r="BA279" s="8"/>
    </row>
    <row r="280" spans="1:84" ht="12" customHeight="1" outlineLevel="1" x14ac:dyDescent="0.35">
      <c r="A280" s="6"/>
      <c r="B280" s="7"/>
      <c r="C280" s="17"/>
      <c r="D280" s="17"/>
      <c r="E280" s="17"/>
      <c r="F280" s="33"/>
      <c r="G280" s="33"/>
      <c r="I280" s="33"/>
      <c r="J280" s="33"/>
      <c r="K280" s="34"/>
      <c r="L280" s="34"/>
      <c r="M280" s="34"/>
      <c r="N280" s="35"/>
      <c r="O280" s="35"/>
      <c r="P280" s="35"/>
      <c r="Q280" s="35"/>
      <c r="R280" s="35"/>
      <c r="S280" s="35"/>
      <c r="T280" s="35"/>
      <c r="U280" s="35"/>
      <c r="V280" s="35"/>
      <c r="W280" s="35"/>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6"/>
      <c r="AY280" s="8"/>
      <c r="AZ280" s="8"/>
      <c r="BA280" s="8"/>
    </row>
    <row r="281" spans="1:84" ht="5.15" customHeight="1" outlineLevel="1" x14ac:dyDescent="0.35">
      <c r="A281" s="6"/>
      <c r="B281" s="7"/>
      <c r="C281" s="17"/>
      <c r="D281" s="17"/>
      <c r="E281" s="17"/>
      <c r="F281" s="36"/>
      <c r="G281" s="36"/>
      <c r="H281" s="36"/>
      <c r="I281" s="36"/>
      <c r="J281" s="36"/>
      <c r="K281" s="37"/>
      <c r="L281" s="37"/>
      <c r="M281" s="37"/>
      <c r="N281" s="37"/>
      <c r="O281" s="38"/>
      <c r="P281" s="38"/>
      <c r="Q281" s="38"/>
      <c r="R281" s="38"/>
      <c r="S281" s="38"/>
      <c r="T281" s="38"/>
      <c r="U281" s="38"/>
      <c r="V281" s="38"/>
      <c r="W281" s="38"/>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16"/>
      <c r="AY281" s="8"/>
      <c r="AZ281" s="8"/>
      <c r="BA281" s="8"/>
    </row>
    <row r="282" spans="1:84" ht="25.4" customHeight="1" outlineLevel="1" x14ac:dyDescent="0.35">
      <c r="A282" s="6"/>
      <c r="B282" s="7"/>
      <c r="C282" s="39"/>
      <c r="D282" s="39"/>
      <c r="E282" s="39"/>
      <c r="F282" s="39"/>
      <c r="G282" s="40" t="str">
        <f>G150</f>
        <v>User defined rotations</v>
      </c>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8"/>
      <c r="AZ282" s="8"/>
      <c r="BA282" s="8"/>
    </row>
    <row r="283" spans="1:84" ht="12" customHeight="1" outlineLevel="1" x14ac:dyDescent="0.35">
      <c r="A283" s="6"/>
      <c r="B283" s="7"/>
      <c r="C283" s="7"/>
      <c r="D283" s="7"/>
      <c r="E283" s="7"/>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spans="1:84" ht="12" customHeight="1" outlineLevel="1" x14ac:dyDescent="0.35">
      <c r="A284" s="6"/>
      <c r="B284" s="7"/>
      <c r="C284" s="7"/>
      <c r="D284" s="7"/>
      <c r="E284" s="7"/>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row>
    <row r="285" spans="1:84" ht="5.15" customHeight="1" outlineLevel="1" thickBot="1" x14ac:dyDescent="0.4">
      <c r="A285" s="6"/>
      <c r="B285" s="7"/>
      <c r="C285" s="7"/>
      <c r="D285" s="7"/>
      <c r="E285" s="7"/>
      <c r="F285" s="7"/>
      <c r="G285" s="7"/>
      <c r="H285" s="8"/>
      <c r="I285" s="8"/>
      <c r="J285" s="8"/>
      <c r="K285" s="8"/>
      <c r="L285" s="8"/>
      <c r="M285" s="8"/>
      <c r="N285" s="8"/>
      <c r="O285" s="8"/>
      <c r="P285" s="8"/>
      <c r="Q285" s="8"/>
      <c r="R285" s="8"/>
      <c r="S285" s="8"/>
      <c r="T285" s="8"/>
      <c r="U285" s="8"/>
      <c r="V285" s="8"/>
      <c r="W285" s="8"/>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row>
    <row r="286" spans="1:84" ht="5.15" customHeight="1" outlineLevel="1" x14ac:dyDescent="0.35">
      <c r="A286" s="6"/>
      <c r="B286" s="7"/>
      <c r="C286" s="9" t="s">
        <v>0</v>
      </c>
      <c r="D286" s="9"/>
      <c r="E286" s="9"/>
      <c r="F286" s="9"/>
      <c r="G286" s="9"/>
      <c r="H286" s="9"/>
      <c r="I286" s="9"/>
      <c r="J286" s="9"/>
      <c r="K286" s="10"/>
      <c r="L286" s="10"/>
      <c r="M286" s="10"/>
      <c r="N286" s="10"/>
      <c r="O286" s="10"/>
      <c r="P286" s="10"/>
      <c r="Q286" s="10"/>
      <c r="R286" s="10"/>
      <c r="S286" s="10"/>
      <c r="T286" s="10"/>
      <c r="U286" s="10"/>
      <c r="V286" s="10"/>
      <c r="W286" s="11"/>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84" ht="12" customHeight="1" outlineLevel="1" x14ac:dyDescent="0.35">
      <c r="A287" s="6"/>
      <c r="B287" s="7"/>
      <c r="C287" s="12"/>
      <c r="D287" s="12"/>
      <c r="E287" s="12" t="s">
        <v>1</v>
      </c>
      <c r="F287" s="13"/>
      <c r="G287" s="14" t="s">
        <v>25</v>
      </c>
      <c r="H287" s="13"/>
      <c r="I287" s="13"/>
      <c r="J287" s="13"/>
      <c r="K287" s="13"/>
      <c r="L287" s="13"/>
      <c r="M287" s="13"/>
      <c r="N287" s="13"/>
      <c r="O287" s="13"/>
      <c r="P287" s="13"/>
      <c r="Q287" s="13"/>
      <c r="R287" s="13"/>
      <c r="S287" s="15"/>
      <c r="T287" s="13"/>
      <c r="U287" s="15"/>
      <c r="V287" s="15"/>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84" ht="12" customHeight="1" outlineLevel="1" x14ac:dyDescent="0.35">
      <c r="A288" s="6"/>
      <c r="B288" s="7"/>
      <c r="C288" s="12"/>
      <c r="D288" s="12"/>
      <c r="E288" s="17"/>
      <c r="F288" s="13"/>
      <c r="G288" s="18"/>
      <c r="H288" s="13" t="s">
        <v>26</v>
      </c>
      <c r="I288" s="13"/>
      <c r="J288" s="13"/>
      <c r="K288" s="13"/>
      <c r="L288" s="13"/>
      <c r="M288" s="13"/>
      <c r="N288" s="13"/>
      <c r="O288" s="13"/>
      <c r="P288" s="13"/>
      <c r="Q288" s="13"/>
      <c r="R288" s="13"/>
      <c r="S288" s="15"/>
      <c r="T288" s="19"/>
      <c r="U288" s="15"/>
      <c r="V288" s="15"/>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68" ht="12" customHeight="1" outlineLevel="1" x14ac:dyDescent="0.35">
      <c r="A289" s="6"/>
      <c r="B289" s="7"/>
      <c r="C289" s="17"/>
      <c r="D289" s="12"/>
      <c r="E289" s="17"/>
      <c r="F289" s="13"/>
      <c r="G289" s="13" t="s">
        <v>2</v>
      </c>
      <c r="H289" s="13"/>
      <c r="I289" s="13"/>
      <c r="J289" s="13"/>
      <c r="K289" s="13"/>
      <c r="L289" s="13"/>
      <c r="M289" s="13"/>
      <c r="N289" s="13"/>
      <c r="O289" s="13"/>
      <c r="P289" s="13"/>
      <c r="Q289" s="13"/>
      <c r="R289" s="13"/>
      <c r="S289" s="15"/>
      <c r="T289" s="19"/>
      <c r="U289" s="15"/>
      <c r="V289" s="15"/>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68" ht="12" customHeight="1" outlineLevel="1" x14ac:dyDescent="0.35">
      <c r="A290" s="6"/>
      <c r="B290" s="7"/>
      <c r="C290" s="20">
        <v>0</v>
      </c>
      <c r="D290" s="12"/>
      <c r="E290" s="17"/>
      <c r="F290" s="13"/>
      <c r="G290" s="21"/>
      <c r="H290" s="13"/>
      <c r="I290" s="13"/>
      <c r="J290" s="13"/>
      <c r="K290" s="13"/>
      <c r="L290" s="13"/>
      <c r="M290" s="13"/>
      <c r="N290" s="13"/>
      <c r="O290" s="13"/>
      <c r="P290" s="13"/>
      <c r="Q290" s="13"/>
      <c r="R290" s="13"/>
      <c r="S290" s="15"/>
      <c r="T290" s="19"/>
      <c r="U290" s="15"/>
      <c r="V290" s="15"/>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68" ht="12" customHeight="1" outlineLevel="1" x14ac:dyDescent="0.35">
      <c r="A291" s="6"/>
      <c r="B291" s="7"/>
      <c r="C291" s="17"/>
      <c r="D291" s="17"/>
      <c r="E291" s="17"/>
      <c r="F291" s="17"/>
      <c r="G291" s="17"/>
      <c r="H291" s="17"/>
      <c r="I291" s="17"/>
      <c r="J291" s="22"/>
      <c r="K291" s="22"/>
      <c r="L291" s="22"/>
      <c r="M291" s="22"/>
      <c r="N291" s="22"/>
      <c r="O291" s="22"/>
      <c r="P291" s="22"/>
      <c r="Q291" s="22"/>
      <c r="R291" s="22"/>
      <c r="S291" s="22"/>
      <c r="T291" s="22"/>
      <c r="U291" s="22"/>
      <c r="V291" s="22"/>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68" ht="12" customHeight="1" outlineLevel="1" x14ac:dyDescent="0.35">
      <c r="A292" s="6"/>
      <c r="B292" s="7"/>
      <c r="C292" s="17"/>
      <c r="D292" s="17"/>
      <c r="E292" s="17"/>
      <c r="F292" s="17"/>
      <c r="G292" s="17"/>
      <c r="H292" s="17"/>
      <c r="I292" s="17"/>
      <c r="J292" s="17"/>
      <c r="K292" s="17"/>
      <c r="L292" s="22"/>
      <c r="M292" s="22"/>
      <c r="N292" s="22"/>
      <c r="O292" s="22"/>
      <c r="P292" s="22"/>
      <c r="Q292" s="22"/>
      <c r="R292" s="22"/>
      <c r="S292" s="22"/>
      <c r="T292" s="22"/>
      <c r="U292" s="22"/>
      <c r="V292" s="22"/>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68" ht="12" customHeight="1" outlineLevel="1" x14ac:dyDescent="0.35">
      <c r="A293" s="6"/>
      <c r="B293" s="7"/>
      <c r="C293" s="17"/>
      <c r="D293" s="17"/>
      <c r="E293" s="17"/>
      <c r="F293" s="17"/>
      <c r="G293" s="17"/>
      <c r="H293" s="17"/>
      <c r="I293" s="17"/>
      <c r="J293" s="23"/>
      <c r="K293" s="23"/>
      <c r="L293" s="23"/>
      <c r="M293" s="23"/>
      <c r="N293" s="23"/>
      <c r="O293" s="23"/>
      <c r="P293" s="23"/>
      <c r="Q293" s="23"/>
      <c r="R293" s="24"/>
      <c r="S293" s="22"/>
      <c r="T293" s="22"/>
      <c r="U293" s="22"/>
      <c r="V293" s="22"/>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68" ht="12" customHeight="1" outlineLevel="1" x14ac:dyDescent="0.35">
      <c r="A294" s="6"/>
      <c r="B294" s="7"/>
      <c r="C294" s="17"/>
      <c r="D294" s="17"/>
      <c r="E294" s="17"/>
      <c r="F294" s="17"/>
      <c r="G294" s="17"/>
      <c r="H294" s="17"/>
      <c r="I294" s="17"/>
      <c r="J294" s="23" t="s">
        <v>371</v>
      </c>
      <c r="K294" s="23" t="s">
        <v>57</v>
      </c>
      <c r="L294" s="23" t="s">
        <v>58</v>
      </c>
      <c r="M294" s="23" t="s">
        <v>59</v>
      </c>
      <c r="N294" s="23" t="s">
        <v>60</v>
      </c>
      <c r="O294" s="23" t="s">
        <v>864</v>
      </c>
      <c r="P294" s="23" t="s">
        <v>865</v>
      </c>
      <c r="Q294" s="23" t="s">
        <v>866</v>
      </c>
      <c r="R294" s="23" t="s">
        <v>1104</v>
      </c>
      <c r="S294" s="22"/>
      <c r="T294" s="22"/>
      <c r="U294" s="22"/>
      <c r="V294" s="22"/>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68" ht="14.5" outlineLevel="1" x14ac:dyDescent="0.35">
      <c r="A295" s="6"/>
      <c r="B295" s="7"/>
      <c r="C295" s="17"/>
      <c r="D295" s="17"/>
      <c r="E295" s="17"/>
      <c r="F295" s="26"/>
      <c r="H295" s="27"/>
      <c r="I295" s="655" t="str">
        <f>General!G17</f>
        <v>b</v>
      </c>
      <c r="J295" s="234">
        <v>1</v>
      </c>
      <c r="K295" s="234">
        <v>1</v>
      </c>
      <c r="L295" s="234">
        <v>1</v>
      </c>
      <c r="M295" s="234">
        <v>1</v>
      </c>
      <c r="N295" s="234">
        <v>1</v>
      </c>
      <c r="O295" s="234">
        <v>1</v>
      </c>
      <c r="P295" s="234">
        <v>1</v>
      </c>
      <c r="Q295" s="234">
        <v>1</v>
      </c>
      <c r="R295" s="234">
        <v>1</v>
      </c>
      <c r="S295" s="61"/>
      <c r="T295" s="61"/>
      <c r="U295" s="61"/>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68" ht="14.5" outlineLevel="1" x14ac:dyDescent="0.35">
      <c r="A296" s="6"/>
      <c r="B296" s="7"/>
      <c r="C296" s="17"/>
      <c r="D296" s="17"/>
      <c r="E296" s="17"/>
      <c r="F296" s="26"/>
      <c r="H296" s="27"/>
      <c r="I296" s="655" t="str">
        <f>General!G18</f>
        <v>bd</v>
      </c>
      <c r="J296" s="234">
        <v>1</v>
      </c>
      <c r="K296" s="234">
        <v>1</v>
      </c>
      <c r="L296" s="234">
        <v>1</v>
      </c>
      <c r="M296" s="234">
        <v>1</v>
      </c>
      <c r="N296" s="234">
        <v>1</v>
      </c>
      <c r="O296" s="234">
        <v>1</v>
      </c>
      <c r="P296" s="234">
        <v>1</v>
      </c>
      <c r="Q296" s="234">
        <v>1</v>
      </c>
      <c r="R296" s="234">
        <v>1</v>
      </c>
      <c r="S296" s="61"/>
      <c r="T296" s="61"/>
      <c r="U296" s="61"/>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68" ht="14.5" outlineLevel="1" x14ac:dyDescent="0.35">
      <c r="A297" s="6"/>
      <c r="B297" s="7"/>
      <c r="C297" s="17"/>
      <c r="D297" s="17"/>
      <c r="E297" s="17"/>
      <c r="F297" s="26"/>
      <c r="H297" s="27"/>
      <c r="I297" s="655" t="str">
        <f>General!G19</f>
        <v>f</v>
      </c>
      <c r="J297" s="234">
        <v>1</v>
      </c>
      <c r="K297" s="234">
        <v>1</v>
      </c>
      <c r="L297" s="234">
        <v>1</v>
      </c>
      <c r="M297" s="234">
        <v>1</v>
      </c>
      <c r="N297" s="234">
        <v>1</v>
      </c>
      <c r="O297" s="234">
        <v>1</v>
      </c>
      <c r="P297" s="234">
        <v>1</v>
      </c>
      <c r="Q297" s="234">
        <v>1</v>
      </c>
      <c r="R297" s="234">
        <v>1</v>
      </c>
      <c r="S297" s="61"/>
      <c r="T297" s="61"/>
      <c r="U297" s="61"/>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68" ht="14.5" outlineLevel="1" x14ac:dyDescent="0.35">
      <c r="A298" s="6"/>
      <c r="B298" s="7"/>
      <c r="C298" s="17"/>
      <c r="D298" s="17"/>
      <c r="E298" s="17"/>
      <c r="F298" s="26"/>
      <c r="H298" s="27"/>
      <c r="I298" s="655" t="str">
        <f>General!G20</f>
        <v>h</v>
      </c>
      <c r="J298" s="234">
        <v>1</v>
      </c>
      <c r="K298" s="234">
        <v>1</v>
      </c>
      <c r="L298" s="234">
        <v>1</v>
      </c>
      <c r="M298" s="234">
        <v>1</v>
      </c>
      <c r="N298" s="234">
        <v>1</v>
      </c>
      <c r="O298" s="234">
        <v>1</v>
      </c>
      <c r="P298" s="234">
        <v>1</v>
      </c>
      <c r="Q298" s="234">
        <v>1</v>
      </c>
      <c r="R298" s="234">
        <v>1</v>
      </c>
      <c r="S298" s="61"/>
      <c r="T298" s="61"/>
      <c r="U298" s="61"/>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68" ht="12" customHeight="1" outlineLevel="1" x14ac:dyDescent="0.35">
      <c r="A299" s="6"/>
      <c r="B299" s="7"/>
      <c r="C299" s="17"/>
      <c r="D299" s="17"/>
      <c r="E299" s="17"/>
      <c r="F299" s="26"/>
      <c r="H299" s="27"/>
      <c r="I299" s="655" t="str">
        <f>General!G21</f>
        <v>i</v>
      </c>
      <c r="J299" s="235">
        <v>1</v>
      </c>
      <c r="K299" s="235">
        <v>1</v>
      </c>
      <c r="L299" s="235">
        <v>1</v>
      </c>
      <c r="M299" s="235">
        <v>1</v>
      </c>
      <c r="N299" s="235">
        <v>1</v>
      </c>
      <c r="O299" s="234">
        <v>1</v>
      </c>
      <c r="P299" s="234">
        <v>1</v>
      </c>
      <c r="Q299" s="234">
        <v>1</v>
      </c>
      <c r="R299" s="234">
        <v>1</v>
      </c>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68" ht="12" customHeight="1" outlineLevel="1" x14ac:dyDescent="0.35">
      <c r="A300" s="6"/>
      <c r="B300" s="7"/>
      <c r="C300" s="17"/>
      <c r="D300" s="17"/>
      <c r="E300" s="17"/>
      <c r="F300" s="26"/>
      <c r="H300" s="27"/>
      <c r="I300" s="655" t="str">
        <f>General!G22</f>
        <v>k</v>
      </c>
      <c r="J300" s="235">
        <v>1</v>
      </c>
      <c r="K300" s="235">
        <v>1</v>
      </c>
      <c r="L300" s="235">
        <v>1</v>
      </c>
      <c r="M300" s="235">
        <v>1</v>
      </c>
      <c r="N300" s="235">
        <v>1</v>
      </c>
      <c r="O300" s="234">
        <v>1</v>
      </c>
      <c r="P300" s="234">
        <v>1</v>
      </c>
      <c r="Q300" s="234">
        <v>1</v>
      </c>
      <c r="R300" s="234">
        <v>1</v>
      </c>
      <c r="S300" s="58"/>
      <c r="T300" s="58"/>
      <c r="U300" s="58"/>
      <c r="V300" s="59"/>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68" ht="12" customHeight="1" outlineLevel="1" x14ac:dyDescent="0.35">
      <c r="A301" s="6"/>
      <c r="B301" s="7"/>
      <c r="C301" s="17"/>
      <c r="D301" s="17"/>
      <c r="E301" s="17"/>
      <c r="F301" s="33"/>
      <c r="H301" s="27"/>
      <c r="I301" s="655" t="str">
        <f>General!G23</f>
        <v>l</v>
      </c>
      <c r="J301" s="234">
        <v>1</v>
      </c>
      <c r="K301" s="234">
        <v>1</v>
      </c>
      <c r="L301" s="234">
        <v>1</v>
      </c>
      <c r="M301" s="234">
        <v>1</v>
      </c>
      <c r="N301" s="234">
        <v>1</v>
      </c>
      <c r="O301" s="234">
        <v>1</v>
      </c>
      <c r="P301" s="234">
        <v>1</v>
      </c>
      <c r="Q301" s="234">
        <v>1</v>
      </c>
      <c r="R301" s="234">
        <v>1</v>
      </c>
      <c r="S301" s="58"/>
      <c r="T301" s="58"/>
      <c r="U301" s="58"/>
      <c r="V301" s="59"/>
      <c r="W301" s="16"/>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68" ht="12" customHeight="1" outlineLevel="1" x14ac:dyDescent="0.35">
      <c r="A302" s="6"/>
      <c r="B302" s="7"/>
      <c r="C302" s="17"/>
      <c r="D302" s="17"/>
      <c r="E302" s="17"/>
      <c r="F302" s="33"/>
      <c r="H302" s="27"/>
      <c r="I302" s="655" t="str">
        <f>General!G24</f>
        <v>lf</v>
      </c>
      <c r="J302" s="234">
        <v>1</v>
      </c>
      <c r="K302" s="234">
        <v>1</v>
      </c>
      <c r="L302" s="234">
        <v>1</v>
      </c>
      <c r="M302" s="234">
        <v>1</v>
      </c>
      <c r="N302" s="234">
        <v>1</v>
      </c>
      <c r="O302" s="234">
        <v>1</v>
      </c>
      <c r="P302" s="234">
        <v>1</v>
      </c>
      <c r="Q302" s="234">
        <v>1</v>
      </c>
      <c r="R302" s="234">
        <v>1</v>
      </c>
      <c r="S302" s="58"/>
      <c r="T302" s="58"/>
      <c r="U302" s="58"/>
      <c r="V302" s="59"/>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68" ht="12" customHeight="1" outlineLevel="1" x14ac:dyDescent="0.35">
      <c r="A303" s="6"/>
      <c r="B303" s="7"/>
      <c r="C303" s="17"/>
      <c r="D303" s="17"/>
      <c r="E303" s="17"/>
      <c r="F303" s="33"/>
      <c r="H303" s="27"/>
      <c r="I303" s="655" t="str">
        <f>General!G25</f>
        <v>ms</v>
      </c>
      <c r="J303" s="234">
        <v>1</v>
      </c>
      <c r="K303" s="234">
        <v>1</v>
      </c>
      <c r="L303" s="234">
        <v>1</v>
      </c>
      <c r="M303" s="234">
        <v>1</v>
      </c>
      <c r="N303" s="234">
        <v>1</v>
      </c>
      <c r="O303" s="234">
        <v>1</v>
      </c>
      <c r="P303" s="234">
        <v>1</v>
      </c>
      <c r="Q303" s="234">
        <v>1</v>
      </c>
      <c r="R303" s="234">
        <v>1</v>
      </c>
      <c r="S303" s="58"/>
      <c r="T303" s="58"/>
      <c r="U303" s="58"/>
      <c r="V303" s="59"/>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68" ht="12" customHeight="1" outlineLevel="1" x14ac:dyDescent="0.35">
      <c r="A304" s="6"/>
      <c r="B304" s="7"/>
      <c r="C304" s="17"/>
      <c r="D304" s="17"/>
      <c r="E304" s="17"/>
      <c r="F304" s="33"/>
      <c r="H304" s="27"/>
      <c r="I304" s="655" t="str">
        <f>General!G26</f>
        <v>o</v>
      </c>
      <c r="J304" s="234">
        <v>1</v>
      </c>
      <c r="K304" s="234">
        <v>1</v>
      </c>
      <c r="L304" s="234">
        <v>1</v>
      </c>
      <c r="M304" s="234">
        <v>1</v>
      </c>
      <c r="N304" s="234">
        <v>1</v>
      </c>
      <c r="O304" s="234">
        <v>1</v>
      </c>
      <c r="P304" s="234">
        <v>1</v>
      </c>
      <c r="Q304" s="234">
        <v>1</v>
      </c>
      <c r="R304" s="234">
        <v>1</v>
      </c>
      <c r="S304" s="58"/>
      <c r="T304" s="58"/>
      <c r="U304" s="58"/>
      <c r="V304" s="59"/>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84" ht="12" customHeight="1" outlineLevel="1" x14ac:dyDescent="0.35">
      <c r="A305" s="6"/>
      <c r="B305" s="7"/>
      <c r="C305" s="17"/>
      <c r="D305" s="17"/>
      <c r="E305" s="17"/>
      <c r="F305" s="33"/>
      <c r="H305" s="27"/>
      <c r="I305" s="655" t="str">
        <f>General!G27</f>
        <v>od</v>
      </c>
      <c r="J305" s="234">
        <v>1</v>
      </c>
      <c r="K305" s="234">
        <v>1</v>
      </c>
      <c r="L305" s="234">
        <v>1</v>
      </c>
      <c r="M305" s="234">
        <v>1</v>
      </c>
      <c r="N305" s="234">
        <v>1</v>
      </c>
      <c r="O305" s="234">
        <v>1</v>
      </c>
      <c r="P305" s="234">
        <v>1</v>
      </c>
      <c r="Q305" s="234">
        <v>1</v>
      </c>
      <c r="R305" s="234">
        <v>1</v>
      </c>
      <c r="S305" s="58"/>
      <c r="T305" s="58"/>
      <c r="U305" s="58"/>
      <c r="V305" s="59"/>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84" ht="12" customHeight="1" outlineLevel="1" x14ac:dyDescent="0.35">
      <c r="A306" s="6"/>
      <c r="B306" s="7"/>
      <c r="C306" s="17"/>
      <c r="D306" s="17"/>
      <c r="E306" s="17"/>
      <c r="F306" s="33"/>
      <c r="H306" s="27"/>
      <c r="I306" s="655" t="str">
        <f>General!G28</f>
        <v>of</v>
      </c>
      <c r="J306" s="234">
        <v>1</v>
      </c>
      <c r="K306" s="234">
        <v>1</v>
      </c>
      <c r="L306" s="234">
        <v>1</v>
      </c>
      <c r="M306" s="234">
        <v>1</v>
      </c>
      <c r="N306" s="234">
        <v>1</v>
      </c>
      <c r="O306" s="234">
        <v>1</v>
      </c>
      <c r="P306" s="234">
        <v>1</v>
      </c>
      <c r="Q306" s="234">
        <v>1</v>
      </c>
      <c r="R306" s="234">
        <v>1</v>
      </c>
      <c r="S306" s="58"/>
      <c r="T306" s="58"/>
      <c r="U306" s="58"/>
      <c r="V306" s="59"/>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84" ht="12" customHeight="1" outlineLevel="1" x14ac:dyDescent="0.35">
      <c r="A307" s="6"/>
      <c r="B307" s="7"/>
      <c r="C307" s="17"/>
      <c r="D307" s="17"/>
      <c r="E307" s="17"/>
      <c r="F307" s="33"/>
      <c r="H307" s="27"/>
      <c r="I307" s="655" t="str">
        <f>General!G29</f>
        <v>r</v>
      </c>
      <c r="J307" s="234">
        <v>1</v>
      </c>
      <c r="K307" s="234">
        <v>1</v>
      </c>
      <c r="L307" s="234">
        <v>1</v>
      </c>
      <c r="M307" s="234">
        <v>1</v>
      </c>
      <c r="N307" s="234">
        <v>1</v>
      </c>
      <c r="O307" s="234">
        <v>1</v>
      </c>
      <c r="P307" s="234">
        <v>1</v>
      </c>
      <c r="Q307" s="234">
        <v>1</v>
      </c>
      <c r="R307" s="234">
        <v>1</v>
      </c>
      <c r="S307" s="58"/>
      <c r="T307" s="58"/>
      <c r="U307" s="58"/>
      <c r="V307" s="59"/>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84" ht="12" customHeight="1" outlineLevel="1" x14ac:dyDescent="0.35">
      <c r="A308" s="6"/>
      <c r="B308" s="7"/>
      <c r="C308" s="17"/>
      <c r="D308" s="17"/>
      <c r="E308" s="17"/>
      <c r="F308" s="33"/>
      <c r="H308" s="27"/>
      <c r="I308" s="655" t="str">
        <f>General!G30</f>
        <v>rd</v>
      </c>
      <c r="J308" s="234">
        <v>1</v>
      </c>
      <c r="K308" s="234">
        <v>1</v>
      </c>
      <c r="L308" s="234">
        <v>1</v>
      </c>
      <c r="M308" s="234">
        <v>1</v>
      </c>
      <c r="N308" s="234">
        <v>1</v>
      </c>
      <c r="O308" s="234">
        <v>1</v>
      </c>
      <c r="P308" s="234">
        <v>1</v>
      </c>
      <c r="Q308" s="234">
        <v>1</v>
      </c>
      <c r="R308" s="234">
        <v>1</v>
      </c>
      <c r="S308" s="58"/>
      <c r="T308" s="58"/>
      <c r="U308" s="58"/>
      <c r="V308" s="59"/>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84" ht="12" customHeight="1" outlineLevel="1" x14ac:dyDescent="0.35">
      <c r="A309" s="6"/>
      <c r="B309" s="7"/>
      <c r="C309" s="17"/>
      <c r="D309" s="17"/>
      <c r="E309" s="17"/>
      <c r="F309" s="33"/>
      <c r="H309" s="27"/>
      <c r="I309" s="655" t="str">
        <f>General!G31</f>
        <v>v</v>
      </c>
      <c r="J309" s="234">
        <v>1</v>
      </c>
      <c r="K309" s="234">
        <v>1</v>
      </c>
      <c r="L309" s="234">
        <v>1</v>
      </c>
      <c r="M309" s="234">
        <v>1</v>
      </c>
      <c r="N309" s="234">
        <v>1</v>
      </c>
      <c r="O309" s="234">
        <v>1</v>
      </c>
      <c r="P309" s="234">
        <v>1</v>
      </c>
      <c r="Q309" s="234">
        <v>1</v>
      </c>
      <c r="R309" s="234">
        <v>1</v>
      </c>
      <c r="S309" s="58"/>
      <c r="T309" s="58"/>
      <c r="U309" s="58"/>
      <c r="V309" s="59"/>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84" ht="12" customHeight="1" outlineLevel="1" x14ac:dyDescent="0.35">
      <c r="A310" s="6"/>
      <c r="B310" s="7"/>
      <c r="C310" s="17"/>
      <c r="D310" s="17"/>
      <c r="E310" s="17"/>
      <c r="F310" s="33"/>
      <c r="H310" s="27"/>
      <c r="I310" s="655" t="str">
        <f>General!G32</f>
        <v>w</v>
      </c>
      <c r="J310" s="234">
        <v>1</v>
      </c>
      <c r="K310" s="234">
        <v>1</v>
      </c>
      <c r="L310" s="234">
        <v>1</v>
      </c>
      <c r="M310" s="234">
        <v>1</v>
      </c>
      <c r="N310" s="234">
        <v>1</v>
      </c>
      <c r="O310" s="234">
        <v>1</v>
      </c>
      <c r="P310" s="234">
        <v>1</v>
      </c>
      <c r="Q310" s="234">
        <v>1</v>
      </c>
      <c r="R310" s="234">
        <v>1</v>
      </c>
      <c r="S310" s="58"/>
      <c r="T310" s="58"/>
      <c r="U310" s="58"/>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84" ht="12" customHeight="1" outlineLevel="1" x14ac:dyDescent="0.35">
      <c r="A311" s="6"/>
      <c r="B311" s="7"/>
      <c r="C311" s="17"/>
      <c r="D311" s="17"/>
      <c r="E311" s="17"/>
      <c r="F311" s="33"/>
      <c r="H311" s="26"/>
      <c r="I311" s="655" t="str">
        <f>General!G33</f>
        <v>wd</v>
      </c>
      <c r="J311" s="234">
        <v>1</v>
      </c>
      <c r="K311" s="234">
        <v>1</v>
      </c>
      <c r="L311" s="234">
        <v>1</v>
      </c>
      <c r="M311" s="234">
        <v>1</v>
      </c>
      <c r="N311" s="234">
        <v>1</v>
      </c>
      <c r="O311" s="234">
        <v>1</v>
      </c>
      <c r="P311" s="234">
        <v>1</v>
      </c>
      <c r="Q311" s="234">
        <v>1</v>
      </c>
      <c r="R311" s="234">
        <v>1</v>
      </c>
      <c r="S311" s="58"/>
      <c r="T311" s="58"/>
      <c r="U311" s="58"/>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84" ht="12" customHeight="1" outlineLevel="1" x14ac:dyDescent="0.35">
      <c r="A312" s="6"/>
      <c r="B312" s="7"/>
      <c r="C312" s="17"/>
      <c r="D312" s="17"/>
      <c r="E312" s="17"/>
      <c r="F312" s="33"/>
      <c r="H312" s="26"/>
      <c r="I312" s="655" t="str">
        <f>General!G34</f>
        <v>z</v>
      </c>
      <c r="J312" s="234">
        <v>1</v>
      </c>
      <c r="K312" s="234">
        <v>1</v>
      </c>
      <c r="L312" s="234">
        <v>1</v>
      </c>
      <c r="M312" s="234">
        <v>1</v>
      </c>
      <c r="N312" s="234">
        <v>1</v>
      </c>
      <c r="O312" s="234">
        <v>1</v>
      </c>
      <c r="P312" s="234">
        <v>1</v>
      </c>
      <c r="Q312" s="234">
        <v>1</v>
      </c>
      <c r="R312" s="234">
        <v>1</v>
      </c>
      <c r="S312" s="58"/>
      <c r="T312" s="58"/>
      <c r="U312" s="58"/>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84" ht="12" customHeight="1" outlineLevel="1" x14ac:dyDescent="0.35">
      <c r="A313" s="6"/>
      <c r="B313" s="7"/>
      <c r="C313" s="17"/>
      <c r="D313" s="17"/>
      <c r="E313" s="17"/>
      <c r="F313" s="33"/>
      <c r="H313" s="26"/>
      <c r="I313" s="655" t="str">
        <f>General!G35</f>
        <v>zd</v>
      </c>
      <c r="J313" s="234">
        <v>1</v>
      </c>
      <c r="K313" s="234">
        <v>1</v>
      </c>
      <c r="L313" s="234">
        <v>1</v>
      </c>
      <c r="M313" s="234">
        <v>1</v>
      </c>
      <c r="N313" s="234">
        <v>1</v>
      </c>
      <c r="O313" s="234">
        <v>1</v>
      </c>
      <c r="P313" s="234">
        <v>1</v>
      </c>
      <c r="Q313" s="234">
        <v>1</v>
      </c>
      <c r="R313" s="234">
        <v>1</v>
      </c>
      <c r="S313" s="58"/>
      <c r="T313" s="58"/>
      <c r="U313" s="58"/>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84" ht="12" customHeight="1" outlineLevel="1" x14ac:dyDescent="0.35">
      <c r="A314" s="6"/>
      <c r="B314" s="7"/>
      <c r="C314" s="17"/>
      <c r="D314" s="17"/>
      <c r="E314" s="17"/>
      <c r="F314" s="33"/>
      <c r="R314" s="58"/>
      <c r="S314" s="58"/>
      <c r="T314" s="58"/>
      <c r="U314" s="58"/>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84" ht="12" customHeight="1" outlineLevel="1" x14ac:dyDescent="0.35">
      <c r="A315" s="6"/>
      <c r="B315" s="7"/>
      <c r="C315" s="17"/>
      <c r="D315" s="17"/>
      <c r="E315" s="17"/>
      <c r="F315" s="33"/>
      <c r="G315" s="34"/>
      <c r="H315" s="34"/>
      <c r="I315" s="34"/>
      <c r="J315" s="62"/>
      <c r="K315" s="62"/>
      <c r="L315" s="62"/>
      <c r="M315" s="62"/>
      <c r="N315" s="62"/>
      <c r="O315" s="62"/>
      <c r="P315" s="62"/>
      <c r="Q315" s="62"/>
      <c r="R315" s="58"/>
      <c r="S315" s="58"/>
      <c r="T315" s="58"/>
      <c r="U315" s="58"/>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84" ht="5.15" customHeight="1" outlineLevel="1" x14ac:dyDescent="0.35">
      <c r="A316" s="6"/>
      <c r="B316" s="7"/>
      <c r="C316" s="17"/>
      <c r="D316" s="17"/>
      <c r="E316" s="17"/>
      <c r="F316" s="36"/>
      <c r="G316" s="37"/>
      <c r="H316" s="37"/>
      <c r="I316" s="37"/>
      <c r="J316" s="38"/>
      <c r="K316" s="38"/>
      <c r="L316" s="38"/>
      <c r="M316" s="38"/>
      <c r="N316" s="38"/>
      <c r="O316" s="38"/>
      <c r="P316" s="38"/>
      <c r="Q316" s="38"/>
      <c r="R316" s="38"/>
      <c r="S316" s="38"/>
      <c r="T316" s="38"/>
      <c r="U316" s="38"/>
      <c r="V316" s="30"/>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84" ht="25.4" customHeight="1" outlineLevel="1" x14ac:dyDescent="0.35">
      <c r="A317" s="6"/>
      <c r="B317" s="7"/>
      <c r="C317" s="39"/>
      <c r="D317" s="39"/>
      <c r="E317" s="39"/>
      <c r="F317" s="39"/>
      <c r="G317" s="40" t="str">
        <f>G287</f>
        <v>Yield by Soil</v>
      </c>
      <c r="H317" s="39"/>
      <c r="I317" s="39"/>
      <c r="J317" s="39"/>
      <c r="K317" s="39"/>
      <c r="L317" s="39"/>
      <c r="M317" s="39"/>
      <c r="N317" s="39"/>
      <c r="O317" s="39"/>
      <c r="P317" s="39"/>
      <c r="Q317" s="39"/>
      <c r="R317" s="39"/>
      <c r="S317" s="39"/>
      <c r="T317" s="39"/>
      <c r="U317" s="39"/>
      <c r="V317" s="39"/>
      <c r="W317" s="41" t="s">
        <v>24</v>
      </c>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84" ht="12" customHeight="1" outlineLevel="1" x14ac:dyDescent="0.35">
      <c r="A318" s="6"/>
      <c r="B318" s="7"/>
      <c r="C318" s="7"/>
      <c r="D318" s="7"/>
      <c r="E318" s="7"/>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84" ht="12" customHeight="1" outlineLevel="1" x14ac:dyDescent="0.35">
      <c r="A319" s="6"/>
      <c r="B319" s="7"/>
      <c r="C319" s="7"/>
      <c r="D319" s="7"/>
      <c r="E319" s="7"/>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row>
    <row r="320" spans="1:84" ht="5.15" customHeight="1" outlineLevel="1" thickBot="1" x14ac:dyDescent="0.4">
      <c r="A320" s="6"/>
      <c r="B320" s="7"/>
      <c r="C320" s="7"/>
      <c r="D320" s="7"/>
      <c r="E320" s="7"/>
      <c r="F320" s="7"/>
      <c r="G320" s="7"/>
      <c r="H320" s="8"/>
      <c r="I320" s="8"/>
      <c r="J320" s="8"/>
      <c r="K320" s="8"/>
      <c r="L320" s="8"/>
      <c r="M320" s="8"/>
      <c r="N320" s="8"/>
      <c r="O320" s="8"/>
      <c r="P320" s="8"/>
      <c r="Q320" s="8"/>
      <c r="R320" s="8"/>
      <c r="S320" s="8"/>
      <c r="T320" s="8"/>
      <c r="U320" s="8"/>
      <c r="V320" s="8"/>
      <c r="W320" s="8"/>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row>
    <row r="321" spans="1:68" ht="5.15" customHeight="1" outlineLevel="1" x14ac:dyDescent="0.35">
      <c r="A321" s="6"/>
      <c r="B321" s="7"/>
      <c r="C321" s="9" t="s">
        <v>0</v>
      </c>
      <c r="D321" s="9"/>
      <c r="E321" s="9"/>
      <c r="F321" s="9"/>
      <c r="G321" s="9"/>
      <c r="H321" s="9"/>
      <c r="I321" s="9"/>
      <c r="J321" s="9"/>
      <c r="K321" s="10"/>
      <c r="L321" s="10"/>
      <c r="M321" s="10"/>
      <c r="N321" s="10"/>
      <c r="O321" s="10"/>
      <c r="P321" s="10"/>
      <c r="Q321" s="10"/>
      <c r="R321" s="10"/>
      <c r="S321" s="10"/>
      <c r="T321" s="10"/>
      <c r="U321" s="10"/>
      <c r="V321" s="10"/>
      <c r="W321" s="11"/>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2"/>
      <c r="D322" s="12"/>
      <c r="E322" s="12" t="s">
        <v>1</v>
      </c>
      <c r="F322" s="13"/>
      <c r="G322" s="14" t="s">
        <v>1199</v>
      </c>
      <c r="H322" s="13"/>
      <c r="I322" s="13"/>
      <c r="J322" s="13"/>
      <c r="K322" s="13"/>
      <c r="L322" s="13"/>
      <c r="M322" s="13"/>
      <c r="N322" s="13"/>
      <c r="O322" s="13"/>
      <c r="P322" s="13"/>
      <c r="Q322" s="13"/>
      <c r="R322" s="13"/>
      <c r="S322" s="15"/>
      <c r="T322" s="13"/>
      <c r="U322" s="15"/>
      <c r="V322" s="15"/>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2"/>
      <c r="D323" s="12"/>
      <c r="E323" s="17"/>
      <c r="F323" s="13"/>
      <c r="G323" s="18"/>
      <c r="H323" s="13"/>
      <c r="I323" s="13"/>
      <c r="J323" s="13"/>
      <c r="K323" s="13"/>
      <c r="L323" s="13"/>
      <c r="M323" s="13"/>
      <c r="N323" s="13"/>
      <c r="O323" s="13"/>
      <c r="P323" s="13"/>
      <c r="Q323" s="13"/>
      <c r="R323" s="13"/>
      <c r="S323" s="15"/>
      <c r="T323" s="19"/>
      <c r="U323" s="15"/>
      <c r="V323" s="15"/>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2"/>
      <c r="E324" s="17"/>
      <c r="F324" s="13"/>
      <c r="G324" s="13" t="s">
        <v>1200</v>
      </c>
      <c r="H324" s="13"/>
      <c r="I324" s="13"/>
      <c r="J324" s="13"/>
      <c r="K324" s="13"/>
      <c r="L324" s="13"/>
      <c r="M324" s="13"/>
      <c r="N324" s="13"/>
      <c r="O324" s="13"/>
      <c r="P324" s="13"/>
      <c r="Q324" s="13"/>
      <c r="R324" s="13"/>
      <c r="S324" s="15"/>
      <c r="T324" s="19"/>
      <c r="U324" s="15"/>
      <c r="V324" s="15"/>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20">
        <v>0</v>
      </c>
      <c r="D325" s="12"/>
      <c r="E325" s="17"/>
      <c r="F325" s="13"/>
      <c r="G325" s="21"/>
      <c r="H325" s="13"/>
      <c r="I325" s="13"/>
      <c r="J325" s="13"/>
      <c r="K325" s="13"/>
      <c r="L325" s="13"/>
      <c r="M325" s="13"/>
      <c r="N325" s="13"/>
      <c r="O325" s="13"/>
      <c r="P325" s="13"/>
      <c r="Q325" s="13"/>
      <c r="R325" s="13"/>
      <c r="S325" s="15"/>
      <c r="T325" s="19"/>
      <c r="U325" s="15"/>
      <c r="V325" s="15"/>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12" customHeight="1" outlineLevel="1" x14ac:dyDescent="0.35">
      <c r="A326" s="6"/>
      <c r="B326" s="7"/>
      <c r="C326" s="17"/>
      <c r="D326" s="17"/>
      <c r="E326" s="17"/>
      <c r="F326" s="17"/>
      <c r="G326" s="17"/>
      <c r="H326" s="17"/>
      <c r="I326" s="17"/>
      <c r="J326" s="22"/>
      <c r="K326" s="22"/>
      <c r="L326" s="22"/>
      <c r="M326" s="22"/>
      <c r="N326" s="22"/>
      <c r="O326" s="22"/>
      <c r="P326" s="22"/>
      <c r="Q326" s="22"/>
      <c r="R326" s="22"/>
      <c r="S326" s="22"/>
      <c r="T326" s="22"/>
      <c r="U326" s="22"/>
      <c r="V326" s="22"/>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12" customHeight="1" outlineLevel="1" x14ac:dyDescent="0.35">
      <c r="A327" s="6"/>
      <c r="B327" s="7"/>
      <c r="C327" s="17"/>
      <c r="D327" s="17"/>
      <c r="E327" s="17"/>
      <c r="F327" s="17"/>
      <c r="G327" s="17"/>
      <c r="H327" s="17"/>
      <c r="I327" s="17"/>
      <c r="J327" s="17"/>
      <c r="K327" s="17"/>
      <c r="L327" s="22"/>
      <c r="M327" s="22"/>
      <c r="N327" s="22"/>
      <c r="O327" s="22"/>
      <c r="P327" s="22"/>
      <c r="Q327" s="22"/>
      <c r="R327" s="22"/>
      <c r="S327" s="22"/>
      <c r="T327" s="22"/>
      <c r="U327" s="22"/>
      <c r="V327" s="22"/>
      <c r="W327" s="16"/>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7"/>
      <c r="D328" s="17"/>
      <c r="E328" s="17"/>
      <c r="F328" s="17"/>
      <c r="G328" s="17"/>
      <c r="H328" s="17"/>
      <c r="I328" s="17"/>
      <c r="J328" s="23"/>
      <c r="K328" s="23"/>
      <c r="L328" s="23"/>
      <c r="M328" s="23"/>
      <c r="N328" s="23"/>
      <c r="O328" s="23"/>
      <c r="P328" s="23"/>
      <c r="Q328" s="23"/>
      <c r="R328" s="23"/>
      <c r="S328" s="22"/>
      <c r="T328" s="22"/>
      <c r="U328" s="22"/>
      <c r="V328" s="22"/>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7"/>
      <c r="D329" s="17"/>
      <c r="E329" s="17"/>
      <c r="F329" s="17"/>
      <c r="G329" s="17"/>
      <c r="H329" s="17"/>
      <c r="I329" s="17"/>
      <c r="J329" s="23" t="s">
        <v>371</v>
      </c>
      <c r="K329" s="23" t="s">
        <v>57</v>
      </c>
      <c r="L329" s="23" t="s">
        <v>58</v>
      </c>
      <c r="M329" s="23" t="s">
        <v>59</v>
      </c>
      <c r="N329" s="23" t="s">
        <v>60</v>
      </c>
      <c r="O329" s="23" t="s">
        <v>864</v>
      </c>
      <c r="P329" s="23" t="s">
        <v>865</v>
      </c>
      <c r="Q329" s="23" t="s">
        <v>866</v>
      </c>
      <c r="R329" s="23" t="s">
        <v>1104</v>
      </c>
      <c r="S329" s="22"/>
      <c r="T329" s="22"/>
      <c r="U329" s="22"/>
      <c r="V329" s="22"/>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14.5" outlineLevel="1" x14ac:dyDescent="0.35">
      <c r="A330" s="6"/>
      <c r="B330" s="7"/>
      <c r="C330" s="17"/>
      <c r="D330" s="17"/>
      <c r="E330" s="17"/>
      <c r="F330" s="26"/>
      <c r="H330" s="27"/>
      <c r="I330" s="499" t="s">
        <v>802</v>
      </c>
      <c r="J330" s="235">
        <v>1</v>
      </c>
      <c r="K330" s="235">
        <v>1</v>
      </c>
      <c r="L330" s="235">
        <v>1</v>
      </c>
      <c r="M330" s="235">
        <v>1</v>
      </c>
      <c r="N330" s="235">
        <v>1</v>
      </c>
      <c r="O330" s="235">
        <v>1</v>
      </c>
      <c r="P330" s="235">
        <v>1</v>
      </c>
      <c r="Q330" s="235">
        <v>1</v>
      </c>
      <c r="R330" s="235">
        <v>1</v>
      </c>
      <c r="S330" s="61"/>
      <c r="T330" s="61"/>
      <c r="U330" s="61"/>
      <c r="V330" s="59"/>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14.5" outlineLevel="1" x14ac:dyDescent="0.35">
      <c r="A331" s="6"/>
      <c r="B331" s="7"/>
      <c r="C331" s="17"/>
      <c r="D331" s="17"/>
      <c r="E331" s="17"/>
      <c r="F331" s="26"/>
      <c r="H331" s="27"/>
      <c r="I331" s="500" t="s">
        <v>385</v>
      </c>
      <c r="J331" s="235">
        <v>1</v>
      </c>
      <c r="K331" s="235">
        <v>1</v>
      </c>
      <c r="L331" s="235">
        <v>1</v>
      </c>
      <c r="M331" s="235">
        <v>1</v>
      </c>
      <c r="N331" s="235">
        <v>1</v>
      </c>
      <c r="O331" s="235">
        <v>1</v>
      </c>
      <c r="P331" s="235">
        <v>1</v>
      </c>
      <c r="Q331" s="235">
        <v>1</v>
      </c>
      <c r="R331" s="235">
        <v>1</v>
      </c>
      <c r="S331" s="61"/>
      <c r="T331" s="61"/>
      <c r="U331" s="61"/>
      <c r="V331" s="59"/>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4.5" outlineLevel="1" x14ac:dyDescent="0.35">
      <c r="A332" s="6"/>
      <c r="B332" s="7"/>
      <c r="C332" s="17"/>
      <c r="D332" s="17"/>
      <c r="E332" s="17"/>
      <c r="F332" s="26"/>
      <c r="H332" s="27"/>
      <c r="I332" s="500" t="s">
        <v>775</v>
      </c>
      <c r="J332" s="235">
        <v>1</v>
      </c>
      <c r="K332" s="235">
        <v>1</v>
      </c>
      <c r="L332" s="235">
        <v>1</v>
      </c>
      <c r="M332" s="235">
        <v>1</v>
      </c>
      <c r="N332" s="235">
        <v>1</v>
      </c>
      <c r="O332" s="235">
        <v>1</v>
      </c>
      <c r="P332" s="235">
        <v>1</v>
      </c>
      <c r="Q332" s="235">
        <v>1</v>
      </c>
      <c r="R332" s="235">
        <v>1</v>
      </c>
      <c r="S332" s="61"/>
      <c r="T332" s="58"/>
      <c r="U332" s="61"/>
      <c r="V332" s="59"/>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4.5" outlineLevel="1" x14ac:dyDescent="0.35">
      <c r="A333" s="6"/>
      <c r="B333" s="7"/>
      <c r="C333" s="17"/>
      <c r="D333" s="17"/>
      <c r="E333" s="17"/>
      <c r="F333" s="26"/>
      <c r="H333" s="27"/>
      <c r="I333" s="500" t="s">
        <v>776</v>
      </c>
      <c r="J333" s="235">
        <v>1</v>
      </c>
      <c r="K333" s="235">
        <v>1</v>
      </c>
      <c r="L333" s="235">
        <v>1</v>
      </c>
      <c r="M333" s="235">
        <v>1</v>
      </c>
      <c r="N333" s="235">
        <v>1</v>
      </c>
      <c r="O333" s="235">
        <v>1</v>
      </c>
      <c r="P333" s="235">
        <v>1</v>
      </c>
      <c r="Q333" s="235">
        <v>1</v>
      </c>
      <c r="R333" s="235">
        <v>1</v>
      </c>
      <c r="S333" s="61"/>
      <c r="T333" s="58"/>
      <c r="U333" s="61"/>
      <c r="V333" s="59"/>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7"/>
      <c r="E334" s="17"/>
      <c r="F334" s="26"/>
      <c r="H334" s="27"/>
      <c r="I334" s="500" t="s">
        <v>777</v>
      </c>
      <c r="J334" s="235">
        <v>1</v>
      </c>
      <c r="K334" s="235">
        <v>1</v>
      </c>
      <c r="L334" s="235">
        <v>1</v>
      </c>
      <c r="M334" s="235">
        <v>1</v>
      </c>
      <c r="N334" s="235">
        <v>1</v>
      </c>
      <c r="O334" s="235">
        <v>1</v>
      </c>
      <c r="P334" s="235">
        <v>1</v>
      </c>
      <c r="Q334" s="235">
        <v>1</v>
      </c>
      <c r="R334" s="235">
        <v>1</v>
      </c>
      <c r="S334" s="58"/>
      <c r="T334" s="58"/>
      <c r="U334" s="58"/>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26"/>
      <c r="H335" s="27"/>
      <c r="I335" s="500" t="s">
        <v>778</v>
      </c>
      <c r="J335" s="235">
        <v>1</v>
      </c>
      <c r="K335" s="235">
        <v>1</v>
      </c>
      <c r="L335" s="235">
        <v>1</v>
      </c>
      <c r="M335" s="235">
        <v>1</v>
      </c>
      <c r="N335" s="235">
        <v>1</v>
      </c>
      <c r="O335" s="235">
        <v>1</v>
      </c>
      <c r="P335" s="235">
        <v>1</v>
      </c>
      <c r="Q335" s="235">
        <v>1</v>
      </c>
      <c r="R335" s="235">
        <v>1</v>
      </c>
      <c r="S335" s="58"/>
      <c r="T335" s="58"/>
      <c r="U335" s="58"/>
      <c r="V335" s="59"/>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33"/>
      <c r="H336" s="27"/>
      <c r="I336" s="500" t="s">
        <v>779</v>
      </c>
      <c r="J336" s="235">
        <v>1</v>
      </c>
      <c r="K336" s="235">
        <v>1</v>
      </c>
      <c r="L336" s="235">
        <v>1</v>
      </c>
      <c r="M336" s="235">
        <v>1</v>
      </c>
      <c r="N336" s="235">
        <v>1</v>
      </c>
      <c r="O336" s="235">
        <v>1</v>
      </c>
      <c r="P336" s="235">
        <v>1</v>
      </c>
      <c r="Q336" s="235">
        <v>1</v>
      </c>
      <c r="R336" s="235">
        <v>1</v>
      </c>
      <c r="S336" s="58"/>
      <c r="T336" s="58"/>
      <c r="U336" s="58"/>
      <c r="V336" s="59"/>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33"/>
      <c r="H337" s="27"/>
      <c r="I337" s="500" t="s">
        <v>780</v>
      </c>
      <c r="J337" s="235">
        <v>1</v>
      </c>
      <c r="K337" s="235">
        <v>1</v>
      </c>
      <c r="L337" s="235">
        <v>1</v>
      </c>
      <c r="M337" s="235">
        <v>1</v>
      </c>
      <c r="N337" s="235">
        <v>1</v>
      </c>
      <c r="O337" s="235">
        <v>1</v>
      </c>
      <c r="P337" s="235">
        <v>1</v>
      </c>
      <c r="Q337" s="235">
        <v>1</v>
      </c>
      <c r="R337" s="235">
        <v>1</v>
      </c>
      <c r="S337" s="58"/>
      <c r="T337" s="58"/>
      <c r="U337" s="58"/>
      <c r="V337" s="59"/>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H338" s="27"/>
      <c r="I338" s="500" t="s">
        <v>781</v>
      </c>
      <c r="J338" s="235">
        <v>1</v>
      </c>
      <c r="K338" s="235">
        <v>1</v>
      </c>
      <c r="L338" s="235">
        <v>1</v>
      </c>
      <c r="M338" s="235">
        <v>1</v>
      </c>
      <c r="N338" s="235">
        <v>1</v>
      </c>
      <c r="O338" s="235">
        <v>1</v>
      </c>
      <c r="P338" s="235">
        <v>1</v>
      </c>
      <c r="Q338" s="235">
        <v>1</v>
      </c>
      <c r="R338" s="235">
        <v>1</v>
      </c>
      <c r="S338" s="58"/>
      <c r="T338" s="58"/>
      <c r="U338" s="58"/>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H339" s="27"/>
      <c r="I339" s="501" t="s">
        <v>782</v>
      </c>
      <c r="J339" s="235">
        <v>1</v>
      </c>
      <c r="K339" s="235">
        <v>1</v>
      </c>
      <c r="L339" s="235">
        <v>1</v>
      </c>
      <c r="M339" s="235">
        <v>1</v>
      </c>
      <c r="N339" s="235">
        <v>1</v>
      </c>
      <c r="O339" s="235">
        <v>1</v>
      </c>
      <c r="P339" s="235">
        <v>1</v>
      </c>
      <c r="Q339" s="235">
        <v>1</v>
      </c>
      <c r="R339" s="235">
        <v>1</v>
      </c>
      <c r="S339" s="58"/>
      <c r="T339" s="58"/>
      <c r="U339" s="58"/>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R340" s="58"/>
      <c r="S340" s="58"/>
      <c r="T340" s="58"/>
      <c r="U340" s="58"/>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34"/>
      <c r="H341" s="34"/>
      <c r="I341" s="34"/>
      <c r="J341" s="62"/>
      <c r="K341" s="62"/>
      <c r="L341" s="62"/>
      <c r="M341" s="62"/>
      <c r="N341" s="62"/>
      <c r="O341" s="62"/>
      <c r="P341" s="62"/>
      <c r="Q341" s="62"/>
      <c r="R341" s="58"/>
      <c r="S341" s="58"/>
      <c r="T341" s="58"/>
      <c r="U341" s="58"/>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5.15" customHeight="1" outlineLevel="1" x14ac:dyDescent="0.35">
      <c r="A342" s="6"/>
      <c r="B342" s="7"/>
      <c r="C342" s="17"/>
      <c r="D342" s="17"/>
      <c r="E342" s="17"/>
      <c r="F342" s="36"/>
      <c r="G342" s="37"/>
      <c r="H342" s="37"/>
      <c r="I342" s="37"/>
      <c r="J342" s="38"/>
      <c r="K342" s="38"/>
      <c r="L342" s="38"/>
      <c r="M342" s="38"/>
      <c r="N342" s="38"/>
      <c r="O342" s="38"/>
      <c r="P342" s="38"/>
      <c r="Q342" s="38"/>
      <c r="R342" s="38"/>
      <c r="S342" s="38"/>
      <c r="T342" s="38"/>
      <c r="U342" s="38"/>
      <c r="V342" s="30"/>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25.4" customHeight="1" outlineLevel="1" x14ac:dyDescent="0.35">
      <c r="A343" s="6"/>
      <c r="B343" s="7"/>
      <c r="C343" s="39"/>
      <c r="D343" s="39"/>
      <c r="E343" s="39"/>
      <c r="F343" s="39"/>
      <c r="G343" s="40" t="str">
        <f>G322</f>
        <v>Yield scalar for Soil in different weather years</v>
      </c>
      <c r="H343" s="39"/>
      <c r="I343" s="39"/>
      <c r="J343" s="39"/>
      <c r="K343" s="39"/>
      <c r="L343" s="39"/>
      <c r="M343" s="39"/>
      <c r="N343" s="39"/>
      <c r="O343" s="39"/>
      <c r="P343" s="39"/>
      <c r="Q343" s="39"/>
      <c r="R343" s="39"/>
      <c r="S343" s="39"/>
      <c r="T343" s="39"/>
      <c r="U343" s="39"/>
      <c r="V343" s="39"/>
      <c r="W343" s="41" t="s">
        <v>24</v>
      </c>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12" customHeight="1" outlineLevel="1" x14ac:dyDescent="0.35">
      <c r="A344" s="6"/>
      <c r="B344" s="7"/>
      <c r="C344" s="7"/>
      <c r="D344" s="7"/>
      <c r="E344" s="7"/>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12" customHeight="1" outlineLevel="1" x14ac:dyDescent="0.35">
      <c r="A345" s="6"/>
      <c r="B345" s="7"/>
      <c r="C345" s="7"/>
      <c r="D345" s="7"/>
      <c r="E345" s="7"/>
      <c r="F345" s="7"/>
      <c r="G345" s="7"/>
      <c r="H345" s="8"/>
      <c r="I345" s="8"/>
      <c r="J345" s="8"/>
      <c r="K345" s="8"/>
      <c r="L345" s="8"/>
      <c r="M345" s="8"/>
      <c r="N345" s="8"/>
      <c r="O345" s="8"/>
      <c r="P345" s="8"/>
      <c r="Q345" s="8"/>
      <c r="R345" s="8"/>
      <c r="S345" s="8"/>
      <c r="T345" s="8"/>
      <c r="U345" s="8"/>
      <c r="V345" s="8"/>
      <c r="W345" s="8"/>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row>
    <row r="346" spans="1:68" ht="5.15" customHeight="1" outlineLevel="1" thickBot="1" x14ac:dyDescent="0.4">
      <c r="A346" s="6"/>
      <c r="B346" s="7"/>
      <c r="C346" s="7"/>
      <c r="D346" s="7"/>
      <c r="E346" s="7"/>
      <c r="F346" s="7"/>
      <c r="G346" s="7"/>
      <c r="H346" s="8"/>
      <c r="I346" s="8"/>
      <c r="J346" s="8"/>
      <c r="K346" s="8"/>
      <c r="L346" s="8"/>
      <c r="M346" s="8"/>
      <c r="N346" s="8"/>
      <c r="O346" s="8"/>
      <c r="P346" s="8"/>
      <c r="Q346" s="8"/>
      <c r="R346" s="8"/>
      <c r="S346" s="8"/>
      <c r="T346" s="8"/>
      <c r="U346" s="8"/>
      <c r="V346" s="8"/>
      <c r="W346" s="8"/>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row>
    <row r="347" spans="1:68" ht="5.15" customHeight="1" outlineLevel="1" x14ac:dyDescent="0.35">
      <c r="A347" s="6"/>
      <c r="B347" s="7"/>
      <c r="C347" s="9" t="s">
        <v>0</v>
      </c>
      <c r="D347" s="9"/>
      <c r="E347" s="9"/>
      <c r="F347" s="9"/>
      <c r="G347" s="9"/>
      <c r="H347" s="9"/>
      <c r="I347" s="9"/>
      <c r="J347" s="9"/>
      <c r="K347" s="194"/>
      <c r="L347" s="10"/>
      <c r="M347" s="10"/>
      <c r="N347" s="10"/>
      <c r="O347" s="10"/>
      <c r="P347" s="10"/>
      <c r="Q347" s="10"/>
      <c r="R347" s="10"/>
      <c r="S347" s="10"/>
      <c r="T347" s="10"/>
      <c r="U347" s="10"/>
      <c r="V347" s="10"/>
      <c r="W347" s="11"/>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2"/>
      <c r="D348" s="12"/>
      <c r="E348" s="12" t="s">
        <v>1</v>
      </c>
      <c r="F348" s="13"/>
      <c r="G348" s="14" t="s">
        <v>325</v>
      </c>
      <c r="H348" s="13"/>
      <c r="I348" s="13" t="s">
        <v>1181</v>
      </c>
      <c r="J348" s="13"/>
      <c r="K348" s="13"/>
      <c r="L348" s="13"/>
      <c r="M348" s="13"/>
      <c r="N348" s="13"/>
      <c r="O348" s="13"/>
      <c r="P348" s="13"/>
      <c r="Q348" s="13"/>
      <c r="R348" s="13"/>
      <c r="S348" s="15"/>
      <c r="T348" s="13"/>
      <c r="U348" s="15"/>
      <c r="V348" s="15"/>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2" customHeight="1" outlineLevel="1" x14ac:dyDescent="0.35">
      <c r="A349" s="6"/>
      <c r="B349" s="7"/>
      <c r="C349" s="12"/>
      <c r="D349" s="12"/>
      <c r="E349" s="17"/>
      <c r="F349" s="13"/>
      <c r="G349" s="18"/>
      <c r="H349" s="13"/>
      <c r="I349" s="13"/>
      <c r="J349" s="13"/>
      <c r="K349" s="13"/>
      <c r="L349" s="13"/>
      <c r="M349" s="13"/>
      <c r="N349" s="13"/>
      <c r="O349" s="13"/>
      <c r="P349" s="13"/>
      <c r="Q349" s="13"/>
      <c r="R349" s="13"/>
      <c r="S349" s="15"/>
      <c r="T349" s="19"/>
      <c r="U349" s="15"/>
      <c r="V349" s="15"/>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7"/>
      <c r="D350" s="12"/>
      <c r="E350" s="17"/>
      <c r="F350" s="13"/>
      <c r="G350" s="13"/>
      <c r="H350" s="13"/>
      <c r="I350" s="13"/>
      <c r="J350" s="13"/>
      <c r="K350" s="13"/>
      <c r="L350" s="13"/>
      <c r="M350" s="13"/>
      <c r="N350" s="13"/>
      <c r="O350" s="13"/>
      <c r="P350" s="13"/>
      <c r="Q350" s="13"/>
      <c r="R350" s="13"/>
      <c r="S350" s="15"/>
      <c r="T350" s="19"/>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7"/>
      <c r="D351" s="17"/>
      <c r="E351" s="17"/>
      <c r="F351" s="17"/>
      <c r="G351" s="17"/>
      <c r="H351" s="17"/>
      <c r="I351" s="17" t="s">
        <v>344</v>
      </c>
      <c r="J351" s="17"/>
      <c r="K351" s="17"/>
      <c r="L351" s="17"/>
      <c r="M351" s="17"/>
      <c r="N351" s="17"/>
      <c r="O351" s="17"/>
      <c r="P351" s="17"/>
      <c r="Q351" s="22"/>
      <c r="R351" s="22"/>
      <c r="S351" s="22"/>
      <c r="T351" s="22"/>
      <c r="U351" s="22"/>
      <c r="V351" s="2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17"/>
      <c r="G352" s="17"/>
      <c r="H352" s="17"/>
      <c r="I352" s="17"/>
      <c r="J352" s="17"/>
      <c r="K352" s="17"/>
      <c r="L352" s="17"/>
      <c r="M352" s="17"/>
      <c r="N352" s="17"/>
      <c r="O352" s="17"/>
      <c r="P352" s="17"/>
      <c r="Q352" s="24"/>
      <c r="R352" s="24"/>
      <c r="S352" s="22"/>
      <c r="T352" s="22"/>
      <c r="U352" s="22"/>
      <c r="V352" s="2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17"/>
      <c r="D353" s="17"/>
      <c r="E353" s="17"/>
      <c r="F353" s="17"/>
      <c r="G353" s="17" t="s">
        <v>1160</v>
      </c>
      <c r="H353" s="17" t="s">
        <v>1182</v>
      </c>
      <c r="I353" s="17" t="s">
        <v>104</v>
      </c>
      <c r="J353" s="17" t="s">
        <v>105</v>
      </c>
      <c r="K353" s="17" t="s">
        <v>1183</v>
      </c>
      <c r="L353" s="17" t="s">
        <v>106</v>
      </c>
      <c r="M353" s="17" t="s">
        <v>107</v>
      </c>
      <c r="N353" s="17" t="s">
        <v>106</v>
      </c>
      <c r="O353" s="23"/>
      <c r="P353" s="24"/>
      <c r="Q353" s="24"/>
      <c r="R353" s="24"/>
      <c r="S353" s="22"/>
      <c r="T353" s="22"/>
      <c r="U353" s="22"/>
      <c r="V353" s="22"/>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33"/>
      <c r="G354" s="159" t="s">
        <v>63</v>
      </c>
      <c r="H354" s="159" t="s">
        <v>63</v>
      </c>
      <c r="I354" s="232">
        <v>1</v>
      </c>
      <c r="J354" s="232">
        <v>1.3</v>
      </c>
      <c r="K354" s="232">
        <v>250</v>
      </c>
      <c r="L354" s="705">
        <f>MIN(364,INT((N354 - DATE(YEAR(N354),1,1))))</f>
        <v>90</v>
      </c>
      <c r="M354" s="232">
        <v>5</v>
      </c>
      <c r="N354" s="704">
        <v>43556</v>
      </c>
      <c r="O354" s="63"/>
      <c r="P354" s="63"/>
      <c r="Q354" s="60"/>
      <c r="R354" s="60"/>
      <c r="S354" s="60"/>
      <c r="T354" s="60"/>
      <c r="U354" s="60"/>
      <c r="V354" s="59"/>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33"/>
      <c r="G355" s="159" t="s">
        <v>62</v>
      </c>
      <c r="H355" s="159" t="s">
        <v>752</v>
      </c>
      <c r="I355" s="232">
        <v>1</v>
      </c>
      <c r="J355" s="232">
        <v>1.1000000000000001</v>
      </c>
      <c r="K355" s="232">
        <v>100</v>
      </c>
      <c r="L355" s="705">
        <f t="shared" ref="L355" si="82">MIN(364,INT((N355 - DATE(YEAR(N355),1,1))))</f>
        <v>45</v>
      </c>
      <c r="M355" s="232">
        <v>90</v>
      </c>
      <c r="N355" s="704">
        <v>43511</v>
      </c>
      <c r="O355" s="63"/>
      <c r="P355" s="63"/>
      <c r="Q355" s="60"/>
      <c r="R355" s="60"/>
      <c r="S355" s="60"/>
      <c r="T355" s="60"/>
      <c r="U355" s="60"/>
      <c r="V355" s="59"/>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33"/>
      <c r="G356" s="199" t="s">
        <v>343</v>
      </c>
      <c r="H356" s="199" t="s">
        <v>1161</v>
      </c>
      <c r="I356" s="232">
        <v>0</v>
      </c>
      <c r="J356" s="232">
        <v>0.97</v>
      </c>
      <c r="K356" s="232">
        <v>100</v>
      </c>
      <c r="L356" s="705">
        <f>MIN(364,INT((N356 - DATE(YEAR(N356),1,1))))</f>
        <v>134</v>
      </c>
      <c r="M356" s="232">
        <v>5</v>
      </c>
      <c r="N356" s="704">
        <v>43600</v>
      </c>
      <c r="O356" s="63"/>
      <c r="P356" s="63"/>
      <c r="Q356" s="60"/>
      <c r="R356" s="60"/>
      <c r="S356" s="60"/>
      <c r="T356" s="60"/>
      <c r="U356" s="60"/>
      <c r="V356" s="59"/>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33"/>
      <c r="G357" s="200" t="s">
        <v>1184</v>
      </c>
      <c r="H357" s="200" t="s">
        <v>1162</v>
      </c>
      <c r="I357" s="232">
        <v>1</v>
      </c>
      <c r="J357" s="232">
        <v>0.7</v>
      </c>
      <c r="K357" s="232">
        <v>115</v>
      </c>
      <c r="L357" s="705">
        <f t="shared" ref="L357:L358" si="83">MIN(364,INT((N357 - DATE(YEAR(N357),1,1))))</f>
        <v>151</v>
      </c>
      <c r="M357" s="232">
        <v>5</v>
      </c>
      <c r="N357" s="704">
        <v>43617</v>
      </c>
      <c r="O357" s="63"/>
      <c r="P357" s="63"/>
      <c r="Q357" s="60"/>
      <c r="R357" s="60"/>
      <c r="S357" s="60"/>
      <c r="T357" s="60"/>
      <c r="U357" s="60"/>
      <c r="V357" s="59"/>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G358" s="200" t="s">
        <v>1025</v>
      </c>
      <c r="H358" s="200" t="s">
        <v>754</v>
      </c>
      <c r="I358" s="232">
        <v>1</v>
      </c>
      <c r="J358" s="232">
        <v>1.3</v>
      </c>
      <c r="K358" s="232">
        <v>100</v>
      </c>
      <c r="L358" s="705">
        <f t="shared" si="83"/>
        <v>187</v>
      </c>
      <c r="M358" s="232">
        <v>5</v>
      </c>
      <c r="N358" s="704">
        <v>43653</v>
      </c>
      <c r="O358" s="63"/>
      <c r="P358" s="63"/>
      <c r="Q358" s="60"/>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O359" s="63"/>
      <c r="P359" s="63"/>
      <c r="Q359" s="60"/>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5.15" customHeight="1" outlineLevel="1" x14ac:dyDescent="0.35">
      <c r="A360" s="6"/>
      <c r="B360" s="7"/>
      <c r="C360" s="17"/>
      <c r="D360" s="17"/>
      <c r="E360" s="17"/>
      <c r="F360" s="36"/>
      <c r="G360" s="37"/>
      <c r="H360" s="37"/>
      <c r="I360" s="37"/>
      <c r="J360" s="38"/>
      <c r="K360" s="38"/>
      <c r="L360" s="38"/>
      <c r="M360" s="38"/>
      <c r="N360" s="38"/>
      <c r="O360" s="38"/>
      <c r="P360" s="38"/>
      <c r="Q360" s="38"/>
      <c r="R360" s="38"/>
      <c r="S360" s="38"/>
      <c r="T360" s="38"/>
      <c r="U360" s="38"/>
      <c r="V360" s="30"/>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25.4" customHeight="1" outlineLevel="1" x14ac:dyDescent="0.35">
      <c r="A361" s="6"/>
      <c r="B361" s="7"/>
      <c r="C361" s="39"/>
      <c r="D361" s="39"/>
      <c r="E361" s="39"/>
      <c r="F361" s="39"/>
      <c r="G361" s="40" t="str">
        <f>G348</f>
        <v>Fert info</v>
      </c>
      <c r="H361" s="39"/>
      <c r="I361" s="39"/>
      <c r="J361" s="39"/>
      <c r="K361" s="39"/>
      <c r="L361" s="39"/>
      <c r="M361" s="39"/>
      <c r="N361" s="39"/>
      <c r="O361" s="39"/>
      <c r="P361" s="39"/>
      <c r="Q361" s="39"/>
      <c r="R361" s="39"/>
      <c r="S361" s="39"/>
      <c r="T361" s="39"/>
      <c r="U361" s="39"/>
      <c r="V361" s="39"/>
      <c r="W361" s="41" t="s">
        <v>24</v>
      </c>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7"/>
      <c r="D362" s="7"/>
      <c r="E362" s="7"/>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7"/>
      <c r="D363" s="7"/>
      <c r="E363" s="7"/>
      <c r="F363" s="7"/>
      <c r="G363" s="7"/>
      <c r="H363" s="8"/>
      <c r="I363" s="8"/>
      <c r="J363" s="8"/>
      <c r="K363" s="8"/>
      <c r="L363" s="8"/>
      <c r="M363" s="8"/>
      <c r="N363" s="8"/>
      <c r="O363" s="8"/>
      <c r="P363" s="8"/>
      <c r="Q363" s="8"/>
      <c r="R363" s="8"/>
      <c r="S363" s="8"/>
      <c r="T363" s="8"/>
      <c r="U363" s="8"/>
      <c r="V363" s="8"/>
      <c r="W363" s="8"/>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row>
    <row r="364" spans="1:68" ht="5.15" customHeight="1" outlineLevel="1" thickBot="1" x14ac:dyDescent="0.4">
      <c r="A364" s="6"/>
      <c r="B364" s="7"/>
      <c r="C364" s="7"/>
      <c r="D364" s="7"/>
      <c r="E364" s="7"/>
      <c r="F364" s="7"/>
      <c r="G364" s="7"/>
      <c r="H364" s="8"/>
      <c r="I364" s="8"/>
      <c r="J364" s="8"/>
      <c r="K364" s="8"/>
      <c r="L364" s="8"/>
      <c r="M364" s="8"/>
      <c r="N364" s="8"/>
      <c r="O364" s="8"/>
      <c r="P364" s="8"/>
      <c r="Q364" s="8"/>
      <c r="R364" s="8"/>
      <c r="S364" s="8"/>
      <c r="T364" s="8"/>
      <c r="U364" s="8"/>
      <c r="V364" s="8"/>
      <c r="W364" s="8"/>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row>
    <row r="365" spans="1:68" ht="5.15" customHeight="1" outlineLevel="1" x14ac:dyDescent="0.35">
      <c r="A365" s="6"/>
      <c r="B365" s="7"/>
      <c r="C365" s="9" t="s">
        <v>0</v>
      </c>
      <c r="D365" s="9"/>
      <c r="E365" s="9"/>
      <c r="F365" s="9"/>
      <c r="G365" s="9"/>
      <c r="H365" s="9"/>
      <c r="I365" s="9"/>
      <c r="J365" s="9"/>
      <c r="K365" s="10"/>
      <c r="L365" s="10"/>
      <c r="M365" s="10"/>
      <c r="N365" s="10"/>
      <c r="O365" s="10"/>
      <c r="P365" s="10"/>
      <c r="Q365" s="10"/>
      <c r="R365" s="10"/>
      <c r="S365" s="10"/>
      <c r="T365" s="10"/>
      <c r="U365" s="10"/>
      <c r="V365" s="10"/>
      <c r="W365" s="11"/>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12" customHeight="1" outlineLevel="1" x14ac:dyDescent="0.35">
      <c r="A366" s="6"/>
      <c r="B366" s="7"/>
      <c r="C366" s="12"/>
      <c r="D366" s="12"/>
      <c r="E366" s="12" t="s">
        <v>1</v>
      </c>
      <c r="F366" s="13"/>
      <c r="G366" s="14" t="s">
        <v>33</v>
      </c>
      <c r="H366" s="13"/>
      <c r="I366" s="13"/>
      <c r="J366" s="13"/>
      <c r="K366" s="13"/>
      <c r="L366" s="13"/>
      <c r="M366" s="13"/>
      <c r="N366" s="13"/>
      <c r="O366" s="13"/>
      <c r="P366" s="13"/>
      <c r="Q366" s="13"/>
      <c r="R366" s="13"/>
      <c r="S366" s="15"/>
      <c r="T366" s="13"/>
      <c r="U366" s="15"/>
      <c r="V366" s="15"/>
      <c r="W366" s="16"/>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2"/>
      <c r="D367" s="12"/>
      <c r="E367" s="17"/>
      <c r="F367" s="13"/>
      <c r="G367" s="18"/>
      <c r="H367" s="13" t="s">
        <v>26</v>
      </c>
      <c r="I367" s="13"/>
      <c r="J367" s="13"/>
      <c r="K367" s="13"/>
      <c r="L367" s="13"/>
      <c r="M367" s="13"/>
      <c r="N367" s="13"/>
      <c r="O367" s="13"/>
      <c r="P367" s="13"/>
      <c r="Q367" s="13"/>
      <c r="R367" s="13"/>
      <c r="S367" s="15"/>
      <c r="T367" s="19"/>
      <c r="U367" s="15"/>
      <c r="V367" s="15"/>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7"/>
      <c r="D368" s="12"/>
      <c r="E368" s="17"/>
      <c r="F368" s="13"/>
      <c r="G368" s="13" t="s">
        <v>2</v>
      </c>
      <c r="H368" s="43" t="s">
        <v>34</v>
      </c>
      <c r="I368" s="13"/>
      <c r="J368" s="13"/>
      <c r="K368" s="13"/>
      <c r="L368" s="13"/>
      <c r="M368" s="13"/>
      <c r="N368" s="13"/>
      <c r="O368" s="13"/>
      <c r="P368" s="13"/>
      <c r="Q368" s="13"/>
      <c r="R368" s="13"/>
      <c r="S368" s="15"/>
      <c r="T368" s="19"/>
      <c r="U368" s="15"/>
      <c r="V368" s="15"/>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2" customHeight="1" outlineLevel="1" x14ac:dyDescent="0.35">
      <c r="A369" s="6"/>
      <c r="B369" s="7"/>
      <c r="C369" s="20">
        <v>0</v>
      </c>
      <c r="D369" s="12"/>
      <c r="E369" s="17"/>
      <c r="F369" s="13"/>
      <c r="G369" s="21"/>
      <c r="H369" s="13"/>
      <c r="I369" s="13"/>
      <c r="J369" s="13"/>
      <c r="K369" s="13"/>
      <c r="L369" s="13"/>
      <c r="M369" s="13"/>
      <c r="N369" s="13"/>
      <c r="O369" s="13"/>
      <c r="P369" s="13"/>
      <c r="Q369" s="13"/>
      <c r="R369" s="13"/>
      <c r="S369" s="15"/>
      <c r="T369" s="19"/>
      <c r="U369" s="15"/>
      <c r="V369" s="15"/>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2" customHeight="1" outlineLevel="1" x14ac:dyDescent="0.35">
      <c r="A370" s="6"/>
      <c r="B370" s="7"/>
      <c r="C370" s="17"/>
      <c r="D370" s="17"/>
      <c r="E370" s="17"/>
      <c r="F370" s="17"/>
      <c r="G370" s="17"/>
      <c r="H370" s="17"/>
      <c r="I370" s="17"/>
      <c r="J370" s="22"/>
      <c r="K370" s="22"/>
      <c r="L370" s="22"/>
      <c r="M370" s="22"/>
      <c r="N370" s="22"/>
      <c r="O370" s="22"/>
      <c r="P370" s="22"/>
      <c r="Q370" s="22"/>
      <c r="R370" s="22"/>
      <c r="S370" s="22"/>
      <c r="T370" s="22"/>
      <c r="U370" s="22"/>
      <c r="V370" s="22"/>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17"/>
      <c r="G371" s="17"/>
      <c r="H371" s="17"/>
      <c r="I371" s="17"/>
      <c r="J371" s="17"/>
      <c r="K371" s="17"/>
      <c r="L371" s="17"/>
      <c r="M371" s="17"/>
      <c r="N371" s="17"/>
      <c r="O371" s="17"/>
      <c r="P371" s="17"/>
      <c r="Q371" s="22"/>
      <c r="R371" s="22"/>
      <c r="S371" s="22"/>
      <c r="T371" s="22"/>
      <c r="U371" s="22"/>
      <c r="V371" s="2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7"/>
      <c r="D372" s="17"/>
      <c r="E372" s="17"/>
      <c r="F372" s="17"/>
      <c r="G372" s="17"/>
      <c r="H372" s="17"/>
      <c r="I372" s="17"/>
      <c r="J372" s="17"/>
      <c r="K372" s="17"/>
      <c r="L372" s="17"/>
      <c r="M372" s="17"/>
      <c r="N372" s="17"/>
      <c r="O372" s="17"/>
      <c r="P372" s="17"/>
      <c r="Q372" s="24"/>
      <c r="R372" s="24"/>
      <c r="S372" s="22"/>
      <c r="T372" s="22"/>
      <c r="U372" s="22"/>
      <c r="V372" s="22"/>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7"/>
      <c r="E373" s="17"/>
      <c r="F373" s="17"/>
      <c r="G373" s="17"/>
      <c r="H373" s="17"/>
      <c r="I373" s="23" t="s">
        <v>371</v>
      </c>
      <c r="J373" s="23" t="s">
        <v>57</v>
      </c>
      <c r="K373" s="23" t="s">
        <v>58</v>
      </c>
      <c r="L373" s="23" t="s">
        <v>59</v>
      </c>
      <c r="M373" s="23" t="s">
        <v>60</v>
      </c>
      <c r="N373" s="23" t="s">
        <v>864</v>
      </c>
      <c r="O373" s="23" t="s">
        <v>865</v>
      </c>
      <c r="P373" s="23" t="s">
        <v>866</v>
      </c>
      <c r="Q373" s="23" t="s">
        <v>1104</v>
      </c>
      <c r="R373" s="24"/>
      <c r="S373" s="22"/>
      <c r="T373" s="22"/>
      <c r="U373" s="22"/>
      <c r="V373" s="22"/>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17"/>
      <c r="D374" s="17"/>
      <c r="E374" s="17"/>
      <c r="F374" s="33"/>
      <c r="H374" s="199" t="str">
        <f>H354</f>
        <v>lime</v>
      </c>
      <c r="I374" s="233">
        <v>1</v>
      </c>
      <c r="J374" s="233">
        <v>1</v>
      </c>
      <c r="K374" s="233">
        <v>1</v>
      </c>
      <c r="L374" s="233">
        <v>1</v>
      </c>
      <c r="M374" s="233">
        <v>1</v>
      </c>
      <c r="N374" s="233">
        <v>1</v>
      </c>
      <c r="O374" s="233">
        <v>1</v>
      </c>
      <c r="P374" s="233">
        <v>1</v>
      </c>
      <c r="Q374" s="233">
        <v>1</v>
      </c>
      <c r="R374" s="60"/>
      <c r="S374" s="60"/>
      <c r="T374" s="60"/>
      <c r="U374" s="60"/>
      <c r="V374" s="59"/>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33"/>
      <c r="H375" s="199" t="str">
        <f>H355</f>
        <v>early</v>
      </c>
      <c r="I375" s="233">
        <v>1</v>
      </c>
      <c r="J375" s="233">
        <v>1</v>
      </c>
      <c r="K375" s="233">
        <v>1</v>
      </c>
      <c r="L375" s="233">
        <v>1</v>
      </c>
      <c r="M375" s="233">
        <v>1</v>
      </c>
      <c r="N375" s="233">
        <v>1</v>
      </c>
      <c r="O375" s="233">
        <v>1</v>
      </c>
      <c r="P375" s="233">
        <v>1</v>
      </c>
      <c r="Q375" s="233">
        <v>1</v>
      </c>
      <c r="R375" s="60"/>
      <c r="S375" s="60"/>
      <c r="T375" s="60"/>
      <c r="U375" s="60"/>
      <c r="V375" s="59"/>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33"/>
      <c r="H376" s="199" t="str">
        <f>H356</f>
        <v>at_seeding</v>
      </c>
      <c r="I376" s="233">
        <v>1</v>
      </c>
      <c r="J376" s="233">
        <v>1</v>
      </c>
      <c r="K376" s="233">
        <v>1</v>
      </c>
      <c r="L376" s="233">
        <v>1</v>
      </c>
      <c r="M376" s="233">
        <v>1</v>
      </c>
      <c r="N376" s="233">
        <v>1</v>
      </c>
      <c r="O376" s="233">
        <v>1</v>
      </c>
      <c r="P376" s="233">
        <v>1</v>
      </c>
      <c r="Q376" s="233">
        <v>1</v>
      </c>
      <c r="R376" s="60"/>
      <c r="S376" s="60"/>
      <c r="T376" s="60"/>
      <c r="U376" s="60"/>
      <c r="V376" s="59"/>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33"/>
      <c r="H377" s="199" t="str">
        <f>H357</f>
        <v>mid</v>
      </c>
      <c r="I377" s="233">
        <v>1</v>
      </c>
      <c r="J377" s="233">
        <v>1</v>
      </c>
      <c r="K377" s="233">
        <v>1</v>
      </c>
      <c r="L377" s="233">
        <v>1</v>
      </c>
      <c r="M377" s="233">
        <v>1</v>
      </c>
      <c r="N377" s="233">
        <v>1</v>
      </c>
      <c r="O377" s="233">
        <v>1</v>
      </c>
      <c r="P377" s="233">
        <v>1</v>
      </c>
      <c r="Q377" s="233">
        <v>1</v>
      </c>
      <c r="R377" s="60"/>
      <c r="S377" s="60"/>
      <c r="T377" s="60"/>
      <c r="U377" s="60"/>
      <c r="V377" s="59"/>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33"/>
      <c r="H378" s="199" t="str">
        <f>H358</f>
        <v>late</v>
      </c>
      <c r="I378" s="233">
        <v>1</v>
      </c>
      <c r="J378" s="233">
        <v>1</v>
      </c>
      <c r="K378" s="233">
        <v>1</v>
      </c>
      <c r="L378" s="233">
        <v>1</v>
      </c>
      <c r="M378" s="233">
        <v>1</v>
      </c>
      <c r="N378" s="233">
        <v>1</v>
      </c>
      <c r="O378" s="233">
        <v>1</v>
      </c>
      <c r="P378" s="233">
        <v>1</v>
      </c>
      <c r="Q378" s="233">
        <v>1</v>
      </c>
      <c r="R378" s="60"/>
      <c r="S378" s="60"/>
      <c r="T378" s="60"/>
      <c r="U378" s="60"/>
      <c r="V378" s="59"/>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2" customHeight="1" outlineLevel="1" x14ac:dyDescent="0.35">
      <c r="A379" s="6"/>
      <c r="B379" s="7"/>
      <c r="C379" s="17"/>
      <c r="D379" s="17"/>
      <c r="E379" s="17"/>
      <c r="F379" s="33"/>
      <c r="Q379" s="60"/>
      <c r="R379" s="60"/>
      <c r="S379" s="60"/>
      <c r="T379" s="60"/>
      <c r="U379" s="60"/>
      <c r="V379" s="59"/>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2" customHeight="1" outlineLevel="1" x14ac:dyDescent="0.35">
      <c r="A380" s="6"/>
      <c r="B380" s="7"/>
      <c r="C380" s="17"/>
      <c r="D380" s="17"/>
      <c r="E380" s="17"/>
      <c r="F380" s="33"/>
      <c r="Q380" s="60"/>
      <c r="R380" s="60"/>
      <c r="S380" s="60"/>
      <c r="T380" s="60"/>
      <c r="U380" s="60"/>
      <c r="V380" s="59"/>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5.15" customHeight="1" outlineLevel="1" x14ac:dyDescent="0.35">
      <c r="A381" s="6"/>
      <c r="B381" s="7"/>
      <c r="C381" s="17"/>
      <c r="D381" s="17"/>
      <c r="E381" s="17"/>
      <c r="F381" s="36"/>
      <c r="G381" s="37"/>
      <c r="H381" s="37"/>
      <c r="I381" s="37"/>
      <c r="J381" s="38"/>
      <c r="K381" s="38"/>
      <c r="L381" s="38"/>
      <c r="M381" s="38"/>
      <c r="N381" s="38"/>
      <c r="O381" s="38"/>
      <c r="P381" s="38"/>
      <c r="Q381" s="38"/>
      <c r="R381" s="38"/>
      <c r="S381" s="38"/>
      <c r="T381" s="38"/>
      <c r="U381" s="38"/>
      <c r="V381" s="30"/>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25.4" customHeight="1" outlineLevel="1" x14ac:dyDescent="0.35">
      <c r="A382" s="6"/>
      <c r="B382" s="7"/>
      <c r="C382" s="39"/>
      <c r="D382" s="39"/>
      <c r="E382" s="39"/>
      <c r="F382" s="39"/>
      <c r="G382" s="40" t="str">
        <f>G366</f>
        <v>Fert by Soil</v>
      </c>
      <c r="H382" s="39"/>
      <c r="I382" s="39"/>
      <c r="J382" s="39"/>
      <c r="K382" s="39"/>
      <c r="L382" s="39"/>
      <c r="M382" s="39"/>
      <c r="N382" s="39"/>
      <c r="O382" s="39"/>
      <c r="P382" s="39"/>
      <c r="Q382" s="39"/>
      <c r="R382" s="39"/>
      <c r="S382" s="39"/>
      <c r="T382" s="39"/>
      <c r="U382" s="39"/>
      <c r="V382" s="39"/>
      <c r="W382" s="41" t="s">
        <v>24</v>
      </c>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12" customHeight="1" outlineLevel="1" x14ac:dyDescent="0.35">
      <c r="A383" s="6"/>
      <c r="B383" s="7"/>
      <c r="C383" s="7"/>
      <c r="D383" s="7"/>
      <c r="E383" s="7"/>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12" customHeight="1" outlineLevel="1" x14ac:dyDescent="0.35">
      <c r="A384" s="6"/>
      <c r="B384" s="7"/>
      <c r="C384" s="7"/>
      <c r="D384" s="7"/>
      <c r="E384" s="7"/>
      <c r="F384" s="7"/>
      <c r="G384" s="7"/>
      <c r="H384" s="8"/>
      <c r="I384" s="8"/>
      <c r="J384" s="8"/>
      <c r="K384" s="8"/>
      <c r="L384" s="8"/>
      <c r="M384" s="8"/>
      <c r="N384" s="8"/>
      <c r="O384" s="8"/>
      <c r="P384" s="8"/>
      <c r="Q384" s="8"/>
      <c r="R384" s="8"/>
      <c r="S384" s="8"/>
      <c r="T384" s="8"/>
      <c r="U384" s="8"/>
      <c r="V384" s="8"/>
      <c r="W384" s="8"/>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row>
    <row r="385" spans="1:68" ht="5.15" customHeight="1" outlineLevel="1" thickBot="1" x14ac:dyDescent="0.4">
      <c r="A385" s="6"/>
      <c r="B385" s="7"/>
      <c r="C385" s="7"/>
      <c r="D385" s="7"/>
      <c r="E385" s="7"/>
      <c r="F385" s="7"/>
      <c r="G385" s="7"/>
      <c r="H385" s="8"/>
      <c r="I385" s="8"/>
      <c r="J385" s="8"/>
      <c r="K385" s="8"/>
      <c r="L385" s="8"/>
      <c r="M385" s="8"/>
      <c r="N385" s="8"/>
      <c r="O385" s="8"/>
      <c r="P385" s="8"/>
      <c r="Q385" s="8"/>
      <c r="R385" s="8"/>
      <c r="S385" s="8"/>
      <c r="T385" s="8"/>
      <c r="U385" s="8"/>
      <c r="V385" s="8"/>
      <c r="W385" s="8"/>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row>
    <row r="386" spans="1:68" ht="5.15" customHeight="1" outlineLevel="1" x14ac:dyDescent="0.35">
      <c r="A386" s="6"/>
      <c r="B386" s="7"/>
      <c r="C386" s="9" t="s">
        <v>0</v>
      </c>
      <c r="D386" s="9"/>
      <c r="E386" s="9"/>
      <c r="F386" s="9"/>
      <c r="G386" s="9"/>
      <c r="H386" s="9"/>
      <c r="I386" s="9"/>
      <c r="J386" s="9"/>
      <c r="K386" s="10"/>
      <c r="L386" s="10"/>
      <c r="M386" s="10"/>
      <c r="N386" s="10"/>
      <c r="O386" s="10"/>
      <c r="P386" s="10"/>
      <c r="Q386" s="10"/>
      <c r="R386" s="10"/>
      <c r="S386" s="10"/>
      <c r="T386" s="10"/>
      <c r="U386" s="10"/>
      <c r="V386" s="10"/>
      <c r="W386" s="11"/>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2"/>
      <c r="D387" s="12"/>
      <c r="E387" s="12" t="s">
        <v>1</v>
      </c>
      <c r="F387" s="13"/>
      <c r="G387" s="14" t="s">
        <v>35</v>
      </c>
      <c r="H387" s="13"/>
      <c r="I387" s="13"/>
      <c r="J387" s="13"/>
      <c r="K387" s="13"/>
      <c r="L387" s="13"/>
      <c r="M387" s="13"/>
      <c r="N387" s="13"/>
      <c r="O387" s="13"/>
      <c r="P387" s="13"/>
      <c r="Q387" s="13"/>
      <c r="R387" s="13"/>
      <c r="S387" s="15"/>
      <c r="T387" s="13"/>
      <c r="U387" s="15"/>
      <c r="V387" s="15"/>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12"/>
      <c r="D388" s="12"/>
      <c r="E388" s="17"/>
      <c r="F388" s="13"/>
      <c r="G388" s="18"/>
      <c r="H388" s="13" t="s">
        <v>26</v>
      </c>
      <c r="I388" s="13"/>
      <c r="J388" s="13"/>
      <c r="K388" s="13"/>
      <c r="L388" s="13"/>
      <c r="M388" s="13"/>
      <c r="N388" s="13"/>
      <c r="O388" s="13"/>
      <c r="P388" s="13"/>
      <c r="Q388" s="13"/>
      <c r="R388" s="13"/>
      <c r="S388" s="15"/>
      <c r="T388" s="19"/>
      <c r="U388" s="15"/>
      <c r="V388" s="15"/>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2"/>
      <c r="E389" s="17"/>
      <c r="F389" s="13"/>
      <c r="G389" s="13" t="s">
        <v>2</v>
      </c>
      <c r="H389" s="43" t="s">
        <v>34</v>
      </c>
      <c r="I389" s="13"/>
      <c r="J389" s="13"/>
      <c r="K389" s="13"/>
      <c r="L389" s="13"/>
      <c r="M389" s="13"/>
      <c r="N389" s="13"/>
      <c r="O389" s="13"/>
      <c r="P389" s="13"/>
      <c r="Q389" s="13"/>
      <c r="R389" s="13"/>
      <c r="S389" s="15"/>
      <c r="T389" s="19"/>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20">
        <v>0</v>
      </c>
      <c r="D390" s="12"/>
      <c r="E390" s="17"/>
      <c r="F390" s="13"/>
      <c r="G390" s="21"/>
      <c r="H390" s="13"/>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17"/>
      <c r="G391" s="17"/>
      <c r="H391" s="17"/>
      <c r="I391" s="17"/>
      <c r="J391" s="22"/>
      <c r="K391" s="22"/>
      <c r="L391" s="22"/>
      <c r="M391" s="22"/>
      <c r="N391" s="22"/>
      <c r="O391" s="22"/>
      <c r="P391" s="22"/>
      <c r="Q391" s="22"/>
      <c r="R391" s="22"/>
      <c r="S391" s="22"/>
      <c r="T391" s="22"/>
      <c r="U391" s="22"/>
      <c r="V391" s="22"/>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17"/>
      <c r="G392" s="17"/>
      <c r="H392" s="17"/>
      <c r="I392" s="17"/>
      <c r="J392" s="17"/>
      <c r="K392" s="17"/>
      <c r="L392" s="22"/>
      <c r="M392" s="22"/>
      <c r="N392" s="22"/>
      <c r="O392" s="22"/>
      <c r="P392" s="22"/>
      <c r="Q392" s="22"/>
      <c r="R392" s="22"/>
      <c r="S392" s="22"/>
      <c r="T392" s="22"/>
      <c r="U392" s="22"/>
      <c r="V392" s="22"/>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3"/>
      <c r="K393" s="23"/>
      <c r="L393" s="23"/>
      <c r="M393" s="23"/>
      <c r="N393" s="23"/>
      <c r="O393" s="23"/>
      <c r="P393" s="23"/>
      <c r="Q393" s="24"/>
      <c r="R393" s="24"/>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23" t="s">
        <v>371</v>
      </c>
      <c r="J394" s="23" t="s">
        <v>57</v>
      </c>
      <c r="K394" s="23" t="s">
        <v>58</v>
      </c>
      <c r="L394" s="23" t="s">
        <v>59</v>
      </c>
      <c r="M394" s="23" t="s">
        <v>60</v>
      </c>
      <c r="N394" s="23" t="s">
        <v>864</v>
      </c>
      <c r="O394" s="23" t="s">
        <v>865</v>
      </c>
      <c r="P394" s="23" t="s">
        <v>866</v>
      </c>
      <c r="Q394" s="23" t="s">
        <v>1104</v>
      </c>
      <c r="R394" s="24"/>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4.5" outlineLevel="1" x14ac:dyDescent="0.35">
      <c r="A395" s="6"/>
      <c r="B395" s="7"/>
      <c r="C395" s="17"/>
      <c r="D395" s="17"/>
      <c r="E395" s="17"/>
      <c r="F395" s="26"/>
      <c r="G395" s="27"/>
      <c r="H395" s="34" t="s">
        <v>983</v>
      </c>
      <c r="I395" s="233">
        <v>1</v>
      </c>
      <c r="J395" s="233">
        <v>1</v>
      </c>
      <c r="K395" s="233">
        <v>1</v>
      </c>
      <c r="L395" s="233">
        <v>1</v>
      </c>
      <c r="M395" s="233">
        <v>1</v>
      </c>
      <c r="N395" s="233">
        <v>1</v>
      </c>
      <c r="O395" s="233">
        <v>1</v>
      </c>
      <c r="P395" s="233">
        <v>1</v>
      </c>
      <c r="Q395" s="233">
        <v>1</v>
      </c>
      <c r="R395" s="157"/>
      <c r="S395" s="157"/>
      <c r="T395" s="157"/>
      <c r="U395" s="157"/>
      <c r="V395" s="4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4.5" outlineLevel="1" x14ac:dyDescent="0.35">
      <c r="A396" s="6"/>
      <c r="B396" s="7"/>
      <c r="C396" s="17"/>
      <c r="D396" s="17"/>
      <c r="E396" s="17"/>
      <c r="F396" s="26"/>
      <c r="G396" s="27"/>
      <c r="H396" s="34"/>
      <c r="I396" s="157"/>
      <c r="J396" s="157"/>
      <c r="K396" s="157"/>
      <c r="L396" s="157"/>
      <c r="M396" s="157"/>
      <c r="N396" s="157"/>
      <c r="O396" s="157"/>
      <c r="P396" s="157"/>
      <c r="Q396" s="157"/>
      <c r="R396" s="157"/>
      <c r="S396" s="157"/>
      <c r="T396" s="157"/>
      <c r="U396" s="157"/>
      <c r="V396" s="4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34"/>
      <c r="I397" s="157"/>
      <c r="J397" s="157"/>
      <c r="K397" s="157"/>
      <c r="L397" s="157"/>
      <c r="M397" s="157"/>
      <c r="N397" s="157"/>
      <c r="O397" s="157"/>
      <c r="P397" s="157"/>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2" customHeight="1" outlineLevel="1" x14ac:dyDescent="0.35">
      <c r="A398" s="6"/>
      <c r="B398" s="7"/>
      <c r="C398" s="17"/>
      <c r="D398" s="17"/>
      <c r="E398" s="17"/>
      <c r="F398" s="33"/>
      <c r="G398" s="34"/>
      <c r="H398" s="34"/>
      <c r="I398" s="34"/>
      <c r="J398" s="34"/>
      <c r="K398" s="34"/>
      <c r="L398" s="34"/>
      <c r="M398" s="34"/>
      <c r="N398" s="34"/>
      <c r="O398" s="34"/>
      <c r="P398" s="34"/>
      <c r="Q398" s="158"/>
      <c r="R398" s="158"/>
      <c r="S398" s="158"/>
      <c r="T398" s="158"/>
      <c r="U398" s="158"/>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5.15" customHeight="1" outlineLevel="1" x14ac:dyDescent="0.35">
      <c r="A399" s="6"/>
      <c r="B399" s="7"/>
      <c r="C399" s="17"/>
      <c r="D399" s="17"/>
      <c r="E399" s="17"/>
      <c r="F399" s="36"/>
      <c r="G399" s="37"/>
      <c r="H399" s="37"/>
      <c r="I399" s="37"/>
      <c r="J399" s="38"/>
      <c r="K399" s="38"/>
      <c r="L399" s="38"/>
      <c r="M399" s="38"/>
      <c r="N399" s="38"/>
      <c r="O399" s="38"/>
      <c r="P399" s="38"/>
      <c r="Q399" s="38"/>
      <c r="R399" s="38"/>
      <c r="S399" s="38"/>
      <c r="T399" s="38"/>
      <c r="U399" s="38"/>
      <c r="V399" s="30"/>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25.4" customHeight="1" outlineLevel="1" x14ac:dyDescent="0.35">
      <c r="A400" s="6"/>
      <c r="B400" s="7"/>
      <c r="C400" s="39"/>
      <c r="D400" s="39"/>
      <c r="E400" s="39"/>
      <c r="F400" s="39"/>
      <c r="G400" s="40" t="str">
        <f>G387</f>
        <v>Chemical by Soil</v>
      </c>
      <c r="H400" s="39"/>
      <c r="I400" s="39"/>
      <c r="J400" s="39"/>
      <c r="K400" s="39"/>
      <c r="L400" s="39"/>
      <c r="M400" s="39"/>
      <c r="N400" s="39"/>
      <c r="O400" s="39"/>
      <c r="P400" s="39"/>
      <c r="Q400" s="39"/>
      <c r="R400" s="39"/>
      <c r="S400" s="39"/>
      <c r="T400" s="39"/>
      <c r="U400" s="39"/>
      <c r="V400" s="39"/>
      <c r="W400" s="41" t="s">
        <v>24</v>
      </c>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7"/>
      <c r="D401" s="7"/>
      <c r="E401" s="7"/>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12" customHeight="1" outlineLevel="1" x14ac:dyDescent="0.35">
      <c r="A402" s="6"/>
      <c r="B402" s="7"/>
      <c r="C402" s="7"/>
      <c r="D402" s="7"/>
      <c r="E402" s="7"/>
      <c r="F402" s="7"/>
      <c r="G402" s="7"/>
      <c r="H402" s="8"/>
      <c r="I402" s="8"/>
      <c r="J402" s="8"/>
      <c r="K402" s="8"/>
      <c r="L402" s="8"/>
      <c r="M402" s="8"/>
      <c r="N402" s="8"/>
      <c r="O402" s="8"/>
      <c r="P402" s="8"/>
      <c r="Q402" s="8"/>
      <c r="R402" s="8"/>
      <c r="S402" s="8"/>
      <c r="T402" s="8"/>
      <c r="U402" s="8"/>
      <c r="V402" s="8"/>
      <c r="W402" s="8"/>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row>
    <row r="403" spans="1:68" ht="5.15" customHeight="1" outlineLevel="1" thickBot="1" x14ac:dyDescent="0.4">
      <c r="A403" s="6"/>
      <c r="B403" s="7"/>
      <c r="C403" s="7"/>
      <c r="D403" s="7"/>
      <c r="E403" s="7"/>
      <c r="F403" s="7"/>
      <c r="G403" s="7"/>
      <c r="H403" s="8"/>
      <c r="I403" s="8"/>
      <c r="J403" s="8"/>
      <c r="K403" s="8"/>
      <c r="L403" s="8"/>
      <c r="M403" s="8"/>
      <c r="N403" s="8"/>
      <c r="O403" s="8"/>
      <c r="P403" s="8"/>
      <c r="Q403" s="8"/>
      <c r="R403" s="8"/>
      <c r="S403" s="8"/>
      <c r="T403" s="8"/>
      <c r="U403" s="8"/>
      <c r="V403" s="8"/>
      <c r="W403" s="8"/>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row>
    <row r="404" spans="1:68" ht="5.15" customHeight="1" outlineLevel="1" x14ac:dyDescent="0.35">
      <c r="A404" s="6"/>
      <c r="B404" s="7"/>
      <c r="C404" s="9" t="s">
        <v>0</v>
      </c>
      <c r="D404" s="9"/>
      <c r="E404" s="9"/>
      <c r="F404" s="9"/>
      <c r="G404" s="9"/>
      <c r="H404" s="9"/>
      <c r="I404" s="9"/>
      <c r="J404" s="9"/>
      <c r="K404" s="10"/>
      <c r="L404" s="10"/>
      <c r="M404" s="10"/>
      <c r="N404" s="10"/>
      <c r="O404" s="10"/>
      <c r="P404" s="10"/>
      <c r="Q404" s="10"/>
      <c r="R404" s="10"/>
      <c r="S404" s="10"/>
      <c r="T404" s="10"/>
      <c r="U404" s="10"/>
      <c r="V404" s="10"/>
      <c r="W404" s="11"/>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2"/>
      <c r="D405" s="12"/>
      <c r="E405" s="12" t="s">
        <v>1</v>
      </c>
      <c r="F405" s="13"/>
      <c r="G405" s="14" t="s">
        <v>227</v>
      </c>
      <c r="H405" s="13"/>
      <c r="I405" s="13"/>
      <c r="J405" s="13"/>
      <c r="K405" s="13"/>
      <c r="L405" s="13"/>
      <c r="M405" s="13"/>
      <c r="N405" s="13"/>
      <c r="O405" s="13"/>
      <c r="P405" s="13"/>
      <c r="Q405" s="13"/>
      <c r="R405" s="13"/>
      <c r="S405" s="15"/>
      <c r="T405" s="13"/>
      <c r="U405" s="15"/>
      <c r="V405" s="15"/>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2"/>
      <c r="D406" s="12"/>
      <c r="E406" s="17"/>
      <c r="F406" s="13"/>
      <c r="G406" s="18"/>
      <c r="H406" s="13" t="s">
        <v>228</v>
      </c>
      <c r="I406" s="13"/>
      <c r="J406" s="13"/>
      <c r="K406" s="13"/>
      <c r="L406" s="13"/>
      <c r="M406" s="13"/>
      <c r="N406" s="13"/>
      <c r="O406" s="13"/>
      <c r="P406" s="13"/>
      <c r="Q406" s="13"/>
      <c r="R406" s="13"/>
      <c r="S406" s="15"/>
      <c r="T406" s="19"/>
      <c r="U406" s="15"/>
      <c r="V406" s="15"/>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17"/>
      <c r="D407" s="12"/>
      <c r="E407" s="17"/>
      <c r="F407" s="13"/>
      <c r="G407" s="13"/>
      <c r="H407" s="13" t="s">
        <v>984</v>
      </c>
      <c r="I407" s="13"/>
      <c r="J407" s="13"/>
      <c r="K407" s="13"/>
      <c r="L407" s="13"/>
      <c r="M407" s="13"/>
      <c r="N407" s="13"/>
      <c r="O407" s="13"/>
      <c r="P407" s="13"/>
      <c r="Q407" s="13"/>
      <c r="R407" s="13"/>
      <c r="S407" s="15"/>
      <c r="T407" s="19"/>
      <c r="U407" s="15"/>
      <c r="V407" s="15"/>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20">
        <v>0</v>
      </c>
      <c r="D408" s="12"/>
      <c r="E408" s="17"/>
      <c r="F408" s="13"/>
      <c r="G408" s="21"/>
      <c r="H408" s="13"/>
      <c r="I408" s="13"/>
      <c r="J408" s="13"/>
      <c r="K408" s="13"/>
      <c r="L408" s="13"/>
      <c r="M408" s="13"/>
      <c r="N408" s="13"/>
      <c r="O408" s="13"/>
      <c r="P408" s="13"/>
      <c r="Q408" s="13"/>
      <c r="R408" s="13"/>
      <c r="S408" s="15"/>
      <c r="T408" s="19"/>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17"/>
      <c r="G409" s="17"/>
      <c r="H409" s="17"/>
      <c r="I409" s="17"/>
      <c r="J409" s="22"/>
      <c r="K409" s="22"/>
      <c r="L409" s="22"/>
      <c r="M409" s="22"/>
      <c r="N409" s="22"/>
      <c r="O409" s="22"/>
      <c r="P409" s="22"/>
      <c r="Q409" s="22"/>
      <c r="R409" s="22"/>
      <c r="S409" s="22"/>
      <c r="T409" s="22"/>
      <c r="U409" s="22"/>
      <c r="V409" s="22"/>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17"/>
      <c r="G410" s="17"/>
      <c r="H410" s="17"/>
      <c r="I410" s="17"/>
      <c r="J410" s="17"/>
      <c r="K410" s="17"/>
      <c r="L410" s="22"/>
      <c r="M410" s="22"/>
      <c r="N410" s="22"/>
      <c r="O410" s="22"/>
      <c r="P410" s="22"/>
      <c r="Q410" s="22"/>
      <c r="R410" s="22"/>
      <c r="S410" s="22"/>
      <c r="T410" s="22"/>
      <c r="U410" s="22"/>
      <c r="V410" s="22"/>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17"/>
      <c r="G411" s="17"/>
      <c r="H411" s="17"/>
      <c r="I411" s="17"/>
      <c r="J411" s="23"/>
      <c r="K411" s="23"/>
      <c r="L411" s="23"/>
      <c r="M411" s="23"/>
      <c r="N411" s="23"/>
      <c r="O411" s="23"/>
      <c r="P411" s="23"/>
      <c r="Q411" s="24"/>
      <c r="R411" s="24"/>
      <c r="S411" s="22"/>
      <c r="T411" s="22"/>
      <c r="U411" s="22"/>
      <c r="V411" s="22"/>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3" t="s">
        <v>106</v>
      </c>
      <c r="K412" s="23" t="s">
        <v>107</v>
      </c>
      <c r="L412" s="23" t="s">
        <v>987</v>
      </c>
      <c r="M412" s="23" t="s">
        <v>106</v>
      </c>
      <c r="N412" s="23"/>
      <c r="O412" s="23"/>
      <c r="P412" s="24"/>
      <c r="Q412" s="24"/>
      <c r="R412" s="24"/>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4.5" outlineLevel="1" x14ac:dyDescent="0.35">
      <c r="A413" s="6"/>
      <c r="B413" s="7"/>
      <c r="C413" s="17"/>
      <c r="D413" s="17"/>
      <c r="E413" s="17"/>
      <c r="F413" s="26"/>
      <c r="G413" s="27"/>
      <c r="H413" s="27"/>
      <c r="I413" s="27" t="str" cm="1">
        <f t="array" ref="I413:I416">TRANSPOSE($H$226:$K$226)</f>
        <v>knock</v>
      </c>
      <c r="J413" s="705">
        <f>MIN(364,INT((M413 - DATE(YEAR(M413),1,1))))</f>
        <v>104</v>
      </c>
      <c r="K413" s="236">
        <v>35</v>
      </c>
      <c r="L413" s="678">
        <v>0.25</v>
      </c>
      <c r="M413" s="703">
        <v>43570</v>
      </c>
      <c r="N413" s="156"/>
      <c r="O413" s="156"/>
      <c r="P413" s="156"/>
      <c r="Q413" s="157"/>
      <c r="R413" s="157"/>
      <c r="S413" s="157"/>
      <c r="T413" s="157"/>
      <c r="U413" s="157"/>
      <c r="V413" s="4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4.5" outlineLevel="1" x14ac:dyDescent="0.35">
      <c r="A414" s="6"/>
      <c r="B414" s="7"/>
      <c r="C414" s="17"/>
      <c r="D414" s="17"/>
      <c r="E414" s="17"/>
      <c r="F414" s="26"/>
      <c r="G414" s="27"/>
      <c r="H414" s="27"/>
      <c r="I414" s="27" t="str">
        <v>pre-em</v>
      </c>
      <c r="J414" s="705">
        <f t="shared" ref="J414:J416" si="84">MIN(364,INT((M414 - DATE(YEAR(M414),1,1))))</f>
        <v>134</v>
      </c>
      <c r="K414" s="236">
        <v>15</v>
      </c>
      <c r="L414" s="678">
        <v>0.25</v>
      </c>
      <c r="M414" s="703">
        <v>43600</v>
      </c>
      <c r="N414" s="156"/>
      <c r="O414" s="156"/>
      <c r="P414" s="156"/>
      <c r="Q414" s="157"/>
      <c r="R414" s="157"/>
      <c r="S414" s="157"/>
      <c r="T414" s="157"/>
      <c r="U414" s="157"/>
      <c r="V414" s="4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4.5" outlineLevel="1" x14ac:dyDescent="0.35">
      <c r="A415" s="6"/>
      <c r="B415" s="7"/>
      <c r="C415" s="17"/>
      <c r="D415" s="17"/>
      <c r="E415" s="17"/>
      <c r="F415" s="26"/>
      <c r="G415" s="27"/>
      <c r="H415" s="27"/>
      <c r="I415" s="27" t="str">
        <v>selective_and_spraytop</v>
      </c>
      <c r="J415" s="705">
        <f t="shared" si="84"/>
        <v>151</v>
      </c>
      <c r="K415" s="236">
        <v>90</v>
      </c>
      <c r="L415" s="678">
        <v>0.25</v>
      </c>
      <c r="M415" s="703">
        <v>43617</v>
      </c>
      <c r="N415" s="156"/>
      <c r="O415" s="156"/>
      <c r="P415" s="156"/>
      <c r="Q415" s="157"/>
      <c r="R415" s="157"/>
      <c r="S415" s="157"/>
      <c r="T415" s="157"/>
      <c r="U415" s="157"/>
      <c r="V415" s="4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4.5" outlineLevel="1" x14ac:dyDescent="0.35">
      <c r="A416" s="6"/>
      <c r="B416" s="7"/>
      <c r="C416" s="17"/>
      <c r="D416" s="17"/>
      <c r="E416" s="17"/>
      <c r="F416" s="26"/>
      <c r="G416" s="27"/>
      <c r="H416" s="27"/>
      <c r="I416" s="27" t="str">
        <v>fungicide</v>
      </c>
      <c r="J416" s="705">
        <f t="shared" si="84"/>
        <v>195</v>
      </c>
      <c r="K416" s="236">
        <v>35</v>
      </c>
      <c r="L416" s="678">
        <v>0.25</v>
      </c>
      <c r="M416" s="703">
        <v>43661</v>
      </c>
      <c r="N416" s="156"/>
      <c r="O416" s="156"/>
      <c r="P416" s="156"/>
      <c r="Q416" s="157"/>
      <c r="R416" s="157"/>
      <c r="S416" s="157"/>
      <c r="T416" s="157"/>
      <c r="U416" s="157"/>
      <c r="V416" s="42"/>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33"/>
      <c r="G417" s="34"/>
      <c r="H417" s="34"/>
      <c r="I417" s="34"/>
      <c r="J417" s="34"/>
      <c r="K417" s="34"/>
      <c r="L417" s="34"/>
      <c r="M417" s="34"/>
      <c r="N417" s="34"/>
      <c r="O417" s="156"/>
      <c r="P417" s="156"/>
      <c r="Q417" s="158"/>
      <c r="R417" s="158"/>
      <c r="S417" s="158"/>
      <c r="T417" s="158"/>
      <c r="U417" s="158"/>
      <c r="V417" s="42"/>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5.15" customHeight="1" outlineLevel="1" x14ac:dyDescent="0.35">
      <c r="A418" s="6"/>
      <c r="B418" s="7"/>
      <c r="C418" s="17"/>
      <c r="D418" s="17"/>
      <c r="E418" s="17"/>
      <c r="F418" s="36"/>
      <c r="G418" s="37"/>
      <c r="H418" s="37"/>
      <c r="I418" s="37"/>
      <c r="J418" s="38"/>
      <c r="K418" s="38"/>
      <c r="L418" s="38"/>
      <c r="M418" s="38"/>
      <c r="N418" s="38"/>
      <c r="O418" s="38"/>
      <c r="P418" s="38"/>
      <c r="Q418" s="38"/>
      <c r="R418" s="38"/>
      <c r="S418" s="38"/>
      <c r="T418" s="38"/>
      <c r="U418" s="38"/>
      <c r="V418" s="30"/>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25.4" customHeight="1" outlineLevel="1" x14ac:dyDescent="0.35">
      <c r="A419" s="6"/>
      <c r="B419" s="7"/>
      <c r="C419" s="39"/>
      <c r="D419" s="39"/>
      <c r="E419" s="39"/>
      <c r="F419" s="39"/>
      <c r="G419" s="40" t="str">
        <f>G405</f>
        <v>Chemical info</v>
      </c>
      <c r="H419" s="39"/>
      <c r="I419" s="39"/>
      <c r="J419" s="39"/>
      <c r="K419" s="39"/>
      <c r="L419" s="39"/>
      <c r="M419" s="39"/>
      <c r="N419" s="39"/>
      <c r="O419" s="39"/>
      <c r="P419" s="39"/>
      <c r="Q419" s="39"/>
      <c r="R419" s="39"/>
      <c r="S419" s="39"/>
      <c r="T419" s="39"/>
      <c r="U419" s="39"/>
      <c r="V419" s="39"/>
      <c r="W419" s="41" t="s">
        <v>24</v>
      </c>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7"/>
      <c r="D420" s="7"/>
      <c r="E420" s="7"/>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7"/>
      <c r="D421" s="7"/>
      <c r="E421" s="7"/>
      <c r="F421" s="7"/>
      <c r="G421" s="7"/>
      <c r="H421" s="8"/>
      <c r="I421" s="8"/>
      <c r="J421" s="8"/>
      <c r="K421" s="8"/>
      <c r="L421" s="8"/>
      <c r="M421" s="8"/>
      <c r="N421" s="8"/>
      <c r="O421" s="8"/>
      <c r="P421" s="8"/>
      <c r="Q421" s="8"/>
      <c r="R421" s="8"/>
      <c r="S421" s="8"/>
      <c r="T421" s="8"/>
      <c r="U421" s="8"/>
      <c r="V421" s="8"/>
      <c r="W421" s="8"/>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row>
    <row r="422" spans="1:68" ht="5.15" customHeight="1" outlineLevel="1" thickBot="1" x14ac:dyDescent="0.4">
      <c r="A422" s="6"/>
      <c r="B422" s="7"/>
      <c r="C422" s="7"/>
      <c r="D422" s="7"/>
      <c r="E422" s="7"/>
      <c r="F422" s="7"/>
      <c r="G422" s="7"/>
      <c r="H422" s="8"/>
      <c r="I422" s="8"/>
      <c r="J422" s="8"/>
      <c r="K422" s="8"/>
      <c r="L422" s="8"/>
      <c r="M422" s="8"/>
      <c r="N422" s="8"/>
      <c r="O422" s="8"/>
      <c r="P422" s="8"/>
      <c r="Q422" s="8"/>
      <c r="R422" s="8"/>
      <c r="S422" s="8"/>
      <c r="T422" s="8"/>
      <c r="U422" s="8"/>
      <c r="V422" s="8"/>
      <c r="W422" s="8"/>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row>
    <row r="423" spans="1:68" ht="5.15" customHeight="1" outlineLevel="1" x14ac:dyDescent="0.35">
      <c r="A423" s="6"/>
      <c r="B423" s="7"/>
      <c r="C423" s="9" t="s">
        <v>0</v>
      </c>
      <c r="D423" s="9"/>
      <c r="E423" s="9"/>
      <c r="F423" s="9"/>
      <c r="G423" s="9"/>
      <c r="H423" s="9"/>
      <c r="I423" s="9"/>
      <c r="J423" s="9"/>
      <c r="K423" s="10"/>
      <c r="L423" s="10"/>
      <c r="M423" s="10"/>
      <c r="N423" s="10"/>
      <c r="O423" s="10"/>
      <c r="P423" s="10"/>
      <c r="Q423" s="10"/>
      <c r="R423" s="10"/>
      <c r="S423" s="10"/>
      <c r="T423" s="10"/>
      <c r="U423" s="10"/>
      <c r="V423" s="10"/>
      <c r="W423" s="11"/>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2"/>
      <c r="D424" s="12"/>
      <c r="E424" s="12" t="s">
        <v>1</v>
      </c>
      <c r="F424" s="13"/>
      <c r="G424" s="14" t="s">
        <v>36</v>
      </c>
      <c r="H424" s="13"/>
      <c r="I424" s="13"/>
      <c r="J424" s="13"/>
      <c r="K424" s="13"/>
      <c r="L424" s="13"/>
      <c r="M424" s="13"/>
      <c r="N424" s="13"/>
      <c r="O424" s="13"/>
      <c r="P424" s="13"/>
      <c r="Q424" s="13"/>
      <c r="R424" s="13"/>
      <c r="S424" s="13"/>
      <c r="T424" s="13"/>
      <c r="U424" s="15"/>
      <c r="V424" s="15"/>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2"/>
      <c r="D425" s="12"/>
      <c r="E425" s="17"/>
      <c r="F425" s="13"/>
      <c r="G425" s="13" t="s">
        <v>37</v>
      </c>
      <c r="H425" s="13"/>
      <c r="I425" s="13"/>
      <c r="J425" s="13"/>
      <c r="K425" s="13"/>
      <c r="L425" s="13"/>
      <c r="M425" s="13"/>
      <c r="N425" s="13"/>
      <c r="O425" s="13"/>
      <c r="P425" s="13"/>
      <c r="Q425" s="13"/>
      <c r="R425" s="13"/>
      <c r="S425" s="13"/>
      <c r="T425" s="19"/>
      <c r="U425" s="15"/>
      <c r="V425" s="15"/>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2"/>
      <c r="E426" s="17"/>
      <c r="F426" s="13"/>
      <c r="G426" s="45">
        <v>38576.728703703702</v>
      </c>
      <c r="H426" s="13"/>
      <c r="I426" s="13"/>
      <c r="J426" s="13"/>
      <c r="K426" s="13"/>
      <c r="L426" s="13"/>
      <c r="M426" s="13"/>
      <c r="N426" s="13"/>
      <c r="O426" s="13"/>
      <c r="P426" s="13"/>
      <c r="Q426" s="13"/>
      <c r="R426" s="13"/>
      <c r="S426" s="13"/>
      <c r="T426" s="19"/>
      <c r="U426" s="15"/>
      <c r="V426" s="15"/>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20">
        <v>0</v>
      </c>
      <c r="D427" s="12"/>
      <c r="E427" s="17"/>
      <c r="F427" s="13"/>
      <c r="G427" s="21"/>
      <c r="H427" s="13"/>
      <c r="I427" s="13"/>
      <c r="J427" s="13"/>
      <c r="K427" s="13"/>
      <c r="L427" s="13"/>
      <c r="M427" s="13"/>
      <c r="N427" s="13"/>
      <c r="O427" s="13"/>
      <c r="P427" s="13"/>
      <c r="Q427" s="13"/>
      <c r="R427" s="13"/>
      <c r="S427" s="13"/>
      <c r="T427" s="19"/>
      <c r="U427" s="15"/>
      <c r="V427" s="15"/>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17"/>
      <c r="G428" s="17"/>
      <c r="H428" s="17"/>
      <c r="I428" s="17"/>
      <c r="J428" s="22"/>
      <c r="K428" s="22"/>
      <c r="L428" s="22"/>
      <c r="M428" s="22"/>
      <c r="N428" s="22"/>
      <c r="O428" s="22"/>
      <c r="P428" s="22"/>
      <c r="Q428" s="22"/>
      <c r="R428" s="22"/>
      <c r="S428" s="22"/>
      <c r="T428" s="22"/>
      <c r="U428" s="22"/>
      <c r="V428" s="22"/>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17"/>
      <c r="G429" s="17"/>
      <c r="H429" s="872"/>
      <c r="I429" s="17"/>
      <c r="J429" s="17"/>
      <c r="K429" s="22"/>
      <c r="L429" s="22"/>
      <c r="M429" s="22"/>
      <c r="N429" s="22"/>
      <c r="O429" s="22"/>
      <c r="P429" s="22"/>
      <c r="Q429" s="22"/>
      <c r="R429" s="22"/>
      <c r="S429" s="22"/>
      <c r="T429" s="22"/>
      <c r="U429" s="22"/>
      <c r="V429" s="22"/>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17"/>
      <c r="G430" s="17"/>
      <c r="H430" s="872"/>
      <c r="I430" s="17"/>
      <c r="J430" s="873" t="s">
        <v>964</v>
      </c>
      <c r="K430" s="874"/>
      <c r="L430" s="874"/>
      <c r="M430" s="874"/>
      <c r="N430" s="874"/>
      <c r="O430" s="874"/>
      <c r="P430" s="874"/>
      <c r="Q430" s="874"/>
      <c r="R430" s="24"/>
      <c r="S430" s="24"/>
      <c r="T430" s="22"/>
      <c r="U430" s="22"/>
      <c r="V430" s="22"/>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17"/>
      <c r="G431" s="17" t="s">
        <v>39</v>
      </c>
      <c r="H431" s="872"/>
      <c r="I431" s="17"/>
      <c r="J431" s="23" t="s">
        <v>371</v>
      </c>
      <c r="K431" s="23" t="s">
        <v>57</v>
      </c>
      <c r="L431" s="23" t="s">
        <v>58</v>
      </c>
      <c r="M431" s="23" t="s">
        <v>59</v>
      </c>
      <c r="N431" s="23" t="s">
        <v>60</v>
      </c>
      <c r="O431" s="23" t="s">
        <v>864</v>
      </c>
      <c r="P431" s="23" t="s">
        <v>865</v>
      </c>
      <c r="Q431" s="23" t="s">
        <v>866</v>
      </c>
      <c r="R431" s="23" t="s">
        <v>1104</v>
      </c>
      <c r="S431" s="23"/>
      <c r="T431" s="22"/>
      <c r="U431" s="22"/>
      <c r="V431" s="22"/>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49"/>
      <c r="H432" s="31"/>
      <c r="I432" s="655" t="str">
        <f>General!O17</f>
        <v>a</v>
      </c>
      <c r="J432" s="237">
        <v>10</v>
      </c>
      <c r="K432" s="237">
        <v>10</v>
      </c>
      <c r="L432" s="237">
        <v>10</v>
      </c>
      <c r="M432" s="237">
        <v>10</v>
      </c>
      <c r="N432" s="237">
        <v>10</v>
      </c>
      <c r="O432" s="237">
        <v>10</v>
      </c>
      <c r="P432" s="237">
        <v>10</v>
      </c>
      <c r="Q432" s="237">
        <v>10</v>
      </c>
      <c r="R432" s="237">
        <v>10</v>
      </c>
      <c r="S432" s="27"/>
      <c r="T432" s="58"/>
      <c r="U432" s="58"/>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49"/>
      <c r="H433" s="31"/>
      <c r="I433" s="655" t="str">
        <f>General!O18</f>
        <v>a2</v>
      </c>
      <c r="J433" s="237">
        <v>0</v>
      </c>
      <c r="K433" s="237">
        <v>0</v>
      </c>
      <c r="L433" s="237">
        <v>0</v>
      </c>
      <c r="M433" s="237">
        <v>0</v>
      </c>
      <c r="N433" s="237">
        <v>0</v>
      </c>
      <c r="O433" s="237">
        <v>0</v>
      </c>
      <c r="P433" s="237">
        <v>0</v>
      </c>
      <c r="Q433" s="237">
        <v>0</v>
      </c>
      <c r="R433" s="237">
        <v>0</v>
      </c>
      <c r="S433" s="27"/>
      <c r="T433" s="58"/>
      <c r="U433" s="58"/>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49"/>
      <c r="H434" s="31"/>
      <c r="I434" s="655" t="str">
        <f>General!O19</f>
        <v>b</v>
      </c>
      <c r="J434" s="237">
        <v>100</v>
      </c>
      <c r="K434" s="237">
        <v>100</v>
      </c>
      <c r="L434" s="237">
        <v>100</v>
      </c>
      <c r="M434" s="237">
        <v>100</v>
      </c>
      <c r="N434" s="237">
        <v>100</v>
      </c>
      <c r="O434" s="237">
        <v>100</v>
      </c>
      <c r="P434" s="237">
        <v>100</v>
      </c>
      <c r="Q434" s="237">
        <v>100</v>
      </c>
      <c r="R434" s="237">
        <v>100</v>
      </c>
      <c r="S434" s="27"/>
      <c r="T434" s="58"/>
      <c r="U434" s="58"/>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49"/>
      <c r="H435" s="31"/>
      <c r="I435" s="655" t="str">
        <f>General!O20</f>
        <v>bd</v>
      </c>
      <c r="J435" s="237">
        <v>100</v>
      </c>
      <c r="K435" s="237">
        <v>100</v>
      </c>
      <c r="L435" s="237">
        <v>100</v>
      </c>
      <c r="M435" s="237">
        <v>100</v>
      </c>
      <c r="N435" s="237">
        <v>100</v>
      </c>
      <c r="O435" s="237">
        <v>100</v>
      </c>
      <c r="P435" s="237">
        <v>100</v>
      </c>
      <c r="Q435" s="237">
        <v>100</v>
      </c>
      <c r="R435" s="237">
        <v>100</v>
      </c>
      <c r="S435" s="27"/>
      <c r="T435" s="58"/>
      <c r="U435" s="58"/>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49"/>
      <c r="H436" s="31"/>
      <c r="I436" s="655" t="str">
        <f>General!O21</f>
        <v>f</v>
      </c>
      <c r="J436" s="238">
        <v>120</v>
      </c>
      <c r="K436" s="238">
        <v>120</v>
      </c>
      <c r="L436" s="238">
        <v>120</v>
      </c>
      <c r="M436" s="238">
        <v>120</v>
      </c>
      <c r="N436" s="238">
        <v>120</v>
      </c>
      <c r="O436" s="238">
        <v>120</v>
      </c>
      <c r="P436" s="238">
        <v>120</v>
      </c>
      <c r="Q436" s="238">
        <v>120</v>
      </c>
      <c r="R436" s="238">
        <v>120</v>
      </c>
      <c r="S436" s="27"/>
      <c r="T436" s="58"/>
      <c r="U436" s="58"/>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49"/>
      <c r="H437" s="31"/>
      <c r="I437" s="655" t="str">
        <f>General!O22</f>
        <v>h</v>
      </c>
      <c r="J437" s="238">
        <v>140</v>
      </c>
      <c r="K437" s="238">
        <v>140</v>
      </c>
      <c r="L437" s="238">
        <v>140</v>
      </c>
      <c r="M437" s="238">
        <v>140</v>
      </c>
      <c r="N437" s="238">
        <v>140</v>
      </c>
      <c r="O437" s="238">
        <v>140</v>
      </c>
      <c r="P437" s="238">
        <v>140</v>
      </c>
      <c r="Q437" s="238">
        <v>140</v>
      </c>
      <c r="R437" s="238">
        <v>140</v>
      </c>
      <c r="S437" s="27"/>
      <c r="T437" s="58"/>
      <c r="U437" s="58"/>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49"/>
      <c r="H438" s="31"/>
      <c r="I438" s="655" t="str">
        <f>General!O23</f>
        <v>i</v>
      </c>
      <c r="J438" s="238">
        <v>90</v>
      </c>
      <c r="K438" s="238">
        <v>90</v>
      </c>
      <c r="L438" s="238">
        <v>90</v>
      </c>
      <c r="M438" s="238">
        <v>90</v>
      </c>
      <c r="N438" s="238">
        <v>90</v>
      </c>
      <c r="O438" s="238">
        <v>90</v>
      </c>
      <c r="P438" s="238">
        <v>90</v>
      </c>
      <c r="Q438" s="238">
        <v>90</v>
      </c>
      <c r="R438" s="238">
        <v>90</v>
      </c>
      <c r="S438" s="27"/>
      <c r="T438" s="58"/>
      <c r="U438" s="58"/>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36"/>
      <c r="G439" s="49"/>
      <c r="H439" s="31"/>
      <c r="I439" s="655" t="str">
        <f>General!O24</f>
        <v>j</v>
      </c>
      <c r="J439" s="237">
        <v>10</v>
      </c>
      <c r="K439" s="237">
        <v>10</v>
      </c>
      <c r="L439" s="237">
        <v>10</v>
      </c>
      <c r="M439" s="237">
        <v>10</v>
      </c>
      <c r="N439" s="237">
        <v>10</v>
      </c>
      <c r="O439" s="237">
        <v>10</v>
      </c>
      <c r="P439" s="237">
        <v>10</v>
      </c>
      <c r="Q439" s="237">
        <v>10</v>
      </c>
      <c r="R439" s="237">
        <v>10</v>
      </c>
      <c r="S439" s="27"/>
      <c r="T439" s="58"/>
      <c r="U439" s="58"/>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36"/>
      <c r="G440" s="49"/>
      <c r="H440" s="31"/>
      <c r="I440" s="655" t="str">
        <f>General!O25</f>
        <v>jc</v>
      </c>
      <c r="J440" s="237">
        <v>10</v>
      </c>
      <c r="K440" s="237">
        <v>10</v>
      </c>
      <c r="L440" s="237">
        <v>10</v>
      </c>
      <c r="M440" s="237">
        <v>10</v>
      </c>
      <c r="N440" s="237">
        <v>10</v>
      </c>
      <c r="O440" s="237">
        <v>10</v>
      </c>
      <c r="P440" s="237">
        <v>10</v>
      </c>
      <c r="Q440" s="237">
        <v>10</v>
      </c>
      <c r="R440" s="237">
        <v>10</v>
      </c>
      <c r="S440" s="27"/>
      <c r="T440" s="58"/>
      <c r="U440" s="58"/>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33"/>
      <c r="G441" s="34"/>
      <c r="H441" s="34"/>
      <c r="I441" s="655" t="str">
        <f>General!O26</f>
        <v>k</v>
      </c>
      <c r="J441" s="238">
        <v>90</v>
      </c>
      <c r="K441" s="238">
        <v>90</v>
      </c>
      <c r="L441" s="238">
        <v>90</v>
      </c>
      <c r="M441" s="238">
        <v>90</v>
      </c>
      <c r="N441" s="238">
        <v>90</v>
      </c>
      <c r="O441" s="238">
        <v>90</v>
      </c>
      <c r="P441" s="238">
        <v>90</v>
      </c>
      <c r="Q441" s="238">
        <v>90</v>
      </c>
      <c r="R441" s="238">
        <v>90</v>
      </c>
      <c r="S441" s="27"/>
      <c r="T441" s="58"/>
      <c r="U441" s="58"/>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33"/>
      <c r="G442" s="34"/>
      <c r="H442" s="34"/>
      <c r="I442" s="655" t="str">
        <f>General!O27</f>
        <v>l</v>
      </c>
      <c r="J442" s="238">
        <v>120</v>
      </c>
      <c r="K442" s="238">
        <v>120</v>
      </c>
      <c r="L442" s="238">
        <v>120</v>
      </c>
      <c r="M442" s="238">
        <v>120</v>
      </c>
      <c r="N442" s="238">
        <v>120</v>
      </c>
      <c r="O442" s="238">
        <v>120</v>
      </c>
      <c r="P442" s="238">
        <v>120</v>
      </c>
      <c r="Q442" s="238">
        <v>120</v>
      </c>
      <c r="R442" s="238">
        <v>120</v>
      </c>
      <c r="S442" s="27"/>
      <c r="T442" s="58"/>
      <c r="U442" s="58"/>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33"/>
      <c r="G443" s="34"/>
      <c r="H443" s="34"/>
      <c r="I443" s="655" t="str">
        <f>General!O28</f>
        <v>lf</v>
      </c>
      <c r="J443" s="238">
        <v>120</v>
      </c>
      <c r="K443" s="238">
        <v>120</v>
      </c>
      <c r="L443" s="238">
        <v>120</v>
      </c>
      <c r="M443" s="238">
        <v>120</v>
      </c>
      <c r="N443" s="238">
        <v>120</v>
      </c>
      <c r="O443" s="238">
        <v>120</v>
      </c>
      <c r="P443" s="238">
        <v>120</v>
      </c>
      <c r="Q443" s="238">
        <v>120</v>
      </c>
      <c r="R443" s="238">
        <v>120</v>
      </c>
      <c r="S443" s="27"/>
      <c r="T443" s="58"/>
      <c r="U443" s="58"/>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33"/>
      <c r="G444" s="34"/>
      <c r="H444" s="34"/>
      <c r="I444" s="655" t="str">
        <f>General!O29</f>
        <v>m</v>
      </c>
      <c r="J444" s="237">
        <v>10</v>
      </c>
      <c r="K444" s="237">
        <v>10</v>
      </c>
      <c r="L444" s="237">
        <v>10</v>
      </c>
      <c r="M444" s="237">
        <v>10</v>
      </c>
      <c r="N444" s="237">
        <v>10</v>
      </c>
      <c r="O444" s="237">
        <v>10</v>
      </c>
      <c r="P444" s="237">
        <v>10</v>
      </c>
      <c r="Q444" s="237">
        <v>10</v>
      </c>
      <c r="R444" s="237">
        <v>10</v>
      </c>
      <c r="S444" s="27"/>
      <c r="T444" s="58"/>
      <c r="U444" s="58"/>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33"/>
      <c r="G445" s="34"/>
      <c r="H445" s="34"/>
      <c r="I445" s="655" t="str">
        <f>General!O30</f>
        <v>ms</v>
      </c>
      <c r="J445" s="237">
        <v>120</v>
      </c>
      <c r="K445" s="237">
        <v>120</v>
      </c>
      <c r="L445" s="237">
        <v>120</v>
      </c>
      <c r="M445" s="237">
        <v>120</v>
      </c>
      <c r="N445" s="237">
        <v>120</v>
      </c>
      <c r="O445" s="237">
        <v>120</v>
      </c>
      <c r="P445" s="237">
        <v>120</v>
      </c>
      <c r="Q445" s="237">
        <v>120</v>
      </c>
      <c r="R445" s="237">
        <v>120</v>
      </c>
      <c r="S445" s="27"/>
      <c r="T445" s="58"/>
      <c r="U445" s="58"/>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49"/>
      <c r="H446" s="31"/>
      <c r="I446" s="655" t="str">
        <f>General!O31</f>
        <v>o</v>
      </c>
      <c r="J446" s="237">
        <v>120</v>
      </c>
      <c r="K446" s="237">
        <v>120</v>
      </c>
      <c r="L446" s="237">
        <v>120</v>
      </c>
      <c r="M446" s="237">
        <v>120</v>
      </c>
      <c r="N446" s="237">
        <v>120</v>
      </c>
      <c r="O446" s="237">
        <v>120</v>
      </c>
      <c r="P446" s="237">
        <v>120</v>
      </c>
      <c r="Q446" s="237">
        <v>120</v>
      </c>
      <c r="R446" s="237">
        <v>120</v>
      </c>
      <c r="S446" s="27"/>
      <c r="T446" s="58"/>
      <c r="U446" s="58"/>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49"/>
      <c r="H447" s="31"/>
      <c r="I447" s="655" t="str">
        <f>General!O32</f>
        <v>od</v>
      </c>
      <c r="J447" s="239">
        <v>120</v>
      </c>
      <c r="K447" s="239">
        <v>120</v>
      </c>
      <c r="L447" s="239">
        <v>120</v>
      </c>
      <c r="M447" s="239">
        <v>120</v>
      </c>
      <c r="N447" s="239">
        <v>120</v>
      </c>
      <c r="O447" s="239">
        <v>120</v>
      </c>
      <c r="P447" s="239">
        <v>120</v>
      </c>
      <c r="Q447" s="239">
        <v>120</v>
      </c>
      <c r="R447" s="239">
        <v>120</v>
      </c>
      <c r="S447" s="27"/>
      <c r="T447" s="58"/>
      <c r="U447" s="58"/>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12" customHeight="1" outlineLevel="1" x14ac:dyDescent="0.35">
      <c r="A448" s="6"/>
      <c r="B448" s="7"/>
      <c r="C448" s="17"/>
      <c r="D448" s="17"/>
      <c r="E448" s="17"/>
      <c r="F448" s="26"/>
      <c r="G448" s="50"/>
      <c r="H448" s="51"/>
      <c r="I448" s="655" t="str">
        <f>General!O33</f>
        <v>of</v>
      </c>
      <c r="J448" s="239">
        <v>100</v>
      </c>
      <c r="K448" s="239">
        <v>100</v>
      </c>
      <c r="L448" s="239">
        <v>100</v>
      </c>
      <c r="M448" s="239">
        <v>100</v>
      </c>
      <c r="N448" s="239">
        <v>100</v>
      </c>
      <c r="O448" s="239">
        <v>100</v>
      </c>
      <c r="P448" s="239">
        <v>100</v>
      </c>
      <c r="Q448" s="239">
        <v>100</v>
      </c>
      <c r="R448" s="239">
        <v>100</v>
      </c>
      <c r="S448" s="26"/>
      <c r="T448" s="60"/>
      <c r="U448" s="60"/>
      <c r="V448" s="59"/>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outlineLevel="1" x14ac:dyDescent="0.35">
      <c r="A449" s="6"/>
      <c r="B449" s="7"/>
      <c r="C449" s="17"/>
      <c r="D449" s="17"/>
      <c r="E449" s="17"/>
      <c r="F449" s="26"/>
      <c r="G449" s="50"/>
      <c r="H449" s="51"/>
      <c r="I449" s="655" t="str">
        <f>General!O34</f>
        <v>r</v>
      </c>
      <c r="J449" s="239">
        <v>3</v>
      </c>
      <c r="K449" s="239">
        <v>3</v>
      </c>
      <c r="L449" s="239">
        <v>3</v>
      </c>
      <c r="M449" s="239">
        <v>3</v>
      </c>
      <c r="N449" s="239">
        <v>3</v>
      </c>
      <c r="O449" s="239">
        <v>3</v>
      </c>
      <c r="P449" s="239">
        <v>3</v>
      </c>
      <c r="Q449" s="239">
        <v>3</v>
      </c>
      <c r="R449" s="239">
        <v>3</v>
      </c>
      <c r="S449" s="26"/>
      <c r="T449" s="60"/>
      <c r="U449" s="60"/>
      <c r="V449" s="59"/>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7"/>
      <c r="D450" s="17"/>
      <c r="E450" s="17"/>
      <c r="F450" s="26"/>
      <c r="G450" s="50"/>
      <c r="H450" s="51"/>
      <c r="I450" s="655" t="str">
        <f>General!O35</f>
        <v>rd</v>
      </c>
      <c r="J450" s="239">
        <v>3</v>
      </c>
      <c r="K450" s="239">
        <v>3</v>
      </c>
      <c r="L450" s="239">
        <v>3</v>
      </c>
      <c r="M450" s="239">
        <v>3</v>
      </c>
      <c r="N450" s="239">
        <v>3</v>
      </c>
      <c r="O450" s="239">
        <v>3</v>
      </c>
      <c r="P450" s="239">
        <v>3</v>
      </c>
      <c r="Q450" s="239">
        <v>3</v>
      </c>
      <c r="R450" s="239">
        <v>3</v>
      </c>
      <c r="S450" s="26"/>
      <c r="T450" s="60"/>
      <c r="U450" s="60"/>
      <c r="V450" s="59"/>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7"/>
      <c r="E451" s="17"/>
      <c r="F451" s="26"/>
      <c r="G451" s="50"/>
      <c r="H451" s="51"/>
      <c r="I451" s="655" t="str">
        <f>General!O36</f>
        <v>s</v>
      </c>
      <c r="J451" s="237">
        <v>10</v>
      </c>
      <c r="K451" s="237">
        <v>10</v>
      </c>
      <c r="L451" s="237">
        <v>10</v>
      </c>
      <c r="M451" s="237">
        <v>10</v>
      </c>
      <c r="N451" s="237">
        <v>10</v>
      </c>
      <c r="O451" s="237">
        <v>10</v>
      </c>
      <c r="P451" s="237">
        <v>10</v>
      </c>
      <c r="Q451" s="237">
        <v>10</v>
      </c>
      <c r="R451" s="237">
        <v>10</v>
      </c>
      <c r="S451" s="48"/>
      <c r="T451" s="60"/>
      <c r="U451" s="60"/>
      <c r="V451" s="59"/>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17"/>
      <c r="D452" s="17"/>
      <c r="E452" s="17"/>
      <c r="F452" s="26"/>
      <c r="G452" s="50"/>
      <c r="H452" s="51"/>
      <c r="I452" s="655" t="str">
        <f>General!O37</f>
        <v>sp</v>
      </c>
      <c r="J452" s="237">
        <v>10</v>
      </c>
      <c r="K452" s="237">
        <v>10</v>
      </c>
      <c r="L452" s="237">
        <v>10</v>
      </c>
      <c r="M452" s="237">
        <v>10</v>
      </c>
      <c r="N452" s="237">
        <v>10</v>
      </c>
      <c r="O452" s="237">
        <v>10</v>
      </c>
      <c r="P452" s="237">
        <v>10</v>
      </c>
      <c r="Q452" s="237">
        <v>10</v>
      </c>
      <c r="R452" s="237">
        <v>10</v>
      </c>
      <c r="S452" s="48"/>
      <c r="T452" s="60"/>
      <c r="U452" s="60"/>
      <c r="V452" s="59"/>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26"/>
      <c r="G453" s="50"/>
      <c r="H453" s="51"/>
      <c r="I453" s="655" t="str">
        <f>General!O38</f>
        <v>t</v>
      </c>
      <c r="J453" s="237">
        <v>10</v>
      </c>
      <c r="K453" s="237">
        <v>10</v>
      </c>
      <c r="L453" s="237">
        <v>10</v>
      </c>
      <c r="M453" s="237">
        <v>10</v>
      </c>
      <c r="N453" s="237">
        <v>10</v>
      </c>
      <c r="O453" s="237">
        <v>10</v>
      </c>
      <c r="P453" s="237">
        <v>10</v>
      </c>
      <c r="Q453" s="237">
        <v>10</v>
      </c>
      <c r="R453" s="237">
        <v>10</v>
      </c>
      <c r="S453" s="48"/>
      <c r="T453" s="60"/>
      <c r="U453" s="60"/>
      <c r="V453" s="59"/>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26"/>
      <c r="G454" s="50"/>
      <c r="H454" s="51"/>
      <c r="I454" s="655" t="str">
        <f>General!O39</f>
        <v>tc</v>
      </c>
      <c r="J454" s="237">
        <v>10</v>
      </c>
      <c r="K454" s="237">
        <v>10</v>
      </c>
      <c r="L454" s="237">
        <v>10</v>
      </c>
      <c r="M454" s="237">
        <v>10</v>
      </c>
      <c r="N454" s="237">
        <v>10</v>
      </c>
      <c r="O454" s="237">
        <v>10</v>
      </c>
      <c r="P454" s="237">
        <v>10</v>
      </c>
      <c r="Q454" s="237">
        <v>10</v>
      </c>
      <c r="R454" s="237">
        <v>10</v>
      </c>
      <c r="S454" s="48"/>
      <c r="T454" s="60"/>
      <c r="U454" s="60"/>
      <c r="V454" s="59"/>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26"/>
      <c r="G455" s="50"/>
      <c r="H455" s="51"/>
      <c r="I455" s="655" t="str">
        <f>General!O40</f>
        <v>u</v>
      </c>
      <c r="J455" s="237">
        <v>10</v>
      </c>
      <c r="K455" s="237">
        <v>10</v>
      </c>
      <c r="L455" s="237">
        <v>10</v>
      </c>
      <c r="M455" s="237">
        <v>10</v>
      </c>
      <c r="N455" s="237">
        <v>10</v>
      </c>
      <c r="O455" s="237">
        <v>10</v>
      </c>
      <c r="P455" s="237">
        <v>10</v>
      </c>
      <c r="Q455" s="237">
        <v>10</v>
      </c>
      <c r="R455" s="237">
        <v>10</v>
      </c>
      <c r="S455" s="48"/>
      <c r="T455" s="60"/>
      <c r="U455" s="60"/>
      <c r="V455" s="59"/>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26"/>
      <c r="G456" s="50"/>
      <c r="H456" s="51"/>
      <c r="I456" s="655" t="str">
        <f>General!O41</f>
        <v>uc</v>
      </c>
      <c r="J456" s="237">
        <v>10</v>
      </c>
      <c r="K456" s="237">
        <v>10</v>
      </c>
      <c r="L456" s="237">
        <v>10</v>
      </c>
      <c r="M456" s="237">
        <v>10</v>
      </c>
      <c r="N456" s="237">
        <v>10</v>
      </c>
      <c r="O456" s="237">
        <v>10</v>
      </c>
      <c r="P456" s="237">
        <v>10</v>
      </c>
      <c r="Q456" s="237">
        <v>10</v>
      </c>
      <c r="R456" s="237">
        <v>10</v>
      </c>
      <c r="S456" s="48"/>
      <c r="T456" s="60"/>
      <c r="U456" s="60"/>
      <c r="V456" s="59"/>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26"/>
      <c r="G457" s="50"/>
      <c r="H457" s="51"/>
      <c r="I457" s="655" t="str">
        <f>General!O42</f>
        <v>v</v>
      </c>
      <c r="J457" s="239">
        <v>90</v>
      </c>
      <c r="K457" s="239">
        <v>90</v>
      </c>
      <c r="L457" s="239">
        <v>90</v>
      </c>
      <c r="M457" s="239">
        <v>90</v>
      </c>
      <c r="N457" s="239">
        <v>90</v>
      </c>
      <c r="O457" s="239">
        <v>90</v>
      </c>
      <c r="P457" s="239">
        <v>90</v>
      </c>
      <c r="Q457" s="239">
        <v>90</v>
      </c>
      <c r="R457" s="239">
        <v>90</v>
      </c>
      <c r="S457" s="48"/>
      <c r="T457" s="60"/>
      <c r="U457" s="60"/>
      <c r="V457" s="59"/>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26"/>
      <c r="G458" s="50"/>
      <c r="H458" s="51"/>
      <c r="I458" s="655" t="str">
        <f>General!O43</f>
        <v>w</v>
      </c>
      <c r="J458" s="239">
        <v>120</v>
      </c>
      <c r="K458" s="239">
        <v>120</v>
      </c>
      <c r="L458" s="239">
        <v>120</v>
      </c>
      <c r="M458" s="239">
        <v>120</v>
      </c>
      <c r="N458" s="239">
        <v>120</v>
      </c>
      <c r="O458" s="239">
        <v>120</v>
      </c>
      <c r="P458" s="239">
        <v>120</v>
      </c>
      <c r="Q458" s="239">
        <v>120</v>
      </c>
      <c r="R458" s="239">
        <v>120</v>
      </c>
      <c r="S458" s="48"/>
      <c r="T458" s="60"/>
      <c r="U458" s="60"/>
      <c r="V458" s="59"/>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26"/>
      <c r="G459" s="50"/>
      <c r="H459" s="51"/>
      <c r="I459" s="655" t="str">
        <f>General!O44</f>
        <v>wd</v>
      </c>
      <c r="J459" s="239">
        <v>120</v>
      </c>
      <c r="K459" s="239">
        <v>120</v>
      </c>
      <c r="L459" s="239">
        <v>120</v>
      </c>
      <c r="M459" s="239">
        <v>120</v>
      </c>
      <c r="N459" s="239">
        <v>120</v>
      </c>
      <c r="O459" s="239">
        <v>120</v>
      </c>
      <c r="P459" s="239">
        <v>120</v>
      </c>
      <c r="Q459" s="239">
        <v>120</v>
      </c>
      <c r="R459" s="239">
        <v>120</v>
      </c>
      <c r="S459" s="48"/>
      <c r="T459" s="60"/>
      <c r="U459" s="60"/>
      <c r="V459" s="59"/>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26"/>
      <c r="G460" s="50"/>
      <c r="H460" s="51"/>
      <c r="I460" s="655" t="str">
        <f>General!O45</f>
        <v>x</v>
      </c>
      <c r="J460" s="237">
        <v>10</v>
      </c>
      <c r="K460" s="237">
        <v>10</v>
      </c>
      <c r="L460" s="237">
        <v>10</v>
      </c>
      <c r="M460" s="237">
        <v>10</v>
      </c>
      <c r="N460" s="237">
        <v>10</v>
      </c>
      <c r="O460" s="237">
        <v>10</v>
      </c>
      <c r="P460" s="237">
        <v>10</v>
      </c>
      <c r="Q460" s="237">
        <v>10</v>
      </c>
      <c r="R460" s="237">
        <v>10</v>
      </c>
      <c r="S460" s="48"/>
      <c r="T460" s="60"/>
      <c r="U460" s="60"/>
      <c r="V460" s="59"/>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26"/>
      <c r="G461" s="50"/>
      <c r="H461" s="51"/>
      <c r="I461" s="655" t="str">
        <f>General!O46</f>
        <v>xc</v>
      </c>
      <c r="J461" s="237">
        <v>10</v>
      </c>
      <c r="K461" s="237">
        <v>10</v>
      </c>
      <c r="L461" s="237">
        <v>10</v>
      </c>
      <c r="M461" s="237">
        <v>10</v>
      </c>
      <c r="N461" s="237">
        <v>10</v>
      </c>
      <c r="O461" s="237">
        <v>10</v>
      </c>
      <c r="P461" s="237">
        <v>10</v>
      </c>
      <c r="Q461" s="237">
        <v>10</v>
      </c>
      <c r="R461" s="237">
        <v>10</v>
      </c>
      <c r="S461" s="48"/>
      <c r="T461" s="60"/>
      <c r="U461" s="60"/>
      <c r="V461" s="59"/>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50"/>
      <c r="H462" s="51"/>
      <c r="I462" s="655" t="str">
        <f>General!O47</f>
        <v>z</v>
      </c>
      <c r="J462" s="239">
        <v>5</v>
      </c>
      <c r="K462" s="239">
        <v>5</v>
      </c>
      <c r="L462" s="239">
        <v>5</v>
      </c>
      <c r="M462" s="239">
        <v>5</v>
      </c>
      <c r="N462" s="239">
        <v>5</v>
      </c>
      <c r="O462" s="239">
        <v>5</v>
      </c>
      <c r="P462" s="239">
        <v>5</v>
      </c>
      <c r="Q462" s="239">
        <v>5</v>
      </c>
      <c r="R462" s="239">
        <v>5</v>
      </c>
      <c r="S462" s="48"/>
      <c r="T462" s="60"/>
      <c r="U462" s="60"/>
      <c r="V462" s="59"/>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50"/>
      <c r="H463" s="51"/>
      <c r="I463" s="655" t="str">
        <f>General!O48</f>
        <v>zd</v>
      </c>
      <c r="J463" s="239">
        <v>5</v>
      </c>
      <c r="K463" s="239">
        <v>5</v>
      </c>
      <c r="L463" s="239">
        <v>5</v>
      </c>
      <c r="M463" s="239">
        <v>5</v>
      </c>
      <c r="N463" s="239">
        <v>5</v>
      </c>
      <c r="O463" s="239">
        <v>5</v>
      </c>
      <c r="P463" s="239">
        <v>5</v>
      </c>
      <c r="Q463" s="239">
        <v>5</v>
      </c>
      <c r="R463" s="239">
        <v>5</v>
      </c>
      <c r="S463" s="48"/>
      <c r="T463" s="60"/>
      <c r="U463" s="60"/>
      <c r="V463" s="59"/>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50"/>
      <c r="H464" s="51"/>
      <c r="I464" s="51"/>
      <c r="J464" s="51"/>
      <c r="K464" s="51"/>
      <c r="L464" s="51"/>
      <c r="M464" s="51"/>
      <c r="N464" s="51"/>
      <c r="O464" s="51"/>
      <c r="P464" s="51"/>
      <c r="Q464" s="51"/>
      <c r="R464" s="51"/>
      <c r="S464" s="51"/>
      <c r="T464" s="51"/>
      <c r="U464" s="60"/>
      <c r="V464" s="59"/>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5.15" customHeight="1" outlineLevel="1" x14ac:dyDescent="0.35">
      <c r="A465" s="6"/>
      <c r="B465" s="7"/>
      <c r="C465" s="17"/>
      <c r="D465" s="17"/>
      <c r="E465" s="17"/>
      <c r="F465" s="36"/>
      <c r="G465" s="37"/>
      <c r="H465" s="37"/>
      <c r="I465" s="37"/>
      <c r="J465" s="38"/>
      <c r="K465" s="38"/>
      <c r="L465" s="38"/>
      <c r="M465" s="38"/>
      <c r="N465" s="38"/>
      <c r="O465" s="38"/>
      <c r="P465" s="38"/>
      <c r="Q465" s="38"/>
      <c r="R465" s="38"/>
      <c r="S465" s="38"/>
      <c r="T465" s="38"/>
      <c r="U465" s="38"/>
      <c r="V465" s="30"/>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25.4" customHeight="1" outlineLevel="1" x14ac:dyDescent="0.35">
      <c r="A466" s="6"/>
      <c r="B466" s="7"/>
      <c r="C466" s="39"/>
      <c r="D466" s="39"/>
      <c r="E466" s="39"/>
      <c r="F466" s="39"/>
      <c r="G466" s="40" t="str">
        <f>G424</f>
        <v>SEEDING RATES</v>
      </c>
      <c r="H466" s="39"/>
      <c r="I466" s="39"/>
      <c r="J466" s="39"/>
      <c r="K466" s="39"/>
      <c r="L466" s="39"/>
      <c r="M466" s="39"/>
      <c r="N466" s="39"/>
      <c r="O466" s="39"/>
      <c r="P466" s="39"/>
      <c r="Q466" s="39"/>
      <c r="R466" s="39"/>
      <c r="S466" s="39"/>
      <c r="T466" s="39"/>
      <c r="U466" s="39"/>
      <c r="V466" s="39"/>
      <c r="W466" s="41" t="s">
        <v>24</v>
      </c>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x14ac:dyDescent="0.35">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row>
    <row r="469" spans="1:68" ht="5.15" customHeight="1" thickBot="1" x14ac:dyDescent="0.4">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row>
    <row r="470" spans="1:68" ht="5.15" customHeight="1" x14ac:dyDescent="0.35">
      <c r="A470" s="6"/>
      <c r="B470" s="7"/>
      <c r="C470" s="9" t="s">
        <v>0</v>
      </c>
      <c r="D470" s="9"/>
      <c r="E470" s="9"/>
      <c r="F470" s="9"/>
      <c r="G470" s="9"/>
      <c r="H470" s="9"/>
      <c r="I470" s="9"/>
      <c r="J470" s="9"/>
      <c r="K470" s="9"/>
      <c r="L470" s="9"/>
      <c r="M470" s="9"/>
      <c r="N470" s="9"/>
      <c r="O470" s="9"/>
      <c r="P470" s="9"/>
      <c r="Q470" s="10"/>
      <c r="R470" s="9"/>
      <c r="S470" s="9"/>
      <c r="T470" s="9"/>
      <c r="U470" s="10"/>
      <c r="V470" s="10"/>
      <c r="W470" s="11"/>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x14ac:dyDescent="0.35">
      <c r="A471" s="6"/>
      <c r="B471" s="7"/>
      <c r="C471" s="12"/>
      <c r="D471" s="12"/>
      <c r="E471" s="12" t="s">
        <v>1</v>
      </c>
      <c r="F471" s="13"/>
      <c r="G471" s="14" t="s">
        <v>40</v>
      </c>
      <c r="H471" s="14"/>
      <c r="I471" s="13"/>
      <c r="J471" s="13"/>
      <c r="K471" s="13"/>
      <c r="L471" s="13"/>
      <c r="M471" s="13"/>
      <c r="N471" s="13"/>
      <c r="O471" s="13"/>
      <c r="P471" s="13"/>
      <c r="Q471" s="13"/>
      <c r="R471" s="13"/>
      <c r="S471" s="13"/>
      <c r="T471" s="13"/>
      <c r="U471" s="13"/>
      <c r="V471" s="13"/>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2"/>
      <c r="D472" s="12"/>
      <c r="E472" s="17"/>
      <c r="F472" s="13"/>
      <c r="G472" s="13" t="s">
        <v>41</v>
      </c>
      <c r="H472" s="13"/>
      <c r="J472" s="13"/>
      <c r="K472" s="13"/>
      <c r="L472" s="13"/>
      <c r="M472" s="13"/>
      <c r="N472" s="52" t="s">
        <v>1172</v>
      </c>
      <c r="O472" s="13"/>
      <c r="P472" s="13"/>
      <c r="Q472" s="13"/>
      <c r="R472" s="13"/>
      <c r="S472" s="13"/>
      <c r="T472" s="13"/>
      <c r="U472" s="13"/>
      <c r="V472" s="13"/>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2"/>
      <c r="E473" s="17"/>
      <c r="F473" s="13"/>
      <c r="G473" s="660">
        <v>2019</v>
      </c>
      <c r="H473" s="45"/>
      <c r="J473" s="13"/>
      <c r="K473" s="13"/>
      <c r="L473" s="13"/>
      <c r="M473" s="13"/>
      <c r="N473" s="13" t="s">
        <v>42</v>
      </c>
      <c r="O473" s="13"/>
      <c r="P473" s="13"/>
      <c r="Q473" s="13"/>
      <c r="R473" s="13"/>
      <c r="S473" s="13"/>
      <c r="T473" s="13"/>
      <c r="U473" s="13"/>
      <c r="V473" s="13"/>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20">
        <v>0</v>
      </c>
      <c r="D474" s="12"/>
      <c r="E474" s="17"/>
      <c r="F474" s="13"/>
      <c r="G474" s="21"/>
      <c r="H474" s="21"/>
      <c r="J474" s="13"/>
      <c r="N474" s="13"/>
      <c r="Q474" s="13"/>
      <c r="U474" s="13"/>
      <c r="V474" s="13"/>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17"/>
      <c r="G475" s="17"/>
      <c r="H475" s="17"/>
      <c r="I475" s="17"/>
      <c r="J475" s="17"/>
      <c r="K475" s="22"/>
      <c r="L475" s="22"/>
      <c r="M475" s="22"/>
      <c r="N475" s="22"/>
      <c r="O475" s="22"/>
      <c r="P475" s="22"/>
      <c r="Q475" s="22"/>
      <c r="R475" s="22"/>
      <c r="S475" s="22"/>
      <c r="T475" s="22"/>
      <c r="U475" s="22"/>
      <c r="V475" s="22"/>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17"/>
      <c r="G476" s="53"/>
      <c r="H476" s="53"/>
      <c r="I476" s="53"/>
      <c r="J476" s="53"/>
      <c r="K476" s="53"/>
      <c r="L476" s="25"/>
      <c r="M476" s="25"/>
      <c r="N476" s="53"/>
      <c r="O476" s="25"/>
      <c r="P476" s="25"/>
      <c r="Q476" s="46"/>
      <c r="R476" s="53"/>
      <c r="S476" s="53"/>
      <c r="T476" s="53"/>
      <c r="U476" s="22"/>
      <c r="V476" s="46"/>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17"/>
      <c r="G477" s="53"/>
      <c r="H477" s="53" t="s">
        <v>46</v>
      </c>
      <c r="I477" s="53" t="s">
        <v>46</v>
      </c>
      <c r="J477" s="53"/>
      <c r="K477" s="53"/>
      <c r="L477" s="25" t="s">
        <v>47</v>
      </c>
      <c r="M477" s="25" t="s">
        <v>48</v>
      </c>
      <c r="N477" s="25"/>
      <c r="O477" s="25" t="s">
        <v>47</v>
      </c>
      <c r="P477" s="25" t="s">
        <v>48</v>
      </c>
      <c r="Q477" s="47"/>
      <c r="R477" s="53"/>
      <c r="S477" s="53"/>
      <c r="T477" s="53"/>
      <c r="U477" s="22"/>
      <c r="V477" s="22"/>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17"/>
      <c r="G478" s="46" t="s">
        <v>384</v>
      </c>
      <c r="H478" s="53" t="s">
        <v>231</v>
      </c>
      <c r="I478" s="53" t="s">
        <v>43</v>
      </c>
      <c r="J478" s="53" t="s">
        <v>232</v>
      </c>
      <c r="K478" s="25" t="s">
        <v>44</v>
      </c>
      <c r="L478" s="25" t="s">
        <v>233</v>
      </c>
      <c r="M478" s="25" t="s">
        <v>234</v>
      </c>
      <c r="N478" s="25" t="s">
        <v>45</v>
      </c>
      <c r="O478" s="25" t="s">
        <v>236</v>
      </c>
      <c r="P478" s="25" t="s">
        <v>237</v>
      </c>
      <c r="Q478" s="160" t="s">
        <v>235</v>
      </c>
      <c r="R478" s="53"/>
      <c r="S478" s="53"/>
      <c r="T478" s="53"/>
      <c r="U478" s="22"/>
      <c r="V478" s="22"/>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26"/>
      <c r="G479" s="661" t="str">
        <f>General!O17</f>
        <v>a</v>
      </c>
      <c r="H479" s="662">
        <v>3000</v>
      </c>
      <c r="I479" s="662">
        <v>27.5</v>
      </c>
      <c r="J479" s="662">
        <v>1</v>
      </c>
      <c r="K479" s="663"/>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26"/>
      <c r="G480" s="661" t="str">
        <f>General!O18</f>
        <v>a2</v>
      </c>
      <c r="H480" s="662">
        <v>0</v>
      </c>
      <c r="I480" s="662">
        <v>0</v>
      </c>
      <c r="J480" s="662">
        <v>0</v>
      </c>
      <c r="K480" s="663"/>
      <c r="L480" s="662">
        <v>0</v>
      </c>
      <c r="M480" s="662">
        <v>0</v>
      </c>
      <c r="N480" s="664"/>
      <c r="O480" s="662">
        <v>0</v>
      </c>
      <c r="P480" s="662">
        <v>0</v>
      </c>
      <c r="Q480" s="666">
        <v>0</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26"/>
      <c r="G481" s="661" t="str">
        <f>General!O19</f>
        <v>b</v>
      </c>
      <c r="H481" s="662">
        <v>295</v>
      </c>
      <c r="I481" s="662">
        <v>27.5</v>
      </c>
      <c r="J481" s="662">
        <v>1</v>
      </c>
      <c r="K481" s="663" t="s">
        <v>49</v>
      </c>
      <c r="L481" s="662">
        <v>40</v>
      </c>
      <c r="M481" s="662">
        <v>240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26"/>
      <c r="G482" s="661" t="str">
        <f>General!O20</f>
        <v>bd</v>
      </c>
      <c r="H482" s="662">
        <v>295</v>
      </c>
      <c r="I482" s="662">
        <v>27.5</v>
      </c>
      <c r="J482" s="662">
        <v>1</v>
      </c>
      <c r="K482" s="663" t="s">
        <v>49</v>
      </c>
      <c r="L482" s="662">
        <v>40</v>
      </c>
      <c r="M482" s="662">
        <v>240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26"/>
      <c r="G483" s="661" t="str">
        <f>General!O21</f>
        <v>f</v>
      </c>
      <c r="H483" s="662">
        <v>350</v>
      </c>
      <c r="I483" s="662">
        <v>27.5</v>
      </c>
      <c r="J483" s="662">
        <v>1</v>
      </c>
      <c r="K483" s="664" t="s">
        <v>52</v>
      </c>
      <c r="L483" s="662">
        <v>48</v>
      </c>
      <c r="M483" s="662">
        <v>200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26"/>
      <c r="G484" s="661" t="str">
        <f>General!O22</f>
        <v>h</v>
      </c>
      <c r="H484" s="662">
        <v>235</v>
      </c>
      <c r="I484" s="662">
        <v>27.5</v>
      </c>
      <c r="J484" s="662">
        <v>1</v>
      </c>
      <c r="K484" s="664" t="s">
        <v>50</v>
      </c>
      <c r="L484" s="662">
        <v>27.7</v>
      </c>
      <c r="M484" s="662">
        <v>100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26"/>
      <c r="G485" s="661" t="str">
        <f>General!O23</f>
        <v>i</v>
      </c>
      <c r="H485" s="662">
        <v>350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6"/>
      <c r="G486" s="661" t="str">
        <f>General!O24</f>
        <v>j</v>
      </c>
      <c r="H486" s="662">
        <v>3000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6"/>
      <c r="G487" s="661" t="str">
        <f>General!O25</f>
        <v>jc</v>
      </c>
      <c r="H487" s="662">
        <v>3000</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General!O26</f>
        <v>k</v>
      </c>
      <c r="H488" s="662">
        <v>350</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General!O27</f>
        <v>l</v>
      </c>
      <c r="H489" s="662">
        <v>400</v>
      </c>
      <c r="I489" s="662">
        <v>27.5</v>
      </c>
      <c r="J489" s="662">
        <v>1</v>
      </c>
      <c r="K489" s="664" t="s">
        <v>51</v>
      </c>
      <c r="L489" s="662">
        <v>37</v>
      </c>
      <c r="M489" s="662">
        <v>200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General!O28</f>
        <v>lf</v>
      </c>
      <c r="H490" s="662">
        <v>400</v>
      </c>
      <c r="I490" s="662">
        <v>27.5</v>
      </c>
      <c r="J490" s="662">
        <v>1</v>
      </c>
      <c r="K490" s="664" t="s">
        <v>51</v>
      </c>
      <c r="L490" s="662">
        <v>37</v>
      </c>
      <c r="M490" s="662">
        <v>200</v>
      </c>
      <c r="N490" s="664"/>
      <c r="O490" s="662">
        <v>0</v>
      </c>
      <c r="P490" s="662">
        <v>0</v>
      </c>
      <c r="Q490" s="666">
        <v>2</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General!O29</f>
        <v>m</v>
      </c>
      <c r="H491" s="662">
        <v>3000</v>
      </c>
      <c r="I491" s="662">
        <v>27.5</v>
      </c>
      <c r="J491" s="662">
        <v>1</v>
      </c>
      <c r="K491" s="663"/>
      <c r="L491" s="662">
        <v>0</v>
      </c>
      <c r="M491" s="662">
        <v>0</v>
      </c>
      <c r="N491" s="664"/>
      <c r="O491" s="662">
        <v>0</v>
      </c>
      <c r="P491" s="662">
        <v>0</v>
      </c>
      <c r="Q491" s="666">
        <v>1</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General!O30</f>
        <v>ms</v>
      </c>
      <c r="H492" s="662">
        <v>235</v>
      </c>
      <c r="I492" s="662">
        <v>27.5</v>
      </c>
      <c r="J492" s="662">
        <v>1</v>
      </c>
      <c r="K492" s="664"/>
      <c r="L492" s="665">
        <v>0</v>
      </c>
      <c r="M492" s="665">
        <v>0</v>
      </c>
      <c r="N492" s="664"/>
      <c r="O492" s="662">
        <v>0</v>
      </c>
      <c r="P492" s="662">
        <v>0</v>
      </c>
      <c r="Q492" s="666">
        <v>0</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661" t="str">
        <f>General!O31</f>
        <v>o</v>
      </c>
      <c r="H493" s="662">
        <v>235</v>
      </c>
      <c r="I493" s="662">
        <v>27.5</v>
      </c>
      <c r="J493" s="662">
        <v>1</v>
      </c>
      <c r="K493" s="664"/>
      <c r="L493" s="665">
        <v>0</v>
      </c>
      <c r="M493" s="665">
        <v>0</v>
      </c>
      <c r="N493" s="664"/>
      <c r="O493" s="662">
        <v>0</v>
      </c>
      <c r="P493" s="662">
        <v>0</v>
      </c>
      <c r="Q493" s="666">
        <v>1</v>
      </c>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33"/>
      <c r="G494" s="661" t="str">
        <f>General!O32</f>
        <v>od</v>
      </c>
      <c r="H494" s="662">
        <v>235</v>
      </c>
      <c r="I494" s="662">
        <v>27.5</v>
      </c>
      <c r="J494" s="662">
        <v>1</v>
      </c>
      <c r="K494" s="664"/>
      <c r="L494" s="665">
        <v>0</v>
      </c>
      <c r="M494" s="665">
        <v>0</v>
      </c>
      <c r="N494" s="664"/>
      <c r="O494" s="662">
        <v>0</v>
      </c>
      <c r="P494" s="662">
        <v>0</v>
      </c>
      <c r="Q494" s="666">
        <v>1</v>
      </c>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G495" s="661" t="str">
        <f>General!O33</f>
        <v>of</v>
      </c>
      <c r="H495" s="662">
        <v>1000</v>
      </c>
      <c r="I495" s="662">
        <v>27.5</v>
      </c>
      <c r="J495" s="662">
        <v>1</v>
      </c>
      <c r="K495" s="664" t="s">
        <v>50</v>
      </c>
      <c r="L495" s="662">
        <v>27.7</v>
      </c>
      <c r="M495" s="662">
        <v>100</v>
      </c>
      <c r="N495" s="664"/>
      <c r="O495" s="662">
        <v>0</v>
      </c>
      <c r="P495" s="662">
        <v>0</v>
      </c>
      <c r="Q495" s="666">
        <v>1</v>
      </c>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G496" s="661" t="str">
        <f>General!O34</f>
        <v>r</v>
      </c>
      <c r="H496" s="662">
        <v>26250</v>
      </c>
      <c r="I496" s="662">
        <v>27.5</v>
      </c>
      <c r="J496" s="662">
        <v>1</v>
      </c>
      <c r="K496" s="664" t="s">
        <v>53</v>
      </c>
      <c r="L496" s="662">
        <v>431</v>
      </c>
      <c r="M496" s="662">
        <v>100</v>
      </c>
      <c r="N496" s="664" t="s">
        <v>54</v>
      </c>
      <c r="O496" s="662">
        <v>125</v>
      </c>
      <c r="P496" s="662">
        <v>1000</v>
      </c>
      <c r="Q496" s="666">
        <v>0.5</v>
      </c>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G497" s="661" t="str">
        <f>General!O35</f>
        <v>rd</v>
      </c>
      <c r="H497" s="662">
        <v>26250</v>
      </c>
      <c r="I497" s="662">
        <v>27.5</v>
      </c>
      <c r="J497" s="662">
        <v>1</v>
      </c>
      <c r="K497" s="664" t="s">
        <v>53</v>
      </c>
      <c r="L497" s="662">
        <v>431</v>
      </c>
      <c r="M497" s="662">
        <v>100</v>
      </c>
      <c r="N497" s="664" t="s">
        <v>54</v>
      </c>
      <c r="O497" s="662">
        <v>125</v>
      </c>
      <c r="P497" s="662">
        <v>1000</v>
      </c>
      <c r="Q497" s="666">
        <v>0.5</v>
      </c>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G498" s="661" t="str">
        <f>General!O36</f>
        <v>s</v>
      </c>
      <c r="H498" s="662">
        <v>0</v>
      </c>
      <c r="I498" s="662">
        <v>0</v>
      </c>
      <c r="J498" s="662">
        <v>0</v>
      </c>
      <c r="K498" s="664"/>
      <c r="L498" s="662">
        <v>0</v>
      </c>
      <c r="M498" s="662">
        <v>0</v>
      </c>
      <c r="N498" s="664"/>
      <c r="O498" s="662">
        <v>0</v>
      </c>
      <c r="P498" s="662">
        <v>0</v>
      </c>
      <c r="Q498" s="666">
        <v>1</v>
      </c>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G499" s="661" t="str">
        <f>General!O37</f>
        <v>sp</v>
      </c>
      <c r="H499" s="662">
        <v>0</v>
      </c>
      <c r="I499" s="662">
        <v>0</v>
      </c>
      <c r="J499" s="662">
        <v>0</v>
      </c>
      <c r="K499" s="664"/>
      <c r="L499" s="662">
        <v>0</v>
      </c>
      <c r="M499" s="662">
        <v>0</v>
      </c>
      <c r="N499" s="664"/>
      <c r="O499" s="662">
        <v>0</v>
      </c>
      <c r="P499" s="662">
        <v>0</v>
      </c>
      <c r="Q499" s="666">
        <v>1</v>
      </c>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G500" s="661" t="str">
        <f>General!O38</f>
        <v>t</v>
      </c>
      <c r="H500" s="662">
        <v>3000</v>
      </c>
      <c r="I500" s="662">
        <v>27.5</v>
      </c>
      <c r="J500" s="662">
        <v>1</v>
      </c>
      <c r="K500" s="664"/>
      <c r="L500" s="662">
        <v>0</v>
      </c>
      <c r="M500" s="662">
        <v>0</v>
      </c>
      <c r="N500" s="664"/>
      <c r="O500" s="662">
        <v>0</v>
      </c>
      <c r="P500" s="662">
        <v>0</v>
      </c>
      <c r="Q500" s="666">
        <v>1</v>
      </c>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G501" s="661" t="str">
        <f>General!O39</f>
        <v>tc</v>
      </c>
      <c r="H501" s="662">
        <v>3000</v>
      </c>
      <c r="I501" s="662">
        <v>27.5</v>
      </c>
      <c r="J501" s="662">
        <v>1</v>
      </c>
      <c r="K501" s="664"/>
      <c r="L501" s="662">
        <v>0</v>
      </c>
      <c r="M501" s="662">
        <v>0</v>
      </c>
      <c r="N501" s="664"/>
      <c r="O501" s="662">
        <v>0</v>
      </c>
      <c r="P501" s="662">
        <v>0</v>
      </c>
      <c r="Q501" s="666">
        <v>1</v>
      </c>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G502" s="661" t="str">
        <f>General!O40</f>
        <v>u</v>
      </c>
      <c r="H502" s="662">
        <v>3000</v>
      </c>
      <c r="I502" s="662">
        <v>27.5</v>
      </c>
      <c r="J502" s="662">
        <v>1</v>
      </c>
      <c r="K502" s="664"/>
      <c r="L502" s="662">
        <v>0</v>
      </c>
      <c r="M502" s="662">
        <v>0</v>
      </c>
      <c r="N502" s="664"/>
      <c r="O502" s="662">
        <v>0</v>
      </c>
      <c r="P502" s="662">
        <v>0</v>
      </c>
      <c r="Q502" s="666">
        <v>1</v>
      </c>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G503" s="661" t="str">
        <f>General!O41</f>
        <v>uc</v>
      </c>
      <c r="H503" s="662">
        <v>3000</v>
      </c>
      <c r="I503" s="662">
        <v>27.5</v>
      </c>
      <c r="J503" s="662">
        <v>1</v>
      </c>
      <c r="K503" s="664"/>
      <c r="L503" s="662">
        <v>0</v>
      </c>
      <c r="M503" s="662">
        <v>0</v>
      </c>
      <c r="N503" s="664"/>
      <c r="O503" s="662">
        <v>0</v>
      </c>
      <c r="P503" s="662">
        <v>0</v>
      </c>
      <c r="Q503" s="666">
        <v>1</v>
      </c>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G504" s="661" t="str">
        <f>General!O42</f>
        <v>v</v>
      </c>
      <c r="H504" s="662">
        <v>350</v>
      </c>
      <c r="I504" s="662">
        <v>27.5</v>
      </c>
      <c r="J504" s="662">
        <v>1</v>
      </c>
      <c r="K504" s="664"/>
      <c r="L504" s="662">
        <v>0</v>
      </c>
      <c r="M504" s="662">
        <v>0</v>
      </c>
      <c r="N504" s="664"/>
      <c r="O504" s="662">
        <v>0</v>
      </c>
      <c r="P504" s="662">
        <v>0</v>
      </c>
      <c r="Q504" s="666">
        <v>1</v>
      </c>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G505" s="661" t="str">
        <f>General!O43</f>
        <v>w</v>
      </c>
      <c r="H505" s="662">
        <v>295</v>
      </c>
      <c r="I505" s="662">
        <v>27.5</v>
      </c>
      <c r="J505" s="662">
        <v>1</v>
      </c>
      <c r="K505" s="664"/>
      <c r="L505" s="662">
        <v>0</v>
      </c>
      <c r="M505" s="662">
        <v>0</v>
      </c>
      <c r="N505" s="664"/>
      <c r="O505" s="662">
        <v>0</v>
      </c>
      <c r="P505" s="662">
        <v>0</v>
      </c>
      <c r="Q505" s="666">
        <v>1</v>
      </c>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G506" s="661" t="str">
        <f>General!O44</f>
        <v>wd</v>
      </c>
      <c r="H506" s="662">
        <v>295</v>
      </c>
      <c r="I506" s="662">
        <v>27.5</v>
      </c>
      <c r="J506" s="662">
        <v>1</v>
      </c>
      <c r="K506" s="664"/>
      <c r="L506" s="662">
        <v>0</v>
      </c>
      <c r="M506" s="662">
        <v>0</v>
      </c>
      <c r="N506" s="664"/>
      <c r="O506" s="662">
        <v>0</v>
      </c>
      <c r="P506" s="662">
        <v>0</v>
      </c>
      <c r="Q506" s="666">
        <v>1</v>
      </c>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661" t="str">
        <f>General!O45</f>
        <v>x</v>
      </c>
      <c r="H507" s="662">
        <v>3000</v>
      </c>
      <c r="I507" s="662">
        <v>27.5</v>
      </c>
      <c r="J507" s="662">
        <v>1</v>
      </c>
      <c r="K507" s="664"/>
      <c r="L507" s="662">
        <v>0</v>
      </c>
      <c r="M507" s="662">
        <v>0</v>
      </c>
      <c r="N507" s="664"/>
      <c r="O507" s="662">
        <v>0</v>
      </c>
      <c r="P507" s="662">
        <v>0</v>
      </c>
      <c r="Q507" s="666">
        <v>1</v>
      </c>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661" t="str">
        <f>General!O46</f>
        <v>xc</v>
      </c>
      <c r="H508" s="662">
        <v>3000</v>
      </c>
      <c r="I508" s="662">
        <v>27.5</v>
      </c>
      <c r="J508" s="662">
        <v>1</v>
      </c>
      <c r="K508" s="664"/>
      <c r="L508" s="662">
        <v>0</v>
      </c>
      <c r="M508" s="662">
        <v>0</v>
      </c>
      <c r="N508" s="664"/>
      <c r="O508" s="662">
        <v>0</v>
      </c>
      <c r="P508" s="662">
        <v>0</v>
      </c>
      <c r="Q508" s="666">
        <v>1</v>
      </c>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17"/>
      <c r="D509" s="17"/>
      <c r="E509" s="17"/>
      <c r="F509" s="33"/>
      <c r="G509" s="661" t="str">
        <f>General!O47</f>
        <v>z</v>
      </c>
      <c r="H509" s="662">
        <v>4500</v>
      </c>
      <c r="I509" s="662">
        <v>27.5</v>
      </c>
      <c r="J509" s="662">
        <v>1</v>
      </c>
      <c r="K509" s="664" t="s">
        <v>53</v>
      </c>
      <c r="L509" s="662">
        <v>431</v>
      </c>
      <c r="M509" s="662">
        <v>100</v>
      </c>
      <c r="N509" s="664" t="s">
        <v>54</v>
      </c>
      <c r="O509" s="662">
        <v>125</v>
      </c>
      <c r="P509" s="662">
        <v>1000</v>
      </c>
      <c r="Q509" s="666">
        <v>0.5</v>
      </c>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33"/>
      <c r="G510" s="661" t="str">
        <f>General!O48</f>
        <v>zd</v>
      </c>
      <c r="H510" s="662">
        <v>4500</v>
      </c>
      <c r="I510" s="662">
        <v>27.5</v>
      </c>
      <c r="J510" s="662">
        <v>1</v>
      </c>
      <c r="K510" s="664" t="s">
        <v>53</v>
      </c>
      <c r="L510" s="662">
        <v>431</v>
      </c>
      <c r="M510" s="662">
        <v>100</v>
      </c>
      <c r="N510" s="664" t="s">
        <v>54</v>
      </c>
      <c r="O510" s="662">
        <v>125</v>
      </c>
      <c r="P510" s="662">
        <v>1000</v>
      </c>
      <c r="Q510" s="666">
        <v>0.5</v>
      </c>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33"/>
      <c r="G511" s="48"/>
      <c r="H511" s="48"/>
      <c r="I511" s="48"/>
      <c r="J511" s="48"/>
      <c r="K511" s="48"/>
      <c r="L511" s="48"/>
      <c r="M511" s="48"/>
      <c r="N511" s="48"/>
      <c r="O511" s="48"/>
      <c r="P511" s="48"/>
      <c r="Q511" s="48"/>
      <c r="R511" s="48"/>
      <c r="S511" s="48"/>
      <c r="T511" s="48"/>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5.15" customHeight="1" outlineLevel="1" x14ac:dyDescent="0.35">
      <c r="A512" s="6"/>
      <c r="B512" s="7"/>
      <c r="C512" s="17"/>
      <c r="D512" s="17"/>
      <c r="E512" s="17"/>
      <c r="F512" s="36"/>
      <c r="G512" s="37"/>
      <c r="H512" s="37"/>
      <c r="I512" s="37"/>
      <c r="J512" s="37"/>
      <c r="K512" s="38"/>
      <c r="L512" s="38"/>
      <c r="M512" s="38"/>
      <c r="N512" s="38"/>
      <c r="O512" s="38"/>
      <c r="P512" s="38"/>
      <c r="Q512" s="38"/>
      <c r="R512" s="38"/>
      <c r="S512" s="38"/>
      <c r="T512" s="38"/>
      <c r="U512" s="38"/>
      <c r="V512" s="38"/>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25.4" customHeight="1" outlineLevel="1" x14ac:dyDescent="0.35">
      <c r="A513" s="6"/>
      <c r="B513" s="7"/>
      <c r="C513" s="39"/>
      <c r="D513" s="39"/>
      <c r="E513" s="39"/>
      <c r="F513" s="39"/>
      <c r="G513" s="40" t="str">
        <f>G471</f>
        <v>MISC COSTS - SEED GRADING &amp; CLEANING</v>
      </c>
      <c r="H513" s="39"/>
      <c r="I513" s="39"/>
      <c r="J513" s="39"/>
      <c r="K513" s="39"/>
      <c r="L513" s="39"/>
      <c r="M513" s="39"/>
      <c r="N513" s="39"/>
      <c r="O513" s="39"/>
      <c r="P513" s="39"/>
      <c r="Q513" s="39"/>
      <c r="R513" s="39"/>
      <c r="S513" s="39"/>
      <c r="T513" s="39"/>
      <c r="U513" s="39"/>
      <c r="V513" s="39"/>
      <c r="W513" s="41" t="s">
        <v>24</v>
      </c>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x14ac:dyDescent="0.35">
      <c r="A514" s="6"/>
      <c r="B514" s="7"/>
      <c r="C514" s="7"/>
      <c r="D514" s="7"/>
      <c r="E514" s="7"/>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7"/>
      <c r="D515" s="7"/>
      <c r="E515" s="7"/>
      <c r="F515" s="7"/>
      <c r="G515" s="7"/>
      <c r="H515" s="8"/>
      <c r="I515" s="8"/>
      <c r="J515" s="8"/>
      <c r="K515" s="8"/>
      <c r="L515" s="8"/>
      <c r="M515" s="8"/>
      <c r="N515" s="8"/>
      <c r="O515" s="8"/>
      <c r="P515" s="8"/>
      <c r="Q515" s="8"/>
      <c r="R515" s="8"/>
      <c r="S515" s="8"/>
      <c r="T515" s="8"/>
      <c r="U515" s="8"/>
      <c r="V515" s="8"/>
      <c r="W515" s="8"/>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row>
    <row r="516" spans="1:68" ht="5.15" customHeight="1" thickBot="1" x14ac:dyDescent="0.4">
      <c r="A516" s="6"/>
      <c r="B516" s="7"/>
      <c r="C516" s="7"/>
      <c r="D516" s="7"/>
      <c r="E516" s="7"/>
      <c r="F516" s="7"/>
      <c r="G516" s="7"/>
      <c r="H516" s="8"/>
      <c r="I516" s="8"/>
      <c r="J516" s="8"/>
      <c r="K516" s="8"/>
      <c r="L516" s="8"/>
      <c r="M516" s="8"/>
      <c r="N516" s="8"/>
      <c r="O516" s="8"/>
      <c r="P516" s="8"/>
      <c r="Q516" s="8"/>
      <c r="R516" s="8"/>
      <c r="S516" s="8"/>
      <c r="T516" s="8"/>
      <c r="U516" s="8"/>
      <c r="V516" s="8"/>
      <c r="W516" s="8"/>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row>
    <row r="517" spans="1:68" ht="5.15" customHeight="1" x14ac:dyDescent="0.35">
      <c r="A517" s="6"/>
      <c r="B517" s="7"/>
      <c r="C517" s="9" t="s">
        <v>0</v>
      </c>
      <c r="D517" s="9"/>
      <c r="E517" s="9"/>
      <c r="F517" s="9"/>
      <c r="G517" s="9"/>
      <c r="H517" s="9"/>
      <c r="I517" s="9"/>
      <c r="J517" s="9"/>
      <c r="K517" s="10"/>
      <c r="L517" s="10"/>
      <c r="M517" s="10"/>
      <c r="N517" s="10"/>
      <c r="O517" s="10"/>
      <c r="P517" s="10"/>
      <c r="Q517" s="10"/>
      <c r="R517" s="10"/>
      <c r="S517" s="10"/>
      <c r="T517" s="10"/>
      <c r="U517" s="10"/>
      <c r="V517" s="10"/>
      <c r="W517" s="11"/>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x14ac:dyDescent="0.35">
      <c r="A518" s="6"/>
      <c r="B518" s="7"/>
      <c r="C518" s="12"/>
      <c r="D518" s="12"/>
      <c r="E518" s="12" t="s">
        <v>1</v>
      </c>
      <c r="F518" s="13"/>
      <c r="G518" s="14" t="s">
        <v>55</v>
      </c>
      <c r="H518" s="13"/>
      <c r="I518" s="13"/>
      <c r="J518" s="13"/>
      <c r="K518" s="13"/>
      <c r="L518" s="13"/>
      <c r="M518" s="13"/>
      <c r="N518" s="13"/>
      <c r="O518" s="13"/>
      <c r="P518" s="13"/>
      <c r="Q518" s="13"/>
      <c r="R518" s="13"/>
      <c r="S518" s="15"/>
      <c r="T518" s="13"/>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2"/>
      <c r="D519" s="12"/>
      <c r="E519" s="17"/>
      <c r="F519" s="13"/>
      <c r="G519" s="18"/>
      <c r="I519" s="13"/>
      <c r="J519" s="13"/>
      <c r="K519" s="13"/>
      <c r="L519" s="13"/>
      <c r="M519" s="13"/>
      <c r="N519" s="13"/>
      <c r="O519" s="13"/>
      <c r="P519" s="13"/>
      <c r="Q519" s="13"/>
      <c r="R519" s="13"/>
      <c r="S519" s="15"/>
      <c r="T519" s="19"/>
      <c r="U519" s="15"/>
      <c r="V519" s="15"/>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2"/>
      <c r="E520" s="17"/>
      <c r="F520" s="13"/>
      <c r="H520" s="13" t="s">
        <v>27</v>
      </c>
      <c r="I520" s="13"/>
      <c r="J520" s="13"/>
      <c r="K520" s="13"/>
      <c r="L520" s="13"/>
      <c r="M520" s="13"/>
      <c r="N520" s="13"/>
      <c r="O520" s="13"/>
      <c r="P520" s="13"/>
      <c r="Q520" s="13"/>
      <c r="R520" s="13"/>
      <c r="S520" s="15"/>
      <c r="T520" s="19"/>
      <c r="U520" s="15"/>
      <c r="V520" s="15"/>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20">
        <v>0</v>
      </c>
      <c r="D521" s="12"/>
      <c r="E521" s="17"/>
      <c r="F521" s="13"/>
      <c r="G521" s="21"/>
      <c r="H521" s="13"/>
      <c r="I521" s="13"/>
      <c r="J521" s="13"/>
      <c r="K521" s="13"/>
      <c r="L521" s="13"/>
      <c r="M521" s="13"/>
      <c r="N521" s="13"/>
      <c r="O521" s="13"/>
      <c r="P521" s="13"/>
      <c r="Q521" s="13"/>
      <c r="R521" s="13"/>
      <c r="S521" s="15"/>
      <c r="T521" s="19"/>
      <c r="U521" s="15"/>
      <c r="V521" s="15"/>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17"/>
      <c r="J522" s="22"/>
      <c r="K522" s="22"/>
      <c r="L522" s="22"/>
      <c r="M522" s="22"/>
      <c r="N522" s="22"/>
      <c r="O522" s="22"/>
      <c r="P522" s="22"/>
      <c r="Q522" s="22"/>
      <c r="R522" s="22"/>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17"/>
      <c r="D523" s="17"/>
      <c r="E523" s="17"/>
      <c r="F523" s="17"/>
      <c r="G523" s="17"/>
      <c r="H523" s="17"/>
      <c r="I523" s="17"/>
      <c r="J523" s="17"/>
      <c r="K523" s="17"/>
      <c r="L523" s="22"/>
      <c r="M523" s="22"/>
      <c r="N523" s="22"/>
      <c r="O523" s="22"/>
      <c r="P523" s="22"/>
      <c r="Q523" s="22"/>
      <c r="R523" s="22"/>
      <c r="S523" s="22"/>
      <c r="T523" s="22"/>
      <c r="U523" s="22"/>
      <c r="V523" s="2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outlineLevel="1" x14ac:dyDescent="0.35">
      <c r="A524" s="6"/>
      <c r="B524" s="7"/>
      <c r="C524" s="17"/>
      <c r="D524" s="17"/>
      <c r="E524" s="17"/>
      <c r="F524" s="17"/>
      <c r="G524" s="13" t="s">
        <v>2</v>
      </c>
      <c r="H524" s="17"/>
      <c r="I524" s="23" t="s">
        <v>28</v>
      </c>
      <c r="J524" s="23" t="s">
        <v>29</v>
      </c>
      <c r="K524" s="23" t="s">
        <v>30</v>
      </c>
      <c r="L524" s="23" t="s">
        <v>31</v>
      </c>
      <c r="M524" s="23" t="s">
        <v>32</v>
      </c>
      <c r="N524" s="23"/>
      <c r="O524" s="23"/>
      <c r="P524" s="24"/>
      <c r="Q524" s="24"/>
      <c r="R524" s="24"/>
      <c r="S524" s="22"/>
      <c r="T524" s="22"/>
      <c r="U524" s="22"/>
      <c r="V524" s="22"/>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outlineLevel="1" x14ac:dyDescent="0.35">
      <c r="A525" s="6"/>
      <c r="B525" s="7"/>
      <c r="C525" s="17"/>
      <c r="D525" s="17"/>
      <c r="E525" s="17"/>
      <c r="F525" s="17"/>
      <c r="G525" s="17"/>
      <c r="H525" s="17"/>
      <c r="I525" s="23"/>
      <c r="J525" s="23"/>
      <c r="K525" s="23"/>
      <c r="L525" s="23"/>
      <c r="M525" s="23"/>
      <c r="N525" s="23"/>
      <c r="O525" s="23"/>
      <c r="P525" s="24"/>
      <c r="Q525" s="24"/>
      <c r="R525" s="24"/>
      <c r="S525" s="22"/>
      <c r="T525" s="22"/>
      <c r="U525" s="22"/>
      <c r="V525" s="22"/>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5.15" customHeight="1" outlineLevel="1" x14ac:dyDescent="0.35">
      <c r="A526" s="6"/>
      <c r="B526" s="7"/>
      <c r="C526" s="17"/>
      <c r="D526" s="17"/>
      <c r="E526" s="17"/>
      <c r="F526" s="17"/>
      <c r="G526" s="17"/>
      <c r="H526" s="17"/>
      <c r="I526" s="23"/>
      <c r="J526" s="23"/>
      <c r="K526" s="23"/>
      <c r="L526" s="23"/>
      <c r="M526" s="23"/>
      <c r="N526" s="23"/>
      <c r="O526" s="23"/>
      <c r="P526" s="24"/>
      <c r="Q526" s="24"/>
      <c r="R526" s="24"/>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5.15" customHeight="1" outlineLevel="1" x14ac:dyDescent="0.35">
      <c r="A527" s="6"/>
      <c r="B527" s="7"/>
      <c r="C527" s="17"/>
      <c r="D527" s="17"/>
      <c r="E527" s="17"/>
      <c r="F527" s="26"/>
      <c r="G527" s="27"/>
      <c r="H527" s="27"/>
      <c r="I527" s="28"/>
      <c r="J527" s="28"/>
      <c r="K527" s="28"/>
      <c r="L527" s="28"/>
      <c r="M527" s="28"/>
      <c r="N527" s="28"/>
      <c r="O527" s="28"/>
      <c r="P527" s="29"/>
      <c r="Q527" s="29"/>
      <c r="R527" s="29"/>
      <c r="S527" s="29"/>
      <c r="T527" s="29"/>
      <c r="U527" s="29"/>
      <c r="V527" s="30"/>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4.5" outlineLevel="1" x14ac:dyDescent="0.35">
      <c r="A528" s="6"/>
      <c r="B528" s="7"/>
      <c r="C528" s="17"/>
      <c r="D528" s="17"/>
      <c r="E528" s="17"/>
      <c r="F528" s="26"/>
      <c r="G528" s="27" t="s">
        <v>3</v>
      </c>
      <c r="H528" s="27" t="s">
        <v>4</v>
      </c>
      <c r="I528" s="240"/>
      <c r="J528" s="240"/>
      <c r="K528" s="240"/>
      <c r="L528" s="240"/>
      <c r="M528" s="240"/>
      <c r="N528" s="233"/>
      <c r="O528" s="233"/>
      <c r="P528" s="241"/>
      <c r="Q528" s="241"/>
      <c r="R528" s="241"/>
      <c r="S528" s="241"/>
      <c r="T528" s="241"/>
      <c r="U528" s="241"/>
      <c r="V528" s="4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4.5" outlineLevel="1" x14ac:dyDescent="0.35">
      <c r="A529" s="6"/>
      <c r="B529" s="7"/>
      <c r="C529" s="17"/>
      <c r="D529" s="17"/>
      <c r="E529" s="17"/>
      <c r="F529" s="26"/>
      <c r="G529" s="27" t="s">
        <v>5</v>
      </c>
      <c r="H529" s="27" t="s">
        <v>6</v>
      </c>
      <c r="I529" s="240"/>
      <c r="J529" s="240"/>
      <c r="K529" s="240"/>
      <c r="L529" s="240"/>
      <c r="M529" s="240"/>
      <c r="N529" s="233"/>
      <c r="O529" s="233"/>
      <c r="P529" s="241"/>
      <c r="Q529" s="241"/>
      <c r="R529" s="241"/>
      <c r="S529" s="241"/>
      <c r="T529" s="241"/>
      <c r="U529" s="241"/>
      <c r="V529" s="4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26"/>
      <c r="G530" s="31" t="s">
        <v>7</v>
      </c>
      <c r="H530" s="31" t="s">
        <v>8</v>
      </c>
      <c r="I530" s="240"/>
      <c r="J530" s="240"/>
      <c r="K530" s="240"/>
      <c r="L530" s="240"/>
      <c r="M530" s="240"/>
      <c r="N530" s="233"/>
      <c r="O530" s="233"/>
      <c r="P530" s="205"/>
      <c r="Q530" s="205"/>
      <c r="R530" s="205"/>
      <c r="S530" s="205"/>
      <c r="T530" s="205"/>
      <c r="U530" s="205"/>
      <c r="V530" s="42"/>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G531" s="34" t="s">
        <v>9</v>
      </c>
      <c r="H531" s="34" t="s">
        <v>10</v>
      </c>
      <c r="I531" s="240"/>
      <c r="J531" s="240"/>
      <c r="K531" s="240"/>
      <c r="L531" s="240"/>
      <c r="M531" s="240"/>
      <c r="N531" s="233"/>
      <c r="O531" s="233"/>
      <c r="P531" s="205"/>
      <c r="Q531" s="205"/>
      <c r="R531" s="205"/>
      <c r="S531" s="205"/>
      <c r="T531" s="205"/>
      <c r="U531" s="205"/>
      <c r="V531" s="42"/>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G532" s="34" t="s">
        <v>11</v>
      </c>
      <c r="H532" s="34" t="s">
        <v>12</v>
      </c>
      <c r="I532" s="240"/>
      <c r="J532" s="240"/>
      <c r="K532" s="240"/>
      <c r="L532" s="240"/>
      <c r="M532" s="240"/>
      <c r="N532" s="233"/>
      <c r="O532" s="233"/>
      <c r="P532" s="205"/>
      <c r="Q532" s="205"/>
      <c r="R532" s="205"/>
      <c r="S532" s="205"/>
      <c r="T532" s="205"/>
      <c r="U532" s="205"/>
      <c r="V532" s="42"/>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t="s">
        <v>13</v>
      </c>
      <c r="H533" s="34" t="s">
        <v>14</v>
      </c>
      <c r="I533" s="240"/>
      <c r="J533" s="240"/>
      <c r="K533" s="240"/>
      <c r="L533" s="240"/>
      <c r="M533" s="240"/>
      <c r="N533" s="233"/>
      <c r="O533" s="233"/>
      <c r="P533" s="205"/>
      <c r="Q533" s="205"/>
      <c r="R533" s="205"/>
      <c r="S533" s="205"/>
      <c r="T533" s="205"/>
      <c r="U533" s="205"/>
      <c r="V533" s="42"/>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33"/>
      <c r="G534" s="34" t="s">
        <v>15</v>
      </c>
      <c r="H534" s="34" t="s">
        <v>16</v>
      </c>
      <c r="I534" s="240"/>
      <c r="J534" s="240"/>
      <c r="K534" s="240"/>
      <c r="L534" s="240"/>
      <c r="M534" s="240"/>
      <c r="N534" s="233"/>
      <c r="O534" s="233"/>
      <c r="P534" s="205"/>
      <c r="Q534" s="205"/>
      <c r="R534" s="205"/>
      <c r="S534" s="205"/>
      <c r="T534" s="205"/>
      <c r="U534" s="205"/>
      <c r="V534" s="42"/>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33"/>
      <c r="G535" s="34" t="s">
        <v>19</v>
      </c>
      <c r="H535" s="34" t="s">
        <v>20</v>
      </c>
      <c r="I535" s="240"/>
      <c r="J535" s="240"/>
      <c r="K535" s="240"/>
      <c r="L535" s="240"/>
      <c r="M535" s="240"/>
      <c r="N535" s="233"/>
      <c r="O535" s="233"/>
      <c r="P535" s="205"/>
      <c r="Q535" s="205"/>
      <c r="R535" s="205"/>
      <c r="S535" s="205"/>
      <c r="T535" s="205"/>
      <c r="U535" s="205"/>
      <c r="V535" s="42"/>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G536" s="34" t="s">
        <v>17</v>
      </c>
      <c r="H536" s="34" t="s">
        <v>18</v>
      </c>
      <c r="I536" s="240"/>
      <c r="J536" s="240"/>
      <c r="K536" s="240"/>
      <c r="L536" s="240"/>
      <c r="M536" s="240"/>
      <c r="N536" s="233"/>
      <c r="O536" s="233"/>
      <c r="P536" s="205"/>
      <c r="Q536" s="205"/>
      <c r="R536" s="205"/>
      <c r="S536" s="205"/>
      <c r="T536" s="205"/>
      <c r="U536" s="205"/>
      <c r="V536" s="42"/>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G537" s="34" t="s">
        <v>22</v>
      </c>
      <c r="H537" s="34" t="s">
        <v>21</v>
      </c>
      <c r="I537" s="240"/>
      <c r="J537" s="240"/>
      <c r="K537" s="240"/>
      <c r="L537" s="240"/>
      <c r="M537" s="240"/>
      <c r="N537" s="233"/>
      <c r="O537" s="233"/>
      <c r="P537" s="205"/>
      <c r="Q537" s="205"/>
      <c r="R537" s="205"/>
      <c r="S537" s="205"/>
      <c r="T537" s="205"/>
      <c r="U537" s="205"/>
      <c r="V537" s="42"/>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G538" s="34" t="s">
        <v>22</v>
      </c>
      <c r="H538" s="34" t="s">
        <v>23</v>
      </c>
      <c r="I538" s="240"/>
      <c r="J538" s="240"/>
      <c r="K538" s="240"/>
      <c r="L538" s="240"/>
      <c r="M538" s="240"/>
      <c r="N538" s="233"/>
      <c r="O538" s="233"/>
      <c r="P538" s="205"/>
      <c r="Q538" s="205"/>
      <c r="R538" s="205"/>
      <c r="S538" s="205"/>
      <c r="T538" s="205"/>
      <c r="U538" s="205"/>
      <c r="V538" s="42"/>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5.15" customHeight="1" outlineLevel="1" x14ac:dyDescent="0.35">
      <c r="A539" s="6"/>
      <c r="B539" s="7"/>
      <c r="C539" s="17"/>
      <c r="D539" s="17"/>
      <c r="E539" s="17"/>
      <c r="F539" s="36"/>
      <c r="G539" s="37"/>
      <c r="H539" s="37"/>
      <c r="I539" s="37"/>
      <c r="J539" s="38"/>
      <c r="K539" s="38"/>
      <c r="L539" s="38"/>
      <c r="M539" s="38"/>
      <c r="N539" s="38"/>
      <c r="O539" s="38"/>
      <c r="P539" s="38"/>
      <c r="Q539" s="38"/>
      <c r="R539" s="38"/>
      <c r="S539" s="38"/>
      <c r="T539" s="38"/>
      <c r="U539" s="38"/>
      <c r="V539" s="30"/>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25.4" customHeight="1" outlineLevel="1" x14ac:dyDescent="0.35">
      <c r="A540" s="6"/>
      <c r="B540" s="7"/>
      <c r="C540" s="39"/>
      <c r="D540" s="39"/>
      <c r="E540" s="39"/>
      <c r="F540" s="39"/>
      <c r="G540" s="40" t="str">
        <f>G518</f>
        <v>Deepflow</v>
      </c>
      <c r="H540" s="39"/>
      <c r="I540" s="39"/>
      <c r="J540" s="39"/>
      <c r="K540" s="39"/>
      <c r="L540" s="39"/>
      <c r="M540" s="39"/>
      <c r="N540" s="39"/>
      <c r="O540" s="39"/>
      <c r="P540" s="39"/>
      <c r="Q540" s="39"/>
      <c r="R540" s="39"/>
      <c r="S540" s="39"/>
      <c r="T540" s="39"/>
      <c r="U540" s="39"/>
      <c r="V540" s="39"/>
      <c r="W540" s="41" t="s">
        <v>24</v>
      </c>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7"/>
      <c r="D541" s="7"/>
      <c r="E541" s="7"/>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x14ac:dyDescent="0.3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x14ac:dyDescent="0.35">
      <c r="A544" s="6"/>
      <c r="B544" s="7"/>
      <c r="C544" s="7"/>
      <c r="D544" s="7"/>
      <c r="E544" s="7"/>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x14ac:dyDescent="0.35">
      <c r="A545" s="6"/>
      <c r="B545" s="7"/>
      <c r="C545" s="7"/>
      <c r="D545" s="7"/>
      <c r="E545" s="7"/>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x14ac:dyDescent="0.35">
      <c r="A546" s="6"/>
      <c r="B546" s="7"/>
      <c r="C546" s="7"/>
      <c r="D546" s="7"/>
      <c r="E546" s="7"/>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sheetData>
  <mergeCells count="2">
    <mergeCell ref="H429:H431"/>
    <mergeCell ref="J430:Q43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9"/>
  <sheetViews>
    <sheetView topLeftCell="A51"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lf</v>
      </c>
      <c r="M35" s="86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ms</v>
      </c>
      <c r="M36" s="866"/>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od</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of</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rd</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v</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wd</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v>
      </c>
      <c r="M45" s="866">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5" t="str">
        <f>General!G35</f>
        <v>zd</v>
      </c>
      <c r="M46" s="866">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51" t="s">
        <v>1188</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4" t="s">
        <v>1185</v>
      </c>
      <c r="I58" s="865" t="s">
        <v>1186</v>
      </c>
      <c r="J58" s="865" t="s">
        <v>1187</v>
      </c>
      <c r="W58" s="16"/>
      <c r="X58" s="8"/>
      <c r="Y58" s="8"/>
      <c r="Z58" s="8"/>
    </row>
    <row r="59" spans="1:36" ht="12" customHeight="1" outlineLevel="1" x14ac:dyDescent="0.35">
      <c r="A59" s="6"/>
      <c r="B59" s="7"/>
      <c r="C59" s="17"/>
      <c r="D59" s="17"/>
      <c r="E59" s="17"/>
      <c r="F59" s="26"/>
      <c r="G59" s="661" t="str">
        <f>General!O17</f>
        <v>a</v>
      </c>
      <c r="H59" s="241">
        <v>0</v>
      </c>
      <c r="I59" s="241">
        <v>0</v>
      </c>
      <c r="J59" s="241">
        <v>250</v>
      </c>
      <c r="W59" s="16"/>
      <c r="X59" s="8"/>
      <c r="Y59" s="8"/>
      <c r="Z59" s="8"/>
    </row>
    <row r="60" spans="1:36" ht="12" customHeight="1" outlineLevel="1" x14ac:dyDescent="0.35">
      <c r="A60" s="6"/>
      <c r="B60" s="7"/>
      <c r="C60" s="17"/>
      <c r="D60" s="17"/>
      <c r="E60" s="17"/>
      <c r="F60" s="26"/>
      <c r="G60" s="661" t="str">
        <f>General!O18</f>
        <v>a2</v>
      </c>
      <c r="H60" s="241">
        <v>0</v>
      </c>
      <c r="I60" s="241">
        <v>0</v>
      </c>
      <c r="J60" s="241">
        <v>250</v>
      </c>
      <c r="W60" s="16"/>
      <c r="X60" s="8"/>
      <c r="Y60" s="8"/>
      <c r="Z60" s="8"/>
    </row>
    <row r="61" spans="1:36" ht="12" customHeight="1" outlineLevel="1" x14ac:dyDescent="0.35">
      <c r="A61" s="6"/>
      <c r="B61" s="7"/>
      <c r="C61" s="17"/>
      <c r="D61" s="17"/>
      <c r="E61" s="17"/>
      <c r="F61" s="26"/>
      <c r="G61" s="661" t="str">
        <f>General!O19</f>
        <v>b</v>
      </c>
      <c r="H61" s="241">
        <v>0</v>
      </c>
      <c r="I61" s="241">
        <v>0</v>
      </c>
      <c r="J61" s="241">
        <v>250</v>
      </c>
      <c r="W61" s="16"/>
      <c r="X61" s="8"/>
      <c r="Y61" s="8"/>
      <c r="Z61" s="8"/>
    </row>
    <row r="62" spans="1:36" ht="12" customHeight="1" outlineLevel="1" x14ac:dyDescent="0.35">
      <c r="A62" s="6"/>
      <c r="B62" s="7"/>
      <c r="C62" s="17"/>
      <c r="D62" s="17"/>
      <c r="E62" s="17"/>
      <c r="F62" s="26"/>
      <c r="G62" s="661" t="str">
        <f>General!O20</f>
        <v>bd</v>
      </c>
      <c r="H62" s="241">
        <v>0</v>
      </c>
      <c r="I62" s="241">
        <v>0</v>
      </c>
      <c r="J62" s="241">
        <v>250</v>
      </c>
      <c r="W62" s="16"/>
      <c r="X62" s="8"/>
      <c r="Y62" s="8"/>
      <c r="Z62" s="8"/>
    </row>
    <row r="63" spans="1:36" ht="12" customHeight="1" outlineLevel="1" x14ac:dyDescent="0.35">
      <c r="A63" s="6"/>
      <c r="B63" s="7"/>
      <c r="C63" s="17"/>
      <c r="D63" s="17"/>
      <c r="E63" s="17"/>
      <c r="F63" s="26"/>
      <c r="G63" s="661" t="str">
        <f>General!O21</f>
        <v>f</v>
      </c>
      <c r="H63" s="241">
        <v>0</v>
      </c>
      <c r="I63" s="241">
        <v>0</v>
      </c>
      <c r="J63" s="241">
        <v>250</v>
      </c>
      <c r="W63" s="16"/>
      <c r="X63" s="8"/>
      <c r="Y63" s="8"/>
      <c r="Z63" s="8"/>
    </row>
    <row r="64" spans="1:36" ht="12" customHeight="1" outlineLevel="1" x14ac:dyDescent="0.35">
      <c r="A64" s="6"/>
      <c r="B64" s="7"/>
      <c r="C64" s="17"/>
      <c r="D64" s="17"/>
      <c r="E64" s="17"/>
      <c r="F64" s="26"/>
      <c r="G64" s="661" t="str">
        <f>General!O22</f>
        <v>h</v>
      </c>
      <c r="H64" s="241">
        <v>0</v>
      </c>
      <c r="I64" s="241">
        <v>0</v>
      </c>
      <c r="J64" s="241">
        <v>250</v>
      </c>
      <c r="W64" s="16"/>
      <c r="X64" s="8"/>
      <c r="Y64" s="8"/>
      <c r="Z64" s="8"/>
    </row>
    <row r="65" spans="1:26" ht="12" customHeight="1" outlineLevel="1" x14ac:dyDescent="0.35">
      <c r="A65" s="6"/>
      <c r="B65" s="7"/>
      <c r="C65" s="17"/>
      <c r="D65" s="17"/>
      <c r="E65" s="17"/>
      <c r="F65" s="26"/>
      <c r="G65" s="661" t="str">
        <f>General!O23</f>
        <v>i</v>
      </c>
      <c r="H65" s="241">
        <v>0</v>
      </c>
      <c r="I65" s="241">
        <v>0</v>
      </c>
      <c r="J65" s="241">
        <v>250</v>
      </c>
      <c r="W65" s="16"/>
      <c r="X65" s="8"/>
      <c r="Y65" s="8"/>
      <c r="Z65" s="8"/>
    </row>
    <row r="66" spans="1:26" ht="12" customHeight="1" outlineLevel="1" x14ac:dyDescent="0.35">
      <c r="A66" s="6"/>
      <c r="B66" s="7"/>
      <c r="C66" s="17"/>
      <c r="D66" s="17"/>
      <c r="E66" s="17"/>
      <c r="F66" s="26"/>
      <c r="G66" s="661" t="str">
        <f>General!O24</f>
        <v>j</v>
      </c>
      <c r="H66" s="241">
        <v>0</v>
      </c>
      <c r="I66" s="241">
        <v>0</v>
      </c>
      <c r="J66" s="241">
        <v>250</v>
      </c>
      <c r="W66" s="16"/>
      <c r="X66" s="8"/>
      <c r="Y66" s="8"/>
      <c r="Z66" s="8"/>
    </row>
    <row r="67" spans="1:26" ht="12" customHeight="1" outlineLevel="1" x14ac:dyDescent="0.35">
      <c r="A67" s="6"/>
      <c r="B67" s="7"/>
      <c r="C67" s="17"/>
      <c r="D67" s="17"/>
      <c r="E67" s="17"/>
      <c r="F67" s="26"/>
      <c r="G67" s="661" t="str">
        <f>General!O25</f>
        <v>jc</v>
      </c>
      <c r="H67" s="241">
        <v>0</v>
      </c>
      <c r="I67" s="241">
        <v>0</v>
      </c>
      <c r="J67" s="241">
        <v>250</v>
      </c>
      <c r="W67" s="16"/>
      <c r="X67" s="8"/>
      <c r="Y67" s="8"/>
      <c r="Z67" s="8"/>
    </row>
    <row r="68" spans="1:26" ht="12" customHeight="1" outlineLevel="1" x14ac:dyDescent="0.35">
      <c r="A68" s="6"/>
      <c r="B68" s="7"/>
      <c r="C68" s="17"/>
      <c r="D68" s="17"/>
      <c r="E68" s="17"/>
      <c r="F68" s="26"/>
      <c r="G68" s="661" t="str">
        <f>General!O26</f>
        <v>k</v>
      </c>
      <c r="H68" s="241">
        <v>0</v>
      </c>
      <c r="I68" s="241">
        <v>0</v>
      </c>
      <c r="J68" s="241">
        <v>250</v>
      </c>
      <c r="W68" s="16"/>
      <c r="X68" s="8"/>
      <c r="Y68" s="8"/>
      <c r="Z68" s="8"/>
    </row>
    <row r="69" spans="1:26" ht="12" customHeight="1" outlineLevel="1" x14ac:dyDescent="0.35">
      <c r="A69" s="6"/>
      <c r="B69" s="7"/>
      <c r="C69" s="17"/>
      <c r="D69" s="17"/>
      <c r="E69" s="17"/>
      <c r="F69" s="26"/>
      <c r="G69" s="661" t="str">
        <f>General!O27</f>
        <v>l</v>
      </c>
      <c r="H69" s="241">
        <v>0</v>
      </c>
      <c r="I69" s="241">
        <v>0</v>
      </c>
      <c r="J69" s="241">
        <v>250</v>
      </c>
      <c r="W69" s="16"/>
      <c r="X69" s="8"/>
      <c r="Y69" s="8"/>
      <c r="Z69" s="8"/>
    </row>
    <row r="70" spans="1:26" ht="12" customHeight="1" outlineLevel="1" x14ac:dyDescent="0.35">
      <c r="A70" s="6"/>
      <c r="B70" s="7"/>
      <c r="C70" s="17"/>
      <c r="D70" s="17"/>
      <c r="E70" s="17"/>
      <c r="F70" s="26"/>
      <c r="G70" s="661" t="str">
        <f>General!O28</f>
        <v>lf</v>
      </c>
      <c r="H70" s="241">
        <v>0</v>
      </c>
      <c r="I70" s="241">
        <v>0</v>
      </c>
      <c r="J70" s="241">
        <v>250</v>
      </c>
      <c r="W70" s="16"/>
      <c r="X70" s="8"/>
      <c r="Y70" s="8"/>
      <c r="Z70" s="8"/>
    </row>
    <row r="71" spans="1:26" ht="12" customHeight="1" outlineLevel="1" x14ac:dyDescent="0.35">
      <c r="A71" s="6"/>
      <c r="B71" s="7"/>
      <c r="C71" s="17"/>
      <c r="D71" s="17"/>
      <c r="E71" s="17"/>
      <c r="F71" s="26"/>
      <c r="G71" s="661" t="str">
        <f>General!O29</f>
        <v>m</v>
      </c>
      <c r="H71" s="241">
        <v>0</v>
      </c>
      <c r="I71" s="241">
        <v>0</v>
      </c>
      <c r="J71" s="241">
        <v>250</v>
      </c>
      <c r="W71" s="16"/>
      <c r="X71" s="8"/>
      <c r="Y71" s="8"/>
      <c r="Z71" s="8"/>
    </row>
    <row r="72" spans="1:26" ht="12" customHeight="1" outlineLevel="1" x14ac:dyDescent="0.35">
      <c r="A72" s="6"/>
      <c r="B72" s="7"/>
      <c r="C72" s="17"/>
      <c r="D72" s="17"/>
      <c r="E72" s="17"/>
      <c r="F72" s="26"/>
      <c r="G72" s="661" t="str">
        <f>General!O30</f>
        <v>ms</v>
      </c>
      <c r="H72" s="241">
        <v>0</v>
      </c>
      <c r="I72" s="241">
        <v>0</v>
      </c>
      <c r="J72" s="241">
        <v>250</v>
      </c>
      <c r="W72" s="16"/>
      <c r="X72" s="8"/>
      <c r="Y72" s="8"/>
      <c r="Z72" s="8"/>
    </row>
    <row r="73" spans="1:26" ht="12" customHeight="1" outlineLevel="1" x14ac:dyDescent="0.35">
      <c r="A73" s="6"/>
      <c r="B73" s="7"/>
      <c r="C73" s="17"/>
      <c r="D73" s="17"/>
      <c r="E73" s="17"/>
      <c r="F73" s="26"/>
      <c r="G73" s="661" t="str">
        <f>General!O31</f>
        <v>o</v>
      </c>
      <c r="H73" s="241">
        <v>0</v>
      </c>
      <c r="I73" s="241">
        <v>0</v>
      </c>
      <c r="J73" s="241">
        <v>250</v>
      </c>
      <c r="W73" s="16"/>
      <c r="X73" s="8"/>
      <c r="Y73" s="8"/>
      <c r="Z73" s="8"/>
    </row>
    <row r="74" spans="1:26" ht="12" customHeight="1" outlineLevel="1" x14ac:dyDescent="0.35">
      <c r="A74" s="6"/>
      <c r="B74" s="7"/>
      <c r="C74" s="17"/>
      <c r="D74" s="17"/>
      <c r="E74" s="17"/>
      <c r="F74" s="26"/>
      <c r="G74" s="661" t="str">
        <f>General!O32</f>
        <v>od</v>
      </c>
      <c r="H74" s="241">
        <v>0</v>
      </c>
      <c r="I74" s="241">
        <v>0</v>
      </c>
      <c r="J74" s="241">
        <v>250</v>
      </c>
      <c r="W74" s="16"/>
      <c r="X74" s="8"/>
      <c r="Y74" s="8"/>
      <c r="Z74" s="8"/>
    </row>
    <row r="75" spans="1:26" ht="12" customHeight="1" outlineLevel="1" x14ac:dyDescent="0.35">
      <c r="A75" s="6"/>
      <c r="B75" s="7"/>
      <c r="C75" s="17"/>
      <c r="D75" s="17"/>
      <c r="E75" s="17"/>
      <c r="F75" s="26"/>
      <c r="G75" s="661" t="str">
        <f>General!O33</f>
        <v>of</v>
      </c>
      <c r="H75" s="241">
        <v>0</v>
      </c>
      <c r="I75" s="241">
        <v>0</v>
      </c>
      <c r="J75" s="241">
        <v>250</v>
      </c>
      <c r="W75" s="16"/>
      <c r="X75" s="8"/>
      <c r="Y75" s="8"/>
      <c r="Z75" s="8"/>
    </row>
    <row r="76" spans="1:26" ht="12" customHeight="1" outlineLevel="1" x14ac:dyDescent="0.35">
      <c r="A76" s="6"/>
      <c r="B76" s="7"/>
      <c r="C76" s="17"/>
      <c r="D76" s="17"/>
      <c r="E76" s="17"/>
      <c r="F76" s="26"/>
      <c r="G76" s="661" t="str">
        <f>General!O34</f>
        <v>r</v>
      </c>
      <c r="H76" s="241">
        <v>0</v>
      </c>
      <c r="I76" s="241">
        <v>0</v>
      </c>
      <c r="J76" s="241">
        <v>250</v>
      </c>
      <c r="W76" s="16"/>
      <c r="X76" s="8"/>
      <c r="Y76" s="8"/>
      <c r="Z76" s="8"/>
    </row>
    <row r="77" spans="1:26" ht="12" customHeight="1" outlineLevel="1" x14ac:dyDescent="0.35">
      <c r="A77" s="6"/>
      <c r="B77" s="7"/>
      <c r="C77" s="17"/>
      <c r="D77" s="17"/>
      <c r="E77" s="17"/>
      <c r="F77" s="26"/>
      <c r="G77" s="661" t="str">
        <f>General!O35</f>
        <v>rd</v>
      </c>
      <c r="H77" s="241">
        <v>0</v>
      </c>
      <c r="I77" s="241">
        <v>0</v>
      </c>
      <c r="J77" s="241">
        <v>250</v>
      </c>
      <c r="W77" s="16"/>
      <c r="X77" s="8"/>
      <c r="Y77" s="8"/>
      <c r="Z77" s="8"/>
    </row>
    <row r="78" spans="1:26" ht="12" customHeight="1" outlineLevel="1" x14ac:dyDescent="0.35">
      <c r="A78" s="6"/>
      <c r="B78" s="7"/>
      <c r="C78" s="17"/>
      <c r="D78" s="17"/>
      <c r="E78" s="17"/>
      <c r="F78" s="26"/>
      <c r="G78" s="661" t="str">
        <f>General!O36</f>
        <v>s</v>
      </c>
      <c r="H78" s="241">
        <v>0</v>
      </c>
      <c r="I78" s="241">
        <v>0</v>
      </c>
      <c r="J78" s="241">
        <v>250</v>
      </c>
      <c r="W78" s="16"/>
      <c r="X78" s="8"/>
      <c r="Y78" s="8"/>
      <c r="Z78" s="8"/>
    </row>
    <row r="79" spans="1:26" ht="12" customHeight="1" outlineLevel="1" x14ac:dyDescent="0.35">
      <c r="A79" s="6"/>
      <c r="B79" s="7"/>
      <c r="C79" s="17"/>
      <c r="D79" s="17"/>
      <c r="E79" s="17"/>
      <c r="F79" s="26"/>
      <c r="G79" s="661" t="str">
        <f>General!O37</f>
        <v>sp</v>
      </c>
      <c r="H79" s="241">
        <v>0</v>
      </c>
      <c r="I79" s="241">
        <v>0</v>
      </c>
      <c r="J79" s="241">
        <v>250</v>
      </c>
      <c r="W79" s="16"/>
      <c r="X79" s="8"/>
      <c r="Y79" s="8"/>
      <c r="Z79" s="8"/>
    </row>
    <row r="80" spans="1:26" ht="12" customHeight="1" outlineLevel="1" x14ac:dyDescent="0.35">
      <c r="A80" s="6"/>
      <c r="B80" s="7"/>
      <c r="C80" s="17"/>
      <c r="D80" s="17"/>
      <c r="E80" s="17"/>
      <c r="F80" s="26"/>
      <c r="G80" s="661" t="str">
        <f>General!O38</f>
        <v>t</v>
      </c>
      <c r="H80" s="241">
        <v>0</v>
      </c>
      <c r="I80" s="241">
        <v>0</v>
      </c>
      <c r="J80" s="241">
        <v>250</v>
      </c>
      <c r="W80" s="16"/>
      <c r="X80" s="8"/>
      <c r="Y80" s="8"/>
      <c r="Z80" s="8"/>
    </row>
    <row r="81" spans="1:26" ht="12" customHeight="1" outlineLevel="1" x14ac:dyDescent="0.35">
      <c r="A81" s="6"/>
      <c r="B81" s="7"/>
      <c r="C81" s="17"/>
      <c r="D81" s="17"/>
      <c r="E81" s="17"/>
      <c r="F81" s="26"/>
      <c r="G81" s="661" t="str">
        <f>General!O39</f>
        <v>tc</v>
      </c>
      <c r="H81" s="241">
        <v>0</v>
      </c>
      <c r="I81" s="241">
        <v>0</v>
      </c>
      <c r="J81" s="241">
        <v>250</v>
      </c>
      <c r="W81" s="16"/>
      <c r="X81" s="8"/>
      <c r="Y81" s="8"/>
      <c r="Z81" s="8"/>
    </row>
    <row r="82" spans="1:26" ht="12" customHeight="1" outlineLevel="1" x14ac:dyDescent="0.35">
      <c r="A82" s="6"/>
      <c r="B82" s="7"/>
      <c r="C82" s="17"/>
      <c r="D82" s="17"/>
      <c r="E82" s="17"/>
      <c r="F82" s="26"/>
      <c r="G82" s="661" t="str">
        <f>General!O40</f>
        <v>u</v>
      </c>
      <c r="H82" s="241">
        <v>0</v>
      </c>
      <c r="I82" s="241">
        <v>0</v>
      </c>
      <c r="J82" s="241">
        <v>250</v>
      </c>
      <c r="W82" s="16"/>
      <c r="X82" s="8"/>
      <c r="Y82" s="8"/>
      <c r="Z82" s="8"/>
    </row>
    <row r="83" spans="1:26" ht="12" customHeight="1" outlineLevel="1" x14ac:dyDescent="0.35">
      <c r="A83" s="6"/>
      <c r="B83" s="7"/>
      <c r="C83" s="17"/>
      <c r="D83" s="17"/>
      <c r="E83" s="17"/>
      <c r="F83" s="26"/>
      <c r="G83" s="661" t="str">
        <f>General!O41</f>
        <v>uc</v>
      </c>
      <c r="H83" s="241">
        <v>0</v>
      </c>
      <c r="I83" s="241">
        <v>0</v>
      </c>
      <c r="J83" s="241">
        <v>250</v>
      </c>
      <c r="W83" s="16"/>
      <c r="X83" s="8"/>
      <c r="Y83" s="8"/>
      <c r="Z83" s="8"/>
    </row>
    <row r="84" spans="1:26" ht="12" customHeight="1" outlineLevel="1" x14ac:dyDescent="0.35">
      <c r="A84" s="6"/>
      <c r="B84" s="7"/>
      <c r="C84" s="17"/>
      <c r="D84" s="17"/>
      <c r="E84" s="17"/>
      <c r="F84" s="26"/>
      <c r="G84" s="661" t="str">
        <f>General!O42</f>
        <v>v</v>
      </c>
      <c r="H84" s="241">
        <v>0</v>
      </c>
      <c r="I84" s="241">
        <v>0</v>
      </c>
      <c r="J84" s="241">
        <v>250</v>
      </c>
      <c r="W84" s="16"/>
      <c r="X84" s="8"/>
      <c r="Y84" s="8"/>
      <c r="Z84" s="8"/>
    </row>
    <row r="85" spans="1:26" ht="12" customHeight="1" outlineLevel="1" x14ac:dyDescent="0.35">
      <c r="A85" s="6"/>
      <c r="B85" s="7"/>
      <c r="C85" s="17"/>
      <c r="D85" s="17"/>
      <c r="E85" s="17"/>
      <c r="F85" s="26"/>
      <c r="G85" s="661" t="str">
        <f>General!O43</f>
        <v>w</v>
      </c>
      <c r="H85" s="241">
        <v>0</v>
      </c>
      <c r="I85" s="241">
        <v>0</v>
      </c>
      <c r="J85" s="241">
        <v>250</v>
      </c>
      <c r="W85" s="16"/>
      <c r="X85" s="8"/>
      <c r="Y85" s="8"/>
      <c r="Z85" s="8"/>
    </row>
    <row r="86" spans="1:26" ht="12" customHeight="1" outlineLevel="1" x14ac:dyDescent="0.35">
      <c r="A86" s="6"/>
      <c r="B86" s="7"/>
      <c r="C86" s="17"/>
      <c r="D86" s="17"/>
      <c r="E86" s="17"/>
      <c r="F86" s="26"/>
      <c r="G86" s="661" t="str">
        <f>General!O44</f>
        <v>wd</v>
      </c>
      <c r="H86" s="241">
        <v>0</v>
      </c>
      <c r="I86" s="241">
        <v>0</v>
      </c>
      <c r="J86" s="241">
        <v>250</v>
      </c>
      <c r="W86" s="16"/>
      <c r="X86" s="8"/>
      <c r="Y86" s="8"/>
      <c r="Z86" s="8"/>
    </row>
    <row r="87" spans="1:26" ht="12" customHeight="1" outlineLevel="1" x14ac:dyDescent="0.35">
      <c r="A87" s="6"/>
      <c r="B87" s="7"/>
      <c r="C87" s="17"/>
      <c r="D87" s="17"/>
      <c r="E87" s="17"/>
      <c r="F87" s="26"/>
      <c r="G87" s="661" t="str">
        <f>General!O45</f>
        <v>x</v>
      </c>
      <c r="H87" s="241">
        <v>0</v>
      </c>
      <c r="I87" s="241">
        <v>0</v>
      </c>
      <c r="J87" s="241">
        <v>250</v>
      </c>
      <c r="W87" s="16"/>
      <c r="X87" s="8"/>
      <c r="Y87" s="8"/>
      <c r="Z87" s="8"/>
    </row>
    <row r="88" spans="1:26" ht="12" customHeight="1" outlineLevel="1" x14ac:dyDescent="0.35">
      <c r="A88" s="6"/>
      <c r="B88" s="7"/>
      <c r="C88" s="17"/>
      <c r="D88" s="17"/>
      <c r="E88" s="17"/>
      <c r="F88" s="26"/>
      <c r="G88" s="661" t="str">
        <f>General!O46</f>
        <v>xc</v>
      </c>
      <c r="H88" s="241">
        <v>0</v>
      </c>
      <c r="I88" s="241">
        <v>0</v>
      </c>
      <c r="J88" s="241">
        <v>250</v>
      </c>
      <c r="W88" s="16"/>
      <c r="X88" s="8"/>
      <c r="Y88" s="8"/>
      <c r="Z88" s="8"/>
    </row>
    <row r="89" spans="1:26" ht="12" customHeight="1" outlineLevel="1" x14ac:dyDescent="0.35">
      <c r="A89" s="6"/>
      <c r="B89" s="7"/>
      <c r="C89" s="17"/>
      <c r="D89" s="17"/>
      <c r="E89" s="17"/>
      <c r="F89" s="26"/>
      <c r="G89" s="661" t="str">
        <f>General!O47</f>
        <v>z</v>
      </c>
      <c r="H89" s="241">
        <v>0</v>
      </c>
      <c r="I89" s="241">
        <v>0</v>
      </c>
      <c r="J89" s="241">
        <v>250</v>
      </c>
      <c r="W89" s="16"/>
      <c r="X89" s="8"/>
      <c r="Y89" s="8"/>
      <c r="Z89" s="8"/>
    </row>
    <row r="90" spans="1:26" ht="12" customHeight="1" outlineLevel="1" x14ac:dyDescent="0.35">
      <c r="A90" s="6"/>
      <c r="B90" s="7"/>
      <c r="C90" s="17"/>
      <c r="D90" s="17"/>
      <c r="E90" s="17"/>
      <c r="F90" s="26"/>
      <c r="G90" s="661" t="str">
        <f>General!O48</f>
        <v>zd</v>
      </c>
      <c r="H90" s="241">
        <v>0</v>
      </c>
      <c r="I90" s="241">
        <v>0</v>
      </c>
      <c r="J90" s="241">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50"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22"/>
  <sheetViews>
    <sheetView topLeftCell="A208" workbookViewId="0">
      <selection activeCell="A189" sqref="A189:XFD189"/>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General!G24</f>
        <v>lf</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General!G25</f>
        <v>ms</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General!G26</f>
        <v>o</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General!G27</f>
        <v>od</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General!G28</f>
        <v>of</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General!G29</f>
        <v>r</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General!G30</f>
        <v>rd</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General!G31</f>
        <v>v</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General!G32</f>
        <v>w</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General!G33</f>
        <v>wd</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General!G34</f>
        <v>z</v>
      </c>
      <c r="H38" s="868">
        <v>1</v>
      </c>
      <c r="I38" s="235">
        <v>1</v>
      </c>
      <c r="J38" s="235">
        <v>1</v>
      </c>
      <c r="K38" s="235">
        <v>1</v>
      </c>
      <c r="L38" s="235">
        <v>1</v>
      </c>
      <c r="M38" s="235">
        <v>1</v>
      </c>
      <c r="N38" s="235">
        <v>1</v>
      </c>
      <c r="O38" s="235">
        <v>1</v>
      </c>
      <c r="P38" s="235">
        <v>1</v>
      </c>
      <c r="Q38" s="2"/>
      <c r="R38" s="2"/>
      <c r="S38" s="2"/>
      <c r="T38" s="2"/>
      <c r="U38" s="2"/>
      <c r="W38" s="16"/>
      <c r="X38" s="8"/>
    </row>
    <row r="39" spans="1:24" ht="12" customHeight="1" outlineLevel="1" x14ac:dyDescent="0.35">
      <c r="A39" s="6"/>
      <c r="B39" s="7"/>
      <c r="C39" s="17"/>
      <c r="D39" s="17"/>
      <c r="E39" s="17"/>
      <c r="F39" s="33"/>
      <c r="G39" s="654" t="str">
        <f>General!G35</f>
        <v>zd</v>
      </c>
      <c r="H39" s="868">
        <v>1</v>
      </c>
      <c r="I39" s="235">
        <v>1</v>
      </c>
      <c r="J39" s="235">
        <v>1</v>
      </c>
      <c r="K39" s="235">
        <v>1</v>
      </c>
      <c r="L39" s="235">
        <v>1</v>
      </c>
      <c r="M39" s="235">
        <v>1</v>
      </c>
      <c r="N39" s="235">
        <v>1</v>
      </c>
      <c r="O39" s="235">
        <v>1</v>
      </c>
      <c r="P39" s="235">
        <v>1</v>
      </c>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26"/>
      <c r="H41" s="26"/>
      <c r="I41" s="26"/>
      <c r="J41" s="26"/>
      <c r="K41" s="26"/>
      <c r="L41" s="26"/>
      <c r="M41" s="26"/>
      <c r="N41" s="26"/>
      <c r="O41" s="26"/>
      <c r="P41" s="26"/>
      <c r="Q41" s="603"/>
      <c r="R41" s="603"/>
      <c r="S41" s="603"/>
      <c r="T41" s="603"/>
      <c r="U41" s="603"/>
      <c r="W41" s="16"/>
      <c r="X41" s="8"/>
    </row>
    <row r="42" spans="1:24" ht="12" customHeight="1" outlineLevel="1" x14ac:dyDescent="0.35">
      <c r="A42" s="6"/>
      <c r="B42" s="7"/>
      <c r="C42" s="17"/>
      <c r="D42" s="17"/>
      <c r="E42" s="17"/>
      <c r="F42" s="33"/>
      <c r="G42" s="37"/>
      <c r="H42" s="27"/>
      <c r="I42" s="603"/>
      <c r="J42" s="603"/>
      <c r="K42" s="603"/>
      <c r="L42" s="603"/>
      <c r="M42" s="603"/>
      <c r="N42" s="603"/>
      <c r="O42" s="603"/>
      <c r="P42" s="603"/>
      <c r="Q42" s="603"/>
      <c r="R42" s="603"/>
      <c r="S42" s="603"/>
      <c r="T42" s="603"/>
      <c r="U42" s="603"/>
      <c r="W42" s="16"/>
      <c r="X42" s="8"/>
    </row>
    <row r="43" spans="1:24" ht="5.15" customHeight="1" outlineLevel="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outlineLevel="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outlineLevel="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4.5" customHeight="1" thickBot="1" x14ac:dyDescent="0.4">
      <c r="A46" s="169"/>
      <c r="B46" s="7"/>
      <c r="C46" s="7"/>
      <c r="D46" s="7"/>
      <c r="E46" s="7"/>
      <c r="F46" s="8"/>
      <c r="G46" s="8"/>
      <c r="H46" s="8"/>
      <c r="I46" s="8"/>
      <c r="J46" s="8"/>
      <c r="K46" s="8"/>
      <c r="L46" s="8"/>
      <c r="M46" s="8"/>
      <c r="N46" s="8"/>
      <c r="O46" s="8"/>
      <c r="P46" s="8"/>
      <c r="Q46" s="8"/>
      <c r="R46" s="8"/>
      <c r="S46" s="8"/>
      <c r="T46" s="8"/>
      <c r="U46" s="8"/>
      <c r="V46" s="8"/>
      <c r="W46" s="8"/>
      <c r="X46" s="8"/>
    </row>
    <row r="47" spans="1:24" ht="4.5" customHeight="1" x14ac:dyDescent="0.35">
      <c r="A47" s="169"/>
      <c r="B47" s="7"/>
      <c r="C47" s="9" t="s">
        <v>0</v>
      </c>
      <c r="D47" s="9">
        <f>SUM(F73:V113)</f>
        <v>2893.3999999999983</v>
      </c>
      <c r="E47" s="9"/>
      <c r="F47" s="9"/>
      <c r="G47" s="9"/>
      <c r="H47" s="9"/>
      <c r="I47" s="9"/>
      <c r="J47" s="9"/>
      <c r="K47" s="10"/>
      <c r="L47" s="10"/>
      <c r="M47" s="10"/>
      <c r="N47" s="10"/>
      <c r="O47" s="10"/>
      <c r="P47" s="10"/>
      <c r="Q47" s="10"/>
      <c r="R47" s="10"/>
      <c r="S47" s="10"/>
      <c r="T47" s="10"/>
      <c r="U47" s="10"/>
      <c r="V47" s="10"/>
      <c r="W47" s="11"/>
      <c r="X47" s="8"/>
    </row>
    <row r="48" spans="1:24" x14ac:dyDescent="0.35">
      <c r="A48" s="169"/>
      <c r="B48" s="7"/>
      <c r="C48" s="12"/>
      <c r="D48" s="12">
        <v>80</v>
      </c>
      <c r="E48" s="12" t="s">
        <v>1</v>
      </c>
      <c r="F48" s="13"/>
      <c r="G48" s="14" t="s">
        <v>918</v>
      </c>
      <c r="H48" s="13"/>
      <c r="I48" s="13"/>
      <c r="J48" s="13"/>
      <c r="K48" s="13"/>
      <c r="L48" s="13"/>
      <c r="M48" s="13"/>
      <c r="N48" s="13"/>
      <c r="O48" s="13"/>
      <c r="P48" s="13"/>
      <c r="Q48" s="13"/>
      <c r="R48" s="13"/>
      <c r="S48" s="15"/>
      <c r="T48" s="75"/>
      <c r="U48" s="109"/>
      <c r="V48" s="109"/>
      <c r="W48" s="16"/>
      <c r="X48" s="8"/>
    </row>
    <row r="49" spans="1:24" outlineLevel="1" x14ac:dyDescent="0.35">
      <c r="A49" s="169"/>
      <c r="B49" s="7"/>
      <c r="C49" s="12"/>
      <c r="D49" s="12" t="b">
        <f>OR(ISNA(VLOOKUP(G48,Index_Table_Names,1,FALSE)),G48="")</f>
        <v>0</v>
      </c>
      <c r="E49" s="17"/>
      <c r="F49" s="13"/>
      <c r="G49" s="13"/>
      <c r="H49" s="75"/>
      <c r="I49" s="13"/>
      <c r="J49" s="13"/>
      <c r="K49" s="13"/>
      <c r="L49" s="13"/>
      <c r="M49" s="13"/>
      <c r="N49" s="13"/>
      <c r="O49" s="13"/>
      <c r="P49" s="13"/>
      <c r="Q49" s="13"/>
      <c r="R49" s="13"/>
      <c r="S49" s="15"/>
      <c r="T49" s="110"/>
      <c r="U49" s="109"/>
      <c r="V49" s="109"/>
      <c r="W49" s="16"/>
      <c r="X49" s="8"/>
    </row>
    <row r="50" spans="1:24" outlineLevel="1" x14ac:dyDescent="0.35">
      <c r="A50" s="169"/>
      <c r="B50" s="7"/>
      <c r="C50" s="17"/>
      <c r="D50" s="12" t="b">
        <f>(D48&lt;&gt;D47)</f>
        <v>1</v>
      </c>
      <c r="E50" s="17"/>
      <c r="F50" s="13"/>
      <c r="G50" s="45"/>
      <c r="H50" s="13" t="s">
        <v>1034</v>
      </c>
      <c r="J50" s="13"/>
      <c r="K50" s="248">
        <v>10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t="s">
        <v>922</v>
      </c>
      <c r="J51" s="75"/>
      <c r="K51" s="248">
        <v>100</v>
      </c>
      <c r="L51" s="13"/>
      <c r="M51" s="13"/>
      <c r="N51" s="13"/>
      <c r="O51" s="13"/>
      <c r="P51" s="13"/>
      <c r="Q51" s="13"/>
      <c r="R51" s="13"/>
      <c r="S51" s="15"/>
      <c r="T51" s="110"/>
      <c r="U51" s="109"/>
      <c r="V51" s="109"/>
      <c r="W51" s="16"/>
      <c r="X51" s="8"/>
    </row>
    <row r="52" spans="1:24" outlineLevel="1" x14ac:dyDescent="0.35">
      <c r="A52" s="169"/>
      <c r="B52" s="7"/>
      <c r="C52" s="17"/>
      <c r="D52" s="12"/>
      <c r="E52" s="17"/>
      <c r="F52" s="13"/>
      <c r="G52" s="21"/>
      <c r="H52" s="13"/>
      <c r="J52" s="75"/>
      <c r="K52" s="75"/>
      <c r="L52" s="13"/>
      <c r="M52" s="13"/>
      <c r="N52" s="13"/>
      <c r="O52" s="13"/>
      <c r="P52" s="13"/>
      <c r="Q52" s="13"/>
      <c r="R52" s="13"/>
      <c r="S52" s="15"/>
      <c r="T52" s="110"/>
      <c r="U52" s="109"/>
      <c r="V52" s="109"/>
      <c r="W52" s="16"/>
      <c r="X52" s="8"/>
    </row>
    <row r="53" spans="1:24" x14ac:dyDescent="0.35">
      <c r="A53" s="169"/>
      <c r="B53" s="7"/>
      <c r="C53" s="17"/>
      <c r="D53" s="17"/>
      <c r="E53" s="17"/>
      <c r="F53" s="17"/>
      <c r="G53" s="612" t="s">
        <v>916</v>
      </c>
      <c r="H53" s="17"/>
      <c r="I53" s="17"/>
      <c r="J53" s="22"/>
      <c r="K53" s="22"/>
      <c r="L53" s="22"/>
      <c r="M53" s="22"/>
      <c r="N53" s="22"/>
      <c r="O53" s="22"/>
      <c r="P53" s="22"/>
      <c r="Q53" s="22"/>
      <c r="R53" s="22"/>
      <c r="S53" s="22"/>
      <c r="T53" s="22"/>
      <c r="U53" s="22"/>
      <c r="V53" s="22"/>
      <c r="W53" s="16"/>
      <c r="X53" s="8"/>
    </row>
    <row r="54" spans="1:24" outlineLevel="1" x14ac:dyDescent="0.35">
      <c r="A54" s="169"/>
      <c r="B54" s="7"/>
      <c r="C54" s="12"/>
      <c r="D54" s="12">
        <v>80</v>
      </c>
      <c r="E54" s="12" t="s">
        <v>1</v>
      </c>
      <c r="F54" s="13"/>
      <c r="G54" s="14"/>
      <c r="H54" s="13"/>
      <c r="I54" s="13"/>
      <c r="J54" s="13" t="s">
        <v>917</v>
      </c>
      <c r="K54" s="615">
        <v>1</v>
      </c>
      <c r="L54" s="109"/>
      <c r="M54" s="109"/>
      <c r="N54" s="109"/>
      <c r="O54" s="109"/>
      <c r="P54" s="109"/>
      <c r="Q54" s="109"/>
      <c r="R54" s="109"/>
      <c r="S54" s="109"/>
      <c r="T54" s="109"/>
      <c r="U54" s="109"/>
      <c r="V54" s="109"/>
      <c r="W54" s="16"/>
      <c r="X54" s="8"/>
    </row>
    <row r="55" spans="1:24" outlineLevel="1" x14ac:dyDescent="0.35">
      <c r="A55" s="169"/>
      <c r="B55" s="7"/>
      <c r="C55" s="12"/>
      <c r="D55" s="12" t="b">
        <f>OR(ISNA(VLOOKUP(G54,Index_Table_Names,1,FALSE)),G54="")</f>
        <v>1</v>
      </c>
      <c r="E55" s="17"/>
      <c r="F55" s="13"/>
      <c r="G55" s="13"/>
      <c r="H55" s="75"/>
      <c r="I55" s="13"/>
      <c r="J55" s="13"/>
      <c r="K55" s="13"/>
      <c r="L55" s="13"/>
      <c r="M55" s="13"/>
      <c r="N55" s="13"/>
      <c r="O55" s="13"/>
      <c r="P55" s="13"/>
      <c r="Q55" s="13"/>
      <c r="R55" s="13"/>
      <c r="S55" s="15"/>
      <c r="T55" s="110"/>
      <c r="U55" s="109"/>
      <c r="V55" s="109"/>
      <c r="W55" s="16"/>
      <c r="X55" s="8"/>
    </row>
    <row r="56" spans="1:24" outlineLevel="1" x14ac:dyDescent="0.35">
      <c r="A56" s="169"/>
      <c r="B56" s="7"/>
      <c r="C56" s="17"/>
      <c r="D56" s="12" t="e">
        <f>(D54&lt;&gt;#REF!)</f>
        <v>#REF!</v>
      </c>
      <c r="E56" s="17"/>
      <c r="F56" s="13"/>
      <c r="G56" s="45"/>
      <c r="H56" s="75"/>
      <c r="I56" s="13"/>
      <c r="J56" s="13"/>
      <c r="K56" s="13"/>
      <c r="L56" s="13"/>
      <c r="M56" s="13"/>
      <c r="N56" s="13"/>
      <c r="O56" s="13"/>
      <c r="P56" s="13"/>
      <c r="Q56" s="13"/>
      <c r="R56" s="13"/>
      <c r="S56" s="15"/>
      <c r="T56" s="110"/>
      <c r="U56" s="109"/>
      <c r="V56" s="109"/>
      <c r="W56" s="16"/>
      <c r="X56" s="8"/>
    </row>
    <row r="57" spans="1:24" x14ac:dyDescent="0.35">
      <c r="A57" s="169"/>
      <c r="B57" s="7"/>
      <c r="C57" s="17"/>
      <c r="D57" s="17"/>
      <c r="E57" s="17"/>
      <c r="F57" s="17"/>
      <c r="G57" s="612" t="s">
        <v>909</v>
      </c>
      <c r="H57" s="17"/>
      <c r="I57" s="17"/>
      <c r="J57" s="22"/>
      <c r="K57" s="23" t="s">
        <v>370</v>
      </c>
      <c r="L57" s="23" t="s">
        <v>131</v>
      </c>
      <c r="M57" s="23" t="s">
        <v>132</v>
      </c>
      <c r="N57" s="23" t="s">
        <v>133</v>
      </c>
      <c r="O57" s="23" t="s">
        <v>134</v>
      </c>
      <c r="P57" s="23" t="s">
        <v>135</v>
      </c>
      <c r="Q57" s="23" t="s">
        <v>136</v>
      </c>
      <c r="R57" s="23" t="s">
        <v>137</v>
      </c>
      <c r="S57" s="23" t="s">
        <v>138</v>
      </c>
      <c r="T57" s="23" t="s">
        <v>139</v>
      </c>
      <c r="U57" s="22"/>
      <c r="V57" s="22"/>
      <c r="W57" s="16"/>
      <c r="X57" s="8"/>
    </row>
    <row r="58" spans="1:24" outlineLevel="1" x14ac:dyDescent="0.35">
      <c r="A58" s="169"/>
      <c r="B58" s="7"/>
      <c r="C58" s="12"/>
      <c r="D58" s="12">
        <v>80</v>
      </c>
      <c r="E58" s="12" t="s">
        <v>1</v>
      </c>
      <c r="F58" s="13"/>
      <c r="G58" s="14"/>
      <c r="H58" s="13"/>
      <c r="I58" s="13"/>
      <c r="J58" s="13" t="s">
        <v>802</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385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775</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776</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777</v>
      </c>
      <c r="K62" s="244">
        <v>0.25</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778</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779</v>
      </c>
      <c r="K64" s="244">
        <v>0</v>
      </c>
      <c r="L64" s="244">
        <v>0.25</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780</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781</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c r="E67" s="12"/>
      <c r="F67" s="13"/>
      <c r="G67" s="14"/>
      <c r="H67" s="13"/>
      <c r="I67" s="13"/>
      <c r="J67" s="13" t="s">
        <v>782</v>
      </c>
      <c r="K67" s="244">
        <v>0</v>
      </c>
      <c r="L67" s="244">
        <v>0</v>
      </c>
      <c r="M67" s="244">
        <v>0.25</v>
      </c>
      <c r="N67" s="244">
        <v>0</v>
      </c>
      <c r="O67" s="244">
        <v>0</v>
      </c>
      <c r="P67" s="244">
        <v>0</v>
      </c>
      <c r="Q67" s="244">
        <v>0</v>
      </c>
      <c r="R67" s="244">
        <v>0</v>
      </c>
      <c r="S67" s="244">
        <v>0</v>
      </c>
      <c r="T67" s="244">
        <v>0</v>
      </c>
      <c r="U67" s="109"/>
      <c r="V67" s="109"/>
      <c r="W67" s="16"/>
      <c r="X67" s="8"/>
    </row>
    <row r="68" spans="1:24" outlineLevel="1" x14ac:dyDescent="0.35">
      <c r="A68" s="169"/>
      <c r="B68" s="7"/>
      <c r="C68" s="12"/>
      <c r="D68" s="12" t="b">
        <f>OR(ISNA(VLOOKUP(G58,Index_Table_Names,1,FALSE)),G58="")</f>
        <v>1</v>
      </c>
      <c r="E68" s="17"/>
      <c r="F68" s="13"/>
      <c r="G68" s="13"/>
      <c r="H68" s="75"/>
      <c r="I68" s="13"/>
      <c r="J68" s="13"/>
      <c r="K68" s="13" t="s">
        <v>913</v>
      </c>
      <c r="L68" s="13"/>
      <c r="M68" s="13"/>
      <c r="N68" s="13"/>
      <c r="O68" s="13"/>
      <c r="P68" s="13"/>
      <c r="Q68" s="13"/>
      <c r="R68" s="13"/>
      <c r="S68" s="15"/>
      <c r="T68" s="110"/>
      <c r="U68" s="109"/>
      <c r="V68" s="109"/>
      <c r="W68" s="16"/>
      <c r="X68" s="8"/>
    </row>
    <row r="69" spans="1:24" outlineLevel="1" x14ac:dyDescent="0.35">
      <c r="A69" s="169"/>
      <c r="B69" s="7"/>
      <c r="C69" s="17"/>
      <c r="D69" s="12" t="e">
        <f>(D58&lt;&gt;#REF!)</f>
        <v>#REF!</v>
      </c>
      <c r="E69" s="17"/>
      <c r="F69" s="13"/>
      <c r="G69" s="45"/>
      <c r="H69" s="75"/>
      <c r="I69" s="13"/>
      <c r="J69" s="13"/>
      <c r="K69" s="13"/>
      <c r="L69" s="13"/>
      <c r="M69" s="13"/>
      <c r="N69" s="13"/>
      <c r="O69" s="13"/>
      <c r="P69" s="13"/>
      <c r="Q69" s="13"/>
      <c r="R69" s="13"/>
      <c r="S69" s="15"/>
      <c r="T69" s="110"/>
      <c r="U69" s="109"/>
      <c r="V69" s="109"/>
      <c r="W69" s="16"/>
      <c r="X69" s="8"/>
    </row>
    <row r="70" spans="1:24" outlineLevel="1" x14ac:dyDescent="0.35">
      <c r="A70" s="169"/>
      <c r="B70" s="7"/>
      <c r="C70" s="17"/>
      <c r="D70" s="12"/>
      <c r="E70" s="17"/>
      <c r="F70" s="13"/>
      <c r="G70" s="21"/>
      <c r="H70" s="75"/>
      <c r="I70" s="13"/>
      <c r="J70" s="75"/>
      <c r="K70" s="13"/>
      <c r="L70" s="13"/>
      <c r="M70" s="13"/>
      <c r="N70" s="13"/>
      <c r="O70" s="13"/>
      <c r="P70" s="13"/>
      <c r="Q70" s="13"/>
      <c r="R70" s="13"/>
      <c r="S70" s="15"/>
      <c r="T70" s="110"/>
      <c r="U70" s="109"/>
      <c r="V70" s="109"/>
      <c r="W70" s="16"/>
      <c r="X70" s="8"/>
    </row>
    <row r="71" spans="1:24" x14ac:dyDescent="0.35">
      <c r="A71" s="169"/>
      <c r="B71" s="7"/>
      <c r="C71" s="17"/>
      <c r="D71" s="17"/>
      <c r="E71" s="17"/>
      <c r="F71" s="17"/>
      <c r="G71" s="143" t="s">
        <v>910</v>
      </c>
      <c r="H71" s="17"/>
      <c r="I71" s="17"/>
      <c r="J71" s="23" t="s">
        <v>738</v>
      </c>
      <c r="K71" s="23" t="s">
        <v>370</v>
      </c>
      <c r="L71" s="23" t="s">
        <v>131</v>
      </c>
      <c r="M71" s="23" t="s">
        <v>132</v>
      </c>
      <c r="N71" s="23" t="s">
        <v>133</v>
      </c>
      <c r="O71" s="23" t="s">
        <v>134</v>
      </c>
      <c r="P71" s="23" t="s">
        <v>135</v>
      </c>
      <c r="Q71" s="23" t="s">
        <v>136</v>
      </c>
      <c r="R71" s="23" t="s">
        <v>137</v>
      </c>
      <c r="S71" s="23" t="s">
        <v>138</v>
      </c>
      <c r="T71" s="23" t="s">
        <v>139</v>
      </c>
      <c r="U71" s="23"/>
      <c r="V71" s="22"/>
      <c r="W71" s="16"/>
      <c r="X71" s="8"/>
    </row>
    <row r="72" spans="1:24" outlineLevel="1" x14ac:dyDescent="0.35">
      <c r="A72" s="169"/>
      <c r="B72" s="7"/>
      <c r="C72" s="17"/>
      <c r="D72" s="17"/>
      <c r="E72" s="17"/>
      <c r="F72" s="17"/>
      <c r="G72" s="22"/>
      <c r="H72" s="17"/>
      <c r="I72" s="17"/>
      <c r="J72" s="23"/>
      <c r="K72" s="23" t="s">
        <v>912</v>
      </c>
      <c r="L72" s="23" t="s">
        <v>912</v>
      </c>
      <c r="M72" s="23" t="s">
        <v>912</v>
      </c>
      <c r="N72" s="23" t="s">
        <v>912</v>
      </c>
      <c r="O72" s="23" t="s">
        <v>912</v>
      </c>
      <c r="P72" s="23" t="s">
        <v>912</v>
      </c>
      <c r="Q72" s="23" t="s">
        <v>912</v>
      </c>
      <c r="R72" s="23" t="s">
        <v>912</v>
      </c>
      <c r="S72" s="23" t="s">
        <v>912</v>
      </c>
      <c r="T72" s="23" t="s">
        <v>912</v>
      </c>
      <c r="U72" s="23"/>
      <c r="V72" s="22"/>
      <c r="W72" s="16"/>
      <c r="X72" s="8"/>
    </row>
    <row r="73" spans="1:24" outlineLevel="1" x14ac:dyDescent="0.35">
      <c r="A73" s="169"/>
      <c r="B73" s="7"/>
      <c r="C73" s="17"/>
      <c r="D73" s="17"/>
      <c r="E73" s="17"/>
      <c r="F73" s="26"/>
      <c r="G73" s="655" t="str">
        <f t="shared" ref="G73:G91" si="0">G21</f>
        <v>b</v>
      </c>
      <c r="H73" s="244">
        <v>1</v>
      </c>
      <c r="J73" s="13" t="s">
        <v>802</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bd</v>
      </c>
      <c r="H74" s="244">
        <v>1</v>
      </c>
      <c r="J74" s="13" t="s">
        <v>385</v>
      </c>
      <c r="K74" s="611">
        <v>8</v>
      </c>
      <c r="L74" s="611">
        <v>25</v>
      </c>
      <c r="M74" s="611">
        <v>30</v>
      </c>
      <c r="N74" s="611">
        <v>30</v>
      </c>
      <c r="O74" s="611">
        <v>30</v>
      </c>
      <c r="P74" s="611">
        <v>30</v>
      </c>
      <c r="Q74" s="611">
        <v>30</v>
      </c>
      <c r="R74" s="611">
        <v>30</v>
      </c>
      <c r="S74" s="611">
        <v>30</v>
      </c>
      <c r="T74" s="611">
        <v>30</v>
      </c>
      <c r="U74" s="28"/>
      <c r="V74" s="30"/>
      <c r="W74" s="16"/>
      <c r="X74" s="8"/>
    </row>
    <row r="75" spans="1:24" outlineLevel="1" x14ac:dyDescent="0.35">
      <c r="A75" s="169"/>
      <c r="B75" s="7"/>
      <c r="C75" s="17"/>
      <c r="D75" s="17"/>
      <c r="E75" s="17"/>
      <c r="F75" s="26"/>
      <c r="G75" s="655" t="str">
        <f t="shared" si="0"/>
        <v>f</v>
      </c>
      <c r="H75" s="244">
        <v>1</v>
      </c>
      <c r="J75" s="13" t="s">
        <v>775</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h</v>
      </c>
      <c r="H76" s="244">
        <v>1</v>
      </c>
      <c r="J76" s="13" t="s">
        <v>776</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i</v>
      </c>
      <c r="H77" s="244">
        <v>1</v>
      </c>
      <c r="J77" s="13" t="s">
        <v>777</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k</v>
      </c>
      <c r="H78" s="244">
        <v>1</v>
      </c>
      <c r="J78" s="13" t="s">
        <v>778</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l</v>
      </c>
      <c r="H79" s="244">
        <v>1</v>
      </c>
      <c r="J79" s="13" t="s">
        <v>779</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lf</v>
      </c>
      <c r="H80" s="244">
        <v>1</v>
      </c>
      <c r="J80" s="13" t="s">
        <v>780</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ms</v>
      </c>
      <c r="H81" s="244">
        <v>1</v>
      </c>
      <c r="J81" s="13" t="s">
        <v>781</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v>
      </c>
      <c r="H82" s="244">
        <v>1</v>
      </c>
      <c r="J82" s="13" t="s">
        <v>782</v>
      </c>
      <c r="K82" s="611">
        <v>8</v>
      </c>
      <c r="L82" s="611">
        <v>25</v>
      </c>
      <c r="M82" s="611">
        <v>30</v>
      </c>
      <c r="N82" s="611">
        <v>30</v>
      </c>
      <c r="O82" s="611">
        <v>30</v>
      </c>
      <c r="P82" s="611">
        <v>30</v>
      </c>
      <c r="Q82" s="611">
        <v>30</v>
      </c>
      <c r="R82" s="611">
        <v>30</v>
      </c>
      <c r="S82" s="611">
        <v>30</v>
      </c>
      <c r="T82" s="611">
        <v>30</v>
      </c>
      <c r="U82" s="89"/>
      <c r="V82" s="30"/>
      <c r="W82" s="16"/>
      <c r="X82" s="8"/>
    </row>
    <row r="83" spans="1:24" outlineLevel="1" x14ac:dyDescent="0.35">
      <c r="A83" s="169"/>
      <c r="B83" s="7"/>
      <c r="C83" s="17"/>
      <c r="D83" s="17"/>
      <c r="E83" s="17"/>
      <c r="F83" s="26"/>
      <c r="G83" s="655" t="str">
        <f t="shared" si="0"/>
        <v>od</v>
      </c>
      <c r="H83" s="244">
        <v>1</v>
      </c>
      <c r="U83" s="89"/>
      <c r="V83" s="30"/>
      <c r="W83" s="16"/>
      <c r="X83" s="8"/>
    </row>
    <row r="84" spans="1:24" outlineLevel="1" x14ac:dyDescent="0.35">
      <c r="A84" s="169"/>
      <c r="B84" s="7"/>
      <c r="C84" s="17"/>
      <c r="D84" s="17"/>
      <c r="E84" s="17"/>
      <c r="F84" s="26"/>
      <c r="G84" s="655" t="str">
        <f t="shared" si="0"/>
        <v>of</v>
      </c>
      <c r="H84" s="244">
        <v>1</v>
      </c>
      <c r="U84" s="89"/>
      <c r="V84" s="30"/>
      <c r="W84" s="16"/>
      <c r="X84" s="8"/>
    </row>
    <row r="85" spans="1:24" outlineLevel="1" x14ac:dyDescent="0.35">
      <c r="A85" s="169"/>
      <c r="B85" s="7"/>
      <c r="C85" s="17"/>
      <c r="D85" s="17"/>
      <c r="E85" s="17"/>
      <c r="F85" s="26"/>
      <c r="G85" s="655" t="str">
        <f t="shared" si="0"/>
        <v>r</v>
      </c>
      <c r="H85" s="244">
        <v>1</v>
      </c>
      <c r="U85" s="89"/>
      <c r="V85" s="30"/>
      <c r="W85" s="16"/>
      <c r="X85" s="8"/>
    </row>
    <row r="86" spans="1:24" outlineLevel="1" x14ac:dyDescent="0.35">
      <c r="A86" s="169"/>
      <c r="B86" s="7"/>
      <c r="C86" s="17"/>
      <c r="D86" s="17"/>
      <c r="E86" s="17"/>
      <c r="F86" s="26"/>
      <c r="G86" s="655" t="str">
        <f t="shared" si="0"/>
        <v>rd</v>
      </c>
      <c r="H86" s="244">
        <v>1</v>
      </c>
      <c r="U86" s="89"/>
      <c r="V86" s="30"/>
      <c r="W86" s="16"/>
      <c r="X86" s="8"/>
    </row>
    <row r="87" spans="1:24" outlineLevel="1" x14ac:dyDescent="0.35">
      <c r="A87" s="169"/>
      <c r="B87" s="7"/>
      <c r="C87" s="17"/>
      <c r="D87" s="17"/>
      <c r="E87" s="17"/>
      <c r="F87" s="26"/>
      <c r="G87" s="655" t="str">
        <f t="shared" si="0"/>
        <v>v</v>
      </c>
      <c r="H87" s="244">
        <v>1</v>
      </c>
      <c r="U87" s="89"/>
      <c r="V87" s="30"/>
      <c r="W87" s="16"/>
      <c r="X87" s="8"/>
    </row>
    <row r="88" spans="1:24" outlineLevel="1" x14ac:dyDescent="0.35">
      <c r="A88" s="169"/>
      <c r="B88" s="7"/>
      <c r="C88" s="17"/>
      <c r="D88" s="17"/>
      <c r="E88" s="17"/>
      <c r="F88" s="26"/>
      <c r="G88" s="655" t="str">
        <f t="shared" si="0"/>
        <v>w</v>
      </c>
      <c r="H88" s="244">
        <v>1</v>
      </c>
      <c r="U88" s="89"/>
      <c r="V88" s="30"/>
      <c r="W88" s="16"/>
      <c r="X88" s="8"/>
    </row>
    <row r="89" spans="1:24" outlineLevel="1" x14ac:dyDescent="0.35">
      <c r="A89" s="169"/>
      <c r="B89" s="7"/>
      <c r="C89" s="17"/>
      <c r="D89" s="17"/>
      <c r="E89" s="17"/>
      <c r="F89" s="26"/>
      <c r="G89" s="655" t="str">
        <f t="shared" si="0"/>
        <v>wd</v>
      </c>
      <c r="H89" s="244">
        <v>1</v>
      </c>
      <c r="U89" s="89"/>
      <c r="V89" s="30"/>
      <c r="W89" s="16"/>
      <c r="X89" s="8"/>
    </row>
    <row r="90" spans="1:24" outlineLevel="1" x14ac:dyDescent="0.35">
      <c r="A90" s="169"/>
      <c r="B90" s="7"/>
      <c r="C90" s="17"/>
      <c r="D90" s="17"/>
      <c r="E90" s="17"/>
      <c r="F90" s="26"/>
      <c r="G90" s="655" t="str">
        <f t="shared" si="0"/>
        <v>z</v>
      </c>
      <c r="H90" s="244">
        <v>1</v>
      </c>
      <c r="U90" s="89"/>
      <c r="V90" s="30"/>
      <c r="W90" s="16"/>
      <c r="X90" s="8"/>
    </row>
    <row r="91" spans="1:24" outlineLevel="1" x14ac:dyDescent="0.35">
      <c r="A91" s="169"/>
      <c r="B91" s="7"/>
      <c r="C91" s="17"/>
      <c r="D91" s="17"/>
      <c r="E91" s="17"/>
      <c r="F91" s="26"/>
      <c r="G91" s="655" t="str">
        <f t="shared" si="0"/>
        <v>zd</v>
      </c>
      <c r="H91" s="244">
        <v>1</v>
      </c>
      <c r="U91" s="89"/>
      <c r="V91" s="30"/>
      <c r="W91" s="16"/>
      <c r="X91" s="8"/>
    </row>
    <row r="92" spans="1:24" outlineLevel="1" x14ac:dyDescent="0.35">
      <c r="A92" s="169"/>
      <c r="B92" s="7"/>
      <c r="C92" s="17"/>
      <c r="D92" s="17"/>
      <c r="E92" s="17"/>
      <c r="F92" s="26"/>
      <c r="G92" s="91"/>
      <c r="H92" s="26"/>
      <c r="I92" s="605"/>
      <c r="J92" s="26"/>
      <c r="K92" s="607"/>
      <c r="L92" s="607"/>
      <c r="M92" s="607"/>
      <c r="N92" s="607"/>
      <c r="O92" s="607"/>
      <c r="P92" s="607"/>
      <c r="Q92" s="89"/>
      <c r="R92" s="89"/>
      <c r="S92" s="89"/>
      <c r="T92" s="89"/>
      <c r="U92" s="89"/>
      <c r="V92" s="30"/>
      <c r="W92" s="16"/>
      <c r="X92" s="8"/>
    </row>
    <row r="93" spans="1:24" x14ac:dyDescent="0.35">
      <c r="A93" s="169"/>
      <c r="B93" s="7"/>
      <c r="C93" s="17"/>
      <c r="D93" s="17"/>
      <c r="E93" s="17"/>
      <c r="F93" s="17"/>
      <c r="G93" s="143" t="s">
        <v>911</v>
      </c>
      <c r="H93" s="17"/>
      <c r="I93" s="17"/>
      <c r="J93" s="23"/>
      <c r="K93" s="23" t="s">
        <v>363</v>
      </c>
      <c r="L93" s="23" t="s">
        <v>364</v>
      </c>
      <c r="M93" s="23" t="s">
        <v>366</v>
      </c>
      <c r="N93" s="23" t="s">
        <v>367</v>
      </c>
      <c r="O93" s="23" t="s">
        <v>368</v>
      </c>
      <c r="P93" s="23" t="s">
        <v>369</v>
      </c>
      <c r="Q93" s="23" t="s">
        <v>867</v>
      </c>
      <c r="R93" s="23" t="s">
        <v>868</v>
      </c>
      <c r="S93" s="23" t="s">
        <v>1105</v>
      </c>
      <c r="T93" s="23"/>
      <c r="U93" s="23"/>
      <c r="V93" s="22"/>
      <c r="W93" s="16"/>
      <c r="X93" s="8"/>
    </row>
    <row r="94" spans="1:24" outlineLevel="1" x14ac:dyDescent="0.35">
      <c r="A94" s="169"/>
      <c r="B94" s="7"/>
      <c r="C94" s="17"/>
      <c r="D94" s="17"/>
      <c r="E94" s="17"/>
      <c r="F94" s="26"/>
      <c r="G94" s="26"/>
      <c r="H94" s="26"/>
      <c r="I94" s="655" t="str">
        <f t="shared" ref="I94:I100" si="1">G73</f>
        <v>b</v>
      </c>
      <c r="J94" s="604"/>
      <c r="K94" s="233">
        <v>0</v>
      </c>
      <c r="L94" s="233">
        <v>0.7</v>
      </c>
      <c r="M94" s="233">
        <v>0.9</v>
      </c>
      <c r="N94" s="233">
        <v>1</v>
      </c>
      <c r="O94" s="233">
        <v>1</v>
      </c>
      <c r="P94" s="233">
        <v>1</v>
      </c>
      <c r="Q94" s="233">
        <v>1</v>
      </c>
      <c r="R94" s="233">
        <v>1</v>
      </c>
      <c r="S94" s="233">
        <v>1</v>
      </c>
      <c r="T94" s="28"/>
      <c r="U94" s="28"/>
      <c r="V94" s="30"/>
      <c r="W94" s="16"/>
      <c r="X94" s="8"/>
    </row>
    <row r="95" spans="1:24" outlineLevel="1" x14ac:dyDescent="0.35">
      <c r="A95" s="169"/>
      <c r="B95" s="7"/>
      <c r="C95" s="17"/>
      <c r="D95" s="17"/>
      <c r="E95" s="17"/>
      <c r="F95" s="26"/>
      <c r="G95" s="26"/>
      <c r="H95" s="26"/>
      <c r="I95" s="655" t="str">
        <f t="shared" si="1"/>
        <v>bd</v>
      </c>
      <c r="J95" s="604"/>
      <c r="K95" s="233">
        <v>0</v>
      </c>
      <c r="L95" s="233">
        <v>0.7</v>
      </c>
      <c r="M95" s="233">
        <v>0.9</v>
      </c>
      <c r="N95" s="233">
        <v>1</v>
      </c>
      <c r="O95" s="233">
        <v>1</v>
      </c>
      <c r="P95" s="233">
        <v>1</v>
      </c>
      <c r="Q95" s="233">
        <v>1</v>
      </c>
      <c r="R95" s="233">
        <v>1</v>
      </c>
      <c r="S95" s="233">
        <v>1</v>
      </c>
      <c r="T95" s="28"/>
      <c r="U95" s="28"/>
      <c r="V95" s="30"/>
      <c r="W95" s="16"/>
      <c r="X95" s="8"/>
    </row>
    <row r="96" spans="1:24" outlineLevel="1" x14ac:dyDescent="0.35">
      <c r="A96" s="169"/>
      <c r="B96" s="7"/>
      <c r="C96" s="17"/>
      <c r="D96" s="17"/>
      <c r="E96" s="17"/>
      <c r="F96" s="26"/>
      <c r="G96" s="91"/>
      <c r="H96" s="91"/>
      <c r="I96" s="655" t="str">
        <f t="shared" si="1"/>
        <v>f</v>
      </c>
      <c r="J96" s="604"/>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h</v>
      </c>
      <c r="J97" s="604"/>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i</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1"/>
        <v>k</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1"/>
        <v>l</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ref="I101" si="2">G80</f>
        <v>lf</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ref="I102" si="3">G81</f>
        <v>ms</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ref="I103:I112" si="4">G82</f>
        <v>o</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4"/>
        <v>od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4"/>
        <v>of</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4"/>
        <v>r</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4"/>
        <v>rd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4"/>
        <v>v</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4"/>
        <v>w</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26"/>
      <c r="G110" s="91"/>
      <c r="H110" s="91"/>
      <c r="I110" s="655" t="str">
        <f t="shared" si="4"/>
        <v>wd</v>
      </c>
      <c r="J110" s="606"/>
      <c r="K110" s="233">
        <v>0</v>
      </c>
      <c r="L110" s="233">
        <v>0.7</v>
      </c>
      <c r="M110" s="233">
        <v>0.9</v>
      </c>
      <c r="N110" s="233">
        <v>1</v>
      </c>
      <c r="O110" s="233">
        <v>1</v>
      </c>
      <c r="P110" s="233">
        <v>1</v>
      </c>
      <c r="Q110" s="233">
        <v>1</v>
      </c>
      <c r="R110" s="233">
        <v>1</v>
      </c>
      <c r="S110" s="233">
        <v>1</v>
      </c>
      <c r="T110" s="89"/>
      <c r="U110" s="89"/>
      <c r="V110" s="30"/>
      <c r="W110" s="16"/>
      <c r="X110" s="8"/>
    </row>
    <row r="111" spans="1:24" outlineLevel="1" x14ac:dyDescent="0.35">
      <c r="A111" s="169"/>
      <c r="B111" s="7"/>
      <c r="C111" s="17"/>
      <c r="D111" s="17"/>
      <c r="E111" s="17"/>
      <c r="F111" s="26"/>
      <c r="G111" s="91"/>
      <c r="H111" s="91"/>
      <c r="I111" s="655" t="str">
        <f t="shared" si="4"/>
        <v>z</v>
      </c>
      <c r="J111" s="606"/>
      <c r="K111" s="233">
        <v>0</v>
      </c>
      <c r="L111" s="233">
        <v>0.7</v>
      </c>
      <c r="M111" s="233">
        <v>0.9</v>
      </c>
      <c r="N111" s="233">
        <v>1</v>
      </c>
      <c r="O111" s="233">
        <v>1</v>
      </c>
      <c r="P111" s="233">
        <v>1</v>
      </c>
      <c r="Q111" s="233">
        <v>1</v>
      </c>
      <c r="R111" s="233">
        <v>1</v>
      </c>
      <c r="S111" s="233">
        <v>1</v>
      </c>
      <c r="T111" s="89"/>
      <c r="U111" s="89"/>
      <c r="V111" s="30"/>
      <c r="W111" s="16"/>
      <c r="X111" s="8"/>
    </row>
    <row r="112" spans="1:24" outlineLevel="1" x14ac:dyDescent="0.35">
      <c r="A112" s="169"/>
      <c r="B112" s="7"/>
      <c r="C112" s="17"/>
      <c r="D112" s="17"/>
      <c r="E112" s="17"/>
      <c r="F112" s="26"/>
      <c r="G112" s="91"/>
      <c r="H112" s="91"/>
      <c r="I112" s="655" t="str">
        <f t="shared" si="4"/>
        <v>zd</v>
      </c>
      <c r="J112" s="606"/>
      <c r="K112" s="233">
        <v>0</v>
      </c>
      <c r="L112" s="233">
        <v>0.7</v>
      </c>
      <c r="M112" s="233">
        <v>0.9</v>
      </c>
      <c r="N112" s="233">
        <v>1</v>
      </c>
      <c r="O112" s="233">
        <v>1</v>
      </c>
      <c r="P112" s="233">
        <v>1</v>
      </c>
      <c r="Q112" s="233">
        <v>1</v>
      </c>
      <c r="R112" s="233">
        <v>1</v>
      </c>
      <c r="S112" s="233">
        <v>1</v>
      </c>
      <c r="T112" s="89"/>
      <c r="U112" s="89"/>
      <c r="V112" s="30"/>
      <c r="W112" s="16"/>
      <c r="X112" s="8"/>
    </row>
    <row r="113" spans="1:24" outlineLevel="1" x14ac:dyDescent="0.35">
      <c r="A113" s="169"/>
      <c r="B113" s="7"/>
      <c r="C113" s="17"/>
      <c r="D113" s="17"/>
      <c r="E113" s="17"/>
      <c r="F113" s="36"/>
      <c r="G113" s="37"/>
      <c r="H113" s="37"/>
      <c r="I113" s="37"/>
      <c r="J113" s="38"/>
      <c r="K113" s="38"/>
      <c r="L113" s="38"/>
      <c r="M113" s="38"/>
      <c r="N113" s="38"/>
      <c r="O113" s="38"/>
      <c r="P113" s="38"/>
      <c r="Q113" s="38"/>
      <c r="R113" s="38"/>
      <c r="S113" s="38"/>
      <c r="T113" s="38"/>
      <c r="U113" s="38"/>
      <c r="V113" s="30"/>
      <c r="W113" s="16"/>
      <c r="X113" s="8"/>
    </row>
    <row r="114" spans="1:24" outlineLevel="1" x14ac:dyDescent="0.35">
      <c r="A114" s="169"/>
      <c r="B114" s="7"/>
      <c r="C114" s="39"/>
      <c r="D114" s="39"/>
      <c r="E114" s="39"/>
      <c r="F114" s="39"/>
      <c r="G114" s="40" t="str">
        <f>G48</f>
        <v>GRAZING CROPS - ESTIMATED GROWTH RATE &amp; CONSUMPTION</v>
      </c>
      <c r="H114" s="39"/>
      <c r="I114" s="39"/>
      <c r="J114" s="39"/>
      <c r="K114" s="39"/>
      <c r="L114" s="39"/>
      <c r="M114" s="39"/>
      <c r="N114" s="39"/>
      <c r="O114" s="39"/>
      <c r="P114" s="39"/>
      <c r="Q114" s="39"/>
      <c r="R114" s="39"/>
      <c r="S114" s="39"/>
      <c r="T114" s="94"/>
      <c r="U114" s="94"/>
      <c r="V114" s="94"/>
      <c r="W114" s="41" t="s">
        <v>117</v>
      </c>
      <c r="X114" s="8"/>
    </row>
    <row r="115" spans="1:24" outlineLevel="1" x14ac:dyDescent="0.35">
      <c r="A115" s="169"/>
      <c r="B115" s="7"/>
      <c r="C115" s="7"/>
      <c r="D115" s="7"/>
      <c r="E115" s="7"/>
      <c r="F115" s="8"/>
      <c r="G115" s="8"/>
      <c r="H115" s="8"/>
      <c r="I115" s="8"/>
      <c r="J115" s="8"/>
      <c r="K115" s="8"/>
      <c r="L115" s="8"/>
      <c r="M115" s="8"/>
      <c r="N115" s="8"/>
      <c r="O115" s="8"/>
      <c r="P115" s="8"/>
      <c r="Q115" s="8"/>
      <c r="R115" s="8"/>
      <c r="S115" s="8"/>
      <c r="T115" s="8"/>
      <c r="U115" s="8"/>
      <c r="V115" s="8"/>
      <c r="W115" s="8"/>
      <c r="X115" s="8"/>
    </row>
    <row r="116" spans="1:24" ht="4.5" customHeight="1" thickBot="1" x14ac:dyDescent="0.4">
      <c r="A116" s="169"/>
      <c r="B116" s="7"/>
      <c r="C116" s="7"/>
      <c r="D116" s="7"/>
      <c r="E116" s="7"/>
      <c r="F116" s="7"/>
      <c r="G116" s="7"/>
      <c r="H116" s="7"/>
      <c r="I116" s="7"/>
      <c r="J116" s="7"/>
      <c r="K116" s="7"/>
      <c r="L116" s="7"/>
      <c r="M116" s="7"/>
      <c r="N116" s="7"/>
      <c r="O116" s="7"/>
      <c r="P116" s="7"/>
      <c r="Q116" s="7"/>
      <c r="R116" s="7"/>
      <c r="S116" s="7"/>
      <c r="T116" s="7"/>
      <c r="U116" s="7"/>
      <c r="V116" s="7"/>
      <c r="W116" s="7"/>
      <c r="X116" s="8"/>
    </row>
    <row r="117" spans="1:24" ht="4.5" customHeight="1" x14ac:dyDescent="0.35">
      <c r="A117" s="169"/>
      <c r="B117" s="7"/>
      <c r="C117" s="9" t="s">
        <v>0</v>
      </c>
      <c r="D117" s="9">
        <f>SUM(F150:V171)</f>
        <v>1.9000000000000006</v>
      </c>
      <c r="E117" s="9"/>
      <c r="F117" s="9"/>
      <c r="G117" s="9"/>
      <c r="H117" s="9"/>
      <c r="I117" s="9"/>
      <c r="J117" s="9"/>
      <c r="K117" s="10"/>
      <c r="L117" s="10"/>
      <c r="M117" s="10"/>
      <c r="N117" s="10"/>
      <c r="O117" s="10"/>
      <c r="P117" s="10"/>
      <c r="Q117" s="10"/>
      <c r="R117" s="10"/>
      <c r="S117" s="10"/>
      <c r="T117" s="10"/>
      <c r="U117" s="10"/>
      <c r="V117" s="10"/>
      <c r="W117" s="11"/>
      <c r="X117" s="8"/>
    </row>
    <row r="118" spans="1:24" x14ac:dyDescent="0.35">
      <c r="A118" s="169"/>
      <c r="B118" s="7"/>
      <c r="C118" s="12"/>
      <c r="D118" s="12">
        <v>2167.88</v>
      </c>
      <c r="E118" s="12" t="s">
        <v>1</v>
      </c>
      <c r="F118" s="13"/>
      <c r="G118" s="14" t="s">
        <v>906</v>
      </c>
      <c r="H118" s="13"/>
      <c r="I118" s="13"/>
      <c r="J118" s="13"/>
      <c r="K118" s="13"/>
      <c r="L118" s="13"/>
      <c r="M118" s="13"/>
      <c r="N118" s="13"/>
      <c r="O118" s="13"/>
      <c r="P118" s="13"/>
      <c r="Q118" s="13"/>
      <c r="R118" s="13"/>
      <c r="S118" s="15"/>
      <c r="T118" s="75"/>
      <c r="U118" s="109"/>
      <c r="V118" s="109"/>
      <c r="W118" s="16"/>
      <c r="X118" s="8"/>
    </row>
    <row r="119" spans="1:24" outlineLevel="1" x14ac:dyDescent="0.35">
      <c r="A119" s="169"/>
      <c r="B119" s="7"/>
      <c r="C119" s="12"/>
      <c r="D119" s="12" t="b">
        <f>OR(ISNA(VLOOKUP(G118,Index_Table_Names,1,FALSE)),G118="")</f>
        <v>0</v>
      </c>
      <c r="E119" s="17"/>
      <c r="F119" s="13"/>
      <c r="G119" s="13"/>
      <c r="H119" s="75"/>
      <c r="I119" s="13"/>
      <c r="J119" s="13"/>
      <c r="K119" s="13"/>
      <c r="L119" s="13"/>
      <c r="M119" s="13"/>
      <c r="N119" s="13"/>
      <c r="O119" s="13"/>
      <c r="P119" s="13"/>
      <c r="Q119" s="13"/>
      <c r="R119" s="13"/>
      <c r="S119" s="15"/>
      <c r="T119" s="110"/>
      <c r="U119" s="109"/>
      <c r="V119" s="109"/>
      <c r="W119" s="16"/>
      <c r="X119" s="8"/>
    </row>
    <row r="120" spans="1:24" outlineLevel="1" x14ac:dyDescent="0.35">
      <c r="A120" s="169"/>
      <c r="B120" s="7"/>
      <c r="C120" s="17"/>
      <c r="D120" s="12" t="b">
        <f>(D118&lt;&gt;D117)</f>
        <v>1</v>
      </c>
      <c r="E120" s="17"/>
      <c r="F120" s="13"/>
      <c r="G120" s="45">
        <v>37780.587162384261</v>
      </c>
      <c r="H120" s="75"/>
      <c r="I120" s="13"/>
      <c r="J120" s="13"/>
      <c r="K120" s="13"/>
      <c r="L120" s="13"/>
      <c r="M120" s="13"/>
      <c r="N120" s="13"/>
      <c r="O120" s="13"/>
      <c r="P120" s="13"/>
      <c r="Q120" s="13"/>
      <c r="R120" s="13"/>
      <c r="S120" s="15"/>
      <c r="T120" s="110"/>
      <c r="U120" s="109"/>
      <c r="V120" s="109"/>
      <c r="W120" s="16"/>
      <c r="X120" s="8"/>
    </row>
    <row r="121" spans="1:24" outlineLevel="1" x14ac:dyDescent="0.35">
      <c r="A121" s="169"/>
      <c r="B121" s="7"/>
      <c r="C121" s="17"/>
      <c r="D121" s="12"/>
      <c r="E121" s="17"/>
      <c r="F121" s="13"/>
      <c r="G121" s="21"/>
      <c r="H121" s="75"/>
      <c r="I121" s="13"/>
      <c r="J121" s="75"/>
      <c r="K121" s="13"/>
      <c r="L121" s="13"/>
      <c r="M121" s="13"/>
      <c r="N121" s="13"/>
      <c r="O121" s="13"/>
      <c r="P121" s="13"/>
      <c r="Q121" s="13"/>
      <c r="R121" s="13"/>
      <c r="S121" s="15"/>
      <c r="T121" s="110"/>
      <c r="U121" s="109"/>
      <c r="V121" s="109"/>
      <c r="W121" s="16"/>
      <c r="X121" s="8"/>
    </row>
    <row r="122" spans="1:24" outlineLevel="1" x14ac:dyDescent="0.35">
      <c r="A122" s="169"/>
      <c r="B122" s="7"/>
      <c r="C122" s="17"/>
      <c r="D122" s="17"/>
      <c r="E122" s="17"/>
      <c r="F122" s="17"/>
      <c r="G122" s="143"/>
      <c r="H122" s="17"/>
      <c r="I122" s="17"/>
      <c r="J122" s="23" t="s">
        <v>738</v>
      </c>
      <c r="K122" s="23" t="s">
        <v>370</v>
      </c>
      <c r="L122" s="23" t="s">
        <v>131</v>
      </c>
      <c r="M122" s="23" t="s">
        <v>132</v>
      </c>
      <c r="N122" s="23" t="s">
        <v>133</v>
      </c>
      <c r="O122" s="23" t="s">
        <v>134</v>
      </c>
      <c r="P122" s="23" t="s">
        <v>135</v>
      </c>
      <c r="Q122" s="23" t="s">
        <v>136</v>
      </c>
      <c r="R122" s="23" t="s">
        <v>137</v>
      </c>
      <c r="S122" s="23" t="s">
        <v>138</v>
      </c>
      <c r="T122" s="23" t="s">
        <v>139</v>
      </c>
      <c r="U122" s="23"/>
      <c r="V122" s="22"/>
      <c r="W122" s="16"/>
      <c r="X122" s="8"/>
    </row>
    <row r="123" spans="1:24" x14ac:dyDescent="0.35">
      <c r="A123" s="169"/>
      <c r="B123" s="7"/>
      <c r="C123" s="17"/>
      <c r="D123" s="17"/>
      <c r="E123" s="17"/>
      <c r="F123" s="17"/>
      <c r="G123" s="46" t="s">
        <v>440</v>
      </c>
      <c r="H123" s="17"/>
      <c r="I123" s="17"/>
      <c r="J123" s="23"/>
      <c r="K123" s="23" t="s">
        <v>440</v>
      </c>
      <c r="L123" s="23" t="s">
        <v>440</v>
      </c>
      <c r="M123" s="23" t="s">
        <v>440</v>
      </c>
      <c r="N123" s="23" t="s">
        <v>440</v>
      </c>
      <c r="O123" s="23" t="s">
        <v>440</v>
      </c>
      <c r="P123" s="23" t="s">
        <v>440</v>
      </c>
      <c r="Q123" s="23" t="s">
        <v>440</v>
      </c>
      <c r="R123" s="23" t="s">
        <v>440</v>
      </c>
      <c r="S123" s="23" t="s">
        <v>440</v>
      </c>
      <c r="T123" s="23" t="s">
        <v>440</v>
      </c>
      <c r="U123" s="23"/>
      <c r="V123" s="22"/>
      <c r="W123" s="16"/>
      <c r="X123" s="8"/>
    </row>
    <row r="124" spans="1:24" outlineLevel="1" x14ac:dyDescent="0.35">
      <c r="A124" s="169"/>
      <c r="B124" s="7"/>
      <c r="C124" s="17"/>
      <c r="D124" s="17"/>
      <c r="E124" s="17"/>
      <c r="F124" s="26"/>
      <c r="G124" s="26"/>
      <c r="H124" s="26"/>
      <c r="I124" s="655" t="str">
        <f t="shared" ref="I124:I131" si="5">G21</f>
        <v>b</v>
      </c>
      <c r="J124" s="604"/>
      <c r="K124" s="244">
        <v>0.81</v>
      </c>
      <c r="L124" s="244">
        <v>0.81</v>
      </c>
      <c r="M124" s="244">
        <v>0.81</v>
      </c>
      <c r="N124" s="244">
        <v>0.81</v>
      </c>
      <c r="O124" s="244">
        <v>0.81</v>
      </c>
      <c r="P124" s="244">
        <v>0.81</v>
      </c>
      <c r="Q124" s="244">
        <v>0.81</v>
      </c>
      <c r="R124" s="244">
        <v>0.81</v>
      </c>
      <c r="S124" s="244">
        <v>0.81</v>
      </c>
      <c r="T124" s="244">
        <v>0.81</v>
      </c>
      <c r="U124" s="28"/>
      <c r="V124" s="30"/>
      <c r="W124" s="16"/>
      <c r="X124" s="8"/>
    </row>
    <row r="125" spans="1:24" outlineLevel="1" x14ac:dyDescent="0.35">
      <c r="A125" s="169"/>
      <c r="B125" s="7"/>
      <c r="C125" s="17"/>
      <c r="D125" s="17"/>
      <c r="E125" s="17"/>
      <c r="F125" s="26"/>
      <c r="G125" s="91"/>
      <c r="H125" s="91"/>
      <c r="I125" s="655" t="str">
        <f t="shared" si="5"/>
        <v>bd</v>
      </c>
      <c r="J125" s="604"/>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5"/>
        <v>f</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5"/>
        <v>h</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5"/>
        <v>i</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si="5"/>
        <v>k</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l</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lf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ref="I132" si="6">G29</f>
        <v>ms</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ref="I133:I142" si="7">G30</f>
        <v>o</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7"/>
        <v>od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7"/>
        <v>of</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7"/>
        <v>r</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7"/>
        <v>rd</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7"/>
        <v>v</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26"/>
      <c r="G139" s="91"/>
      <c r="H139" s="91"/>
      <c r="I139" s="655" t="str">
        <f t="shared" si="7"/>
        <v>w</v>
      </c>
      <c r="J139" s="606"/>
      <c r="K139" s="244">
        <v>0.81</v>
      </c>
      <c r="L139" s="244">
        <v>0.81</v>
      </c>
      <c r="M139" s="244">
        <v>0.81</v>
      </c>
      <c r="N139" s="244">
        <v>0.81</v>
      </c>
      <c r="O139" s="244">
        <v>0.81</v>
      </c>
      <c r="P139" s="244">
        <v>0.81</v>
      </c>
      <c r="Q139" s="244">
        <v>0.81</v>
      </c>
      <c r="R139" s="244">
        <v>0.81</v>
      </c>
      <c r="S139" s="244">
        <v>0.81</v>
      </c>
      <c r="T139" s="244">
        <v>0.81</v>
      </c>
      <c r="U139" s="89"/>
      <c r="V139" s="30"/>
      <c r="W139" s="16"/>
      <c r="X139" s="8"/>
    </row>
    <row r="140" spans="1:54" outlineLevel="1" x14ac:dyDescent="0.35">
      <c r="A140" s="169"/>
      <c r="B140" s="7"/>
      <c r="C140" s="17"/>
      <c r="D140" s="17"/>
      <c r="E140" s="17"/>
      <c r="F140" s="26"/>
      <c r="G140" s="91"/>
      <c r="H140" s="91"/>
      <c r="I140" s="655" t="str">
        <f t="shared" si="7"/>
        <v>wd</v>
      </c>
      <c r="J140" s="606"/>
      <c r="K140" s="244">
        <v>0.81</v>
      </c>
      <c r="L140" s="244">
        <v>0.81</v>
      </c>
      <c r="M140" s="244">
        <v>0.81</v>
      </c>
      <c r="N140" s="244">
        <v>0.81</v>
      </c>
      <c r="O140" s="244">
        <v>0.81</v>
      </c>
      <c r="P140" s="244">
        <v>0.81</v>
      </c>
      <c r="Q140" s="244">
        <v>0.81</v>
      </c>
      <c r="R140" s="244">
        <v>0.81</v>
      </c>
      <c r="S140" s="244">
        <v>0.81</v>
      </c>
      <c r="T140" s="244">
        <v>0.81</v>
      </c>
      <c r="U140" s="89"/>
      <c r="V140" s="30"/>
      <c r="W140" s="16"/>
      <c r="X140" s="8"/>
    </row>
    <row r="141" spans="1:54" outlineLevel="1" x14ac:dyDescent="0.35">
      <c r="A141" s="169"/>
      <c r="B141" s="7"/>
      <c r="C141" s="17"/>
      <c r="D141" s="17"/>
      <c r="E141" s="17"/>
      <c r="F141" s="26"/>
      <c r="G141" s="91"/>
      <c r="H141" s="91"/>
      <c r="I141" s="655" t="str">
        <f t="shared" si="7"/>
        <v>z</v>
      </c>
      <c r="J141" s="606"/>
      <c r="K141" s="244">
        <v>0.81</v>
      </c>
      <c r="L141" s="244">
        <v>0.81</v>
      </c>
      <c r="M141" s="244">
        <v>0.81</v>
      </c>
      <c r="N141" s="244">
        <v>0.81</v>
      </c>
      <c r="O141" s="244">
        <v>0.81</v>
      </c>
      <c r="P141" s="244">
        <v>0.81</v>
      </c>
      <c r="Q141" s="244">
        <v>0.81</v>
      </c>
      <c r="R141" s="244">
        <v>0.81</v>
      </c>
      <c r="S141" s="244">
        <v>0.81</v>
      </c>
      <c r="T141" s="244">
        <v>0.81</v>
      </c>
      <c r="U141" s="89"/>
      <c r="V141" s="30"/>
      <c r="W141" s="16"/>
      <c r="X141" s="8"/>
    </row>
    <row r="142" spans="1:54" outlineLevel="1" x14ac:dyDescent="0.35">
      <c r="A142" s="169"/>
      <c r="B142" s="7"/>
      <c r="C142" s="17"/>
      <c r="D142" s="17"/>
      <c r="E142" s="17"/>
      <c r="F142" s="26"/>
      <c r="G142" s="91"/>
      <c r="H142" s="91"/>
      <c r="I142" s="655" t="str">
        <f t="shared" si="7"/>
        <v>zd</v>
      </c>
      <c r="J142" s="606"/>
      <c r="K142" s="244">
        <v>0.81</v>
      </c>
      <c r="L142" s="244">
        <v>0.81</v>
      </c>
      <c r="M142" s="244">
        <v>0.81</v>
      </c>
      <c r="N142" s="244">
        <v>0.81</v>
      </c>
      <c r="O142" s="244">
        <v>0.81</v>
      </c>
      <c r="P142" s="244">
        <v>0.81</v>
      </c>
      <c r="Q142" s="244">
        <v>0.81</v>
      </c>
      <c r="R142" s="244">
        <v>0.81</v>
      </c>
      <c r="S142" s="244">
        <v>0.81</v>
      </c>
      <c r="T142" s="244">
        <v>0.81</v>
      </c>
      <c r="U142" s="89"/>
      <c r="V142" s="30"/>
      <c r="W142" s="16"/>
      <c r="X142" s="8"/>
    </row>
    <row r="143" spans="1:54" outlineLevel="1" x14ac:dyDescent="0.35">
      <c r="A143" s="169"/>
      <c r="B143" s="7"/>
      <c r="C143" s="17"/>
      <c r="D143" s="17"/>
      <c r="E143" s="17"/>
      <c r="F143" s="17"/>
      <c r="G143" s="17"/>
      <c r="H143" s="17"/>
      <c r="I143" s="17"/>
      <c r="J143" s="17"/>
      <c r="K143" s="17"/>
      <c r="L143" s="17"/>
      <c r="M143" s="17"/>
      <c r="N143" s="17"/>
      <c r="O143" s="17"/>
      <c r="P143" s="17"/>
      <c r="Q143" s="17"/>
      <c r="R143" s="17"/>
      <c r="S143" s="17"/>
      <c r="T143" s="17"/>
      <c r="U143" s="17"/>
      <c r="V143" s="17"/>
      <c r="W143" s="16"/>
      <c r="X143" s="8"/>
    </row>
    <row r="144" spans="1:54" s="107" customFormat="1" ht="13.4" customHeight="1" x14ac:dyDescent="0.35">
      <c r="A144" s="105"/>
      <c r="B144" s="96"/>
      <c r="C144" s="17"/>
      <c r="D144" s="17"/>
      <c r="E144" s="17"/>
      <c r="F144" s="17"/>
      <c r="G144" s="614" t="s">
        <v>915</v>
      </c>
      <c r="H144" s="23"/>
      <c r="I144" s="23"/>
      <c r="J144" s="23"/>
      <c r="K144" s="116"/>
      <c r="L144" s="599"/>
      <c r="M144" s="23"/>
      <c r="N144" s="23"/>
      <c r="O144" s="23"/>
      <c r="P144" s="23"/>
      <c r="Q144" s="23"/>
      <c r="R144" s="23"/>
      <c r="S144" s="23"/>
      <c r="T144" s="23"/>
      <c r="U144" s="23"/>
      <c r="V144" s="23"/>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7" customFormat="1" ht="13.4" customHeight="1" outlineLevel="1" x14ac:dyDescent="0.35">
      <c r="A145" s="105"/>
      <c r="B145" s="96"/>
      <c r="C145" s="17"/>
      <c r="D145" s="17"/>
      <c r="E145" s="17"/>
      <c r="F145" s="13"/>
      <c r="G145" s="150"/>
      <c r="H145" s="151"/>
      <c r="J145" s="123" t="s">
        <v>914</v>
      </c>
      <c r="K145" s="518"/>
      <c r="L145" s="223">
        <v>0.5</v>
      </c>
      <c r="M145" s="87"/>
      <c r="N145" s="87"/>
      <c r="O145" s="87"/>
      <c r="P145" s="87"/>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7" customFormat="1" ht="13.4" customHeight="1" outlineLevel="1" x14ac:dyDescent="0.35">
      <c r="A146" s="105"/>
      <c r="B146" s="96"/>
      <c r="C146" s="17"/>
      <c r="D146" s="17"/>
      <c r="E146" s="17"/>
      <c r="F146" s="13"/>
      <c r="G146" s="15"/>
      <c r="H146" s="150"/>
      <c r="I146" s="616"/>
      <c r="J146" s="616"/>
      <c r="K146" s="617"/>
      <c r="L146" s="617"/>
      <c r="M146" s="616"/>
      <c r="N146" s="616"/>
      <c r="O146" s="616"/>
      <c r="P146" s="616"/>
      <c r="Q146" s="87"/>
      <c r="R146" s="87"/>
      <c r="S146" s="87"/>
      <c r="T146" s="87"/>
      <c r="U146" s="87"/>
      <c r="V146" s="87"/>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7" customFormat="1" ht="13.4" customHeight="1" outlineLevel="1" x14ac:dyDescent="0.35">
      <c r="A147" s="105"/>
      <c r="B147" s="96"/>
      <c r="C147" s="17"/>
      <c r="D147" s="17"/>
      <c r="E147" s="17"/>
      <c r="F147" s="13"/>
      <c r="G147" s="81" t="s">
        <v>734</v>
      </c>
      <c r="H147" s="86"/>
      <c r="I147" s="86"/>
      <c r="J147" s="86"/>
      <c r="K147" s="86"/>
      <c r="L147" s="86"/>
      <c r="M147" s="86"/>
      <c r="N147" s="86"/>
      <c r="O147" s="86"/>
      <c r="P147" s="86"/>
      <c r="Q147" s="92"/>
      <c r="R147" s="92"/>
      <c r="S147" s="92"/>
      <c r="T147" s="92"/>
      <c r="U147" s="92"/>
      <c r="V147" s="92"/>
      <c r="W147" s="16"/>
      <c r="X147" s="8"/>
      <c r="AC147"/>
      <c r="AD147"/>
      <c r="AE147"/>
      <c r="AF147"/>
      <c r="AG147"/>
      <c r="AH147"/>
      <c r="AI147"/>
      <c r="AJ147"/>
      <c r="AK147"/>
      <c r="AL147"/>
      <c r="AM147"/>
      <c r="AN147"/>
      <c r="AO147"/>
      <c r="AP147"/>
      <c r="AQ147"/>
      <c r="AR147"/>
      <c r="AS147"/>
      <c r="AT147"/>
      <c r="AU147"/>
      <c r="AV147"/>
      <c r="AW147"/>
      <c r="AX147"/>
      <c r="AY147"/>
      <c r="AZ147"/>
      <c r="BA147"/>
      <c r="BB147"/>
    </row>
    <row r="148" spans="1:54" s="107" customFormat="1" ht="4.5" customHeight="1" outlineLevel="1" x14ac:dyDescent="0.35">
      <c r="A148" s="105"/>
      <c r="B148" s="96"/>
      <c r="C148" s="12" t="s">
        <v>115</v>
      </c>
      <c r="D148" s="17"/>
      <c r="E148" s="17"/>
      <c r="F148" s="13"/>
      <c r="G148" s="92"/>
      <c r="H148" s="92"/>
      <c r="I148" s="92"/>
      <c r="J148" s="92"/>
      <c r="K148" s="92"/>
      <c r="L148" s="92"/>
      <c r="M148" s="92"/>
      <c r="N148" s="92"/>
      <c r="O148" s="92"/>
      <c r="P148" s="92"/>
      <c r="Q148" s="92"/>
      <c r="R148" s="92"/>
      <c r="S148" s="92"/>
      <c r="T148" s="92"/>
      <c r="U148" s="92"/>
      <c r="V148" s="92"/>
      <c r="W148" s="93"/>
      <c r="X148" s="8"/>
      <c r="AC148"/>
      <c r="AD148"/>
      <c r="AE148"/>
      <c r="AF148"/>
      <c r="AG148"/>
      <c r="AH148"/>
      <c r="AI148"/>
      <c r="AJ148"/>
      <c r="AK148"/>
      <c r="AL148"/>
      <c r="AM148"/>
      <c r="AN148"/>
      <c r="AO148"/>
      <c r="AP148"/>
      <c r="AQ148"/>
      <c r="AR148"/>
      <c r="AS148"/>
      <c r="AT148"/>
      <c r="AU148"/>
      <c r="AV148"/>
      <c r="AW148"/>
      <c r="AX148"/>
      <c r="AY148"/>
      <c r="AZ148"/>
      <c r="BA148"/>
      <c r="BB148"/>
    </row>
    <row r="149" spans="1:54" x14ac:dyDescent="0.35">
      <c r="A149" s="169"/>
      <c r="B149" s="7"/>
      <c r="C149" s="17"/>
      <c r="D149" s="17"/>
      <c r="E149" s="17"/>
      <c r="F149" s="17"/>
      <c r="G149" s="53" t="s">
        <v>919</v>
      </c>
      <c r="H149" s="17"/>
      <c r="I149" s="17"/>
      <c r="J149" s="17"/>
      <c r="K149" s="17"/>
      <c r="L149" s="22"/>
      <c r="M149" s="22"/>
      <c r="N149" s="22"/>
      <c r="O149" s="22"/>
      <c r="P149" s="22"/>
      <c r="Q149" s="22"/>
      <c r="R149" s="22"/>
      <c r="S149" s="22"/>
      <c r="T149" s="22"/>
      <c r="U149" s="22"/>
      <c r="V149" s="22"/>
      <c r="W149" s="16"/>
      <c r="X149" s="8"/>
    </row>
    <row r="150" spans="1:54" outlineLevel="1" x14ac:dyDescent="0.35">
      <c r="A150" s="169"/>
      <c r="B150" s="7"/>
      <c r="C150" s="17"/>
      <c r="D150" s="17"/>
      <c r="E150" s="17"/>
      <c r="F150" s="26"/>
      <c r="G150" s="26"/>
      <c r="H150" s="26"/>
      <c r="I150" s="26"/>
      <c r="J150" s="26"/>
      <c r="K150" s="28"/>
      <c r="L150" s="28"/>
      <c r="M150" s="28"/>
      <c r="N150" s="28"/>
      <c r="O150" s="28"/>
      <c r="P150" s="28"/>
      <c r="Q150" s="28"/>
      <c r="R150" s="28"/>
      <c r="S150" s="28"/>
      <c r="T150" s="28"/>
      <c r="U150" s="28"/>
      <c r="V150" s="30"/>
      <c r="W150" s="16"/>
      <c r="X150" s="8"/>
    </row>
    <row r="151" spans="1:54" outlineLevel="1" x14ac:dyDescent="0.35">
      <c r="A151" s="169"/>
      <c r="B151" s="7"/>
      <c r="C151" s="17"/>
      <c r="D151" s="17"/>
      <c r="E151" s="17"/>
      <c r="F151" s="26"/>
      <c r="G151" s="26"/>
      <c r="H151" s="26"/>
      <c r="I151" s="655" t="str">
        <f t="shared" ref="I151:I158" si="8">G21</f>
        <v>b</v>
      </c>
      <c r="J151" s="244">
        <v>0.1</v>
      </c>
      <c r="L151" s="28"/>
      <c r="M151" s="28"/>
      <c r="N151" s="28"/>
      <c r="O151" s="28"/>
      <c r="P151" s="28"/>
      <c r="Q151" s="28"/>
      <c r="R151" s="28"/>
      <c r="S151" s="28"/>
      <c r="T151" s="28"/>
      <c r="U151" s="28"/>
      <c r="V151" s="30"/>
      <c r="W151" s="16"/>
      <c r="X151" s="8"/>
    </row>
    <row r="152" spans="1:54" outlineLevel="1" x14ac:dyDescent="0.35">
      <c r="A152" s="169"/>
      <c r="B152" s="7"/>
      <c r="C152" s="17"/>
      <c r="D152" s="17"/>
      <c r="E152" s="17"/>
      <c r="F152" s="26"/>
      <c r="G152" s="91"/>
      <c r="H152" s="91"/>
      <c r="I152" s="655" t="str">
        <f t="shared" si="8"/>
        <v>bd</v>
      </c>
      <c r="J152" s="244">
        <v>0.1</v>
      </c>
      <c r="L152" s="89"/>
      <c r="M152" s="89"/>
      <c r="N152" s="89"/>
      <c r="O152" s="89"/>
      <c r="P152" s="89"/>
      <c r="Q152" s="89"/>
      <c r="R152" s="89"/>
      <c r="S152" s="89"/>
      <c r="T152" s="89"/>
      <c r="U152" s="89"/>
      <c r="V152" s="30"/>
      <c r="W152" s="16"/>
      <c r="X152" s="8"/>
    </row>
    <row r="153" spans="1:54" outlineLevel="1" x14ac:dyDescent="0.35">
      <c r="A153" s="169"/>
      <c r="B153" s="7"/>
      <c r="C153" s="17"/>
      <c r="D153" s="17"/>
      <c r="E153" s="17"/>
      <c r="F153" s="26"/>
      <c r="G153" s="91"/>
      <c r="H153" s="91"/>
      <c r="I153" s="655" t="str">
        <f t="shared" si="8"/>
        <v>f</v>
      </c>
      <c r="J153" s="244">
        <v>0.1</v>
      </c>
      <c r="L153" s="89"/>
      <c r="M153" s="89"/>
      <c r="N153" s="89"/>
      <c r="O153" s="89"/>
      <c r="P153" s="89"/>
      <c r="Q153" s="89"/>
      <c r="R153" s="89"/>
      <c r="S153" s="89"/>
      <c r="T153" s="89"/>
      <c r="U153" s="89"/>
      <c r="V153" s="30"/>
      <c r="W153" s="16"/>
      <c r="X153" s="8"/>
    </row>
    <row r="154" spans="1:54" outlineLevel="1" x14ac:dyDescent="0.35">
      <c r="A154" s="169"/>
      <c r="B154" s="7"/>
      <c r="C154" s="17"/>
      <c r="D154" s="17"/>
      <c r="E154" s="17"/>
      <c r="F154" s="26"/>
      <c r="G154" s="91"/>
      <c r="H154" s="91"/>
      <c r="I154" s="655" t="str">
        <f t="shared" si="8"/>
        <v>h</v>
      </c>
      <c r="J154" s="244">
        <v>0.1</v>
      </c>
      <c r="L154" s="89"/>
      <c r="M154" s="89"/>
      <c r="N154" s="89"/>
      <c r="O154" s="89"/>
      <c r="P154" s="89"/>
      <c r="Q154" s="89"/>
      <c r="R154" s="89"/>
      <c r="S154" s="89"/>
      <c r="T154" s="89"/>
      <c r="U154" s="89"/>
      <c r="V154" s="30"/>
      <c r="W154" s="16"/>
      <c r="X154" s="8"/>
    </row>
    <row r="155" spans="1:54" outlineLevel="1" x14ac:dyDescent="0.35">
      <c r="A155" s="169"/>
      <c r="B155" s="7"/>
      <c r="C155" s="17"/>
      <c r="D155" s="17"/>
      <c r="E155" s="17"/>
      <c r="F155" s="26"/>
      <c r="G155" s="91"/>
      <c r="H155" s="91"/>
      <c r="I155" s="655" t="str">
        <f t="shared" si="8"/>
        <v>i</v>
      </c>
      <c r="J155" s="244">
        <v>0.1</v>
      </c>
      <c r="L155" s="89"/>
      <c r="M155" s="89"/>
      <c r="N155" s="89"/>
      <c r="O155" s="89"/>
      <c r="P155" s="89"/>
      <c r="Q155" s="89"/>
      <c r="R155" s="89"/>
      <c r="S155" s="89"/>
      <c r="T155" s="89"/>
      <c r="U155" s="89"/>
      <c r="V155" s="30"/>
      <c r="W155" s="16"/>
      <c r="X155" s="8"/>
    </row>
    <row r="156" spans="1:54" outlineLevel="1" x14ac:dyDescent="0.35">
      <c r="A156" s="169"/>
      <c r="B156" s="7"/>
      <c r="C156" s="17"/>
      <c r="D156" s="17"/>
      <c r="E156" s="17"/>
      <c r="F156" s="26"/>
      <c r="G156" s="91"/>
      <c r="H156" s="91"/>
      <c r="I156" s="655" t="str">
        <f t="shared" si="8"/>
        <v>k</v>
      </c>
      <c r="J156" s="244">
        <v>0.1</v>
      </c>
      <c r="L156" s="89"/>
      <c r="M156" s="89"/>
      <c r="N156" s="89"/>
      <c r="O156" s="89"/>
      <c r="P156" s="89"/>
      <c r="Q156" s="89"/>
      <c r="R156" s="89"/>
      <c r="S156" s="89"/>
      <c r="T156" s="89"/>
      <c r="U156" s="89"/>
      <c r="V156" s="30"/>
      <c r="W156" s="16"/>
      <c r="X156" s="8"/>
    </row>
    <row r="157" spans="1:54" outlineLevel="1" x14ac:dyDescent="0.35">
      <c r="A157" s="169"/>
      <c r="B157" s="7"/>
      <c r="C157" s="17"/>
      <c r="D157" s="17"/>
      <c r="E157" s="17"/>
      <c r="F157" s="26"/>
      <c r="G157" s="91"/>
      <c r="H157" s="91"/>
      <c r="I157" s="655" t="str">
        <f t="shared" si="8"/>
        <v>l</v>
      </c>
      <c r="J157" s="244">
        <v>0.1</v>
      </c>
      <c r="L157" s="89"/>
      <c r="M157" s="89"/>
      <c r="N157" s="89"/>
      <c r="O157" s="89"/>
      <c r="P157" s="89"/>
      <c r="Q157" s="89"/>
      <c r="R157" s="89"/>
      <c r="S157" s="89"/>
      <c r="T157" s="89"/>
      <c r="U157" s="89"/>
      <c r="V157" s="30"/>
      <c r="W157" s="16"/>
      <c r="X157" s="8"/>
    </row>
    <row r="158" spans="1:54" outlineLevel="1" x14ac:dyDescent="0.35">
      <c r="A158" s="169"/>
      <c r="B158" s="7"/>
      <c r="C158" s="17"/>
      <c r="D158" s="17"/>
      <c r="E158" s="17"/>
      <c r="F158" s="26"/>
      <c r="G158" s="91"/>
      <c r="H158" s="91"/>
      <c r="I158" s="655" t="str">
        <f t="shared" si="8"/>
        <v>lf</v>
      </c>
      <c r="J158" s="244">
        <v>0.1</v>
      </c>
      <c r="L158" s="89"/>
      <c r="M158" s="89"/>
      <c r="N158" s="89"/>
      <c r="O158" s="89"/>
      <c r="P158" s="89"/>
      <c r="Q158" s="89"/>
      <c r="R158" s="89"/>
      <c r="S158" s="89"/>
      <c r="T158" s="89"/>
      <c r="U158" s="89"/>
      <c r="V158" s="30"/>
      <c r="W158" s="16"/>
      <c r="X158" s="8"/>
    </row>
    <row r="159" spans="1:54" outlineLevel="1" x14ac:dyDescent="0.35">
      <c r="A159" s="169"/>
      <c r="B159" s="7"/>
      <c r="C159" s="17"/>
      <c r="D159" s="17"/>
      <c r="E159" s="17"/>
      <c r="F159" s="26"/>
      <c r="G159" s="91"/>
      <c r="H159" s="91"/>
      <c r="I159" s="655" t="str">
        <f t="shared" ref="I159" si="9">G29</f>
        <v>ms</v>
      </c>
      <c r="J159" s="244">
        <v>0.1</v>
      </c>
      <c r="L159" s="89"/>
      <c r="M159" s="89"/>
      <c r="N159" s="89"/>
      <c r="O159" s="89"/>
      <c r="P159" s="89"/>
      <c r="Q159" s="89"/>
      <c r="R159" s="89"/>
      <c r="S159" s="89"/>
      <c r="T159" s="89"/>
      <c r="U159" s="89"/>
      <c r="V159" s="30"/>
      <c r="W159" s="16"/>
      <c r="X159" s="8"/>
    </row>
    <row r="160" spans="1:54" outlineLevel="1" x14ac:dyDescent="0.35">
      <c r="A160" s="169"/>
      <c r="B160" s="7"/>
      <c r="C160" s="17"/>
      <c r="D160" s="17"/>
      <c r="E160" s="17"/>
      <c r="F160" s="26"/>
      <c r="G160" s="91"/>
      <c r="H160" s="91"/>
      <c r="I160" s="655" t="str">
        <f t="shared" ref="I160:I169" si="10">G30</f>
        <v>o</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10"/>
        <v>od</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10"/>
        <v>of</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10"/>
        <v>r</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10"/>
        <v>rd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655" t="str">
        <f t="shared" si="10"/>
        <v>v</v>
      </c>
      <c r="J165" s="244">
        <v>0.1</v>
      </c>
      <c r="L165" s="89"/>
      <c r="M165" s="89"/>
      <c r="N165" s="89"/>
      <c r="O165" s="89"/>
      <c r="P165" s="89"/>
      <c r="Q165" s="89"/>
      <c r="R165" s="89"/>
      <c r="S165" s="89"/>
      <c r="T165" s="89"/>
      <c r="U165" s="89"/>
      <c r="V165" s="30"/>
      <c r="W165" s="16"/>
      <c r="X165" s="8"/>
    </row>
    <row r="166" spans="1:24" outlineLevel="1" x14ac:dyDescent="0.35">
      <c r="A166" s="169"/>
      <c r="B166" s="7"/>
      <c r="C166" s="17"/>
      <c r="D166" s="17"/>
      <c r="E166" s="17"/>
      <c r="F166" s="26"/>
      <c r="G166" s="91"/>
      <c r="H166" s="91"/>
      <c r="I166" s="655" t="str">
        <f t="shared" si="10"/>
        <v>w</v>
      </c>
      <c r="J166" s="244">
        <v>0.1</v>
      </c>
      <c r="L166" s="89"/>
      <c r="M166" s="89"/>
      <c r="N166" s="89"/>
      <c r="O166" s="89"/>
      <c r="P166" s="89"/>
      <c r="Q166" s="89"/>
      <c r="R166" s="89"/>
      <c r="S166" s="89"/>
      <c r="T166" s="89"/>
      <c r="U166" s="89"/>
      <c r="V166" s="30"/>
      <c r="W166" s="16"/>
      <c r="X166" s="8"/>
    </row>
    <row r="167" spans="1:24" outlineLevel="1" x14ac:dyDescent="0.35">
      <c r="A167" s="169"/>
      <c r="B167" s="7"/>
      <c r="C167" s="17"/>
      <c r="D167" s="17"/>
      <c r="E167" s="17"/>
      <c r="F167" s="26"/>
      <c r="G167" s="91"/>
      <c r="H167" s="91"/>
      <c r="I167" s="655" t="str">
        <f t="shared" si="10"/>
        <v>wd</v>
      </c>
      <c r="J167" s="244">
        <v>0.1</v>
      </c>
      <c r="L167" s="89"/>
      <c r="M167" s="89"/>
      <c r="N167" s="89"/>
      <c r="O167" s="89"/>
      <c r="P167" s="89"/>
      <c r="Q167" s="89"/>
      <c r="R167" s="89"/>
      <c r="S167" s="89"/>
      <c r="T167" s="89"/>
      <c r="U167" s="89"/>
      <c r="V167" s="30"/>
      <c r="W167" s="16"/>
      <c r="X167" s="8"/>
    </row>
    <row r="168" spans="1:24" outlineLevel="1" x14ac:dyDescent="0.35">
      <c r="A168" s="169"/>
      <c r="B168" s="7"/>
      <c r="C168" s="17"/>
      <c r="D168" s="17"/>
      <c r="E168" s="17"/>
      <c r="F168" s="26"/>
      <c r="G168" s="91"/>
      <c r="H168" s="91"/>
      <c r="I168" s="655" t="str">
        <f t="shared" si="10"/>
        <v>z</v>
      </c>
      <c r="J168" s="244">
        <v>0.1</v>
      </c>
      <c r="L168" s="89"/>
      <c r="M168" s="89"/>
      <c r="N168" s="89"/>
      <c r="O168" s="89"/>
      <c r="P168" s="89"/>
      <c r="Q168" s="89"/>
      <c r="R168" s="89"/>
      <c r="S168" s="89"/>
      <c r="T168" s="89"/>
      <c r="U168" s="89"/>
      <c r="V168" s="30"/>
      <c r="W168" s="16"/>
      <c r="X168" s="8"/>
    </row>
    <row r="169" spans="1:24" outlineLevel="1" x14ac:dyDescent="0.35">
      <c r="A169" s="169"/>
      <c r="B169" s="7"/>
      <c r="C169" s="17"/>
      <c r="D169" s="17"/>
      <c r="E169" s="17"/>
      <c r="F169" s="26"/>
      <c r="G169" s="91"/>
      <c r="H169" s="91"/>
      <c r="I169" s="655" t="str">
        <f t="shared" si="10"/>
        <v>zd</v>
      </c>
      <c r="J169" s="244">
        <v>0.1</v>
      </c>
      <c r="L169" s="89"/>
      <c r="M169" s="89"/>
      <c r="N169" s="89"/>
      <c r="O169" s="89"/>
      <c r="P169" s="89"/>
      <c r="Q169" s="89"/>
      <c r="R169" s="89"/>
      <c r="S169" s="89"/>
      <c r="T169" s="89"/>
      <c r="U169" s="89"/>
      <c r="V169" s="30"/>
      <c r="W169" s="16"/>
      <c r="X169" s="8"/>
    </row>
    <row r="170" spans="1:24" outlineLevel="1" x14ac:dyDescent="0.35">
      <c r="A170" s="169"/>
      <c r="B170" s="7"/>
      <c r="C170" s="17"/>
      <c r="D170" s="17"/>
      <c r="E170" s="17"/>
      <c r="F170" s="26"/>
      <c r="G170" s="91"/>
      <c r="H170" s="91"/>
      <c r="I170" s="91"/>
      <c r="J170" s="115"/>
      <c r="K170" s="115"/>
      <c r="L170" s="115"/>
      <c r="M170" s="115"/>
      <c r="N170" s="115"/>
      <c r="O170" s="115"/>
      <c r="P170" s="115"/>
      <c r="Q170" s="115"/>
      <c r="R170" s="115"/>
      <c r="S170" s="115"/>
      <c r="T170" s="115"/>
      <c r="U170" s="115"/>
      <c r="V170" s="30"/>
      <c r="W170" s="16"/>
      <c r="X170" s="8"/>
    </row>
    <row r="171" spans="1:24" outlineLevel="1" x14ac:dyDescent="0.35">
      <c r="A171" s="169"/>
      <c r="B171" s="7"/>
      <c r="C171" s="17"/>
      <c r="D171" s="17"/>
      <c r="E171" s="17"/>
      <c r="F171" s="36"/>
      <c r="G171" s="37"/>
      <c r="H171" s="37"/>
      <c r="I171" s="37"/>
      <c r="J171" s="38"/>
      <c r="K171" s="38"/>
      <c r="L171" s="38"/>
      <c r="M171" s="38"/>
      <c r="N171" s="38"/>
      <c r="O171" s="38"/>
      <c r="P171" s="38"/>
      <c r="Q171" s="38"/>
      <c r="R171" s="38"/>
      <c r="S171" s="38"/>
      <c r="T171" s="38"/>
      <c r="U171" s="38"/>
      <c r="V171" s="30"/>
      <c r="W171" s="16"/>
      <c r="X171" s="8"/>
    </row>
    <row r="172" spans="1:24" outlineLevel="1" x14ac:dyDescent="0.35">
      <c r="A172" s="169"/>
      <c r="B172" s="7"/>
      <c r="C172" s="39"/>
      <c r="D172" s="39"/>
      <c r="E172" s="39"/>
      <c r="F172" s="39"/>
      <c r="G172" s="40" t="str">
        <f>G118</f>
        <v>GRAZING CROPS - QUALITY AND WASTAGE</v>
      </c>
      <c r="H172" s="39"/>
      <c r="I172" s="39"/>
      <c r="J172" s="39"/>
      <c r="K172" s="39"/>
      <c r="L172" s="39"/>
      <c r="M172" s="39"/>
      <c r="N172" s="39"/>
      <c r="O172" s="39"/>
      <c r="P172" s="39"/>
      <c r="Q172" s="39"/>
      <c r="R172" s="39"/>
      <c r="S172" s="39"/>
      <c r="T172" s="94"/>
      <c r="U172" s="94"/>
      <c r="V172" s="94"/>
      <c r="W172" s="41" t="s">
        <v>117</v>
      </c>
      <c r="X172" s="8"/>
    </row>
    <row r="173" spans="1:24" outlineLevel="1" x14ac:dyDescent="0.35">
      <c r="A173" s="169"/>
      <c r="B173" s="7"/>
      <c r="C173" s="7"/>
      <c r="D173" s="7"/>
      <c r="E173" s="7"/>
      <c r="F173" s="8"/>
      <c r="G173" s="8"/>
      <c r="H173" s="8"/>
      <c r="I173" s="8"/>
      <c r="J173" s="8"/>
      <c r="K173" s="8"/>
      <c r="L173" s="8"/>
      <c r="M173" s="8"/>
      <c r="N173" s="8"/>
      <c r="O173" s="8"/>
      <c r="P173" s="8"/>
      <c r="Q173" s="8"/>
      <c r="R173" s="8"/>
      <c r="S173" s="8"/>
      <c r="T173" s="8"/>
      <c r="U173" s="8"/>
      <c r="V173" s="8"/>
      <c r="W173" s="8"/>
      <c r="X173" s="8"/>
    </row>
    <row r="174" spans="1:24" ht="4.5" customHeight="1" thickBot="1" x14ac:dyDescent="0.4">
      <c r="A174" s="169"/>
      <c r="B174" s="7"/>
      <c r="C174" s="7"/>
      <c r="D174" s="7"/>
      <c r="E174" s="7"/>
      <c r="F174" s="7"/>
      <c r="G174" s="7"/>
      <c r="H174" s="7"/>
      <c r="I174" s="7"/>
      <c r="J174" s="7"/>
      <c r="K174" s="7"/>
      <c r="L174" s="7"/>
      <c r="M174" s="7"/>
      <c r="N174" s="7"/>
      <c r="O174" s="7"/>
      <c r="P174" s="7"/>
      <c r="Q174" s="7"/>
      <c r="R174" s="7"/>
      <c r="S174" s="7"/>
      <c r="T174" s="7"/>
      <c r="U174" s="7"/>
      <c r="V174" s="7"/>
      <c r="W174" s="7"/>
      <c r="X174" s="7"/>
    </row>
    <row r="175" spans="1:24" ht="4.5" customHeight="1" x14ac:dyDescent="0.35">
      <c r="A175" s="169"/>
      <c r="B175" s="7"/>
      <c r="C175" s="9" t="s">
        <v>0</v>
      </c>
      <c r="D175" s="9" t="e">
        <f>SUM(#REF!)</f>
        <v>#REF!</v>
      </c>
      <c r="E175" s="9"/>
      <c r="F175" s="9"/>
      <c r="G175" s="9"/>
      <c r="H175" s="9"/>
      <c r="I175" s="9"/>
      <c r="J175" s="9"/>
      <c r="K175" s="10"/>
      <c r="L175" s="10"/>
      <c r="M175" s="10"/>
      <c r="N175" s="10"/>
      <c r="O175" s="10"/>
      <c r="P175" s="10"/>
      <c r="Q175" s="10"/>
      <c r="R175" s="10"/>
      <c r="S175" s="10"/>
      <c r="T175" s="10"/>
      <c r="U175" s="10"/>
      <c r="V175" s="10"/>
      <c r="W175" s="11"/>
      <c r="X175" s="8"/>
    </row>
    <row r="176" spans="1:24" x14ac:dyDescent="0.35">
      <c r="A176" s="169"/>
      <c r="B176" s="7"/>
      <c r="C176" s="12"/>
      <c r="D176" s="12">
        <v>0</v>
      </c>
      <c r="E176" s="12" t="s">
        <v>1</v>
      </c>
      <c r="F176" s="13"/>
      <c r="G176" s="14" t="s">
        <v>907</v>
      </c>
      <c r="H176" s="13"/>
      <c r="I176" s="13"/>
      <c r="J176" s="13"/>
      <c r="K176" s="13"/>
      <c r="L176" s="13"/>
      <c r="M176" s="13"/>
      <c r="O176" s="13"/>
      <c r="P176" s="13"/>
      <c r="Q176" s="13"/>
      <c r="R176" s="13"/>
      <c r="S176" s="15"/>
      <c r="T176" s="75"/>
      <c r="U176" s="109"/>
      <c r="V176" s="109"/>
      <c r="W176" s="16"/>
      <c r="X176" s="8"/>
    </row>
    <row r="177" spans="1:24" outlineLevel="1" x14ac:dyDescent="0.35">
      <c r="A177" s="169"/>
      <c r="B177" s="7"/>
      <c r="C177" s="12"/>
      <c r="D177" s="12" t="b">
        <f>OR(ISNA(VLOOKUP(G176,Index_Table_Names,1,FALSE)),G176="")</f>
        <v>0</v>
      </c>
      <c r="E177" s="17"/>
      <c r="F177" s="13"/>
      <c r="G177" s="13" t="s">
        <v>905</v>
      </c>
      <c r="H177" s="75"/>
      <c r="I177" s="13"/>
      <c r="J177" s="13"/>
      <c r="L177" s="13"/>
      <c r="M177" s="13"/>
      <c r="O177" s="13"/>
      <c r="P177" s="13"/>
      <c r="Q177" s="13"/>
      <c r="R177" s="13"/>
      <c r="S177" s="15"/>
      <c r="T177" s="110"/>
      <c r="U177" s="109"/>
      <c r="V177" s="109"/>
      <c r="W177" s="16"/>
      <c r="X177" s="8"/>
    </row>
    <row r="178" spans="1:24" outlineLevel="1" x14ac:dyDescent="0.35">
      <c r="A178" s="169"/>
      <c r="B178" s="7"/>
      <c r="C178" s="17"/>
      <c r="D178" s="12" t="e">
        <f>(D176&lt;&gt;D175)</f>
        <v>#REF!</v>
      </c>
      <c r="E178" s="17"/>
      <c r="F178" s="13"/>
      <c r="G178" s="78">
        <v>37780.587162384261</v>
      </c>
      <c r="H178" s="75"/>
      <c r="I178" s="13"/>
      <c r="J178" s="13"/>
      <c r="K178" s="13"/>
      <c r="L178" s="608"/>
      <c r="O178" s="13"/>
      <c r="P178" s="13"/>
      <c r="Q178" s="13"/>
      <c r="R178" s="13"/>
      <c r="S178" s="15"/>
      <c r="T178" s="110"/>
      <c r="U178" s="109"/>
      <c r="V178" s="109"/>
      <c r="W178" s="16"/>
      <c r="X178" s="8"/>
    </row>
    <row r="179" spans="1:24" outlineLevel="1" x14ac:dyDescent="0.35">
      <c r="A179" s="169"/>
      <c r="B179" s="7"/>
      <c r="C179" s="17"/>
      <c r="D179" s="12"/>
      <c r="E179" s="17"/>
      <c r="F179" s="13"/>
      <c r="G179" s="78"/>
      <c r="H179" s="75"/>
      <c r="I179" s="13"/>
      <c r="J179" s="13"/>
      <c r="K179" s="13"/>
      <c r="L179" s="608"/>
      <c r="O179" s="13"/>
      <c r="P179" s="13"/>
      <c r="Q179" s="13"/>
      <c r="R179" s="13"/>
      <c r="S179" s="15"/>
      <c r="T179" s="110"/>
      <c r="U179" s="109"/>
      <c r="V179" s="109"/>
      <c r="W179" s="16"/>
      <c r="X179" s="8"/>
    </row>
    <row r="180" spans="1:24" x14ac:dyDescent="0.35">
      <c r="A180" s="169"/>
      <c r="B180" s="7"/>
      <c r="C180" s="17"/>
      <c r="D180" s="17"/>
      <c r="E180" s="17"/>
      <c r="F180" s="17"/>
      <c r="G180" s="53" t="s">
        <v>923</v>
      </c>
      <c r="H180" s="17"/>
      <c r="I180" s="17"/>
      <c r="J180" s="17"/>
      <c r="K180" s="17"/>
      <c r="L180" s="22"/>
      <c r="M180" s="22"/>
      <c r="N180" s="22"/>
      <c r="O180" s="22"/>
      <c r="P180" s="22"/>
      <c r="Q180" s="22"/>
      <c r="R180" s="22"/>
      <c r="S180" s="22"/>
      <c r="T180" s="22"/>
      <c r="U180" s="22"/>
      <c r="V180" s="22"/>
      <c r="W180" s="16"/>
      <c r="X180" s="8"/>
    </row>
    <row r="181" spans="1:24" outlineLevel="1" x14ac:dyDescent="0.35">
      <c r="A181" s="169"/>
      <c r="B181" s="7"/>
      <c r="C181" s="17"/>
      <c r="D181" s="17"/>
      <c r="E181" s="17"/>
      <c r="F181" s="17"/>
      <c r="G181" s="53"/>
      <c r="H181" s="17"/>
      <c r="I181" s="17"/>
      <c r="J181" s="17"/>
      <c r="K181" s="23" t="s">
        <v>370</v>
      </c>
      <c r="L181" s="22"/>
      <c r="M181" s="22"/>
      <c r="N181" s="22"/>
      <c r="O181" s="22"/>
      <c r="P181" s="22"/>
      <c r="Q181" s="22"/>
      <c r="R181" s="22"/>
      <c r="S181" s="22"/>
      <c r="T181" s="22"/>
      <c r="U181" s="22"/>
      <c r="V181" s="22"/>
      <c r="W181" s="16"/>
      <c r="X181" s="8"/>
    </row>
    <row r="182" spans="1:24" outlineLevel="1" x14ac:dyDescent="0.35">
      <c r="A182" s="169"/>
      <c r="B182" s="7"/>
      <c r="C182" s="17"/>
      <c r="D182" s="12"/>
      <c r="E182" s="17"/>
      <c r="F182" s="13"/>
      <c r="G182" s="78"/>
      <c r="H182" s="75"/>
      <c r="I182" s="13"/>
      <c r="J182" s="656" t="str">
        <f t="shared" ref="J182:J189" si="11">G21</f>
        <v>b</v>
      </c>
      <c r="K182" s="613">
        <v>0.45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11"/>
        <v>bd</v>
      </c>
      <c r="K183" s="613">
        <v>0.45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11"/>
        <v>f</v>
      </c>
      <c r="K184" s="613">
        <v>0.45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si="11"/>
        <v>h</v>
      </c>
      <c r="K185" s="613">
        <v>0.45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11"/>
        <v>i</v>
      </c>
      <c r="K186" s="613">
        <v>0.45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11"/>
        <v>k</v>
      </c>
      <c r="K187" s="613">
        <v>0.45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11"/>
        <v>l</v>
      </c>
      <c r="K188" s="613">
        <v>0.45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11"/>
        <v>lf</v>
      </c>
      <c r="K189" s="613">
        <v>0.45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ref="J190" si="12">G29</f>
        <v>ms</v>
      </c>
      <c r="K190" s="613">
        <v>0.45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ref="J191:J200" si="13">G30</f>
        <v>o</v>
      </c>
      <c r="K191" s="613">
        <v>0.45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13"/>
        <v>od</v>
      </c>
      <c r="K192" s="613">
        <v>0.45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13"/>
        <v>of</v>
      </c>
      <c r="K193" s="613">
        <v>0.45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13"/>
        <v>r</v>
      </c>
      <c r="K194" s="613">
        <v>0.45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J195" s="656" t="str">
        <f t="shared" si="13"/>
        <v>rd</v>
      </c>
      <c r="K195" s="613">
        <v>0.45</v>
      </c>
      <c r="L195" s="109"/>
      <c r="M195" s="109"/>
      <c r="N195" s="109"/>
      <c r="O195" s="109"/>
      <c r="P195" s="109"/>
      <c r="Q195" s="109"/>
      <c r="R195" s="109"/>
      <c r="S195" s="109"/>
      <c r="T195" s="109"/>
      <c r="U195" s="109"/>
      <c r="V195" s="109"/>
      <c r="W195" s="16"/>
      <c r="X195" s="8"/>
    </row>
    <row r="196" spans="1:24" outlineLevel="1" x14ac:dyDescent="0.35">
      <c r="A196" s="169"/>
      <c r="B196" s="7"/>
      <c r="C196" s="17"/>
      <c r="D196" s="12"/>
      <c r="E196" s="17"/>
      <c r="F196" s="13"/>
      <c r="G196" s="78"/>
      <c r="H196" s="75"/>
      <c r="I196" s="13"/>
      <c r="J196" s="656" t="str">
        <f t="shared" si="13"/>
        <v>v</v>
      </c>
      <c r="K196" s="613">
        <v>0.45</v>
      </c>
      <c r="L196" s="109"/>
      <c r="M196" s="109"/>
      <c r="N196" s="109"/>
      <c r="O196" s="109"/>
      <c r="P196" s="109"/>
      <c r="Q196" s="109"/>
      <c r="R196" s="109"/>
      <c r="S196" s="109"/>
      <c r="T196" s="109"/>
      <c r="U196" s="109"/>
      <c r="V196" s="109"/>
      <c r="W196" s="16"/>
      <c r="X196" s="8"/>
    </row>
    <row r="197" spans="1:24" outlineLevel="1" x14ac:dyDescent="0.35">
      <c r="A197" s="169"/>
      <c r="B197" s="7"/>
      <c r="C197" s="17"/>
      <c r="D197" s="12"/>
      <c r="E197" s="17"/>
      <c r="F197" s="13"/>
      <c r="G197" s="78"/>
      <c r="H197" s="75"/>
      <c r="I197" s="13"/>
      <c r="J197" s="656" t="str">
        <f t="shared" si="13"/>
        <v>w</v>
      </c>
      <c r="K197" s="613">
        <v>0.45</v>
      </c>
      <c r="L197" s="109"/>
      <c r="M197" s="109"/>
      <c r="N197" s="109"/>
      <c r="O197" s="109"/>
      <c r="P197" s="109"/>
      <c r="Q197" s="109"/>
      <c r="R197" s="109"/>
      <c r="S197" s="109"/>
      <c r="T197" s="109"/>
      <c r="U197" s="109"/>
      <c r="V197" s="109"/>
      <c r="W197" s="16"/>
      <c r="X197" s="8"/>
    </row>
    <row r="198" spans="1:24" outlineLevel="1" x14ac:dyDescent="0.35">
      <c r="A198" s="169"/>
      <c r="B198" s="7"/>
      <c r="C198" s="17"/>
      <c r="D198" s="12"/>
      <c r="E198" s="17"/>
      <c r="F198" s="13"/>
      <c r="G198" s="78"/>
      <c r="H198" s="75"/>
      <c r="I198" s="13"/>
      <c r="J198" s="656" t="str">
        <f t="shared" si="13"/>
        <v>wd</v>
      </c>
      <c r="K198" s="613">
        <v>0.45</v>
      </c>
      <c r="L198" s="109"/>
      <c r="M198" s="109"/>
      <c r="N198" s="109"/>
      <c r="O198" s="109"/>
      <c r="P198" s="109"/>
      <c r="Q198" s="109"/>
      <c r="R198" s="109"/>
      <c r="S198" s="109"/>
      <c r="T198" s="109"/>
      <c r="U198" s="109"/>
      <c r="V198" s="109"/>
      <c r="W198" s="16"/>
      <c r="X198" s="8"/>
    </row>
    <row r="199" spans="1:24" outlineLevel="1" x14ac:dyDescent="0.35">
      <c r="A199" s="169"/>
      <c r="B199" s="7"/>
      <c r="C199" s="17"/>
      <c r="D199" s="12"/>
      <c r="E199" s="17"/>
      <c r="F199" s="13"/>
      <c r="G199" s="78"/>
      <c r="H199" s="75"/>
      <c r="I199" s="13"/>
      <c r="J199" s="656" t="str">
        <f t="shared" si="13"/>
        <v>z</v>
      </c>
      <c r="K199" s="613">
        <v>0.45</v>
      </c>
      <c r="L199" s="109"/>
      <c r="M199" s="109"/>
      <c r="N199" s="109"/>
      <c r="O199" s="109"/>
      <c r="P199" s="109"/>
      <c r="Q199" s="109"/>
      <c r="R199" s="109"/>
      <c r="S199" s="109"/>
      <c r="T199" s="109"/>
      <c r="U199" s="109"/>
      <c r="V199" s="109"/>
      <c r="W199" s="16"/>
      <c r="X199" s="8"/>
    </row>
    <row r="200" spans="1:24" outlineLevel="1" x14ac:dyDescent="0.35">
      <c r="A200" s="169"/>
      <c r="B200" s="7"/>
      <c r="C200" s="17"/>
      <c r="D200" s="12"/>
      <c r="E200" s="17"/>
      <c r="F200" s="13"/>
      <c r="G200" s="78"/>
      <c r="H200" s="75"/>
      <c r="I200" s="13"/>
      <c r="J200" s="656" t="str">
        <f t="shared" si="13"/>
        <v>zd</v>
      </c>
      <c r="K200" s="613">
        <v>0.45</v>
      </c>
      <c r="L200" s="109"/>
      <c r="M200" s="109"/>
      <c r="N200" s="109"/>
      <c r="O200" s="109"/>
      <c r="P200" s="109"/>
      <c r="Q200" s="109"/>
      <c r="R200" s="109"/>
      <c r="S200" s="109"/>
      <c r="T200" s="109"/>
      <c r="U200" s="109"/>
      <c r="V200" s="109"/>
      <c r="W200" s="16"/>
      <c r="X200" s="8"/>
    </row>
    <row r="201" spans="1:24" outlineLevel="1" x14ac:dyDescent="0.35">
      <c r="A201" s="169"/>
      <c r="B201" s="7"/>
      <c r="C201" s="17"/>
      <c r="D201" s="12"/>
      <c r="E201" s="17"/>
      <c r="F201" s="13"/>
      <c r="G201" s="78"/>
      <c r="H201" s="75"/>
      <c r="I201" s="13"/>
      <c r="L201" s="608"/>
      <c r="O201" s="13"/>
      <c r="P201" s="13"/>
      <c r="Q201" s="13"/>
      <c r="R201" s="13"/>
      <c r="S201" s="15"/>
      <c r="T201" s="110"/>
      <c r="U201" s="109"/>
      <c r="V201" s="109"/>
      <c r="W201" s="16"/>
      <c r="X201" s="8"/>
    </row>
    <row r="202" spans="1:24" x14ac:dyDescent="0.35">
      <c r="A202" s="169"/>
      <c r="B202" s="7"/>
      <c r="C202" s="17"/>
      <c r="D202" s="17"/>
      <c r="E202" s="17"/>
      <c r="F202" s="17"/>
      <c r="G202" s="53" t="s">
        <v>1204</v>
      </c>
      <c r="H202" s="17"/>
      <c r="I202" s="17"/>
      <c r="J202" s="17"/>
      <c r="K202" s="17"/>
      <c r="L202" s="22"/>
      <c r="M202" s="22"/>
      <c r="N202" s="22"/>
      <c r="O202" s="22"/>
      <c r="P202" s="22"/>
      <c r="Q202" s="22"/>
      <c r="R202" s="22"/>
      <c r="S202" s="22"/>
      <c r="T202" s="22"/>
      <c r="U202" s="22"/>
      <c r="V202" s="22"/>
      <c r="W202" s="16"/>
      <c r="X202" s="8"/>
    </row>
    <row r="203" spans="1:24" outlineLevel="1" x14ac:dyDescent="0.35">
      <c r="A203" s="169"/>
      <c r="B203" s="7"/>
      <c r="C203" s="17"/>
      <c r="D203" s="17"/>
      <c r="E203" s="17"/>
      <c r="F203" s="17"/>
      <c r="G203" s="53"/>
      <c r="H203" s="17"/>
      <c r="I203" s="17"/>
      <c r="J203" s="17"/>
      <c r="K203" s="23" t="s">
        <v>370</v>
      </c>
      <c r="L203" s="23" t="s">
        <v>131</v>
      </c>
      <c r="M203" s="23" t="s">
        <v>132</v>
      </c>
      <c r="N203" s="23" t="s">
        <v>133</v>
      </c>
      <c r="O203" s="23" t="s">
        <v>134</v>
      </c>
      <c r="P203" s="23" t="s">
        <v>135</v>
      </c>
      <c r="Q203" s="23" t="s">
        <v>136</v>
      </c>
      <c r="R203" s="23" t="s">
        <v>137</v>
      </c>
      <c r="S203" s="23" t="s">
        <v>138</v>
      </c>
      <c r="T203" s="23" t="s">
        <v>139</v>
      </c>
      <c r="U203" s="22"/>
      <c r="V203" s="22"/>
      <c r="W203" s="16"/>
      <c r="X203" s="8"/>
    </row>
    <row r="204" spans="1:24" outlineLevel="1" x14ac:dyDescent="0.35">
      <c r="A204" s="169"/>
      <c r="B204" s="7"/>
      <c r="C204" s="17"/>
      <c r="D204" s="12"/>
      <c r="E204" s="17"/>
      <c r="F204" s="13"/>
      <c r="G204" s="78"/>
      <c r="H204" s="75"/>
      <c r="I204" s="13"/>
      <c r="J204" s="13" t="s">
        <v>802</v>
      </c>
      <c r="K204" s="613">
        <v>2</v>
      </c>
      <c r="L204" s="613">
        <v>1</v>
      </c>
      <c r="M204" s="613">
        <v>1</v>
      </c>
      <c r="N204" s="613">
        <v>1</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385</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775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776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78"/>
      <c r="H208" s="75"/>
      <c r="I208" s="13"/>
      <c r="J208" s="13" t="s">
        <v>777</v>
      </c>
      <c r="K208" s="613">
        <v>1.3</v>
      </c>
      <c r="L208" s="613">
        <v>1.3</v>
      </c>
      <c r="M208" s="613">
        <v>1.3</v>
      </c>
      <c r="N208" s="613">
        <v>1.3</v>
      </c>
      <c r="O208" s="613">
        <v>2</v>
      </c>
      <c r="P208" s="613">
        <v>2</v>
      </c>
      <c r="Q208" s="613">
        <v>2</v>
      </c>
      <c r="R208" s="613">
        <v>2</v>
      </c>
      <c r="S208" s="613">
        <v>2</v>
      </c>
      <c r="T208" s="613">
        <v>2</v>
      </c>
      <c r="U208" s="109"/>
      <c r="V208" s="109"/>
      <c r="W208" s="16"/>
      <c r="X208" s="8"/>
    </row>
    <row r="209" spans="1:24" outlineLevel="1" x14ac:dyDescent="0.35">
      <c r="A209" s="169"/>
      <c r="B209" s="7"/>
      <c r="C209" s="17"/>
      <c r="D209" s="12"/>
      <c r="E209" s="17"/>
      <c r="F209" s="13"/>
      <c r="G209" s="78"/>
      <c r="H209" s="75"/>
      <c r="I209" s="13"/>
      <c r="J209" s="13" t="s">
        <v>778</v>
      </c>
      <c r="K209" s="613">
        <v>1</v>
      </c>
      <c r="L209" s="613">
        <v>1</v>
      </c>
      <c r="M209" s="613">
        <v>1</v>
      </c>
      <c r="N209" s="613">
        <v>1</v>
      </c>
      <c r="O209" s="613">
        <v>2</v>
      </c>
      <c r="P209" s="613">
        <v>2</v>
      </c>
      <c r="Q209" s="613">
        <v>2</v>
      </c>
      <c r="R209" s="613">
        <v>2</v>
      </c>
      <c r="S209" s="613">
        <v>2</v>
      </c>
      <c r="T209" s="613">
        <v>2</v>
      </c>
      <c r="U209" s="109"/>
      <c r="V209" s="109"/>
      <c r="W209" s="16"/>
      <c r="X209" s="8"/>
    </row>
    <row r="210" spans="1:24" outlineLevel="1" x14ac:dyDescent="0.35">
      <c r="A210" s="169"/>
      <c r="B210" s="7"/>
      <c r="C210" s="17"/>
      <c r="D210" s="12"/>
      <c r="E210" s="17"/>
      <c r="F210" s="13"/>
      <c r="G210" s="78"/>
      <c r="H210" s="75"/>
      <c r="I210" s="13"/>
      <c r="J210" s="13" t="s">
        <v>779</v>
      </c>
      <c r="K210" s="613">
        <v>1.3</v>
      </c>
      <c r="L210" s="613">
        <v>1.3</v>
      </c>
      <c r="M210" s="613">
        <v>1.3</v>
      </c>
      <c r="N210" s="613">
        <v>1.3</v>
      </c>
      <c r="O210" s="613">
        <v>2</v>
      </c>
      <c r="P210" s="613">
        <v>2</v>
      </c>
      <c r="Q210" s="613">
        <v>2</v>
      </c>
      <c r="R210" s="613">
        <v>2</v>
      </c>
      <c r="S210" s="613">
        <v>2</v>
      </c>
      <c r="T210" s="613">
        <v>2</v>
      </c>
      <c r="U210" s="109"/>
      <c r="V210" s="109"/>
      <c r="W210" s="16"/>
      <c r="X210" s="8"/>
    </row>
    <row r="211" spans="1:24" outlineLevel="1" x14ac:dyDescent="0.35">
      <c r="A211" s="169"/>
      <c r="B211" s="7"/>
      <c r="C211" s="17"/>
      <c r="D211" s="12"/>
      <c r="E211" s="17"/>
      <c r="F211" s="13"/>
      <c r="G211" s="78"/>
      <c r="H211" s="75"/>
      <c r="I211" s="13"/>
      <c r="J211" s="13" t="s">
        <v>780</v>
      </c>
      <c r="K211" s="613">
        <v>1</v>
      </c>
      <c r="L211" s="613">
        <v>1</v>
      </c>
      <c r="M211" s="613">
        <v>1</v>
      </c>
      <c r="N211" s="613">
        <v>1</v>
      </c>
      <c r="O211" s="613">
        <v>2</v>
      </c>
      <c r="P211" s="613">
        <v>2</v>
      </c>
      <c r="Q211" s="613">
        <v>2</v>
      </c>
      <c r="R211" s="613">
        <v>2</v>
      </c>
      <c r="S211" s="613">
        <v>2</v>
      </c>
      <c r="T211" s="613">
        <v>2</v>
      </c>
      <c r="U211" s="109"/>
      <c r="V211" s="109"/>
      <c r="W211" s="16"/>
      <c r="X211" s="8"/>
    </row>
    <row r="212" spans="1:24" outlineLevel="1" x14ac:dyDescent="0.35">
      <c r="A212" s="169"/>
      <c r="B212" s="7"/>
      <c r="C212" s="17"/>
      <c r="D212" s="12"/>
      <c r="E212" s="17"/>
      <c r="F212" s="13"/>
      <c r="G212" s="78"/>
      <c r="H212" s="75"/>
      <c r="I212" s="13"/>
      <c r="J212" s="13" t="s">
        <v>781</v>
      </c>
      <c r="K212" s="613">
        <v>1.3</v>
      </c>
      <c r="L212" s="613">
        <v>1.3</v>
      </c>
      <c r="M212" s="613">
        <v>1.3</v>
      </c>
      <c r="N212" s="613">
        <v>1.3</v>
      </c>
      <c r="O212" s="613">
        <v>2</v>
      </c>
      <c r="P212" s="613">
        <v>2</v>
      </c>
      <c r="Q212" s="613">
        <v>2</v>
      </c>
      <c r="R212" s="613">
        <v>2</v>
      </c>
      <c r="S212" s="613">
        <v>2</v>
      </c>
      <c r="T212" s="613">
        <v>2</v>
      </c>
      <c r="U212" s="109"/>
      <c r="V212" s="109"/>
      <c r="W212" s="16"/>
      <c r="X212" s="8"/>
    </row>
    <row r="213" spans="1:24" outlineLevel="1" x14ac:dyDescent="0.35">
      <c r="A213" s="169"/>
      <c r="B213" s="7"/>
      <c r="C213" s="17"/>
      <c r="D213" s="12"/>
      <c r="E213" s="17"/>
      <c r="F213" s="13"/>
      <c r="G213" s="78"/>
      <c r="H213" s="75"/>
      <c r="I213" s="13"/>
      <c r="J213" s="13" t="s">
        <v>782</v>
      </c>
      <c r="K213" s="613">
        <v>1</v>
      </c>
      <c r="L213" s="613">
        <v>1</v>
      </c>
      <c r="M213" s="613">
        <v>1</v>
      </c>
      <c r="N213" s="613">
        <v>1</v>
      </c>
      <c r="O213" s="613">
        <v>2</v>
      </c>
      <c r="P213" s="613">
        <v>2</v>
      </c>
      <c r="Q213" s="613">
        <v>2</v>
      </c>
      <c r="R213" s="613">
        <v>2</v>
      </c>
      <c r="S213" s="613">
        <v>2</v>
      </c>
      <c r="T213" s="613">
        <v>2</v>
      </c>
      <c r="U213" s="109"/>
      <c r="V213" s="109"/>
      <c r="W213" s="16"/>
      <c r="X213" s="8"/>
    </row>
    <row r="214" spans="1:24" outlineLevel="1" x14ac:dyDescent="0.35">
      <c r="A214" s="169"/>
      <c r="B214" s="7"/>
      <c r="C214" s="17"/>
      <c r="D214" s="12"/>
      <c r="E214" s="17"/>
      <c r="F214" s="13"/>
      <c r="G214" s="21"/>
      <c r="H214" s="75"/>
      <c r="I214" s="13"/>
      <c r="J214" s="36"/>
      <c r="K214" s="13"/>
      <c r="L214" s="13"/>
      <c r="M214" s="13"/>
      <c r="N214" s="13"/>
      <c r="O214" s="13"/>
      <c r="P214" s="13"/>
      <c r="Q214" s="13"/>
      <c r="R214" s="13"/>
      <c r="S214" s="15"/>
      <c r="T214" s="110"/>
      <c r="U214" s="109"/>
      <c r="V214" s="109"/>
      <c r="W214" s="16"/>
      <c r="X214" s="8"/>
    </row>
    <row r="215" spans="1:24" outlineLevel="1" x14ac:dyDescent="0.35">
      <c r="A215" s="169"/>
      <c r="B215" s="7"/>
      <c r="C215" s="17"/>
      <c r="D215" s="12"/>
      <c r="E215" s="17"/>
      <c r="F215" s="13"/>
      <c r="G215" s="21"/>
      <c r="H215" s="75"/>
      <c r="I215" s="13"/>
      <c r="J215" s="36"/>
      <c r="K215" s="13"/>
      <c r="L215" s="13"/>
      <c r="M215" s="13"/>
      <c r="N215" s="13"/>
      <c r="O215" s="13"/>
      <c r="P215" s="13"/>
      <c r="Q215" s="13"/>
      <c r="R215" s="13"/>
      <c r="S215" s="15"/>
      <c r="T215" s="110"/>
      <c r="U215" s="109"/>
      <c r="V215" s="109"/>
      <c r="W215" s="16"/>
      <c r="X215" s="8"/>
    </row>
    <row r="216" spans="1:24" outlineLevel="1" x14ac:dyDescent="0.35">
      <c r="A216" s="169"/>
      <c r="B216" s="7"/>
      <c r="C216" s="39"/>
      <c r="D216" s="39"/>
      <c r="E216" s="39"/>
      <c r="F216" s="39"/>
      <c r="G216" s="40" t="str">
        <f>G176</f>
        <v>YIELD REDUCTION FROM GRAZING CROP</v>
      </c>
      <c r="H216" s="39"/>
      <c r="I216" s="39"/>
      <c r="J216" s="39"/>
      <c r="K216" s="39"/>
      <c r="L216" s="39"/>
      <c r="M216" s="39"/>
      <c r="N216" s="39"/>
      <c r="O216" s="39"/>
      <c r="P216" s="39"/>
      <c r="Q216" s="39"/>
      <c r="R216" s="39"/>
      <c r="S216" s="39"/>
      <c r="T216" s="94"/>
      <c r="U216" s="94"/>
      <c r="V216" s="94"/>
      <c r="W216" s="41" t="s">
        <v>117</v>
      </c>
      <c r="X216" s="8"/>
    </row>
    <row r="217" spans="1:24" outlineLevel="1" x14ac:dyDescent="0.35">
      <c r="A217" s="169"/>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9"/>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9"/>
      <c r="B219" s="7"/>
      <c r="C219" s="609"/>
      <c r="D219" s="609"/>
      <c r="E219" s="609"/>
      <c r="F219" s="609"/>
      <c r="G219" s="609"/>
      <c r="H219" s="610"/>
      <c r="I219" s="609"/>
      <c r="J219" s="609"/>
      <c r="K219" s="609"/>
      <c r="L219" s="609"/>
      <c r="M219" s="609"/>
      <c r="N219" s="609"/>
      <c r="O219" s="609"/>
      <c r="P219" s="609"/>
      <c r="Q219" s="609"/>
      <c r="R219" s="609"/>
      <c r="S219" s="609"/>
      <c r="T219" s="609"/>
      <c r="U219" s="609"/>
      <c r="V219" s="609"/>
      <c r="W219" s="609"/>
      <c r="X219" s="609"/>
    </row>
    <row r="220" spans="1:24" x14ac:dyDescent="0.35">
      <c r="A220" s="169"/>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9"/>
      <c r="B221" s="7"/>
      <c r="C221" s="7"/>
      <c r="D221" s="7"/>
      <c r="E221" s="7"/>
      <c r="F221" s="8"/>
      <c r="G221" s="8"/>
      <c r="H221" s="8"/>
      <c r="I221" s="8"/>
      <c r="J221" s="8"/>
      <c r="K221" s="8"/>
      <c r="L221" s="8"/>
      <c r="M221" s="8"/>
      <c r="N221" s="8"/>
      <c r="O221" s="8"/>
      <c r="P221" s="8"/>
      <c r="Q221" s="8"/>
      <c r="R221" s="8"/>
      <c r="S221" s="8"/>
      <c r="T221" s="8"/>
      <c r="U221" s="8"/>
      <c r="V221" s="8"/>
      <c r="W221" s="8"/>
      <c r="X221" s="8"/>
    </row>
    <row r="222" spans="1:24" x14ac:dyDescent="0.35">
      <c r="A222" s="169"/>
      <c r="B222" s="7"/>
      <c r="C222" s="7"/>
      <c r="D222" s="7"/>
      <c r="E222" s="7"/>
      <c r="F222" s="8"/>
      <c r="G222" s="8"/>
      <c r="H222" s="8"/>
      <c r="I222" s="8"/>
      <c r="J222" s="8"/>
      <c r="K222" s="8"/>
      <c r="L222" s="8"/>
      <c r="M222" s="8"/>
      <c r="N222" s="8"/>
      <c r="O222" s="8"/>
      <c r="P222" s="8"/>
      <c r="Q222" s="8"/>
      <c r="R222" s="8"/>
      <c r="S222" s="8"/>
      <c r="T222" s="8"/>
      <c r="U222" s="8"/>
      <c r="V222" s="8"/>
      <c r="W222" s="8"/>
      <c r="X222"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MIN(Crop!I99:I117)</f>
        <v>43549</v>
      </c>
      <c r="H59" s="714">
        <f>MIN(Crop!J99:J117)</f>
        <v>43549</v>
      </c>
      <c r="I59" s="714">
        <f>MIN(Crop!K99:K117)</f>
        <v>43549</v>
      </c>
      <c r="J59" s="714">
        <f>MIN(Crop!L99:L117)</f>
        <v>43549</v>
      </c>
      <c r="K59" s="714">
        <f>MIN(Crop!M99:M117)</f>
        <v>43549</v>
      </c>
      <c r="L59" s="714">
        <f>MIN(Crop!N99:N117)</f>
        <v>43549</v>
      </c>
      <c r="M59" s="714">
        <f>MIN(Crop!O99:O117)</f>
        <v>43549</v>
      </c>
      <c r="N59" s="714">
        <f>MIN(Crop!P99:P117)</f>
        <v>43549</v>
      </c>
      <c r="O59" s="714">
        <f>MIN(Crop!Q99:Q117)</f>
        <v>43549</v>
      </c>
      <c r="P59" s="714">
        <f>MIN(Crop!R99:R117)</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9"/>
  <sheetViews>
    <sheetView topLeftCell="A13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lf</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ms</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od</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of</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rd</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v</v>
      </c>
      <c r="H115" s="601">
        <v>1.2</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wd</v>
      </c>
      <c r="H117" s="601">
        <v>1.3</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26"/>
      <c r="E119" s="600"/>
      <c r="F119" s="600"/>
      <c r="G119" s="657" t="str">
        <f>General!G35</f>
        <v>zd</v>
      </c>
      <c r="H119" s="601">
        <v>1.2</v>
      </c>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outlineLevel="1" x14ac:dyDescent="0.35">
      <c r="A124" s="6"/>
      <c r="B124" s="7"/>
      <c r="C124" s="17"/>
      <c r="D124" s="33"/>
      <c r="E124" s="600"/>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t="s">
        <v>725</v>
      </c>
      <c r="F125" s="600"/>
      <c r="G125" s="600"/>
      <c r="H125" s="600"/>
      <c r="I125" s="600"/>
      <c r="J125" s="600"/>
      <c r="K125" s="600"/>
      <c r="L125" s="600"/>
      <c r="M125" s="600"/>
      <c r="N125" s="600"/>
      <c r="O125" s="600"/>
      <c r="P125" s="600"/>
      <c r="Q125" s="600"/>
      <c r="R125" s="600"/>
      <c r="S125" s="600"/>
      <c r="T125" s="600"/>
      <c r="U125" s="600"/>
      <c r="V125" s="600"/>
      <c r="W125" s="600"/>
      <c r="X125" s="600"/>
      <c r="Z125" s="16"/>
      <c r="AA125" s="8"/>
      <c r="AB125" s="8"/>
      <c r="AC125" s="8"/>
    </row>
    <row r="126" spans="1:29" ht="13.5" customHeight="1" x14ac:dyDescent="0.35">
      <c r="A126" s="6"/>
      <c r="B126" s="7"/>
      <c r="C126" s="17"/>
      <c r="D126" s="33"/>
      <c r="E126" s="677"/>
      <c r="F126" s="716">
        <v>43466</v>
      </c>
      <c r="G126" s="716">
        <v>43497</v>
      </c>
      <c r="H126" s="716">
        <v>43525</v>
      </c>
      <c r="I126" s="716">
        <v>43556</v>
      </c>
      <c r="J126" s="716">
        <v>43586</v>
      </c>
      <c r="K126" s="716">
        <v>43617</v>
      </c>
      <c r="L126" s="716">
        <v>43647</v>
      </c>
      <c r="M126" s="716">
        <v>43678</v>
      </c>
      <c r="N126" s="716">
        <v>43709</v>
      </c>
      <c r="O126" s="716">
        <v>43739</v>
      </c>
      <c r="P126" s="716">
        <v>43770</v>
      </c>
      <c r="Q126" s="716">
        <v>43800</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92</v>
      </c>
      <c r="F127" s="715">
        <f>MIN(364,INT((F126 - DATE(YEAR(F126),1,1))))</f>
        <v>0</v>
      </c>
      <c r="G127" s="715">
        <f t="shared" ref="G127:Q127" si="7">MIN(364,INT((G126 - DATE(YEAR(G126),1,1))))</f>
        <v>31</v>
      </c>
      <c r="H127" s="715">
        <f t="shared" si="7"/>
        <v>59</v>
      </c>
      <c r="I127" s="715">
        <f t="shared" si="7"/>
        <v>90</v>
      </c>
      <c r="J127" s="715">
        <f t="shared" si="7"/>
        <v>120</v>
      </c>
      <c r="K127" s="715">
        <f t="shared" si="7"/>
        <v>151</v>
      </c>
      <c r="L127" s="715">
        <f t="shared" si="7"/>
        <v>181</v>
      </c>
      <c r="M127" s="715">
        <f t="shared" si="7"/>
        <v>212</v>
      </c>
      <c r="N127" s="715">
        <f t="shared" si="7"/>
        <v>243</v>
      </c>
      <c r="O127" s="715">
        <f t="shared" si="7"/>
        <v>273</v>
      </c>
      <c r="P127" s="715">
        <f t="shared" si="7"/>
        <v>304</v>
      </c>
      <c r="Q127" s="715">
        <f t="shared" si="7"/>
        <v>334</v>
      </c>
      <c r="R127" s="600"/>
      <c r="S127" s="600"/>
      <c r="T127" s="600"/>
      <c r="U127" s="600"/>
      <c r="V127" s="600"/>
      <c r="W127" s="600"/>
      <c r="X127" s="600"/>
      <c r="Z127" s="16"/>
      <c r="AA127" s="8"/>
      <c r="AB127" s="8"/>
      <c r="AC127" s="8"/>
    </row>
    <row r="128" spans="1:29" ht="13.5" customHeight="1" outlineLevel="1" x14ac:dyDescent="0.35">
      <c r="A128" s="6"/>
      <c r="B128" s="7"/>
      <c r="C128" s="17"/>
      <c r="D128" s="33"/>
      <c r="E128" s="601" t="s">
        <v>726</v>
      </c>
      <c r="F128" s="601">
        <v>0</v>
      </c>
      <c r="G128" s="601">
        <v>0</v>
      </c>
      <c r="H128" s="601">
        <v>0</v>
      </c>
      <c r="I128" s="601">
        <v>0</v>
      </c>
      <c r="J128" s="601">
        <v>0</v>
      </c>
      <c r="K128" s="601">
        <v>0.5</v>
      </c>
      <c r="L128" s="601">
        <v>0.5</v>
      </c>
      <c r="M128" s="601">
        <v>0.3</v>
      </c>
      <c r="N128" s="601">
        <v>0.3</v>
      </c>
      <c r="O128" s="601">
        <v>0</v>
      </c>
      <c r="P128" s="601">
        <v>0</v>
      </c>
      <c r="Q128" s="601">
        <v>0</v>
      </c>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0"/>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x14ac:dyDescent="0.35">
      <c r="A132" s="6"/>
      <c r="B132" s="7"/>
      <c r="C132" s="17"/>
      <c r="D132" s="33"/>
      <c r="E132" s="677" t="s">
        <v>724</v>
      </c>
      <c r="F132" s="600"/>
      <c r="G132" s="600"/>
      <c r="H132" s="600"/>
      <c r="I132" s="600"/>
      <c r="J132" s="600"/>
      <c r="K132" s="600"/>
      <c r="L132" s="600"/>
      <c r="M132" s="600"/>
      <c r="N132" s="600"/>
      <c r="O132" s="600"/>
      <c r="P132" s="600"/>
      <c r="Q132" s="600"/>
      <c r="R132" s="600"/>
      <c r="S132" s="600"/>
      <c r="T132" s="600"/>
      <c r="U132" s="600"/>
      <c r="V132" s="600"/>
      <c r="W132" s="600"/>
      <c r="X132" s="600"/>
      <c r="Z132" s="16"/>
      <c r="AA132" s="8"/>
      <c r="AB132" s="8"/>
      <c r="AC132" s="8"/>
    </row>
    <row r="133" spans="1:29" ht="13.5" customHeight="1" outlineLevel="1" x14ac:dyDescent="0.35">
      <c r="A133" s="6"/>
      <c r="B133" s="7"/>
      <c r="C133" s="17"/>
      <c r="D133" s="33"/>
      <c r="E133" s="601"/>
      <c r="F133" s="658">
        <f>F127</f>
        <v>0</v>
      </c>
      <c r="G133" s="658">
        <f t="shared" ref="G133:Q133" si="8">G127</f>
        <v>31</v>
      </c>
      <c r="H133" s="658">
        <f t="shared" si="8"/>
        <v>59</v>
      </c>
      <c r="I133" s="658">
        <f t="shared" si="8"/>
        <v>90</v>
      </c>
      <c r="J133" s="658">
        <f t="shared" si="8"/>
        <v>120</v>
      </c>
      <c r="K133" s="658">
        <f t="shared" si="8"/>
        <v>151</v>
      </c>
      <c r="L133" s="658">
        <f t="shared" si="8"/>
        <v>181</v>
      </c>
      <c r="M133" s="658">
        <f t="shared" si="8"/>
        <v>212</v>
      </c>
      <c r="N133" s="658">
        <f t="shared" si="8"/>
        <v>243</v>
      </c>
      <c r="O133" s="658">
        <f t="shared" si="8"/>
        <v>273</v>
      </c>
      <c r="P133" s="658">
        <f t="shared" si="8"/>
        <v>304</v>
      </c>
      <c r="Q133" s="658">
        <f t="shared" si="8"/>
        <v>334</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General!G17</f>
        <v>b</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General!G18</f>
        <v>bd</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General!G19</f>
        <v>f</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General!G20</f>
        <v>h</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General!G21</f>
        <v>i</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General!G22</f>
        <v>k</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General!G23</f>
        <v>l</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General!G24</f>
        <v>lf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General!G25</f>
        <v>ms</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General!G26</f>
        <v>o</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General!G27</f>
        <v>od</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General!G28</f>
        <v>of</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General!G29</f>
        <v>r</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General!G30</f>
        <v>rd</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General!G31</f>
        <v>v</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General!G32</f>
        <v>w</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General!G33</f>
        <v>wd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58" t="str">
        <f>General!G34</f>
        <v>z</v>
      </c>
      <c r="F151" s="601">
        <v>0</v>
      </c>
      <c r="G151" s="601">
        <v>0</v>
      </c>
      <c r="H151" s="601">
        <v>0</v>
      </c>
      <c r="I151" s="601">
        <v>0</v>
      </c>
      <c r="J151" s="601">
        <v>0</v>
      </c>
      <c r="K151" s="601">
        <v>0.1</v>
      </c>
      <c r="L151" s="601">
        <v>0.1</v>
      </c>
      <c r="M151" s="601">
        <v>0.1</v>
      </c>
      <c r="N151" s="601">
        <v>0.1</v>
      </c>
      <c r="O151" s="601">
        <v>0</v>
      </c>
      <c r="P151" s="601">
        <v>0</v>
      </c>
      <c r="Q151" s="601">
        <v>0</v>
      </c>
      <c r="R151" s="600"/>
      <c r="S151" s="600"/>
      <c r="T151" s="600"/>
      <c r="U151" s="600"/>
      <c r="V151" s="600"/>
      <c r="W151" s="600"/>
      <c r="X151" s="600"/>
      <c r="Z151" s="16"/>
      <c r="AA151" s="8"/>
      <c r="AB151" s="8"/>
      <c r="AC151" s="8"/>
    </row>
    <row r="152" spans="1:29" ht="13.5" customHeight="1" outlineLevel="1" x14ac:dyDescent="0.35">
      <c r="A152" s="6"/>
      <c r="B152" s="7"/>
      <c r="C152" s="17"/>
      <c r="D152" s="33"/>
      <c r="E152" s="658" t="str">
        <f>General!G35</f>
        <v>zd</v>
      </c>
      <c r="F152" s="601">
        <v>0</v>
      </c>
      <c r="G152" s="601">
        <v>0</v>
      </c>
      <c r="H152" s="601">
        <v>0</v>
      </c>
      <c r="I152" s="601">
        <v>0</v>
      </c>
      <c r="J152" s="601">
        <v>0</v>
      </c>
      <c r="K152" s="601">
        <v>0.1</v>
      </c>
      <c r="L152" s="601">
        <v>0.1</v>
      </c>
      <c r="M152" s="601">
        <v>0.1</v>
      </c>
      <c r="N152" s="601">
        <v>0.1</v>
      </c>
      <c r="O152" s="601">
        <v>0</v>
      </c>
      <c r="P152" s="601">
        <v>0</v>
      </c>
      <c r="Q152" s="601">
        <v>0</v>
      </c>
      <c r="R152" s="600"/>
      <c r="S152" s="600"/>
      <c r="T152" s="600"/>
      <c r="U152" s="600"/>
      <c r="V152" s="600"/>
      <c r="W152" s="600"/>
      <c r="X152" s="600"/>
      <c r="Z152" s="16"/>
      <c r="AA152" s="8"/>
      <c r="AB152" s="8"/>
      <c r="AC152" s="8"/>
    </row>
    <row r="153" spans="1:29" ht="13.5" customHeight="1" outlineLevel="1" x14ac:dyDescent="0.35">
      <c r="A153" s="6"/>
      <c r="B153" s="7"/>
      <c r="C153" s="17"/>
      <c r="D153" s="33"/>
      <c r="E153" s="600"/>
      <c r="F153" s="600"/>
      <c r="G153" s="600"/>
      <c r="H153" s="600"/>
      <c r="I153" s="600"/>
      <c r="J153" s="600"/>
      <c r="K153" s="600"/>
      <c r="L153" s="600"/>
      <c r="M153" s="600"/>
      <c r="N153" s="600"/>
      <c r="O153" s="600"/>
      <c r="P153" s="600"/>
      <c r="Q153" s="600"/>
      <c r="R153" s="600"/>
      <c r="S153" s="600"/>
      <c r="T153" s="600"/>
      <c r="U153" s="600"/>
      <c r="V153" s="600"/>
      <c r="W153" s="600"/>
      <c r="X153" s="600"/>
      <c r="Z153" s="16"/>
      <c r="AA153" s="8"/>
      <c r="AB153" s="8"/>
      <c r="AC153" s="8"/>
    </row>
    <row r="154" spans="1:29" ht="5.15" customHeight="1" outlineLevel="1" x14ac:dyDescent="0.35">
      <c r="A154" s="6"/>
      <c r="B154" s="7"/>
      <c r="C154" s="17"/>
      <c r="D154" s="36"/>
      <c r="E154" s="37"/>
      <c r="F154" s="37"/>
      <c r="G154" s="44"/>
      <c r="H154" s="44"/>
      <c r="I154" s="44"/>
      <c r="J154" s="44"/>
      <c r="K154" s="44"/>
      <c r="L154" s="44"/>
      <c r="M154" s="44"/>
      <c r="N154" s="44"/>
      <c r="O154" s="44"/>
      <c r="P154" s="44"/>
      <c r="Q154" s="44"/>
      <c r="R154" s="44"/>
      <c r="S154" s="44"/>
      <c r="T154" s="44"/>
      <c r="U154" s="44"/>
      <c r="V154" s="44"/>
      <c r="W154" s="44"/>
      <c r="X154" s="44"/>
      <c r="Y154" s="15"/>
      <c r="Z154" s="16"/>
      <c r="AA154" s="8"/>
      <c r="AB154" s="8"/>
      <c r="AC154" s="8"/>
    </row>
    <row r="155" spans="1:29" ht="25.4" customHeight="1" outlineLevel="1" x14ac:dyDescent="0.35">
      <c r="A155" s="6"/>
      <c r="B155" s="7"/>
      <c r="C155" s="39"/>
      <c r="D155" s="39"/>
      <c r="E155" s="40" t="str">
        <f>E95</f>
        <v>Labour Phases</v>
      </c>
      <c r="F155" s="39"/>
      <c r="G155" s="39"/>
      <c r="H155" s="39"/>
      <c r="I155" s="39"/>
      <c r="J155" s="39"/>
      <c r="K155" s="39"/>
      <c r="L155" s="39"/>
      <c r="M155" s="39"/>
      <c r="N155" s="39"/>
      <c r="O155" s="39"/>
      <c r="P155" s="39"/>
      <c r="Q155" s="39"/>
      <c r="R155" s="39"/>
      <c r="S155" s="39"/>
      <c r="T155" s="39"/>
      <c r="U155" s="39"/>
      <c r="V155" s="39"/>
      <c r="W155" s="39"/>
      <c r="X155" s="39"/>
      <c r="Y155" s="39"/>
      <c r="Z155" s="41" t="s">
        <v>24</v>
      </c>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2" customHeight="1" x14ac:dyDescent="0.35">
      <c r="A158" s="6"/>
      <c r="B158" s="7"/>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2" customHeight="1" x14ac:dyDescent="0.35">
      <c r="A159" s="6"/>
      <c r="B159" s="7"/>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74"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213</v>
      </c>
      <c r="L234" s="135">
        <v>213</v>
      </c>
      <c r="M234" s="135">
        <v>213</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213</v>
      </c>
      <c r="L235" s="135">
        <v>213</v>
      </c>
      <c r="M235" s="135">
        <v>213</v>
      </c>
      <c r="N235" s="135">
        <v>0</v>
      </c>
      <c r="O235" s="135">
        <v>0</v>
      </c>
      <c r="P235" s="135">
        <v>0</v>
      </c>
      <c r="Q235" s="135">
        <v>0</v>
      </c>
      <c r="R235" s="135">
        <v>0</v>
      </c>
      <c r="S235" s="135">
        <v>0</v>
      </c>
      <c r="T235" s="87"/>
      <c r="U235" s="102" t="s">
        <v>131</v>
      </c>
      <c r="V235" s="136">
        <v>10.595000000000001</v>
      </c>
      <c r="W235" s="136">
        <v>10.595000000000001</v>
      </c>
      <c r="X235" s="136">
        <v>10.595000000000001</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556.63845976187304</v>
      </c>
      <c r="L236" s="135">
        <v>556.63845976187304</v>
      </c>
      <c r="M236" s="135">
        <v>556.63845976187304</v>
      </c>
      <c r="N236" s="135">
        <v>0</v>
      </c>
      <c r="O236" s="135">
        <v>0</v>
      </c>
      <c r="P236" s="135">
        <v>0</v>
      </c>
      <c r="Q236" s="135">
        <v>0</v>
      </c>
      <c r="R236" s="135">
        <v>0</v>
      </c>
      <c r="S236" s="135">
        <v>0</v>
      </c>
      <c r="T236" s="87"/>
      <c r="U236" s="102" t="s">
        <v>132</v>
      </c>
      <c r="V236" s="136">
        <v>11.339999999999998</v>
      </c>
      <c r="W236" s="136">
        <v>11.339999999999998</v>
      </c>
      <c r="X236" s="136">
        <v>11.339999999999998</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785.45112551016484</v>
      </c>
      <c r="L237" s="135">
        <v>785.45112551016484</v>
      </c>
      <c r="M237" s="135">
        <v>785.45112551016484</v>
      </c>
      <c r="N237" s="135">
        <v>0</v>
      </c>
      <c r="O237" s="135">
        <v>0</v>
      </c>
      <c r="P237" s="135">
        <v>0</v>
      </c>
      <c r="Q237" s="135">
        <v>0</v>
      </c>
      <c r="R237" s="135">
        <v>0</v>
      </c>
      <c r="S237" s="135">
        <v>0</v>
      </c>
      <c r="T237" s="87"/>
      <c r="U237" s="102" t="s">
        <v>133</v>
      </c>
      <c r="V237" s="136">
        <v>23.799999999999997</v>
      </c>
      <c r="W237" s="136">
        <v>23.799999999999997</v>
      </c>
      <c r="X237" s="136">
        <v>23.799999999999997</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864.637824265218</v>
      </c>
      <c r="L238" s="135">
        <v>864.637824265218</v>
      </c>
      <c r="M238" s="135">
        <v>864.637824265218</v>
      </c>
      <c r="N238" s="135">
        <v>0</v>
      </c>
      <c r="O238" s="135">
        <v>0</v>
      </c>
      <c r="P238" s="135">
        <v>0</v>
      </c>
      <c r="Q238" s="135">
        <v>0</v>
      </c>
      <c r="R238" s="135">
        <v>0</v>
      </c>
      <c r="S238" s="135">
        <v>0</v>
      </c>
      <c r="T238" s="87"/>
      <c r="U238" s="102" t="s">
        <v>134</v>
      </c>
      <c r="V238" s="136">
        <v>43.84</v>
      </c>
      <c r="W238" s="136">
        <v>43.84</v>
      </c>
      <c r="X238" s="136">
        <v>43.84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989.20620747030125</v>
      </c>
      <c r="L239" s="135">
        <v>989.20620747030125</v>
      </c>
      <c r="M239" s="135">
        <v>989.20620747030125</v>
      </c>
      <c r="N239" s="135">
        <v>0</v>
      </c>
      <c r="O239" s="135">
        <v>0</v>
      </c>
      <c r="P239" s="135">
        <v>0</v>
      </c>
      <c r="Q239" s="135">
        <v>0</v>
      </c>
      <c r="R239" s="135">
        <v>0</v>
      </c>
      <c r="S239" s="135">
        <v>0</v>
      </c>
      <c r="T239" s="87"/>
      <c r="U239" s="102" t="s">
        <v>135</v>
      </c>
      <c r="V239" s="136">
        <v>64.89</v>
      </c>
      <c r="W239" s="136">
        <v>64.89</v>
      </c>
      <c r="X239" s="136">
        <v>64.89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1207.208083640912</v>
      </c>
      <c r="L240" s="135">
        <v>1207.208083640912</v>
      </c>
      <c r="M240" s="135">
        <v>1207.208083640912</v>
      </c>
      <c r="N240" s="135">
        <v>0</v>
      </c>
      <c r="O240" s="135">
        <v>0</v>
      </c>
      <c r="P240" s="135">
        <v>0</v>
      </c>
      <c r="Q240" s="135">
        <v>0</v>
      </c>
      <c r="R240" s="135">
        <v>0</v>
      </c>
      <c r="S240" s="135">
        <v>0</v>
      </c>
      <c r="T240" s="87"/>
      <c r="U240" s="102" t="s">
        <v>136</v>
      </c>
      <c r="V240" s="136">
        <v>50.940000000000005</v>
      </c>
      <c r="W240" s="136">
        <v>50.940000000000005</v>
      </c>
      <c r="X240" s="136">
        <v>50.940000000000005</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21.9</v>
      </c>
      <c r="W241" s="136">
        <v>21.9</v>
      </c>
      <c r="X241" s="136">
        <v>21.9</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4.9000000000000004</v>
      </c>
      <c r="W242" s="136">
        <v>4.9000000000000004</v>
      </c>
      <c r="X242" s="136">
        <v>4.9000000000000004</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5.5</v>
      </c>
      <c r="W243" s="136">
        <v>5.5</v>
      </c>
      <c r="X243" s="136">
        <v>5.5</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67" si="6">$O244</f>
        <v>268.84732142857143</v>
      </c>
      <c r="L244" s="245">
        <f t="shared" ref="L244:N250" si="7">$O244</f>
        <v>268.84732142857143</v>
      </c>
      <c r="M244" s="245">
        <f t="shared" si="7"/>
        <v>268.84732142857143</v>
      </c>
      <c r="N244" s="245">
        <f t="shared" si="7"/>
        <v>268.84732142857143</v>
      </c>
      <c r="O244" s="135">
        <v>268.84732142857143</v>
      </c>
      <c r="P244" s="135">
        <v>0</v>
      </c>
      <c r="Q244" s="135">
        <v>0</v>
      </c>
      <c r="R244" s="135">
        <v>0</v>
      </c>
      <c r="S244" s="135">
        <v>0</v>
      </c>
      <c r="T244" s="87"/>
      <c r="U244" s="102" t="s">
        <v>370</v>
      </c>
      <c r="V244" s="5">
        <f t="shared" ref="V244:V265" si="8">0.55*$Z244*(K244/$O244)</f>
        <v>9.9892346938775542</v>
      </c>
      <c r="W244" s="5">
        <f t="shared" ref="W244:W265" si="9">0.85*$Z244*(L244/$O244)</f>
        <v>15.437908163265309</v>
      </c>
      <c r="X244" s="5">
        <f t="shared" ref="X244:X265" si="10">0.9*$Z244*(M244/$O244)</f>
        <v>16.34602040816327</v>
      </c>
      <c r="Y244" s="5">
        <f t="shared" ref="Y244:Y265" si="11">$Z244*(N244/$O244)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7"/>
        <v>376.84090909090912</v>
      </c>
      <c r="M245" s="245">
        <f t="shared" si="7"/>
        <v>376.84090909090912</v>
      </c>
      <c r="N245" s="245">
        <f t="shared" si="7"/>
        <v>376.84090909090912</v>
      </c>
      <c r="O245" s="135">
        <v>376.84090909090912</v>
      </c>
      <c r="P245" s="135">
        <v>0</v>
      </c>
      <c r="Q245" s="135">
        <v>0</v>
      </c>
      <c r="R245" s="135">
        <v>0</v>
      </c>
      <c r="S245" s="135">
        <v>0</v>
      </c>
      <c r="T245" s="87"/>
      <c r="U245" s="102" t="s">
        <v>131</v>
      </c>
      <c r="V245" s="5">
        <f t="shared" si="8"/>
        <v>14.594642857142864</v>
      </c>
      <c r="W245" s="5">
        <f t="shared" si="9"/>
        <v>22.555357142857151</v>
      </c>
      <c r="X245" s="5">
        <f t="shared" si="10"/>
        <v>23.882142857142867</v>
      </c>
      <c r="Y245" s="5">
        <f t="shared" si="11"/>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7"/>
        <v>337.78181818181815</v>
      </c>
      <c r="M246" s="245">
        <f t="shared" si="7"/>
        <v>337.78181818181815</v>
      </c>
      <c r="N246" s="245">
        <f t="shared" si="7"/>
        <v>337.78181818181815</v>
      </c>
      <c r="O246" s="135">
        <v>337.78181818181815</v>
      </c>
      <c r="P246" s="135">
        <v>0</v>
      </c>
      <c r="Q246" s="135">
        <v>0</v>
      </c>
      <c r="R246" s="135">
        <v>0</v>
      </c>
      <c r="S246" s="135">
        <v>0</v>
      </c>
      <c r="T246" s="87"/>
      <c r="U246" s="102" t="s">
        <v>132</v>
      </c>
      <c r="V246" s="5">
        <f t="shared" si="8"/>
        <v>17.661964285714284</v>
      </c>
      <c r="W246" s="5">
        <f t="shared" si="9"/>
        <v>27.295762987012978</v>
      </c>
      <c r="X246" s="5">
        <f t="shared" si="10"/>
        <v>28.901396103896097</v>
      </c>
      <c r="Y246" s="5">
        <f t="shared" si="11"/>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7"/>
        <v>377.85113636363639</v>
      </c>
      <c r="M247" s="245">
        <f t="shared" si="7"/>
        <v>377.85113636363639</v>
      </c>
      <c r="N247" s="245">
        <f t="shared" si="7"/>
        <v>377.85113636363639</v>
      </c>
      <c r="O247" s="135">
        <v>377.85113636363639</v>
      </c>
      <c r="P247" s="135">
        <v>0</v>
      </c>
      <c r="Q247" s="135">
        <v>0</v>
      </c>
      <c r="R247" s="135">
        <v>0</v>
      </c>
      <c r="S247" s="135">
        <v>0</v>
      </c>
      <c r="T247" s="87"/>
      <c r="U247" s="102" t="s">
        <v>133</v>
      </c>
      <c r="V247" s="5">
        <f t="shared" si="8"/>
        <v>31.796479591836725</v>
      </c>
      <c r="W247" s="5">
        <f t="shared" si="9"/>
        <v>49.140013914656748</v>
      </c>
      <c r="X247" s="5">
        <f t="shared" si="10"/>
        <v>52.030602968460087</v>
      </c>
      <c r="Y247" s="5">
        <f t="shared" si="11"/>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7"/>
        <v>464.81704545454545</v>
      </c>
      <c r="M248" s="245">
        <f t="shared" si="7"/>
        <v>464.81704545454545</v>
      </c>
      <c r="N248" s="245">
        <f t="shared" si="7"/>
        <v>464.81704545454545</v>
      </c>
      <c r="O248" s="135">
        <v>464.81704545454545</v>
      </c>
      <c r="P248" s="135">
        <v>0</v>
      </c>
      <c r="Q248" s="135">
        <v>0</v>
      </c>
      <c r="R248" s="135">
        <v>0</v>
      </c>
      <c r="S248" s="135">
        <v>0</v>
      </c>
      <c r="T248" s="87"/>
      <c r="U248" s="102" t="s">
        <v>134</v>
      </c>
      <c r="V248" s="5">
        <f t="shared" si="8"/>
        <v>35.574999999999989</v>
      </c>
      <c r="W248" s="5">
        <f t="shared" si="9"/>
        <v>54.979545454545431</v>
      </c>
      <c r="X248" s="5">
        <f t="shared" si="10"/>
        <v>58.213636363636347</v>
      </c>
      <c r="Y248" s="5">
        <f t="shared" si="11"/>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7"/>
        <v>521.91666666666674</v>
      </c>
      <c r="M249" s="245">
        <f t="shared" si="7"/>
        <v>521.91666666666674</v>
      </c>
      <c r="N249" s="245">
        <f t="shared" si="7"/>
        <v>521.91666666666674</v>
      </c>
      <c r="O249" s="135">
        <v>521.91666666666674</v>
      </c>
      <c r="P249" s="135">
        <v>0</v>
      </c>
      <c r="Q249" s="135">
        <v>0</v>
      </c>
      <c r="R249" s="135">
        <v>0</v>
      </c>
      <c r="S249" s="135">
        <v>0</v>
      </c>
      <c r="T249" s="87"/>
      <c r="U249" s="102" t="s">
        <v>135</v>
      </c>
      <c r="V249" s="5">
        <f t="shared" si="8"/>
        <v>33.600712365591377</v>
      </c>
      <c r="W249" s="5">
        <f t="shared" si="9"/>
        <v>51.928373655913944</v>
      </c>
      <c r="X249" s="5">
        <f t="shared" si="10"/>
        <v>54.982983870967708</v>
      </c>
      <c r="Y249" s="5">
        <f t="shared" si="11"/>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7"/>
        <v>80</v>
      </c>
      <c r="M250" s="245">
        <f t="shared" si="7"/>
        <v>80</v>
      </c>
      <c r="N250" s="245">
        <f t="shared" si="7"/>
        <v>80</v>
      </c>
      <c r="O250" s="135">
        <v>80</v>
      </c>
      <c r="P250" s="135">
        <v>0</v>
      </c>
      <c r="Q250" s="135">
        <v>0</v>
      </c>
      <c r="R250" s="135">
        <v>0</v>
      </c>
      <c r="S250" s="135">
        <v>0</v>
      </c>
      <c r="T250" s="87"/>
      <c r="U250" s="102" t="s">
        <v>136</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8"/>
        <v>0.45650000000000002</v>
      </c>
      <c r="W252" s="5">
        <f t="shared" si="9"/>
        <v>0.7054999999999999</v>
      </c>
      <c r="X252" s="5">
        <f t="shared" si="10"/>
        <v>0.747</v>
      </c>
      <c r="Y252" s="5">
        <f t="shared" si="11"/>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8"/>
        <v>0.45650000000000002</v>
      </c>
      <c r="W253" s="5">
        <f t="shared" si="9"/>
        <v>0.7054999999999999</v>
      </c>
      <c r="X253" s="5">
        <f t="shared" si="10"/>
        <v>0.747</v>
      </c>
      <c r="Y253" s="5">
        <f t="shared" si="11"/>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8"/>
        <v>9.9892346938775542</v>
      </c>
      <c r="W254" s="5">
        <f t="shared" si="9"/>
        <v>15.437908163265309</v>
      </c>
      <c r="X254" s="5">
        <f t="shared" si="10"/>
        <v>16.34602040816327</v>
      </c>
      <c r="Y254" s="5">
        <f t="shared" si="11"/>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8"/>
        <v>14.594642857142864</v>
      </c>
      <c r="W255" s="5">
        <f t="shared" si="9"/>
        <v>22.555357142857151</v>
      </c>
      <c r="X255" s="5">
        <f t="shared" si="10"/>
        <v>23.882142857142867</v>
      </c>
      <c r="Y255" s="5">
        <f t="shared" si="11"/>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8"/>
        <v>17.661964285714284</v>
      </c>
      <c r="W256" s="5">
        <f t="shared" si="9"/>
        <v>27.295762987012978</v>
      </c>
      <c r="X256" s="5">
        <f t="shared" si="10"/>
        <v>28.901396103896097</v>
      </c>
      <c r="Y256" s="5">
        <f t="shared" si="11"/>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8"/>
        <v>31.796479591836725</v>
      </c>
      <c r="W257" s="5">
        <f t="shared" si="9"/>
        <v>49.140013914656748</v>
      </c>
      <c r="X257" s="5">
        <f t="shared" si="10"/>
        <v>52.030602968460087</v>
      </c>
      <c r="Y257" s="5">
        <f t="shared" si="11"/>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8"/>
        <v>35.574999999999989</v>
      </c>
      <c r="W258" s="5">
        <f t="shared" si="9"/>
        <v>54.979545454545431</v>
      </c>
      <c r="X258" s="5">
        <f t="shared" si="10"/>
        <v>58.213636363636347</v>
      </c>
      <c r="Y258" s="5">
        <f t="shared" si="11"/>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8"/>
        <v>26.225718749999999</v>
      </c>
      <c r="W259" s="5">
        <f t="shared" si="9"/>
        <v>40.53065625</v>
      </c>
      <c r="X259" s="5">
        <f t="shared" si="10"/>
        <v>42.914812499999996</v>
      </c>
      <c r="Y259" s="5">
        <f t="shared" si="11"/>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8"/>
        <v>0.45650000000000002</v>
      </c>
      <c r="W262" s="5">
        <f t="shared" si="9"/>
        <v>0.7054999999999999</v>
      </c>
      <c r="X262" s="5">
        <f t="shared" si="10"/>
        <v>0.747</v>
      </c>
      <c r="Y262" s="5">
        <f t="shared" si="11"/>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8"/>
        <v>0.45650000000000002</v>
      </c>
      <c r="W263" s="5">
        <f t="shared" si="9"/>
        <v>0.7054999999999999</v>
      </c>
      <c r="X263" s="5">
        <f t="shared" si="10"/>
        <v>0.747</v>
      </c>
      <c r="Y263" s="5">
        <f t="shared" si="11"/>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8"/>
        <v>9.9892346938775542</v>
      </c>
      <c r="W264" s="5">
        <f t="shared" si="9"/>
        <v>15.437908163265309</v>
      </c>
      <c r="X264" s="5">
        <f t="shared" si="10"/>
        <v>16.34602040816327</v>
      </c>
      <c r="Y264" s="5">
        <f t="shared" si="11"/>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8"/>
        <v>11.662156862745105</v>
      </c>
      <c r="W265" s="5">
        <f t="shared" si="9"/>
        <v>18.023333333333341</v>
      </c>
      <c r="X265" s="5">
        <f t="shared" si="10"/>
        <v>19.083529411764715</v>
      </c>
      <c r="Y265" s="5">
        <f t="shared" si="11"/>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ref="V266:V297" si="12">0.55*$Z266*(K266/$O266)</f>
        <v>16.916198830409364</v>
      </c>
      <c r="W266" s="5">
        <f t="shared" ref="W266:W297" si="13">0.85*$Z266*(L266/$O266)</f>
        <v>26.143216374269013</v>
      </c>
      <c r="X266" s="5">
        <f t="shared" ref="X266:X297" si="14">0.9*$Z266*(M266/$O266)</f>
        <v>27.681052631578957</v>
      </c>
      <c r="Y266" s="5">
        <f t="shared" ref="Y266:Y297" si="15">$Z266*(N266/$O266)</f>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12"/>
        <v>31.873435374149672</v>
      </c>
      <c r="W267" s="5">
        <f t="shared" si="13"/>
        <v>49.258945578231305</v>
      </c>
      <c r="X267" s="5">
        <f t="shared" si="14"/>
        <v>52.156530612244914</v>
      </c>
      <c r="Y267" s="5">
        <f t="shared" si="15"/>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ref="K268:N299" si="16">$O268</f>
        <v>488.27083333333337</v>
      </c>
      <c r="L268" s="245">
        <f t="shared" si="16"/>
        <v>488.27083333333337</v>
      </c>
      <c r="M268" s="245">
        <f t="shared" si="16"/>
        <v>488.27083333333337</v>
      </c>
      <c r="N268" s="245">
        <f t="shared" si="16"/>
        <v>488.27083333333337</v>
      </c>
      <c r="O268" s="135">
        <v>488.27083333333337</v>
      </c>
      <c r="P268" s="135">
        <v>0</v>
      </c>
      <c r="Q268" s="135">
        <v>0</v>
      </c>
      <c r="R268" s="135">
        <v>0</v>
      </c>
      <c r="S268" s="135">
        <v>0</v>
      </c>
      <c r="T268" s="87"/>
      <c r="U268" s="102" t="s">
        <v>134</v>
      </c>
      <c r="V268" s="5">
        <f t="shared" si="12"/>
        <v>37.588833333333348</v>
      </c>
      <c r="W268" s="5">
        <f t="shared" si="13"/>
        <v>58.091833333333341</v>
      </c>
      <c r="X268" s="5">
        <f t="shared" si="14"/>
        <v>61.509000000000015</v>
      </c>
      <c r="Y268" s="5">
        <f t="shared" si="15"/>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16"/>
        <v>679.15</v>
      </c>
      <c r="L269" s="245">
        <f t="shared" si="16"/>
        <v>679.15</v>
      </c>
      <c r="M269" s="245">
        <f t="shared" si="16"/>
        <v>679.15</v>
      </c>
      <c r="N269" s="245">
        <f t="shared" si="16"/>
        <v>679.15</v>
      </c>
      <c r="O269" s="135">
        <v>679.15</v>
      </c>
      <c r="P269" s="135">
        <v>0</v>
      </c>
      <c r="Q269" s="135">
        <v>0</v>
      </c>
      <c r="R269" s="135">
        <v>0</v>
      </c>
      <c r="S269" s="135">
        <v>0</v>
      </c>
      <c r="T269" s="87"/>
      <c r="U269" s="102" t="s">
        <v>135</v>
      </c>
      <c r="V269" s="5">
        <f t="shared" si="12"/>
        <v>38.765685483870982</v>
      </c>
      <c r="W269" s="5">
        <f t="shared" si="13"/>
        <v>59.910604838709688</v>
      </c>
      <c r="X269" s="5">
        <f t="shared" si="14"/>
        <v>63.434758064516146</v>
      </c>
      <c r="Y269" s="5">
        <f t="shared" si="15"/>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16"/>
        <v>80</v>
      </c>
      <c r="L270" s="245">
        <f t="shared" si="16"/>
        <v>80</v>
      </c>
      <c r="M270" s="245">
        <f t="shared" si="16"/>
        <v>80</v>
      </c>
      <c r="N270" s="245">
        <f t="shared" si="16"/>
        <v>80</v>
      </c>
      <c r="O270" s="135">
        <v>80</v>
      </c>
      <c r="P270" s="135">
        <v>0</v>
      </c>
      <c r="Q270" s="135">
        <v>0</v>
      </c>
      <c r="R270" s="135">
        <v>0</v>
      </c>
      <c r="S270" s="135">
        <v>0</v>
      </c>
      <c r="T270" s="87"/>
      <c r="U270" s="102" t="s">
        <v>136</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16"/>
        <v>80</v>
      </c>
      <c r="L271" s="245">
        <f t="shared" si="16"/>
        <v>80</v>
      </c>
      <c r="M271" s="245">
        <f t="shared" si="16"/>
        <v>80</v>
      </c>
      <c r="N271" s="245">
        <f t="shared" si="16"/>
        <v>80</v>
      </c>
      <c r="O271" s="135">
        <v>80</v>
      </c>
      <c r="P271" s="135">
        <v>0</v>
      </c>
      <c r="Q271" s="135">
        <v>0</v>
      </c>
      <c r="R271" s="135">
        <v>0</v>
      </c>
      <c r="S271" s="135">
        <v>0</v>
      </c>
      <c r="T271" s="87"/>
      <c r="U271" s="102" t="s">
        <v>137</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16"/>
        <v>80</v>
      </c>
      <c r="L272" s="245">
        <f t="shared" si="16"/>
        <v>80</v>
      </c>
      <c r="M272" s="245">
        <f t="shared" si="16"/>
        <v>80</v>
      </c>
      <c r="N272" s="245">
        <f t="shared" si="16"/>
        <v>80</v>
      </c>
      <c r="O272" s="135">
        <v>80</v>
      </c>
      <c r="P272" s="135">
        <v>0</v>
      </c>
      <c r="Q272" s="135">
        <v>0</v>
      </c>
      <c r="R272" s="135">
        <v>0</v>
      </c>
      <c r="S272" s="135">
        <v>0</v>
      </c>
      <c r="T272" s="87"/>
      <c r="U272" s="102" t="s">
        <v>138</v>
      </c>
      <c r="V272" s="5">
        <f t="shared" si="12"/>
        <v>0.45650000000000002</v>
      </c>
      <c r="W272" s="5">
        <f t="shared" si="13"/>
        <v>0.7054999999999999</v>
      </c>
      <c r="X272" s="5">
        <f t="shared" si="14"/>
        <v>0.747</v>
      </c>
      <c r="Y272" s="5">
        <f t="shared" si="15"/>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16"/>
        <v>80</v>
      </c>
      <c r="L273" s="245">
        <f t="shared" si="16"/>
        <v>80</v>
      </c>
      <c r="M273" s="245">
        <f t="shared" si="16"/>
        <v>80</v>
      </c>
      <c r="N273" s="245">
        <f t="shared" si="16"/>
        <v>80</v>
      </c>
      <c r="O273" s="135">
        <v>80</v>
      </c>
      <c r="P273" s="135">
        <v>0</v>
      </c>
      <c r="Q273" s="135">
        <v>0</v>
      </c>
      <c r="R273" s="135">
        <v>0</v>
      </c>
      <c r="S273" s="135">
        <v>0</v>
      </c>
      <c r="T273" s="87"/>
      <c r="U273" s="102" t="s">
        <v>139</v>
      </c>
      <c r="V273" s="5">
        <f t="shared" si="12"/>
        <v>0.45650000000000002</v>
      </c>
      <c r="W273" s="5">
        <f t="shared" si="13"/>
        <v>0.7054999999999999</v>
      </c>
      <c r="X273" s="5">
        <f t="shared" si="14"/>
        <v>0.747</v>
      </c>
      <c r="Y273" s="5">
        <f t="shared" si="15"/>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16"/>
        <v>268.84732142857143</v>
      </c>
      <c r="L274" s="245">
        <f t="shared" si="16"/>
        <v>268.84732142857143</v>
      </c>
      <c r="M274" s="245">
        <f t="shared" si="16"/>
        <v>268.84732142857143</v>
      </c>
      <c r="N274" s="245">
        <f t="shared" si="16"/>
        <v>268.84732142857143</v>
      </c>
      <c r="O274" s="135">
        <v>268.84732142857143</v>
      </c>
      <c r="P274" s="135">
        <v>0</v>
      </c>
      <c r="Q274" s="135">
        <v>0</v>
      </c>
      <c r="R274" s="135">
        <v>0</v>
      </c>
      <c r="S274" s="135">
        <v>0</v>
      </c>
      <c r="T274" s="87"/>
      <c r="U274" s="102" t="s">
        <v>370</v>
      </c>
      <c r="V274" s="5">
        <f t="shared" si="12"/>
        <v>9.9892346938775542</v>
      </c>
      <c r="W274" s="5">
        <f t="shared" si="13"/>
        <v>15.437908163265309</v>
      </c>
      <c r="X274" s="5">
        <f t="shared" si="14"/>
        <v>16.34602040816327</v>
      </c>
      <c r="Y274" s="5">
        <f t="shared" si="15"/>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16"/>
        <v>346.35833333333335</v>
      </c>
      <c r="L275" s="245">
        <f t="shared" si="16"/>
        <v>346.35833333333335</v>
      </c>
      <c r="M275" s="245">
        <f t="shared" si="16"/>
        <v>346.35833333333335</v>
      </c>
      <c r="N275" s="245">
        <f t="shared" si="16"/>
        <v>346.35833333333335</v>
      </c>
      <c r="O275" s="135">
        <v>346.35833333333335</v>
      </c>
      <c r="P275" s="135">
        <v>0</v>
      </c>
      <c r="Q275" s="135">
        <v>0</v>
      </c>
      <c r="R275" s="135">
        <v>0</v>
      </c>
      <c r="S275" s="135">
        <v>0</v>
      </c>
      <c r="T275" s="87"/>
      <c r="U275" s="102" t="s">
        <v>131</v>
      </c>
      <c r="V275" s="5">
        <f t="shared" si="12"/>
        <v>11.662156862745105</v>
      </c>
      <c r="W275" s="5">
        <f t="shared" si="13"/>
        <v>18.023333333333341</v>
      </c>
      <c r="X275" s="5">
        <f t="shared" si="14"/>
        <v>19.083529411764715</v>
      </c>
      <c r="Y275" s="5">
        <f t="shared" si="15"/>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si="16"/>
        <v>395.58750000000009</v>
      </c>
      <c r="L276" s="245">
        <f t="shared" si="16"/>
        <v>395.58750000000009</v>
      </c>
      <c r="M276" s="245">
        <f t="shared" si="16"/>
        <v>395.58750000000009</v>
      </c>
      <c r="N276" s="245">
        <f t="shared" si="16"/>
        <v>395.58750000000009</v>
      </c>
      <c r="O276" s="135">
        <v>395.58750000000009</v>
      </c>
      <c r="P276" s="135">
        <v>0</v>
      </c>
      <c r="Q276" s="135">
        <v>0</v>
      </c>
      <c r="R276" s="135">
        <v>0</v>
      </c>
      <c r="S276" s="135">
        <v>0</v>
      </c>
      <c r="T276" s="87"/>
      <c r="U276" s="102" t="s">
        <v>132</v>
      </c>
      <c r="V276" s="5">
        <f t="shared" si="12"/>
        <v>16.916198830409364</v>
      </c>
      <c r="W276" s="5">
        <f t="shared" si="13"/>
        <v>26.143216374269013</v>
      </c>
      <c r="X276" s="5">
        <f t="shared" si="14"/>
        <v>27.681052631578957</v>
      </c>
      <c r="Y276" s="5">
        <f t="shared" si="15"/>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6"/>
        <v>399.13333333333338</v>
      </c>
      <c r="L277" s="245">
        <f t="shared" si="16"/>
        <v>399.13333333333338</v>
      </c>
      <c r="M277" s="245">
        <f t="shared" si="16"/>
        <v>399.13333333333338</v>
      </c>
      <c r="N277" s="245">
        <f t="shared" si="16"/>
        <v>399.13333333333338</v>
      </c>
      <c r="O277" s="135">
        <v>399.13333333333338</v>
      </c>
      <c r="P277" s="135">
        <v>0</v>
      </c>
      <c r="Q277" s="135">
        <v>0</v>
      </c>
      <c r="R277" s="135">
        <v>0</v>
      </c>
      <c r="S277" s="135">
        <v>0</v>
      </c>
      <c r="T277" s="87"/>
      <c r="U277" s="102" t="s">
        <v>133</v>
      </c>
      <c r="V277" s="5">
        <f t="shared" si="12"/>
        <v>31.873435374149672</v>
      </c>
      <c r="W277" s="5">
        <f t="shared" si="13"/>
        <v>49.258945578231305</v>
      </c>
      <c r="X277" s="5">
        <f t="shared" si="14"/>
        <v>52.156530612244914</v>
      </c>
      <c r="Y277" s="5">
        <f t="shared" si="15"/>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6"/>
        <v>488.27083333333337</v>
      </c>
      <c r="L278" s="245">
        <f t="shared" si="16"/>
        <v>488.27083333333337</v>
      </c>
      <c r="M278" s="245">
        <f t="shared" si="16"/>
        <v>488.27083333333337</v>
      </c>
      <c r="N278" s="245">
        <f t="shared" si="16"/>
        <v>488.27083333333337</v>
      </c>
      <c r="O278" s="135">
        <v>488.27083333333337</v>
      </c>
      <c r="P278" s="135">
        <v>0</v>
      </c>
      <c r="Q278" s="135">
        <v>0</v>
      </c>
      <c r="R278" s="135">
        <v>0</v>
      </c>
      <c r="S278" s="135">
        <v>0</v>
      </c>
      <c r="T278" s="87"/>
      <c r="U278" s="102" t="s">
        <v>134</v>
      </c>
      <c r="V278" s="5">
        <f t="shared" si="12"/>
        <v>37.588833333333348</v>
      </c>
      <c r="W278" s="5">
        <f t="shared" si="13"/>
        <v>58.091833333333341</v>
      </c>
      <c r="X278" s="5">
        <f t="shared" si="14"/>
        <v>61.509000000000015</v>
      </c>
      <c r="Y278" s="5">
        <f t="shared" si="15"/>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6"/>
        <v>650.625</v>
      </c>
      <c r="L279" s="245">
        <f t="shared" si="16"/>
        <v>650.625</v>
      </c>
      <c r="M279" s="245">
        <f t="shared" si="16"/>
        <v>650.625</v>
      </c>
      <c r="N279" s="245">
        <f t="shared" si="16"/>
        <v>650.625</v>
      </c>
      <c r="O279" s="135">
        <v>650.625</v>
      </c>
      <c r="P279" s="135">
        <v>0</v>
      </c>
      <c r="Q279" s="135">
        <v>0</v>
      </c>
      <c r="R279" s="135">
        <v>0</v>
      </c>
      <c r="S279" s="135">
        <v>0</v>
      </c>
      <c r="T279" s="87"/>
      <c r="U279" s="102" t="s">
        <v>135</v>
      </c>
      <c r="V279" s="5">
        <f t="shared" si="12"/>
        <v>21.191923076923079</v>
      </c>
      <c r="W279" s="5">
        <f t="shared" si="13"/>
        <v>32.751153846153848</v>
      </c>
      <c r="X279" s="5">
        <f t="shared" si="14"/>
        <v>34.677692307692311</v>
      </c>
      <c r="Y279" s="5">
        <f t="shared" si="15"/>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6"/>
        <v>80</v>
      </c>
      <c r="L280" s="245">
        <f t="shared" si="16"/>
        <v>80</v>
      </c>
      <c r="M280" s="245">
        <f t="shared" si="16"/>
        <v>80</v>
      </c>
      <c r="N280" s="245">
        <f t="shared" si="16"/>
        <v>80</v>
      </c>
      <c r="O280" s="135">
        <v>80</v>
      </c>
      <c r="P280" s="135">
        <v>0</v>
      </c>
      <c r="Q280" s="135">
        <v>0</v>
      </c>
      <c r="R280" s="135">
        <v>0</v>
      </c>
      <c r="S280" s="135">
        <v>0</v>
      </c>
      <c r="T280" s="87"/>
      <c r="U280" s="102" t="s">
        <v>136</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6"/>
        <v>80</v>
      </c>
      <c r="L281" s="245">
        <f t="shared" si="16"/>
        <v>80</v>
      </c>
      <c r="M281" s="245">
        <f t="shared" si="16"/>
        <v>80</v>
      </c>
      <c r="N281" s="245">
        <f t="shared" si="16"/>
        <v>80</v>
      </c>
      <c r="O281" s="135">
        <v>80</v>
      </c>
      <c r="P281" s="135">
        <v>0</v>
      </c>
      <c r="Q281" s="135">
        <v>0</v>
      </c>
      <c r="R281" s="135">
        <v>0</v>
      </c>
      <c r="S281" s="135">
        <v>0</v>
      </c>
      <c r="T281" s="87"/>
      <c r="U281" s="102" t="s">
        <v>137</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6"/>
        <v>80</v>
      </c>
      <c r="L282" s="245">
        <f t="shared" si="16"/>
        <v>80</v>
      </c>
      <c r="M282" s="245">
        <f t="shared" si="16"/>
        <v>80</v>
      </c>
      <c r="N282" s="245">
        <f t="shared" si="16"/>
        <v>80</v>
      </c>
      <c r="O282" s="135">
        <v>80</v>
      </c>
      <c r="P282" s="135">
        <v>0</v>
      </c>
      <c r="Q282" s="135">
        <v>0</v>
      </c>
      <c r="R282" s="135">
        <v>0</v>
      </c>
      <c r="S282" s="135">
        <v>0</v>
      </c>
      <c r="T282" s="87"/>
      <c r="U282" s="102" t="s">
        <v>138</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6"/>
        <v>80</v>
      </c>
      <c r="L283" s="245">
        <f t="shared" si="16"/>
        <v>80</v>
      </c>
      <c r="M283" s="245">
        <f t="shared" si="16"/>
        <v>80</v>
      </c>
      <c r="N283" s="245">
        <f t="shared" si="16"/>
        <v>80</v>
      </c>
      <c r="O283" s="135">
        <v>80</v>
      </c>
      <c r="P283" s="135">
        <v>0</v>
      </c>
      <c r="Q283" s="135">
        <v>0</v>
      </c>
      <c r="R283" s="135">
        <v>0</v>
      </c>
      <c r="S283" s="135">
        <v>0</v>
      </c>
      <c r="T283" s="87"/>
      <c r="U283" s="102" t="s">
        <v>139</v>
      </c>
      <c r="V283" s="5">
        <f t="shared" si="12"/>
        <v>0.45650000000000002</v>
      </c>
      <c r="W283" s="5">
        <f t="shared" si="13"/>
        <v>0.7054999999999999</v>
      </c>
      <c r="X283" s="5">
        <f t="shared" si="14"/>
        <v>0.747</v>
      </c>
      <c r="Y283" s="5">
        <f t="shared" si="15"/>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6"/>
        <v>80</v>
      </c>
      <c r="L284" s="245">
        <f t="shared" si="16"/>
        <v>80</v>
      </c>
      <c r="M284" s="245">
        <f t="shared" si="16"/>
        <v>80</v>
      </c>
      <c r="N284" s="245">
        <f t="shared" si="16"/>
        <v>80</v>
      </c>
      <c r="O284" s="135">
        <v>80</v>
      </c>
      <c r="P284" s="135">
        <v>0</v>
      </c>
      <c r="Q284" s="135">
        <v>0</v>
      </c>
      <c r="R284" s="135">
        <v>0</v>
      </c>
      <c r="S284" s="135">
        <v>0</v>
      </c>
      <c r="T284" s="87"/>
      <c r="U284" s="102" t="s">
        <v>370</v>
      </c>
      <c r="V284" s="5">
        <f t="shared" si="12"/>
        <v>0.45650000000000002</v>
      </c>
      <c r="W284" s="5">
        <f t="shared" si="13"/>
        <v>0.7054999999999999</v>
      </c>
      <c r="X284" s="5">
        <f t="shared" si="14"/>
        <v>0.747</v>
      </c>
      <c r="Y284" s="5">
        <f t="shared" si="15"/>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6"/>
        <v>159.11499999999998</v>
      </c>
      <c r="L285" s="245">
        <f t="shared" si="16"/>
        <v>159.11499999999998</v>
      </c>
      <c r="M285" s="245">
        <f t="shared" si="16"/>
        <v>159.11499999999998</v>
      </c>
      <c r="N285" s="245">
        <f t="shared" si="16"/>
        <v>159.11499999999998</v>
      </c>
      <c r="O285" s="135">
        <v>159.11499999999998</v>
      </c>
      <c r="P285" s="135">
        <v>0</v>
      </c>
      <c r="Q285" s="135">
        <v>0</v>
      </c>
      <c r="R285" s="135">
        <v>0</v>
      </c>
      <c r="S285" s="135">
        <v>0</v>
      </c>
      <c r="T285" s="87"/>
      <c r="U285" s="102" t="s">
        <v>131</v>
      </c>
      <c r="V285" s="5">
        <f t="shared" si="12"/>
        <v>10.321882352941172</v>
      </c>
      <c r="W285" s="5">
        <f t="shared" si="13"/>
        <v>15.951999999999993</v>
      </c>
      <c r="X285" s="5">
        <f t="shared" si="14"/>
        <v>16.890352941176463</v>
      </c>
      <c r="Y285" s="5">
        <f t="shared" si="15"/>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6"/>
        <v>308.26333333333332</v>
      </c>
      <c r="L286" s="245">
        <f t="shared" si="16"/>
        <v>308.26333333333332</v>
      </c>
      <c r="M286" s="245">
        <f t="shared" si="16"/>
        <v>308.26333333333332</v>
      </c>
      <c r="N286" s="245">
        <f t="shared" si="16"/>
        <v>308.26333333333332</v>
      </c>
      <c r="O286" s="135">
        <v>308.26333333333332</v>
      </c>
      <c r="P286" s="135">
        <v>0</v>
      </c>
      <c r="Q286" s="135">
        <v>0</v>
      </c>
      <c r="R286" s="135">
        <v>0</v>
      </c>
      <c r="S286" s="135">
        <v>0</v>
      </c>
      <c r="T286" s="87"/>
      <c r="U286" s="102" t="s">
        <v>132</v>
      </c>
      <c r="V286" s="5">
        <f t="shared" si="12"/>
        <v>15.904520467836257</v>
      </c>
      <c r="W286" s="5">
        <f t="shared" si="13"/>
        <v>24.579713450292395</v>
      </c>
      <c r="X286" s="5">
        <f t="shared" si="14"/>
        <v>26.02557894736842</v>
      </c>
      <c r="Y286" s="5">
        <f t="shared" si="15"/>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6"/>
        <v>400.12499999999989</v>
      </c>
      <c r="L287" s="245">
        <f t="shared" si="16"/>
        <v>400.12499999999989</v>
      </c>
      <c r="M287" s="245">
        <f t="shared" si="16"/>
        <v>400.12499999999989</v>
      </c>
      <c r="N287" s="245">
        <f t="shared" si="16"/>
        <v>400.12499999999989</v>
      </c>
      <c r="O287" s="135">
        <v>400.12499999999989</v>
      </c>
      <c r="P287" s="135">
        <v>0</v>
      </c>
      <c r="Q287" s="135">
        <v>0</v>
      </c>
      <c r="R287" s="135">
        <v>0</v>
      </c>
      <c r="S287" s="135">
        <v>0</v>
      </c>
      <c r="T287" s="87"/>
      <c r="U287" s="102" t="s">
        <v>133</v>
      </c>
      <c r="V287" s="5">
        <f t="shared" si="12"/>
        <v>32.140054421768696</v>
      </c>
      <c r="W287" s="5">
        <f t="shared" si="13"/>
        <v>49.670993197278897</v>
      </c>
      <c r="X287" s="5">
        <f t="shared" si="14"/>
        <v>52.592816326530595</v>
      </c>
      <c r="Y287" s="5">
        <f t="shared" si="15"/>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6"/>
        <v>356.88666666666666</v>
      </c>
      <c r="L288" s="245">
        <f t="shared" si="16"/>
        <v>356.88666666666666</v>
      </c>
      <c r="M288" s="245">
        <f t="shared" si="16"/>
        <v>356.88666666666666</v>
      </c>
      <c r="N288" s="245">
        <f t="shared" si="16"/>
        <v>356.88666666666666</v>
      </c>
      <c r="O288" s="135">
        <v>356.88666666666666</v>
      </c>
      <c r="P288" s="135">
        <v>0</v>
      </c>
      <c r="Q288" s="135">
        <v>0</v>
      </c>
      <c r="R288" s="135">
        <v>0</v>
      </c>
      <c r="S288" s="135">
        <v>0</v>
      </c>
      <c r="T288" s="87"/>
      <c r="U288" s="102" t="s">
        <v>134</v>
      </c>
      <c r="V288" s="5">
        <f t="shared" si="12"/>
        <v>31.855999999999991</v>
      </c>
      <c r="W288" s="5">
        <f t="shared" si="13"/>
        <v>49.231999999999985</v>
      </c>
      <c r="X288" s="5">
        <f t="shared" si="14"/>
        <v>52.127999999999986</v>
      </c>
      <c r="Y288" s="5">
        <f t="shared" si="15"/>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6"/>
        <v>498.88214285714292</v>
      </c>
      <c r="L289" s="245">
        <f t="shared" si="16"/>
        <v>498.88214285714292</v>
      </c>
      <c r="M289" s="245">
        <f t="shared" si="16"/>
        <v>498.88214285714292</v>
      </c>
      <c r="N289" s="245">
        <f t="shared" si="16"/>
        <v>498.88214285714292</v>
      </c>
      <c r="O289" s="135">
        <v>498.88214285714292</v>
      </c>
      <c r="P289" s="135">
        <v>0</v>
      </c>
      <c r="Q289" s="135">
        <v>0</v>
      </c>
      <c r="R289" s="135">
        <v>0</v>
      </c>
      <c r="S289" s="135">
        <v>0</v>
      </c>
      <c r="T289" s="87"/>
      <c r="U289" s="102" t="s">
        <v>135</v>
      </c>
      <c r="V289" s="5">
        <f t="shared" si="12"/>
        <v>34.622281746031746</v>
      </c>
      <c r="W289" s="5">
        <f t="shared" si="13"/>
        <v>53.507162698412692</v>
      </c>
      <c r="X289" s="5">
        <f t="shared" si="14"/>
        <v>56.654642857142854</v>
      </c>
      <c r="Y289" s="5">
        <f t="shared" si="15"/>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6"/>
        <v>80</v>
      </c>
      <c r="L290" s="245">
        <f t="shared" si="16"/>
        <v>80</v>
      </c>
      <c r="M290" s="245">
        <f t="shared" si="16"/>
        <v>80</v>
      </c>
      <c r="N290" s="245">
        <f t="shared" si="16"/>
        <v>80</v>
      </c>
      <c r="O290" s="135">
        <v>80</v>
      </c>
      <c r="P290" s="135">
        <v>0</v>
      </c>
      <c r="Q290" s="135">
        <v>0</v>
      </c>
      <c r="R290" s="135">
        <v>0</v>
      </c>
      <c r="S290" s="135">
        <v>0</v>
      </c>
      <c r="T290" s="87"/>
      <c r="U290" s="102" t="s">
        <v>136</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6"/>
        <v>80</v>
      </c>
      <c r="L291" s="245">
        <f t="shared" si="16"/>
        <v>80</v>
      </c>
      <c r="M291" s="245">
        <f t="shared" si="16"/>
        <v>80</v>
      </c>
      <c r="N291" s="245">
        <f t="shared" si="16"/>
        <v>80</v>
      </c>
      <c r="O291" s="135">
        <v>80</v>
      </c>
      <c r="P291" s="135">
        <v>0</v>
      </c>
      <c r="Q291" s="135">
        <v>0</v>
      </c>
      <c r="R291" s="135">
        <v>0</v>
      </c>
      <c r="S291" s="135">
        <v>0</v>
      </c>
      <c r="T291" s="87"/>
      <c r="U291" s="102" t="s">
        <v>137</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6"/>
        <v>80</v>
      </c>
      <c r="L292" s="245">
        <f t="shared" si="16"/>
        <v>80</v>
      </c>
      <c r="M292" s="245">
        <f t="shared" si="16"/>
        <v>80</v>
      </c>
      <c r="N292" s="245">
        <f t="shared" si="16"/>
        <v>80</v>
      </c>
      <c r="O292" s="135">
        <v>80</v>
      </c>
      <c r="P292" s="135">
        <v>0</v>
      </c>
      <c r="Q292" s="135">
        <v>0</v>
      </c>
      <c r="R292" s="135">
        <v>0</v>
      </c>
      <c r="S292" s="135">
        <v>0</v>
      </c>
      <c r="T292" s="87"/>
      <c r="U292" s="102" t="s">
        <v>138</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6"/>
        <v>80</v>
      </c>
      <c r="L293" s="245">
        <f t="shared" si="16"/>
        <v>80</v>
      </c>
      <c r="M293" s="245">
        <f t="shared" si="16"/>
        <v>80</v>
      </c>
      <c r="N293" s="245">
        <f t="shared" si="16"/>
        <v>80</v>
      </c>
      <c r="O293" s="135">
        <v>80</v>
      </c>
      <c r="P293" s="135">
        <v>0</v>
      </c>
      <c r="Q293" s="135">
        <v>0</v>
      </c>
      <c r="R293" s="135">
        <v>0</v>
      </c>
      <c r="S293" s="135">
        <v>0</v>
      </c>
      <c r="T293" s="87"/>
      <c r="U293" s="102" t="s">
        <v>139</v>
      </c>
      <c r="V293" s="5">
        <f t="shared" si="12"/>
        <v>0.45650000000000002</v>
      </c>
      <c r="W293" s="5">
        <f t="shared" si="13"/>
        <v>0.7054999999999999</v>
      </c>
      <c r="X293" s="5">
        <f t="shared" si="14"/>
        <v>0.747</v>
      </c>
      <c r="Y293" s="5">
        <f t="shared" si="15"/>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6"/>
        <v>80</v>
      </c>
      <c r="L294" s="245">
        <f t="shared" si="16"/>
        <v>80</v>
      </c>
      <c r="M294" s="245">
        <f t="shared" si="16"/>
        <v>80</v>
      </c>
      <c r="N294" s="245">
        <f t="shared" si="16"/>
        <v>80</v>
      </c>
      <c r="O294" s="135">
        <v>80</v>
      </c>
      <c r="P294" s="135">
        <v>0</v>
      </c>
      <c r="Q294" s="135">
        <v>0</v>
      </c>
      <c r="R294" s="135">
        <v>0</v>
      </c>
      <c r="S294" s="135">
        <v>0</v>
      </c>
      <c r="T294" s="87"/>
      <c r="U294" s="102" t="s">
        <v>370</v>
      </c>
      <c r="V294" s="5">
        <f t="shared" si="12"/>
        <v>0.45650000000000002</v>
      </c>
      <c r="W294" s="5">
        <f t="shared" si="13"/>
        <v>0.7054999999999999</v>
      </c>
      <c r="X294" s="5">
        <f t="shared" si="14"/>
        <v>0.747</v>
      </c>
      <c r="Y294" s="5">
        <f t="shared" si="15"/>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6"/>
        <v>159.11499999999998</v>
      </c>
      <c r="L295" s="245">
        <f t="shared" si="16"/>
        <v>159.11499999999998</v>
      </c>
      <c r="M295" s="245">
        <f t="shared" si="16"/>
        <v>159.11499999999998</v>
      </c>
      <c r="N295" s="245">
        <f t="shared" si="16"/>
        <v>159.11499999999998</v>
      </c>
      <c r="O295" s="135">
        <v>159.11499999999998</v>
      </c>
      <c r="P295" s="135">
        <v>0</v>
      </c>
      <c r="Q295" s="135">
        <v>0</v>
      </c>
      <c r="R295" s="135">
        <v>0</v>
      </c>
      <c r="S295" s="135">
        <v>0</v>
      </c>
      <c r="T295" s="87"/>
      <c r="U295" s="102" t="s">
        <v>131</v>
      </c>
      <c r="V295" s="5">
        <f t="shared" si="12"/>
        <v>10.321882352941172</v>
      </c>
      <c r="W295" s="5">
        <f t="shared" si="13"/>
        <v>15.951999999999993</v>
      </c>
      <c r="X295" s="5">
        <f t="shared" si="14"/>
        <v>16.890352941176463</v>
      </c>
      <c r="Y295" s="5">
        <f t="shared" si="15"/>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6"/>
        <v>308.26333333333332</v>
      </c>
      <c r="L296" s="245">
        <f t="shared" si="16"/>
        <v>308.26333333333332</v>
      </c>
      <c r="M296" s="245">
        <f t="shared" si="16"/>
        <v>308.26333333333332</v>
      </c>
      <c r="N296" s="245">
        <f t="shared" si="16"/>
        <v>308.26333333333332</v>
      </c>
      <c r="O296" s="135">
        <v>308.26333333333332</v>
      </c>
      <c r="P296" s="135">
        <v>0</v>
      </c>
      <c r="Q296" s="135">
        <v>0</v>
      </c>
      <c r="R296" s="135">
        <v>0</v>
      </c>
      <c r="S296" s="135">
        <v>0</v>
      </c>
      <c r="T296" s="87"/>
      <c r="U296" s="102" t="s">
        <v>132</v>
      </c>
      <c r="V296" s="5">
        <f t="shared" si="12"/>
        <v>15.904520467836257</v>
      </c>
      <c r="W296" s="5">
        <f t="shared" si="13"/>
        <v>24.579713450292395</v>
      </c>
      <c r="X296" s="5">
        <f t="shared" si="14"/>
        <v>26.02557894736842</v>
      </c>
      <c r="Y296" s="5">
        <f t="shared" si="15"/>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6"/>
        <v>400.12499999999989</v>
      </c>
      <c r="L297" s="245">
        <f t="shared" si="16"/>
        <v>400.12499999999989</v>
      </c>
      <c r="M297" s="245">
        <f t="shared" si="16"/>
        <v>400.12499999999989</v>
      </c>
      <c r="N297" s="245">
        <f t="shared" si="16"/>
        <v>400.12499999999989</v>
      </c>
      <c r="O297" s="135">
        <v>400.12499999999989</v>
      </c>
      <c r="P297" s="135">
        <v>0</v>
      </c>
      <c r="Q297" s="135">
        <v>0</v>
      </c>
      <c r="R297" s="135">
        <v>0</v>
      </c>
      <c r="S297" s="135">
        <v>0</v>
      </c>
      <c r="T297" s="87"/>
      <c r="U297" s="102" t="s">
        <v>133</v>
      </c>
      <c r="V297" s="5">
        <f t="shared" si="12"/>
        <v>32.140054421768696</v>
      </c>
      <c r="W297" s="5">
        <f t="shared" si="13"/>
        <v>49.670993197278897</v>
      </c>
      <c r="X297" s="5">
        <f t="shared" si="14"/>
        <v>52.592816326530595</v>
      </c>
      <c r="Y297" s="5">
        <f t="shared" si="15"/>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6"/>
        <v>356.88666666666666</v>
      </c>
      <c r="L298" s="245">
        <f t="shared" si="16"/>
        <v>356.88666666666666</v>
      </c>
      <c r="M298" s="245">
        <f t="shared" si="16"/>
        <v>356.88666666666666</v>
      </c>
      <c r="N298" s="245">
        <f t="shared" si="16"/>
        <v>356.88666666666666</v>
      </c>
      <c r="O298" s="135">
        <v>356.88666666666666</v>
      </c>
      <c r="P298" s="135">
        <v>0</v>
      </c>
      <c r="Q298" s="135">
        <v>0</v>
      </c>
      <c r="R298" s="135">
        <v>0</v>
      </c>
      <c r="S298" s="135">
        <v>0</v>
      </c>
      <c r="T298" s="87"/>
      <c r="U298" s="102" t="s">
        <v>134</v>
      </c>
      <c r="V298" s="5">
        <f t="shared" ref="V298:V333" si="17">0.55*$Z298*(K298/$O298)</f>
        <v>31.855999999999991</v>
      </c>
      <c r="W298" s="5">
        <f t="shared" ref="W298:W333" si="18">0.85*$Z298*(L298/$O298)</f>
        <v>49.231999999999985</v>
      </c>
      <c r="X298" s="5">
        <f t="shared" ref="X298:X333" si="19">0.9*$Z298*(M298/$O298)</f>
        <v>52.127999999999986</v>
      </c>
      <c r="Y298" s="5">
        <f t="shared" ref="Y298:Y333" si="20">$Z298*(N298/$O298)</f>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6"/>
        <v>425.65624999999989</v>
      </c>
      <c r="L299" s="245">
        <f t="shared" si="16"/>
        <v>425.65624999999989</v>
      </c>
      <c r="M299" s="245">
        <f t="shared" si="16"/>
        <v>425.65624999999989</v>
      </c>
      <c r="N299" s="245">
        <f t="shared" si="16"/>
        <v>425.65624999999989</v>
      </c>
      <c r="O299" s="135">
        <v>425.65624999999989</v>
      </c>
      <c r="P299" s="135">
        <v>0</v>
      </c>
      <c r="Q299" s="135">
        <v>0</v>
      </c>
      <c r="R299" s="135">
        <v>0</v>
      </c>
      <c r="S299" s="135">
        <v>0</v>
      </c>
      <c r="T299" s="87"/>
      <c r="U299" s="102" t="s">
        <v>135</v>
      </c>
      <c r="V299" s="5">
        <f t="shared" si="17"/>
        <v>31.422187500000042</v>
      </c>
      <c r="W299" s="5">
        <f t="shared" si="18"/>
        <v>48.561562500000058</v>
      </c>
      <c r="X299" s="5">
        <f t="shared" si="19"/>
        <v>51.418125000000067</v>
      </c>
      <c r="Y299" s="5">
        <f t="shared" si="2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ref="K300:N333" si="21">$O300</f>
        <v>80</v>
      </c>
      <c r="L300" s="245">
        <f t="shared" si="21"/>
        <v>80</v>
      </c>
      <c r="M300" s="245">
        <f t="shared" si="21"/>
        <v>80</v>
      </c>
      <c r="N300" s="245">
        <f t="shared" si="21"/>
        <v>80</v>
      </c>
      <c r="O300" s="135">
        <v>80</v>
      </c>
      <c r="P300" s="135">
        <v>0</v>
      </c>
      <c r="Q300" s="135">
        <v>0</v>
      </c>
      <c r="R300" s="135">
        <v>0</v>
      </c>
      <c r="S300" s="135">
        <v>0</v>
      </c>
      <c r="T300" s="87"/>
      <c r="U300" s="102" t="s">
        <v>136</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21"/>
        <v>80</v>
      </c>
      <c r="L301" s="245">
        <f t="shared" si="21"/>
        <v>80</v>
      </c>
      <c r="M301" s="245">
        <f t="shared" si="21"/>
        <v>80</v>
      </c>
      <c r="N301" s="245">
        <f t="shared" si="21"/>
        <v>80</v>
      </c>
      <c r="O301" s="135">
        <v>80</v>
      </c>
      <c r="P301" s="135">
        <v>0</v>
      </c>
      <c r="Q301" s="135">
        <v>0</v>
      </c>
      <c r="R301" s="135">
        <v>0</v>
      </c>
      <c r="S301" s="135">
        <v>0</v>
      </c>
      <c r="T301" s="87"/>
      <c r="U301" s="102" t="s">
        <v>137</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21"/>
        <v>80</v>
      </c>
      <c r="L302" s="245">
        <f t="shared" si="21"/>
        <v>80</v>
      </c>
      <c r="M302" s="245">
        <f t="shared" si="21"/>
        <v>80</v>
      </c>
      <c r="N302" s="245">
        <f t="shared" si="21"/>
        <v>80</v>
      </c>
      <c r="O302" s="135">
        <v>80</v>
      </c>
      <c r="P302" s="135">
        <v>0</v>
      </c>
      <c r="Q302" s="135">
        <v>0</v>
      </c>
      <c r="R302" s="135">
        <v>0</v>
      </c>
      <c r="S302" s="135">
        <v>0</v>
      </c>
      <c r="T302" s="87"/>
      <c r="U302" s="102" t="s">
        <v>138</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21"/>
        <v>80</v>
      </c>
      <c r="L303" s="245">
        <f t="shared" si="21"/>
        <v>80</v>
      </c>
      <c r="M303" s="245">
        <f t="shared" si="21"/>
        <v>80</v>
      </c>
      <c r="N303" s="245">
        <f t="shared" si="21"/>
        <v>80</v>
      </c>
      <c r="O303" s="135">
        <v>80</v>
      </c>
      <c r="P303" s="135">
        <v>0</v>
      </c>
      <c r="Q303" s="135">
        <v>0</v>
      </c>
      <c r="R303" s="135">
        <v>0</v>
      </c>
      <c r="S303" s="135">
        <v>0</v>
      </c>
      <c r="T303" s="87"/>
      <c r="U303" s="102" t="s">
        <v>139</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21"/>
        <v>80</v>
      </c>
      <c r="L304" s="245">
        <f t="shared" si="21"/>
        <v>80</v>
      </c>
      <c r="M304" s="245">
        <f t="shared" si="21"/>
        <v>80</v>
      </c>
      <c r="N304" s="245">
        <f t="shared" si="21"/>
        <v>80</v>
      </c>
      <c r="O304" s="135">
        <v>80</v>
      </c>
      <c r="P304" s="135">
        <v>0</v>
      </c>
      <c r="Q304" s="135">
        <v>0</v>
      </c>
      <c r="R304" s="135">
        <v>0</v>
      </c>
      <c r="S304" s="135">
        <v>0</v>
      </c>
      <c r="T304" s="87"/>
      <c r="U304" s="102" t="s">
        <v>370</v>
      </c>
      <c r="V304" s="5">
        <f t="shared" si="17"/>
        <v>0.45650000000000002</v>
      </c>
      <c r="W304" s="5">
        <f t="shared" si="18"/>
        <v>0.7054999999999999</v>
      </c>
      <c r="X304" s="5">
        <f t="shared" si="19"/>
        <v>0.747</v>
      </c>
      <c r="Y304" s="5">
        <f t="shared" si="2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21"/>
        <v>80</v>
      </c>
      <c r="L305" s="245">
        <f t="shared" si="21"/>
        <v>80</v>
      </c>
      <c r="M305" s="245">
        <f t="shared" si="21"/>
        <v>80</v>
      </c>
      <c r="N305" s="245">
        <f t="shared" si="21"/>
        <v>80</v>
      </c>
      <c r="O305" s="135">
        <v>80</v>
      </c>
      <c r="P305" s="135">
        <v>0</v>
      </c>
      <c r="Q305" s="135">
        <v>0</v>
      </c>
      <c r="R305" s="135">
        <v>0</v>
      </c>
      <c r="S305" s="135">
        <v>0</v>
      </c>
      <c r="T305" s="87"/>
      <c r="U305" s="102" t="s">
        <v>131</v>
      </c>
      <c r="V305" s="5">
        <f t="shared" si="17"/>
        <v>0.45650000000000002</v>
      </c>
      <c r="W305" s="5">
        <f t="shared" si="18"/>
        <v>0.7054999999999999</v>
      </c>
      <c r="X305" s="5">
        <f t="shared" si="19"/>
        <v>0.747</v>
      </c>
      <c r="Y305" s="5">
        <f t="shared" si="2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21"/>
        <v>258.57142857142856</v>
      </c>
      <c r="L306" s="245">
        <f t="shared" si="21"/>
        <v>258.57142857142856</v>
      </c>
      <c r="M306" s="245">
        <f t="shared" si="21"/>
        <v>258.57142857142856</v>
      </c>
      <c r="N306" s="245">
        <f t="shared" si="21"/>
        <v>258.57142857142856</v>
      </c>
      <c r="O306" s="135">
        <v>258.57142857142856</v>
      </c>
      <c r="P306" s="135">
        <v>0</v>
      </c>
      <c r="Q306" s="135">
        <v>0</v>
      </c>
      <c r="R306" s="135">
        <v>0</v>
      </c>
      <c r="S306" s="135">
        <v>0</v>
      </c>
      <c r="T306" s="87"/>
      <c r="U306" s="102" t="s">
        <v>132</v>
      </c>
      <c r="V306" s="5">
        <f t="shared" si="17"/>
        <v>16.288979591836735</v>
      </c>
      <c r="W306" s="5">
        <f t="shared" si="18"/>
        <v>25.173877551020407</v>
      </c>
      <c r="X306" s="5">
        <f t="shared" si="19"/>
        <v>26.654693877551022</v>
      </c>
      <c r="Y306" s="5">
        <f t="shared" si="2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21"/>
        <v>360.12857142857138</v>
      </c>
      <c r="L307" s="245">
        <f t="shared" si="21"/>
        <v>360.12857142857138</v>
      </c>
      <c r="M307" s="245">
        <f t="shared" si="21"/>
        <v>360.12857142857138</v>
      </c>
      <c r="N307" s="245">
        <f t="shared" si="21"/>
        <v>360.12857142857138</v>
      </c>
      <c r="O307" s="135">
        <v>360.12857142857138</v>
      </c>
      <c r="P307" s="135">
        <v>0</v>
      </c>
      <c r="Q307" s="135">
        <v>0</v>
      </c>
      <c r="R307" s="135">
        <v>0</v>
      </c>
      <c r="S307" s="135">
        <v>0</v>
      </c>
      <c r="T307" s="87"/>
      <c r="U307" s="102" t="s">
        <v>133</v>
      </c>
      <c r="V307" s="5">
        <f t="shared" si="17"/>
        <v>31.189810495626837</v>
      </c>
      <c r="W307" s="5">
        <f t="shared" si="18"/>
        <v>48.202434402332379</v>
      </c>
      <c r="X307" s="5">
        <f t="shared" si="19"/>
        <v>51.037871720116634</v>
      </c>
      <c r="Y307" s="5">
        <f t="shared" si="2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si="21"/>
        <v>337.45357142857142</v>
      </c>
      <c r="L308" s="245">
        <f t="shared" si="21"/>
        <v>337.45357142857142</v>
      </c>
      <c r="M308" s="245">
        <f t="shared" si="21"/>
        <v>337.45357142857142</v>
      </c>
      <c r="N308" s="245">
        <f t="shared" si="21"/>
        <v>337.45357142857142</v>
      </c>
      <c r="O308" s="135">
        <v>337.45357142857142</v>
      </c>
      <c r="P308" s="135">
        <v>0</v>
      </c>
      <c r="Q308" s="135">
        <v>0</v>
      </c>
      <c r="R308" s="135">
        <v>0</v>
      </c>
      <c r="S308" s="135">
        <v>0</v>
      </c>
      <c r="T308" s="87"/>
      <c r="U308" s="102" t="s">
        <v>134</v>
      </c>
      <c r="V308" s="5">
        <f t="shared" si="17"/>
        <v>29.815499999999997</v>
      </c>
      <c r="W308" s="5">
        <f t="shared" si="18"/>
        <v>46.078499999999984</v>
      </c>
      <c r="X308" s="5">
        <f t="shared" si="19"/>
        <v>48.788999999999987</v>
      </c>
      <c r="Y308" s="5">
        <f t="shared" si="20"/>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21"/>
        <v>468</v>
      </c>
      <c r="L309" s="245">
        <f t="shared" si="21"/>
        <v>468</v>
      </c>
      <c r="M309" s="245">
        <f t="shared" si="21"/>
        <v>468</v>
      </c>
      <c r="N309" s="245">
        <f t="shared" si="21"/>
        <v>468</v>
      </c>
      <c r="O309" s="135">
        <v>468</v>
      </c>
      <c r="P309" s="135">
        <v>0</v>
      </c>
      <c r="Q309" s="135">
        <v>0</v>
      </c>
      <c r="R309" s="135">
        <v>0</v>
      </c>
      <c r="S309" s="135">
        <v>0</v>
      </c>
      <c r="T309" s="87"/>
      <c r="U309" s="102" t="s">
        <v>135</v>
      </c>
      <c r="V309" s="5">
        <f t="shared" si="17"/>
        <v>32.650000000000027</v>
      </c>
      <c r="W309" s="5">
        <f t="shared" si="18"/>
        <v>50.459090909090939</v>
      </c>
      <c r="X309" s="5">
        <f t="shared" si="19"/>
        <v>53.427272727272765</v>
      </c>
      <c r="Y309" s="5">
        <f t="shared" si="20"/>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21"/>
        <v>80</v>
      </c>
      <c r="L310" s="245">
        <f t="shared" si="21"/>
        <v>80</v>
      </c>
      <c r="M310" s="245">
        <f t="shared" si="21"/>
        <v>80</v>
      </c>
      <c r="N310" s="245">
        <f t="shared" si="21"/>
        <v>80</v>
      </c>
      <c r="O310" s="135">
        <v>80</v>
      </c>
      <c r="P310" s="135">
        <v>0</v>
      </c>
      <c r="Q310" s="135">
        <v>0</v>
      </c>
      <c r="R310" s="135">
        <v>0</v>
      </c>
      <c r="S310" s="135">
        <v>0</v>
      </c>
      <c r="T310" s="87"/>
      <c r="U310" s="102" t="s">
        <v>136</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21"/>
        <v>80</v>
      </c>
      <c r="L311" s="245">
        <f t="shared" si="21"/>
        <v>80</v>
      </c>
      <c r="M311" s="245">
        <f t="shared" si="21"/>
        <v>80</v>
      </c>
      <c r="N311" s="245">
        <f t="shared" si="21"/>
        <v>80</v>
      </c>
      <c r="O311" s="135">
        <v>80</v>
      </c>
      <c r="P311" s="135">
        <v>0</v>
      </c>
      <c r="Q311" s="135">
        <v>0</v>
      </c>
      <c r="R311" s="135">
        <v>0</v>
      </c>
      <c r="S311" s="135">
        <v>0</v>
      </c>
      <c r="T311" s="87"/>
      <c r="U311" s="102" t="s">
        <v>137</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21"/>
        <v>80</v>
      </c>
      <c r="L312" s="245">
        <f t="shared" si="21"/>
        <v>80</v>
      </c>
      <c r="M312" s="245">
        <f t="shared" si="21"/>
        <v>80</v>
      </c>
      <c r="N312" s="245">
        <f t="shared" si="21"/>
        <v>80</v>
      </c>
      <c r="O312" s="135">
        <v>80</v>
      </c>
      <c r="P312" s="135">
        <v>0</v>
      </c>
      <c r="Q312" s="135">
        <v>0</v>
      </c>
      <c r="R312" s="135">
        <v>0</v>
      </c>
      <c r="S312" s="135">
        <v>0</v>
      </c>
      <c r="T312" s="87"/>
      <c r="U312" s="102" t="s">
        <v>138</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21"/>
        <v>80</v>
      </c>
      <c r="L313" s="245">
        <f t="shared" si="21"/>
        <v>80</v>
      </c>
      <c r="M313" s="245">
        <f t="shared" si="21"/>
        <v>80</v>
      </c>
      <c r="N313" s="245">
        <f t="shared" si="21"/>
        <v>80</v>
      </c>
      <c r="O313" s="135">
        <v>80</v>
      </c>
      <c r="P313" s="135">
        <v>0</v>
      </c>
      <c r="Q313" s="135">
        <v>0</v>
      </c>
      <c r="R313" s="135">
        <v>0</v>
      </c>
      <c r="S313" s="135">
        <v>0</v>
      </c>
      <c r="T313" s="87"/>
      <c r="U313" s="102" t="s">
        <v>139</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21"/>
        <v>80</v>
      </c>
      <c r="L314" s="245">
        <f t="shared" si="21"/>
        <v>80</v>
      </c>
      <c r="M314" s="245">
        <f t="shared" si="21"/>
        <v>80</v>
      </c>
      <c r="N314" s="245">
        <f t="shared" si="21"/>
        <v>80</v>
      </c>
      <c r="O314" s="135">
        <v>80</v>
      </c>
      <c r="P314" s="135">
        <v>0</v>
      </c>
      <c r="Q314" s="135">
        <v>0</v>
      </c>
      <c r="R314" s="135">
        <v>0</v>
      </c>
      <c r="S314" s="135">
        <v>0</v>
      </c>
      <c r="T314" s="87"/>
      <c r="U314" s="102" t="s">
        <v>370</v>
      </c>
      <c r="V314" s="5">
        <f t="shared" si="17"/>
        <v>0.45650000000000002</v>
      </c>
      <c r="W314" s="5">
        <f t="shared" si="18"/>
        <v>0.7054999999999999</v>
      </c>
      <c r="X314" s="5">
        <f t="shared" si="19"/>
        <v>0.747</v>
      </c>
      <c r="Y314" s="5">
        <f t="shared" si="20"/>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21"/>
        <v>80</v>
      </c>
      <c r="L315" s="245">
        <f t="shared" si="21"/>
        <v>80</v>
      </c>
      <c r="M315" s="245">
        <f t="shared" si="21"/>
        <v>80</v>
      </c>
      <c r="N315" s="245">
        <f t="shared" si="21"/>
        <v>80</v>
      </c>
      <c r="O315" s="135">
        <v>80</v>
      </c>
      <c r="P315" s="135">
        <v>0</v>
      </c>
      <c r="Q315" s="135">
        <v>0</v>
      </c>
      <c r="R315" s="135">
        <v>0</v>
      </c>
      <c r="S315" s="135">
        <v>0</v>
      </c>
      <c r="T315" s="87"/>
      <c r="U315" s="102" t="s">
        <v>131</v>
      </c>
      <c r="V315" s="5">
        <f t="shared" si="17"/>
        <v>0.45650000000000002</v>
      </c>
      <c r="W315" s="5">
        <f t="shared" si="18"/>
        <v>0.7054999999999999</v>
      </c>
      <c r="X315" s="5">
        <f t="shared" si="19"/>
        <v>0.747</v>
      </c>
      <c r="Y315" s="5">
        <f t="shared" si="20"/>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21"/>
        <v>258.57142857142856</v>
      </c>
      <c r="L316" s="245">
        <f t="shared" si="21"/>
        <v>258.57142857142856</v>
      </c>
      <c r="M316" s="245">
        <f t="shared" si="21"/>
        <v>258.57142857142856</v>
      </c>
      <c r="N316" s="245">
        <f t="shared" si="21"/>
        <v>258.57142857142856</v>
      </c>
      <c r="O316" s="135">
        <v>258.57142857142856</v>
      </c>
      <c r="P316" s="135">
        <v>0</v>
      </c>
      <c r="Q316" s="135">
        <v>0</v>
      </c>
      <c r="R316" s="135">
        <v>0</v>
      </c>
      <c r="S316" s="135">
        <v>0</v>
      </c>
      <c r="T316" s="87"/>
      <c r="U316" s="102" t="s">
        <v>132</v>
      </c>
      <c r="V316" s="5">
        <f t="shared" si="17"/>
        <v>16.288979591836735</v>
      </c>
      <c r="W316" s="5">
        <f t="shared" si="18"/>
        <v>25.173877551020407</v>
      </c>
      <c r="X316" s="5">
        <f t="shared" si="19"/>
        <v>26.654693877551022</v>
      </c>
      <c r="Y316" s="5">
        <f t="shared" si="20"/>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21"/>
        <v>360.12857142857138</v>
      </c>
      <c r="L317" s="245">
        <f t="shared" si="21"/>
        <v>360.12857142857138</v>
      </c>
      <c r="M317" s="245">
        <f t="shared" si="21"/>
        <v>360.12857142857138</v>
      </c>
      <c r="N317" s="245">
        <f t="shared" si="21"/>
        <v>360.12857142857138</v>
      </c>
      <c r="O317" s="135">
        <v>360.12857142857138</v>
      </c>
      <c r="P317" s="135">
        <v>0</v>
      </c>
      <c r="Q317" s="135">
        <v>0</v>
      </c>
      <c r="R317" s="135">
        <v>0</v>
      </c>
      <c r="S317" s="135">
        <v>0</v>
      </c>
      <c r="T317" s="87"/>
      <c r="U317" s="102" t="s">
        <v>133</v>
      </c>
      <c r="V317" s="5">
        <f t="shared" si="17"/>
        <v>31.189810495626837</v>
      </c>
      <c r="W317" s="5">
        <f t="shared" si="18"/>
        <v>48.202434402332379</v>
      </c>
      <c r="X317" s="5">
        <f t="shared" si="19"/>
        <v>51.037871720116634</v>
      </c>
      <c r="Y317" s="5">
        <f t="shared" si="20"/>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21"/>
        <v>337.45357142857142</v>
      </c>
      <c r="L318" s="245">
        <f t="shared" si="21"/>
        <v>337.45357142857142</v>
      </c>
      <c r="M318" s="245">
        <f t="shared" si="21"/>
        <v>337.45357142857142</v>
      </c>
      <c r="N318" s="245">
        <f t="shared" si="21"/>
        <v>337.45357142857142</v>
      </c>
      <c r="O318" s="135">
        <v>337.45357142857142</v>
      </c>
      <c r="P318" s="135">
        <v>0</v>
      </c>
      <c r="Q318" s="135">
        <v>0</v>
      </c>
      <c r="R318" s="135">
        <v>0</v>
      </c>
      <c r="S318" s="135">
        <v>0</v>
      </c>
      <c r="T318" s="87"/>
      <c r="U318" s="102" t="s">
        <v>134</v>
      </c>
      <c r="V318" s="5">
        <f t="shared" si="17"/>
        <v>29.815499999999997</v>
      </c>
      <c r="W318" s="5">
        <f t="shared" si="18"/>
        <v>46.078499999999984</v>
      </c>
      <c r="X318" s="5">
        <f t="shared" si="19"/>
        <v>48.788999999999987</v>
      </c>
      <c r="Y318" s="5">
        <f t="shared" si="20"/>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21"/>
        <v>492.32000000000011</v>
      </c>
      <c r="L319" s="245">
        <f t="shared" si="21"/>
        <v>492.32000000000011</v>
      </c>
      <c r="M319" s="245">
        <f t="shared" si="21"/>
        <v>492.32000000000011</v>
      </c>
      <c r="N319" s="245">
        <f t="shared" si="21"/>
        <v>492.32000000000011</v>
      </c>
      <c r="O319" s="135">
        <v>492.32000000000011</v>
      </c>
      <c r="P319" s="135">
        <v>0</v>
      </c>
      <c r="Q319" s="135">
        <v>0</v>
      </c>
      <c r="R319" s="135">
        <v>0</v>
      </c>
      <c r="S319" s="135">
        <v>0</v>
      </c>
      <c r="T319" s="87"/>
      <c r="U319" s="102" t="s">
        <v>135</v>
      </c>
      <c r="V319" s="5">
        <f t="shared" si="17"/>
        <v>31.540235294117664</v>
      </c>
      <c r="W319" s="5">
        <f t="shared" si="18"/>
        <v>48.744000000000021</v>
      </c>
      <c r="X319" s="5">
        <f t="shared" si="19"/>
        <v>51.611294117647084</v>
      </c>
      <c r="Y319" s="5">
        <f t="shared" si="20"/>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21"/>
        <v>80</v>
      </c>
      <c r="L320" s="245">
        <f t="shared" si="21"/>
        <v>80</v>
      </c>
      <c r="M320" s="245">
        <f t="shared" si="21"/>
        <v>80</v>
      </c>
      <c r="N320" s="245">
        <f t="shared" si="21"/>
        <v>80</v>
      </c>
      <c r="O320" s="135">
        <v>80</v>
      </c>
      <c r="P320" s="135">
        <v>0</v>
      </c>
      <c r="Q320" s="135">
        <v>0</v>
      </c>
      <c r="R320" s="135">
        <v>0</v>
      </c>
      <c r="S320" s="135">
        <v>0</v>
      </c>
      <c r="T320" s="87"/>
      <c r="U320" s="102" t="s">
        <v>136</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21"/>
        <v>80</v>
      </c>
      <c r="L321" s="245">
        <f t="shared" si="21"/>
        <v>80</v>
      </c>
      <c r="M321" s="245">
        <f t="shared" si="21"/>
        <v>80</v>
      </c>
      <c r="N321" s="245">
        <f t="shared" si="21"/>
        <v>80</v>
      </c>
      <c r="O321" s="135">
        <v>80</v>
      </c>
      <c r="P321" s="135">
        <v>0</v>
      </c>
      <c r="Q321" s="135">
        <v>0</v>
      </c>
      <c r="R321" s="135">
        <v>0</v>
      </c>
      <c r="S321" s="135">
        <v>0</v>
      </c>
      <c r="T321" s="87"/>
      <c r="U321" s="102" t="s">
        <v>137</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21"/>
        <v>80</v>
      </c>
      <c r="L322" s="245">
        <f t="shared" si="21"/>
        <v>80</v>
      </c>
      <c r="M322" s="245">
        <f t="shared" si="21"/>
        <v>80</v>
      </c>
      <c r="N322" s="245">
        <f t="shared" si="21"/>
        <v>80</v>
      </c>
      <c r="O322" s="135">
        <v>80</v>
      </c>
      <c r="P322" s="135">
        <v>0</v>
      </c>
      <c r="Q322" s="135">
        <v>0</v>
      </c>
      <c r="R322" s="135">
        <v>0</v>
      </c>
      <c r="S322" s="135">
        <v>0</v>
      </c>
      <c r="T322" s="87"/>
      <c r="U322" s="102" t="s">
        <v>138</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21"/>
        <v>80</v>
      </c>
      <c r="L323" s="245">
        <f t="shared" si="21"/>
        <v>80</v>
      </c>
      <c r="M323" s="245">
        <f t="shared" si="21"/>
        <v>80</v>
      </c>
      <c r="N323" s="245">
        <f t="shared" si="21"/>
        <v>80</v>
      </c>
      <c r="O323" s="135">
        <v>80</v>
      </c>
      <c r="P323" s="135">
        <v>0</v>
      </c>
      <c r="Q323" s="135">
        <v>0</v>
      </c>
      <c r="R323" s="135">
        <v>0</v>
      </c>
      <c r="S323" s="135">
        <v>0</v>
      </c>
      <c r="T323" s="87"/>
      <c r="U323" s="102" t="s">
        <v>139</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21"/>
        <v>80</v>
      </c>
      <c r="L324" s="245">
        <f t="shared" si="21"/>
        <v>80</v>
      </c>
      <c r="M324" s="245">
        <f t="shared" si="21"/>
        <v>80</v>
      </c>
      <c r="N324" s="245">
        <f t="shared" si="21"/>
        <v>80</v>
      </c>
      <c r="O324" s="135">
        <v>80</v>
      </c>
      <c r="P324" s="135">
        <v>0</v>
      </c>
      <c r="Q324" s="135">
        <v>0</v>
      </c>
      <c r="R324" s="135">
        <v>0</v>
      </c>
      <c r="S324" s="135">
        <v>0</v>
      </c>
      <c r="T324" s="87"/>
      <c r="U324" s="102" t="s">
        <v>370</v>
      </c>
      <c r="V324" s="5">
        <f t="shared" si="17"/>
        <v>0.45650000000000002</v>
      </c>
      <c r="W324" s="5">
        <f t="shared" si="18"/>
        <v>0.7054999999999999</v>
      </c>
      <c r="X324" s="5">
        <f t="shared" si="19"/>
        <v>0.747</v>
      </c>
      <c r="Y324" s="5">
        <f t="shared" si="20"/>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21"/>
        <v>80</v>
      </c>
      <c r="L325" s="245">
        <f t="shared" si="21"/>
        <v>80</v>
      </c>
      <c r="M325" s="245">
        <f t="shared" si="21"/>
        <v>80</v>
      </c>
      <c r="N325" s="245">
        <f t="shared" si="21"/>
        <v>80</v>
      </c>
      <c r="O325" s="135">
        <v>80</v>
      </c>
      <c r="P325" s="135">
        <v>0</v>
      </c>
      <c r="Q325" s="135">
        <v>0</v>
      </c>
      <c r="R325" s="135">
        <v>0</v>
      </c>
      <c r="S325" s="135">
        <v>0</v>
      </c>
      <c r="T325" s="87"/>
      <c r="U325" s="102" t="s">
        <v>131</v>
      </c>
      <c r="V325" s="5">
        <f t="shared" si="17"/>
        <v>0.45650000000000002</v>
      </c>
      <c r="W325" s="5">
        <f t="shared" si="18"/>
        <v>0.7054999999999999</v>
      </c>
      <c r="X325" s="5">
        <f t="shared" si="19"/>
        <v>0.747</v>
      </c>
      <c r="Y325" s="5">
        <f t="shared" si="20"/>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21"/>
        <v>258.57142857142856</v>
      </c>
      <c r="L326" s="245">
        <f t="shared" si="21"/>
        <v>258.57142857142856</v>
      </c>
      <c r="M326" s="245">
        <f t="shared" si="21"/>
        <v>258.57142857142856</v>
      </c>
      <c r="N326" s="245">
        <f t="shared" si="21"/>
        <v>258.57142857142856</v>
      </c>
      <c r="O326" s="135">
        <v>258.57142857142856</v>
      </c>
      <c r="P326" s="135">
        <v>0</v>
      </c>
      <c r="Q326" s="135">
        <v>0</v>
      </c>
      <c r="R326" s="135">
        <v>0</v>
      </c>
      <c r="S326" s="135">
        <v>0</v>
      </c>
      <c r="T326" s="87"/>
      <c r="U326" s="102" t="s">
        <v>132</v>
      </c>
      <c r="V326" s="5">
        <f t="shared" si="17"/>
        <v>16.288979591836735</v>
      </c>
      <c r="W326" s="5">
        <f t="shared" si="18"/>
        <v>25.173877551020407</v>
      </c>
      <c r="X326" s="5">
        <f t="shared" si="19"/>
        <v>26.654693877551022</v>
      </c>
      <c r="Y326" s="5">
        <f t="shared" si="20"/>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21"/>
        <v>360.12857142857138</v>
      </c>
      <c r="L327" s="245">
        <f t="shared" si="21"/>
        <v>360.12857142857138</v>
      </c>
      <c r="M327" s="245">
        <f t="shared" si="21"/>
        <v>360.12857142857138</v>
      </c>
      <c r="N327" s="245">
        <f t="shared" si="21"/>
        <v>360.12857142857138</v>
      </c>
      <c r="O327" s="135">
        <v>360.12857142857138</v>
      </c>
      <c r="P327" s="135">
        <v>0</v>
      </c>
      <c r="Q327" s="135">
        <v>0</v>
      </c>
      <c r="R327" s="135">
        <v>0</v>
      </c>
      <c r="S327" s="135">
        <v>0</v>
      </c>
      <c r="T327" s="87"/>
      <c r="U327" s="102" t="s">
        <v>133</v>
      </c>
      <c r="V327" s="5">
        <f t="shared" si="17"/>
        <v>31.189810495626837</v>
      </c>
      <c r="W327" s="5">
        <f t="shared" si="18"/>
        <v>48.202434402332379</v>
      </c>
      <c r="X327" s="5">
        <f t="shared" si="19"/>
        <v>51.037871720116634</v>
      </c>
      <c r="Y327" s="5">
        <f t="shared" si="20"/>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21"/>
        <v>337.45357142857142</v>
      </c>
      <c r="L328" s="245">
        <f t="shared" si="21"/>
        <v>337.45357142857142</v>
      </c>
      <c r="M328" s="245">
        <f t="shared" si="21"/>
        <v>337.45357142857142</v>
      </c>
      <c r="N328" s="245">
        <f t="shared" si="21"/>
        <v>337.45357142857142</v>
      </c>
      <c r="O328" s="135">
        <v>337.45357142857142</v>
      </c>
      <c r="P328" s="135">
        <v>0</v>
      </c>
      <c r="Q328" s="135">
        <v>0</v>
      </c>
      <c r="R328" s="135">
        <v>0</v>
      </c>
      <c r="S328" s="135">
        <v>0</v>
      </c>
      <c r="T328" s="87"/>
      <c r="U328" s="102" t="s">
        <v>134</v>
      </c>
      <c r="V328" s="5">
        <f t="shared" si="17"/>
        <v>29.815499999999997</v>
      </c>
      <c r="W328" s="5">
        <f t="shared" si="18"/>
        <v>46.078499999999984</v>
      </c>
      <c r="X328" s="5">
        <f t="shared" si="19"/>
        <v>48.788999999999987</v>
      </c>
      <c r="Y328" s="5">
        <f t="shared" si="20"/>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21"/>
        <v>492.32000000000011</v>
      </c>
      <c r="L329" s="245">
        <f t="shared" si="21"/>
        <v>492.32000000000011</v>
      </c>
      <c r="M329" s="245">
        <f t="shared" si="21"/>
        <v>492.32000000000011</v>
      </c>
      <c r="N329" s="245">
        <f t="shared" si="21"/>
        <v>492.32000000000011</v>
      </c>
      <c r="O329" s="135">
        <v>492.32000000000011</v>
      </c>
      <c r="P329" s="135">
        <v>0</v>
      </c>
      <c r="Q329" s="135">
        <v>0</v>
      </c>
      <c r="R329" s="135">
        <v>0</v>
      </c>
      <c r="S329" s="135">
        <v>0</v>
      </c>
      <c r="T329" s="87"/>
      <c r="U329" s="102" t="s">
        <v>135</v>
      </c>
      <c r="V329" s="5">
        <f t="shared" si="17"/>
        <v>31.540235294117664</v>
      </c>
      <c r="W329" s="5">
        <f t="shared" si="18"/>
        <v>48.744000000000021</v>
      </c>
      <c r="X329" s="5">
        <f t="shared" si="19"/>
        <v>51.611294117647084</v>
      </c>
      <c r="Y329" s="5">
        <f t="shared" si="20"/>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21"/>
        <v>80</v>
      </c>
      <c r="L330" s="245">
        <f t="shared" si="21"/>
        <v>80</v>
      </c>
      <c r="M330" s="245">
        <f t="shared" si="21"/>
        <v>80</v>
      </c>
      <c r="N330" s="245">
        <f t="shared" si="21"/>
        <v>80</v>
      </c>
      <c r="O330" s="135">
        <v>80</v>
      </c>
      <c r="P330" s="135">
        <v>0</v>
      </c>
      <c r="Q330" s="135">
        <v>0</v>
      </c>
      <c r="R330" s="135">
        <v>0</v>
      </c>
      <c r="S330" s="135">
        <v>0</v>
      </c>
      <c r="T330" s="87"/>
      <c r="U330" s="102" t="s">
        <v>136</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21"/>
        <v>80</v>
      </c>
      <c r="L331" s="245">
        <f t="shared" si="21"/>
        <v>80</v>
      </c>
      <c r="M331" s="245">
        <f t="shared" si="21"/>
        <v>80</v>
      </c>
      <c r="N331" s="245">
        <f t="shared" si="21"/>
        <v>80</v>
      </c>
      <c r="O331" s="135">
        <v>80</v>
      </c>
      <c r="P331" s="135">
        <v>0</v>
      </c>
      <c r="Q331" s="135">
        <v>0</v>
      </c>
      <c r="R331" s="135">
        <v>0</v>
      </c>
      <c r="S331" s="135">
        <v>0</v>
      </c>
      <c r="T331" s="87"/>
      <c r="U331" s="102" t="s">
        <v>137</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21"/>
        <v>80</v>
      </c>
      <c r="L332" s="245">
        <f t="shared" si="21"/>
        <v>80</v>
      </c>
      <c r="M332" s="245">
        <f t="shared" si="21"/>
        <v>80</v>
      </c>
      <c r="N332" s="245">
        <f t="shared" si="21"/>
        <v>80</v>
      </c>
      <c r="O332" s="135">
        <v>80</v>
      </c>
      <c r="P332" s="135">
        <v>0</v>
      </c>
      <c r="Q332" s="135">
        <v>0</v>
      </c>
      <c r="R332" s="135">
        <v>0</v>
      </c>
      <c r="S332" s="135">
        <v>0</v>
      </c>
      <c r="T332" s="87"/>
      <c r="U332" s="102" t="s">
        <v>138</v>
      </c>
      <c r="V332" s="5">
        <f t="shared" si="17"/>
        <v>0.45650000000000002</v>
      </c>
      <c r="W332" s="5">
        <f t="shared" si="18"/>
        <v>0.7054999999999999</v>
      </c>
      <c r="X332" s="5">
        <f t="shared" si="19"/>
        <v>0.747</v>
      </c>
      <c r="Y332" s="5">
        <f t="shared" si="20"/>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21"/>
        <v>80</v>
      </c>
      <c r="L333" s="245">
        <f t="shared" si="21"/>
        <v>80</v>
      </c>
      <c r="M333" s="245">
        <f t="shared" si="21"/>
        <v>80</v>
      </c>
      <c r="N333" s="245">
        <f t="shared" si="21"/>
        <v>80</v>
      </c>
      <c r="O333" s="135">
        <v>80</v>
      </c>
      <c r="P333" s="135">
        <v>0</v>
      </c>
      <c r="Q333" s="135">
        <v>0</v>
      </c>
      <c r="R333" s="135">
        <v>0</v>
      </c>
      <c r="S333" s="135">
        <v>0</v>
      </c>
      <c r="T333" s="87"/>
      <c r="U333" s="102" t="s">
        <v>139</v>
      </c>
      <c r="V333" s="5">
        <f t="shared" si="17"/>
        <v>0.45650000000000002</v>
      </c>
      <c r="W333" s="5">
        <f t="shared" si="18"/>
        <v>0.7054999999999999</v>
      </c>
      <c r="X333" s="5">
        <f t="shared" si="19"/>
        <v>0.747</v>
      </c>
      <c r="Y333" s="5">
        <f t="shared" si="20"/>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319.5</v>
      </c>
      <c r="L348" s="135">
        <v>319.5</v>
      </c>
      <c r="M348" s="135">
        <v>319.5</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319.5</v>
      </c>
      <c r="L349" s="135">
        <v>319.5</v>
      </c>
      <c r="M349" s="135">
        <v>319.5</v>
      </c>
      <c r="N349" s="135">
        <v>0</v>
      </c>
      <c r="O349" s="135">
        <v>0</v>
      </c>
      <c r="P349" s="135">
        <v>0</v>
      </c>
      <c r="Q349" s="135">
        <v>0</v>
      </c>
      <c r="R349" s="135">
        <v>0</v>
      </c>
      <c r="S349" s="135">
        <v>0</v>
      </c>
      <c r="T349" s="87"/>
      <c r="U349" s="102" t="s">
        <v>131</v>
      </c>
      <c r="V349" s="136">
        <v>16.3</v>
      </c>
      <c r="W349" s="136">
        <v>16.3</v>
      </c>
      <c r="X349" s="136">
        <v>16.3</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834.95768964280956</v>
      </c>
      <c r="L350" s="135">
        <v>834.95768964280956</v>
      </c>
      <c r="M350" s="135">
        <v>834.95768964280956</v>
      </c>
      <c r="N350" s="135">
        <v>0</v>
      </c>
      <c r="O350" s="135">
        <v>0</v>
      </c>
      <c r="P350" s="135">
        <v>0</v>
      </c>
      <c r="Q350" s="135">
        <v>0</v>
      </c>
      <c r="R350" s="135">
        <v>0</v>
      </c>
      <c r="S350" s="135">
        <v>0</v>
      </c>
      <c r="T350" s="87"/>
      <c r="U350" s="102" t="s">
        <v>132</v>
      </c>
      <c r="V350" s="136">
        <v>16.2</v>
      </c>
      <c r="W350" s="136">
        <v>16.2</v>
      </c>
      <c r="X350" s="136">
        <v>16.2</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1472.7208603315589</v>
      </c>
      <c r="L351" s="135">
        <v>1472.7208603315589</v>
      </c>
      <c r="M351" s="135">
        <v>1472.7208603315589</v>
      </c>
      <c r="N351" s="135">
        <v>0</v>
      </c>
      <c r="O351" s="135">
        <v>0</v>
      </c>
      <c r="P351" s="135">
        <v>0</v>
      </c>
      <c r="Q351" s="135">
        <v>0</v>
      </c>
      <c r="R351" s="135">
        <v>0</v>
      </c>
      <c r="S351" s="135">
        <v>0</v>
      </c>
      <c r="T351" s="87"/>
      <c r="U351" s="102" t="s">
        <v>133</v>
      </c>
      <c r="V351" s="136">
        <v>34</v>
      </c>
      <c r="W351" s="136">
        <v>34</v>
      </c>
      <c r="X351" s="136">
        <v>34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2161.5945606630453</v>
      </c>
      <c r="L352" s="135">
        <v>2161.5945606630453</v>
      </c>
      <c r="M352" s="135">
        <v>2161.5945606630453</v>
      </c>
      <c r="N352" s="135">
        <v>0</v>
      </c>
      <c r="O352" s="135">
        <v>0</v>
      </c>
      <c r="P352" s="135">
        <v>0</v>
      </c>
      <c r="Q352" s="135">
        <v>0</v>
      </c>
      <c r="R352" s="135">
        <v>0</v>
      </c>
      <c r="S352" s="135">
        <v>0</v>
      </c>
      <c r="T352" s="87"/>
      <c r="U352" s="102" t="s">
        <v>134</v>
      </c>
      <c r="V352" s="136">
        <v>54.8</v>
      </c>
      <c r="W352" s="136">
        <v>54.8</v>
      </c>
      <c r="X352" s="136">
        <v>54.8</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2967.6186224109038</v>
      </c>
      <c r="L353" s="135">
        <v>2967.6186224109038</v>
      </c>
      <c r="M353" s="135">
        <v>2967.6186224109038</v>
      </c>
      <c r="N353" s="135">
        <v>0</v>
      </c>
      <c r="O353" s="135">
        <v>0</v>
      </c>
      <c r="P353" s="135">
        <v>0</v>
      </c>
      <c r="Q353" s="135">
        <v>0</v>
      </c>
      <c r="R353" s="135">
        <v>0</v>
      </c>
      <c r="S353" s="135">
        <v>0</v>
      </c>
      <c r="T353" s="87"/>
      <c r="U353" s="102" t="s">
        <v>135</v>
      </c>
      <c r="V353" s="136">
        <v>72.099999999999994</v>
      </c>
      <c r="W353" s="136">
        <v>72.099999999999994</v>
      </c>
      <c r="X353" s="136">
        <v>72.099999999999994</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3621.6242509227359</v>
      </c>
      <c r="L354" s="135">
        <v>3621.6242509227359</v>
      </c>
      <c r="M354" s="135">
        <v>3621.6242509227359</v>
      </c>
      <c r="N354" s="135">
        <v>0</v>
      </c>
      <c r="O354" s="135">
        <v>0</v>
      </c>
      <c r="P354" s="135">
        <v>0</v>
      </c>
      <c r="Q354" s="135">
        <v>0</v>
      </c>
      <c r="R354" s="135">
        <v>0</v>
      </c>
      <c r="S354" s="135">
        <v>0</v>
      </c>
      <c r="T354" s="87"/>
      <c r="U354" s="102" t="s">
        <v>136</v>
      </c>
      <c r="V354" s="136">
        <v>56.6</v>
      </c>
      <c r="W354" s="136">
        <v>56.6</v>
      </c>
      <c r="X354" s="136">
        <v>56.6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3621.6242509227359</v>
      </c>
      <c r="L355" s="135">
        <v>3621.6242509227359</v>
      </c>
      <c r="M355" s="135">
        <v>3621.6242509227359</v>
      </c>
      <c r="N355" s="135">
        <v>0</v>
      </c>
      <c r="O355" s="135">
        <v>0</v>
      </c>
      <c r="P355" s="135">
        <v>0</v>
      </c>
      <c r="Q355" s="135">
        <v>0</v>
      </c>
      <c r="R355" s="135">
        <v>0</v>
      </c>
      <c r="S355" s="135">
        <v>0</v>
      </c>
      <c r="T355" s="87"/>
      <c r="U355" s="102" t="s">
        <v>137</v>
      </c>
      <c r="V355" s="136">
        <v>21.9</v>
      </c>
      <c r="W355" s="136">
        <v>21.9</v>
      </c>
      <c r="X355" s="136">
        <v>21.9</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3621.6242509227359</v>
      </c>
      <c r="L356" s="135">
        <v>3621.6242509227359</v>
      </c>
      <c r="M356" s="135">
        <v>3621.6242509227359</v>
      </c>
      <c r="N356" s="135">
        <v>0</v>
      </c>
      <c r="O356" s="135">
        <v>0</v>
      </c>
      <c r="P356" s="135">
        <v>0</v>
      </c>
      <c r="Q356" s="135">
        <v>0</v>
      </c>
      <c r="R356" s="135">
        <v>0</v>
      </c>
      <c r="S356" s="135">
        <v>0</v>
      </c>
      <c r="T356" s="87"/>
      <c r="U356" s="102" t="s">
        <v>138</v>
      </c>
      <c r="V356" s="136">
        <v>4.9000000000000004</v>
      </c>
      <c r="W356" s="136">
        <v>4.9000000000000004</v>
      </c>
      <c r="X356" s="136">
        <v>4.9000000000000004</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3621.6242509227359</v>
      </c>
      <c r="L357" s="135">
        <v>3621.6242509227359</v>
      </c>
      <c r="M357" s="135">
        <v>3621.6242509227359</v>
      </c>
      <c r="N357" s="135">
        <v>0</v>
      </c>
      <c r="O357" s="135">
        <v>0</v>
      </c>
      <c r="P357" s="135">
        <v>0</v>
      </c>
      <c r="Q357" s="135">
        <v>0</v>
      </c>
      <c r="R357" s="135">
        <v>0</v>
      </c>
      <c r="S357" s="135">
        <v>0</v>
      </c>
      <c r="T357" s="87"/>
      <c r="U357" s="102" t="s">
        <v>139</v>
      </c>
      <c r="V357" s="136">
        <v>5.5</v>
      </c>
      <c r="W357" s="136">
        <v>5.5</v>
      </c>
      <c r="X357" s="136">
        <v>5.5</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M363" si="22">$O358</f>
        <v>350.51428571428568</v>
      </c>
      <c r="L358" s="245">
        <f t="shared" si="22"/>
        <v>350.51428571428568</v>
      </c>
      <c r="M358" s="245">
        <f t="shared" si="22"/>
        <v>350.51428571428568</v>
      </c>
      <c r="N358" s="245">
        <f t="shared" ref="N358:N379" si="23">$O358</f>
        <v>350.51428571428568</v>
      </c>
      <c r="O358" s="135">
        <v>350.51428571428568</v>
      </c>
      <c r="P358" s="135">
        <v>0</v>
      </c>
      <c r="Q358" s="135">
        <v>0</v>
      </c>
      <c r="R358" s="135">
        <v>0</v>
      </c>
      <c r="S358" s="135">
        <v>0</v>
      </c>
      <c r="T358" s="87"/>
      <c r="U358" s="102" t="s">
        <v>370</v>
      </c>
      <c r="V358" s="5">
        <f t="shared" ref="V358:V379" si="24">0.55*$Z358*(K358/$O358)</f>
        <v>10.601343537414968</v>
      </c>
      <c r="W358" s="5">
        <f t="shared" ref="W358:W359" si="25">0.85*$Z358*(L358/$O358)</f>
        <v>16.38389455782313</v>
      </c>
      <c r="X358" s="5">
        <f t="shared" ref="X358:X379" si="26">0.9*$Z358*(M358/$O358)</f>
        <v>17.347653061224491</v>
      </c>
      <c r="Y358" s="5">
        <f t="shared" ref="Y358:Y361" si="27">$Z358*(N358/$O358)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22"/>
        <v>541.3295454545455</v>
      </c>
      <c r="L359" s="245">
        <f t="shared" si="22"/>
        <v>541.3295454545455</v>
      </c>
      <c r="M359" s="245">
        <f t="shared" si="22"/>
        <v>541.3295454545455</v>
      </c>
      <c r="N359" s="245">
        <f t="shared" si="23"/>
        <v>541.3295454545455</v>
      </c>
      <c r="O359" s="135">
        <v>541.3295454545455</v>
      </c>
      <c r="P359" s="135">
        <v>0</v>
      </c>
      <c r="Q359" s="135">
        <v>0</v>
      </c>
      <c r="R359" s="135">
        <v>0</v>
      </c>
      <c r="S359" s="135">
        <v>0</v>
      </c>
      <c r="T359" s="87"/>
      <c r="U359" s="102" t="s">
        <v>131</v>
      </c>
      <c r="V359" s="5">
        <f t="shared" si="24"/>
        <v>14.765285714285721</v>
      </c>
      <c r="W359" s="5">
        <f t="shared" si="25"/>
        <v>22.819077922077931</v>
      </c>
      <c r="X359" s="5">
        <f t="shared" si="26"/>
        <v>24.161376623376633</v>
      </c>
      <c r="Y359" s="5">
        <f t="shared" si="27"/>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22"/>
        <v>641.43636363636369</v>
      </c>
      <c r="L360" s="245">
        <f t="shared" si="22"/>
        <v>641.43636363636369</v>
      </c>
      <c r="M360" s="245">
        <f t="shared" si="22"/>
        <v>641.43636363636369</v>
      </c>
      <c r="N360" s="245">
        <f t="shared" si="23"/>
        <v>641.43636363636369</v>
      </c>
      <c r="O360" s="135">
        <v>641.43636363636369</v>
      </c>
      <c r="P360" s="135">
        <v>0</v>
      </c>
      <c r="Q360" s="135">
        <v>0</v>
      </c>
      <c r="R360" s="135">
        <v>0</v>
      </c>
      <c r="S360" s="135">
        <v>0</v>
      </c>
      <c r="T360" s="87"/>
      <c r="U360" s="102" t="s">
        <v>132</v>
      </c>
      <c r="V360" s="5">
        <f t="shared" si="24"/>
        <v>18.784687500000004</v>
      </c>
      <c r="W360" s="136">
        <f>0.7*$Z360*(L360/$O360)</f>
        <v>23.90778409090909</v>
      </c>
      <c r="X360" s="5">
        <f t="shared" si="26"/>
        <v>30.738579545454549</v>
      </c>
      <c r="Y360" s="5">
        <f t="shared" si="27"/>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22"/>
        <v>1009.9227272727273</v>
      </c>
      <c r="L361" s="245">
        <f t="shared" si="22"/>
        <v>1009.9227272727273</v>
      </c>
      <c r="M361" s="245">
        <f t="shared" si="22"/>
        <v>1009.9227272727273</v>
      </c>
      <c r="N361" s="245">
        <f t="shared" si="23"/>
        <v>1009.9227272727273</v>
      </c>
      <c r="O361" s="135">
        <v>1009.9227272727273</v>
      </c>
      <c r="P361" s="135">
        <v>0</v>
      </c>
      <c r="Q361" s="135">
        <v>0</v>
      </c>
      <c r="R361" s="135">
        <v>0</v>
      </c>
      <c r="S361" s="135">
        <v>0</v>
      </c>
      <c r="T361" s="87"/>
      <c r="U361" s="102" t="s">
        <v>133</v>
      </c>
      <c r="V361" s="5">
        <f t="shared" si="24"/>
        <v>38.205153061224486</v>
      </c>
      <c r="W361" s="5">
        <f t="shared" ref="W361:W369" si="28">0.85*$Z361*(L361/$O361)</f>
        <v>59.044327458256021</v>
      </c>
      <c r="X361" s="5">
        <f t="shared" si="26"/>
        <v>62.517523191094611</v>
      </c>
      <c r="Y361" s="5">
        <f t="shared" si="27"/>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22"/>
        <v>1827</v>
      </c>
      <c r="L362" s="245">
        <f t="shared" si="22"/>
        <v>1827</v>
      </c>
      <c r="M362" s="245">
        <f t="shared" si="22"/>
        <v>1827</v>
      </c>
      <c r="N362" s="245">
        <f t="shared" si="23"/>
        <v>1827</v>
      </c>
      <c r="O362" s="135">
        <v>1827</v>
      </c>
      <c r="P362" s="135">
        <v>0</v>
      </c>
      <c r="Q362" s="135">
        <v>0</v>
      </c>
      <c r="R362" s="135">
        <v>0</v>
      </c>
      <c r="S362" s="135">
        <v>0</v>
      </c>
      <c r="T362" s="87"/>
      <c r="U362" s="102" t="s">
        <v>134</v>
      </c>
      <c r="V362" s="5">
        <f t="shared" si="24"/>
        <v>51.089624999999998</v>
      </c>
      <c r="W362" s="5">
        <f t="shared" si="28"/>
        <v>78.956693181818167</v>
      </c>
      <c r="X362" s="5">
        <f t="shared" si="26"/>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22"/>
        <v>1798.614583333333</v>
      </c>
      <c r="L363" s="245">
        <f t="shared" si="22"/>
        <v>1798.614583333333</v>
      </c>
      <c r="M363" s="245">
        <f t="shared" si="22"/>
        <v>1798.614583333333</v>
      </c>
      <c r="N363" s="245">
        <f t="shared" si="23"/>
        <v>1798.614583333333</v>
      </c>
      <c r="O363" s="135">
        <v>1798.614583333333</v>
      </c>
      <c r="P363" s="135">
        <v>0</v>
      </c>
      <c r="Q363" s="135">
        <v>0</v>
      </c>
      <c r="R363" s="135">
        <v>0</v>
      </c>
      <c r="S363" s="135">
        <v>0</v>
      </c>
      <c r="T363" s="87"/>
      <c r="U363" s="102" t="s">
        <v>135</v>
      </c>
      <c r="V363" s="5">
        <f t="shared" si="24"/>
        <v>38.266545698924759</v>
      </c>
      <c r="W363" s="5">
        <f t="shared" si="28"/>
        <v>59.139206989247349</v>
      </c>
      <c r="X363" s="5">
        <f t="shared" si="26"/>
        <v>62.617983870967784</v>
      </c>
      <c r="Y363" s="5">
        <f t="shared" ref="Y363:Y371" si="29">$Z363*(N363/$O363)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ref="K364:M427" si="30">$O364</f>
        <v>100</v>
      </c>
      <c r="L364" s="245">
        <f t="shared" si="30"/>
        <v>100</v>
      </c>
      <c r="M364" s="245">
        <f t="shared" si="30"/>
        <v>100</v>
      </c>
      <c r="N364" s="245">
        <f t="shared" si="23"/>
        <v>100</v>
      </c>
      <c r="O364" s="135">
        <v>100</v>
      </c>
      <c r="P364" s="135">
        <v>0</v>
      </c>
      <c r="Q364" s="135">
        <v>0</v>
      </c>
      <c r="R364" s="135">
        <v>0</v>
      </c>
      <c r="S364" s="135">
        <v>0</v>
      </c>
      <c r="T364" s="87"/>
      <c r="U364" s="102" t="s">
        <v>136</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30"/>
        <v>100</v>
      </c>
      <c r="L365" s="245">
        <f t="shared" si="30"/>
        <v>100</v>
      </c>
      <c r="M365" s="245">
        <f t="shared" si="30"/>
        <v>100</v>
      </c>
      <c r="N365" s="245">
        <f t="shared" si="23"/>
        <v>100</v>
      </c>
      <c r="O365" s="135">
        <v>100</v>
      </c>
      <c r="P365" s="135">
        <v>0</v>
      </c>
      <c r="Q365" s="135">
        <v>0</v>
      </c>
      <c r="R365" s="135">
        <v>0</v>
      </c>
      <c r="S365" s="135">
        <v>0</v>
      </c>
      <c r="T365" s="87"/>
      <c r="U365" s="102" t="s">
        <v>137</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30"/>
        <v>100</v>
      </c>
      <c r="L366" s="245">
        <f t="shared" si="30"/>
        <v>100</v>
      </c>
      <c r="M366" s="245">
        <f t="shared" si="30"/>
        <v>100</v>
      </c>
      <c r="N366" s="245">
        <f t="shared" si="23"/>
        <v>100</v>
      </c>
      <c r="O366" s="135">
        <v>100</v>
      </c>
      <c r="P366" s="135">
        <v>0</v>
      </c>
      <c r="Q366" s="135">
        <v>0</v>
      </c>
      <c r="R366" s="135">
        <v>0</v>
      </c>
      <c r="S366" s="135">
        <v>0</v>
      </c>
      <c r="T366" s="87"/>
      <c r="U366" s="102" t="s">
        <v>138</v>
      </c>
      <c r="V366" s="5">
        <f t="shared" si="24"/>
        <v>0.55000000000000004</v>
      </c>
      <c r="W366" s="5">
        <f t="shared" si="28"/>
        <v>0.85</v>
      </c>
      <c r="X366" s="5">
        <f t="shared" si="26"/>
        <v>0.9</v>
      </c>
      <c r="Y366" s="5">
        <f t="shared" si="29"/>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30"/>
        <v>100</v>
      </c>
      <c r="L367" s="245">
        <f t="shared" si="30"/>
        <v>100</v>
      </c>
      <c r="M367" s="245">
        <f t="shared" si="30"/>
        <v>100</v>
      </c>
      <c r="N367" s="245">
        <f t="shared" si="23"/>
        <v>100</v>
      </c>
      <c r="O367" s="135">
        <v>100</v>
      </c>
      <c r="P367" s="135">
        <v>0</v>
      </c>
      <c r="Q367" s="135">
        <v>0</v>
      </c>
      <c r="R367" s="135">
        <v>0</v>
      </c>
      <c r="S367" s="135">
        <v>0</v>
      </c>
      <c r="T367" s="87"/>
      <c r="U367" s="102" t="s">
        <v>139</v>
      </c>
      <c r="V367" s="5">
        <f t="shared" si="24"/>
        <v>0.55000000000000004</v>
      </c>
      <c r="W367" s="5">
        <f t="shared" si="28"/>
        <v>0.85</v>
      </c>
      <c r="X367" s="5">
        <f t="shared" si="26"/>
        <v>0.9</v>
      </c>
      <c r="Y367" s="5">
        <f t="shared" si="29"/>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30"/>
        <v>350.51428571428568</v>
      </c>
      <c r="L368" s="245">
        <f t="shared" si="30"/>
        <v>350.51428571428568</v>
      </c>
      <c r="M368" s="245">
        <f t="shared" si="30"/>
        <v>350.51428571428568</v>
      </c>
      <c r="N368" s="245">
        <f t="shared" si="23"/>
        <v>350.51428571428568</v>
      </c>
      <c r="O368" s="135">
        <v>350.51428571428568</v>
      </c>
      <c r="P368" s="135">
        <v>0</v>
      </c>
      <c r="Q368" s="135">
        <v>0</v>
      </c>
      <c r="R368" s="135">
        <v>0</v>
      </c>
      <c r="S368" s="135">
        <v>0</v>
      </c>
      <c r="T368" s="87"/>
      <c r="U368" s="102" t="s">
        <v>370</v>
      </c>
      <c r="V368" s="5">
        <f t="shared" si="24"/>
        <v>10.601343537414968</v>
      </c>
      <c r="W368" s="5">
        <f t="shared" si="28"/>
        <v>16.38389455782313</v>
      </c>
      <c r="X368" s="5">
        <f t="shared" si="26"/>
        <v>17.347653061224491</v>
      </c>
      <c r="Y368" s="5">
        <f t="shared" si="29"/>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30"/>
        <v>541.3295454545455</v>
      </c>
      <c r="L369" s="245">
        <f t="shared" si="30"/>
        <v>541.3295454545455</v>
      </c>
      <c r="M369" s="245">
        <f t="shared" si="30"/>
        <v>541.3295454545455</v>
      </c>
      <c r="N369" s="245">
        <f t="shared" si="23"/>
        <v>541.3295454545455</v>
      </c>
      <c r="O369" s="135">
        <v>541.3295454545455</v>
      </c>
      <c r="P369" s="135">
        <v>0</v>
      </c>
      <c r="Q369" s="135">
        <v>0</v>
      </c>
      <c r="R369" s="135">
        <v>0</v>
      </c>
      <c r="S369" s="135">
        <v>0</v>
      </c>
      <c r="T369" s="87"/>
      <c r="U369" s="102" t="s">
        <v>131</v>
      </c>
      <c r="V369" s="5">
        <f t="shared" si="24"/>
        <v>14.765285714285721</v>
      </c>
      <c r="W369" s="5">
        <f t="shared" si="28"/>
        <v>22.819077922077931</v>
      </c>
      <c r="X369" s="5">
        <f t="shared" si="26"/>
        <v>24.161376623376633</v>
      </c>
      <c r="Y369" s="5">
        <f t="shared" si="29"/>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30"/>
        <v>641.43636363636369</v>
      </c>
      <c r="L370" s="245">
        <f t="shared" si="30"/>
        <v>641.43636363636369</v>
      </c>
      <c r="M370" s="245">
        <f t="shared" si="30"/>
        <v>641.43636363636369</v>
      </c>
      <c r="N370" s="245">
        <f t="shared" si="23"/>
        <v>641.43636363636369</v>
      </c>
      <c r="O370" s="135">
        <v>641.43636363636369</v>
      </c>
      <c r="P370" s="135">
        <v>0</v>
      </c>
      <c r="Q370" s="135">
        <v>0</v>
      </c>
      <c r="R370" s="135">
        <v>0</v>
      </c>
      <c r="S370" s="135">
        <v>0</v>
      </c>
      <c r="T370" s="87"/>
      <c r="U370" s="102" t="s">
        <v>132</v>
      </c>
      <c r="V370" s="5">
        <f t="shared" si="24"/>
        <v>18.784687500000004</v>
      </c>
      <c r="W370" s="136">
        <f>0.7*$Z370*(L370/$O370)</f>
        <v>23.90778409090909</v>
      </c>
      <c r="X370" s="5">
        <f t="shared" si="26"/>
        <v>30.738579545454549</v>
      </c>
      <c r="Y370" s="5">
        <f t="shared" si="29"/>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30"/>
        <v>1009.9227272727273</v>
      </c>
      <c r="L371" s="245">
        <f t="shared" si="30"/>
        <v>1009.9227272727273</v>
      </c>
      <c r="M371" s="245">
        <f t="shared" si="30"/>
        <v>1009.9227272727273</v>
      </c>
      <c r="N371" s="245">
        <f t="shared" si="23"/>
        <v>1009.9227272727273</v>
      </c>
      <c r="O371" s="135">
        <v>1009.9227272727273</v>
      </c>
      <c r="P371" s="135">
        <v>0</v>
      </c>
      <c r="Q371" s="135">
        <v>0</v>
      </c>
      <c r="R371" s="135">
        <v>0</v>
      </c>
      <c r="S371" s="135">
        <v>0</v>
      </c>
      <c r="T371" s="87"/>
      <c r="U371" s="102" t="s">
        <v>133</v>
      </c>
      <c r="V371" s="5">
        <f t="shared" si="24"/>
        <v>38.205153061224486</v>
      </c>
      <c r="W371" s="5">
        <f t="shared" ref="W371:W379" si="31">0.85*$Z371*(L371/$O371)</f>
        <v>59.044327458256021</v>
      </c>
      <c r="X371" s="5">
        <f t="shared" si="26"/>
        <v>62.517523191094611</v>
      </c>
      <c r="Y371" s="5">
        <f t="shared" si="29"/>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30"/>
        <v>1827</v>
      </c>
      <c r="L372" s="245">
        <f t="shared" si="30"/>
        <v>1827</v>
      </c>
      <c r="M372" s="245">
        <f t="shared" si="30"/>
        <v>1827</v>
      </c>
      <c r="N372" s="245">
        <f t="shared" si="23"/>
        <v>1827</v>
      </c>
      <c r="O372" s="135">
        <v>1827</v>
      </c>
      <c r="P372" s="135">
        <v>0</v>
      </c>
      <c r="Q372" s="135">
        <v>0</v>
      </c>
      <c r="R372" s="135">
        <v>0</v>
      </c>
      <c r="S372" s="135">
        <v>0</v>
      </c>
      <c r="T372" s="87"/>
      <c r="U372" s="102" t="s">
        <v>134</v>
      </c>
      <c r="V372" s="5">
        <f t="shared" si="24"/>
        <v>51.089624999999998</v>
      </c>
      <c r="W372" s="5">
        <f t="shared" si="31"/>
        <v>78.956693181818167</v>
      </c>
      <c r="X372" s="5">
        <f t="shared" si="26"/>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30"/>
        <v>940.00749999999994</v>
      </c>
      <c r="L373" s="245">
        <f t="shared" si="30"/>
        <v>940.00749999999994</v>
      </c>
      <c r="M373" s="245">
        <f t="shared" si="30"/>
        <v>940.00749999999994</v>
      </c>
      <c r="N373" s="245">
        <f t="shared" si="23"/>
        <v>940.00749999999994</v>
      </c>
      <c r="O373" s="135">
        <v>940.00749999999994</v>
      </c>
      <c r="P373" s="135">
        <v>0</v>
      </c>
      <c r="Q373" s="135">
        <v>0</v>
      </c>
      <c r="R373" s="135">
        <v>0</v>
      </c>
      <c r="S373" s="135">
        <v>0</v>
      </c>
      <c r="T373" s="87"/>
      <c r="U373" s="102" t="s">
        <v>135</v>
      </c>
      <c r="V373" s="5">
        <f t="shared" si="24"/>
        <v>17.098124999999992</v>
      </c>
      <c r="W373" s="5">
        <f t="shared" si="31"/>
        <v>26.424374999999984</v>
      </c>
      <c r="X373" s="5">
        <f t="shared" si="26"/>
        <v>27.978749999999984</v>
      </c>
      <c r="Y373" s="5">
        <f t="shared" ref="Y373:Y381" si="32">$Z373*(N373/$O373)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si="30"/>
        <v>100</v>
      </c>
      <c r="L374" s="245">
        <f t="shared" si="30"/>
        <v>100</v>
      </c>
      <c r="M374" s="245">
        <f t="shared" si="30"/>
        <v>100</v>
      </c>
      <c r="N374" s="245">
        <f t="shared" si="23"/>
        <v>100</v>
      </c>
      <c r="O374" s="135">
        <v>100</v>
      </c>
      <c r="P374" s="135">
        <v>0</v>
      </c>
      <c r="Q374" s="135">
        <v>0</v>
      </c>
      <c r="R374" s="135">
        <v>0</v>
      </c>
      <c r="S374" s="135">
        <v>0</v>
      </c>
      <c r="T374" s="87"/>
      <c r="U374" s="102" t="s">
        <v>136</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30"/>
        <v>100</v>
      </c>
      <c r="L375" s="245">
        <f t="shared" si="30"/>
        <v>100</v>
      </c>
      <c r="M375" s="245">
        <f t="shared" si="30"/>
        <v>100</v>
      </c>
      <c r="N375" s="245">
        <f t="shared" si="23"/>
        <v>100</v>
      </c>
      <c r="O375" s="135">
        <v>100</v>
      </c>
      <c r="P375" s="135">
        <v>0</v>
      </c>
      <c r="Q375" s="135">
        <v>0</v>
      </c>
      <c r="R375" s="135">
        <v>0</v>
      </c>
      <c r="S375" s="135">
        <v>0</v>
      </c>
      <c r="T375" s="87"/>
      <c r="U375" s="102" t="s">
        <v>137</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30"/>
        <v>100</v>
      </c>
      <c r="L376" s="245">
        <f t="shared" si="30"/>
        <v>100</v>
      </c>
      <c r="M376" s="245">
        <f t="shared" si="30"/>
        <v>100</v>
      </c>
      <c r="N376" s="245">
        <f t="shared" si="23"/>
        <v>100</v>
      </c>
      <c r="O376" s="135">
        <v>100</v>
      </c>
      <c r="P376" s="135">
        <v>0</v>
      </c>
      <c r="Q376" s="135">
        <v>0</v>
      </c>
      <c r="R376" s="135">
        <v>0</v>
      </c>
      <c r="S376" s="135">
        <v>0</v>
      </c>
      <c r="T376" s="87"/>
      <c r="U376" s="102" t="s">
        <v>138</v>
      </c>
      <c r="V376" s="5">
        <f t="shared" si="24"/>
        <v>0.55000000000000004</v>
      </c>
      <c r="W376" s="5">
        <f t="shared" si="31"/>
        <v>0.85</v>
      </c>
      <c r="X376" s="5">
        <f t="shared" si="26"/>
        <v>0.9</v>
      </c>
      <c r="Y376" s="5">
        <f t="shared" si="32"/>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30"/>
        <v>100</v>
      </c>
      <c r="L377" s="245">
        <f t="shared" si="30"/>
        <v>100</v>
      </c>
      <c r="M377" s="245">
        <f t="shared" si="30"/>
        <v>100</v>
      </c>
      <c r="N377" s="245">
        <f t="shared" si="23"/>
        <v>100</v>
      </c>
      <c r="O377" s="135">
        <v>100</v>
      </c>
      <c r="P377" s="135">
        <v>0</v>
      </c>
      <c r="Q377" s="135">
        <v>0</v>
      </c>
      <c r="R377" s="135">
        <v>0</v>
      </c>
      <c r="S377" s="135">
        <v>0</v>
      </c>
      <c r="T377" s="87"/>
      <c r="U377" s="102" t="s">
        <v>139</v>
      </c>
      <c r="V377" s="5">
        <f t="shared" si="24"/>
        <v>0.55000000000000004</v>
      </c>
      <c r="W377" s="5">
        <f t="shared" si="31"/>
        <v>0.85</v>
      </c>
      <c r="X377" s="5">
        <f t="shared" si="26"/>
        <v>0.9</v>
      </c>
      <c r="Y377" s="5">
        <f t="shared" si="32"/>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30"/>
        <v>350.51428571428568</v>
      </c>
      <c r="L378" s="245">
        <f t="shared" si="30"/>
        <v>350.51428571428568</v>
      </c>
      <c r="M378" s="245">
        <f t="shared" si="30"/>
        <v>350.51428571428568</v>
      </c>
      <c r="N378" s="245">
        <f t="shared" si="23"/>
        <v>350.51428571428568</v>
      </c>
      <c r="O378" s="135">
        <v>350.51428571428568</v>
      </c>
      <c r="P378" s="135">
        <v>0</v>
      </c>
      <c r="Q378" s="135">
        <v>0</v>
      </c>
      <c r="R378" s="135">
        <v>0</v>
      </c>
      <c r="S378" s="135">
        <v>0</v>
      </c>
      <c r="T378" s="87"/>
      <c r="U378" s="102" t="s">
        <v>370</v>
      </c>
      <c r="V378" s="5">
        <f t="shared" si="24"/>
        <v>10.601343537414968</v>
      </c>
      <c r="W378" s="5">
        <f t="shared" si="31"/>
        <v>16.38389455782313</v>
      </c>
      <c r="X378" s="5">
        <f t="shared" si="26"/>
        <v>17.347653061224491</v>
      </c>
      <c r="Y378" s="5">
        <f t="shared" si="32"/>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30"/>
        <v>534.375</v>
      </c>
      <c r="L379" s="245">
        <f t="shared" si="30"/>
        <v>534.375</v>
      </c>
      <c r="M379" s="245">
        <f t="shared" si="30"/>
        <v>534.375</v>
      </c>
      <c r="N379" s="245">
        <f t="shared" si="23"/>
        <v>534.375</v>
      </c>
      <c r="O379" s="135">
        <v>534.375</v>
      </c>
      <c r="P379" s="135">
        <v>0</v>
      </c>
      <c r="Q379" s="135">
        <v>0</v>
      </c>
      <c r="R379" s="135">
        <v>0</v>
      </c>
      <c r="S379" s="135">
        <v>0</v>
      </c>
      <c r="T379" s="87"/>
      <c r="U379" s="102" t="s">
        <v>131</v>
      </c>
      <c r="V379" s="5">
        <f t="shared" si="24"/>
        <v>12.927965686274513</v>
      </c>
      <c r="W379" s="5">
        <f t="shared" si="31"/>
        <v>19.979583333333338</v>
      </c>
      <c r="X379" s="5">
        <f t="shared" si="26"/>
        <v>21.154852941176475</v>
      </c>
      <c r="Y379" s="5">
        <f t="shared" si="32"/>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30"/>
        <v>599.00416666666672</v>
      </c>
      <c r="L380" s="245">
        <f t="shared" si="30"/>
        <v>599.00416666666672</v>
      </c>
      <c r="M380" s="245">
        <f t="shared" si="30"/>
        <v>599.00416666666672</v>
      </c>
      <c r="N380" s="245">
        <f t="shared" ref="N380:N411" si="33">$O380</f>
        <v>599.00416666666672</v>
      </c>
      <c r="O380" s="135">
        <v>599.00416666666672</v>
      </c>
      <c r="P380" s="135">
        <v>0</v>
      </c>
      <c r="Q380" s="135">
        <v>0</v>
      </c>
      <c r="R380" s="135">
        <v>0</v>
      </c>
      <c r="S380" s="135">
        <v>0</v>
      </c>
      <c r="T380" s="87"/>
      <c r="U380" s="102" t="s">
        <v>132</v>
      </c>
      <c r="V380" s="5">
        <f t="shared" ref="V380:V411" si="34">0.55*$Z380*(K380/$O380)</f>
        <v>18.3412134502924</v>
      </c>
      <c r="W380" s="136">
        <f>0.7*$Z380*(L380/$O380)</f>
        <v>23.343362573099412</v>
      </c>
      <c r="X380" s="5">
        <f t="shared" ref="X380:X411" si="35">0.9*$Z380*(M380/$O380)</f>
        <v>30.012894736842107</v>
      </c>
      <c r="Y380" s="5">
        <f t="shared" si="32"/>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30"/>
        <v>1102.1291666666668</v>
      </c>
      <c r="L381" s="245">
        <f t="shared" si="30"/>
        <v>1102.1291666666668</v>
      </c>
      <c r="M381" s="245">
        <f t="shared" si="30"/>
        <v>1102.1291666666668</v>
      </c>
      <c r="N381" s="245">
        <f t="shared" si="33"/>
        <v>1102.1291666666668</v>
      </c>
      <c r="O381" s="135">
        <v>1102.1291666666668</v>
      </c>
      <c r="P381" s="135">
        <v>0</v>
      </c>
      <c r="Q381" s="135">
        <v>0</v>
      </c>
      <c r="R381" s="135">
        <v>0</v>
      </c>
      <c r="S381" s="135">
        <v>0</v>
      </c>
      <c r="T381" s="87"/>
      <c r="U381" s="102" t="s">
        <v>133</v>
      </c>
      <c r="V381" s="5">
        <f t="shared" si="34"/>
        <v>38.178979591836743</v>
      </c>
      <c r="W381" s="5">
        <f t="shared" ref="W381:W389" si="36">0.85*$Z381*(L381/$O381)</f>
        <v>59.003877551020416</v>
      </c>
      <c r="X381" s="5">
        <f t="shared" si="35"/>
        <v>62.474693877551026</v>
      </c>
      <c r="Y381" s="5">
        <f t="shared" si="32"/>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30"/>
        <v>1907.4208333333336</v>
      </c>
      <c r="L382" s="245">
        <f t="shared" si="30"/>
        <v>1907.4208333333336</v>
      </c>
      <c r="M382" s="245">
        <f t="shared" si="30"/>
        <v>1907.4208333333336</v>
      </c>
      <c r="N382" s="245">
        <f t="shared" si="33"/>
        <v>1907.4208333333336</v>
      </c>
      <c r="O382" s="135">
        <v>1907.4208333333336</v>
      </c>
      <c r="P382" s="135">
        <v>0</v>
      </c>
      <c r="Q382" s="135">
        <v>0</v>
      </c>
      <c r="R382" s="135">
        <v>0</v>
      </c>
      <c r="S382" s="135">
        <v>0</v>
      </c>
      <c r="T382" s="87"/>
      <c r="U382" s="102" t="s">
        <v>134</v>
      </c>
      <c r="V382" s="5">
        <f t="shared" si="34"/>
        <v>53.326624999999993</v>
      </c>
      <c r="W382" s="5">
        <f t="shared" si="36"/>
        <v>82.413874999999976</v>
      </c>
      <c r="X382" s="5">
        <f t="shared" si="35"/>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30"/>
        <v>1617.35625</v>
      </c>
      <c r="L383" s="245">
        <f t="shared" si="30"/>
        <v>1617.35625</v>
      </c>
      <c r="M383" s="245">
        <f t="shared" si="30"/>
        <v>1617.35625</v>
      </c>
      <c r="N383" s="245">
        <f t="shared" si="33"/>
        <v>1617.35625</v>
      </c>
      <c r="O383" s="135">
        <v>1617.35625</v>
      </c>
      <c r="P383" s="135">
        <v>0</v>
      </c>
      <c r="Q383" s="135">
        <v>0</v>
      </c>
      <c r="R383" s="135">
        <v>0</v>
      </c>
      <c r="S383" s="135">
        <v>0</v>
      </c>
      <c r="T383" s="87"/>
      <c r="U383" s="102" t="s">
        <v>135</v>
      </c>
      <c r="V383" s="5">
        <f t="shared" si="34"/>
        <v>42.842782258064489</v>
      </c>
      <c r="W383" s="5">
        <f t="shared" si="36"/>
        <v>66.211572580645111</v>
      </c>
      <c r="X383" s="5">
        <f t="shared" si="35"/>
        <v>70.106370967741881</v>
      </c>
      <c r="Y383" s="5">
        <f t="shared" ref="Y383:Y391" si="37">$Z383*(N383/$O383)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30"/>
        <v>100</v>
      </c>
      <c r="L384" s="245">
        <f t="shared" si="30"/>
        <v>100</v>
      </c>
      <c r="M384" s="245">
        <f t="shared" si="30"/>
        <v>100</v>
      </c>
      <c r="N384" s="245">
        <f t="shared" si="33"/>
        <v>100</v>
      </c>
      <c r="O384" s="135">
        <v>100</v>
      </c>
      <c r="P384" s="135">
        <v>0</v>
      </c>
      <c r="Q384" s="135">
        <v>0</v>
      </c>
      <c r="R384" s="135">
        <v>0</v>
      </c>
      <c r="S384" s="135">
        <v>0</v>
      </c>
      <c r="T384" s="87"/>
      <c r="U384" s="102" t="s">
        <v>136</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30"/>
        <v>100</v>
      </c>
      <c r="L385" s="245">
        <f t="shared" si="30"/>
        <v>100</v>
      </c>
      <c r="M385" s="245">
        <f t="shared" si="30"/>
        <v>100</v>
      </c>
      <c r="N385" s="245">
        <f t="shared" si="33"/>
        <v>100</v>
      </c>
      <c r="O385" s="135">
        <v>100</v>
      </c>
      <c r="P385" s="135">
        <v>0</v>
      </c>
      <c r="Q385" s="135">
        <v>0</v>
      </c>
      <c r="R385" s="135">
        <v>0</v>
      </c>
      <c r="S385" s="135">
        <v>0</v>
      </c>
      <c r="T385" s="87"/>
      <c r="U385" s="102" t="s">
        <v>137</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30"/>
        <v>100</v>
      </c>
      <c r="L386" s="245">
        <f t="shared" si="30"/>
        <v>100</v>
      </c>
      <c r="M386" s="245">
        <f t="shared" si="30"/>
        <v>100</v>
      </c>
      <c r="N386" s="245">
        <f t="shared" si="33"/>
        <v>100</v>
      </c>
      <c r="O386" s="135">
        <v>100</v>
      </c>
      <c r="P386" s="135">
        <v>0</v>
      </c>
      <c r="Q386" s="135">
        <v>0</v>
      </c>
      <c r="R386" s="135">
        <v>0</v>
      </c>
      <c r="S386" s="135">
        <v>0</v>
      </c>
      <c r="T386" s="87"/>
      <c r="U386" s="102" t="s">
        <v>138</v>
      </c>
      <c r="V386" s="5">
        <f t="shared" si="34"/>
        <v>0.55000000000000004</v>
      </c>
      <c r="W386" s="5">
        <f t="shared" si="36"/>
        <v>0.85</v>
      </c>
      <c r="X386" s="5">
        <f t="shared" si="35"/>
        <v>0.9</v>
      </c>
      <c r="Y386" s="5">
        <f t="shared" si="37"/>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30"/>
        <v>100</v>
      </c>
      <c r="L387" s="245">
        <f t="shared" si="30"/>
        <v>100</v>
      </c>
      <c r="M387" s="245">
        <f t="shared" si="30"/>
        <v>100</v>
      </c>
      <c r="N387" s="245">
        <f t="shared" si="33"/>
        <v>100</v>
      </c>
      <c r="O387" s="135">
        <v>100</v>
      </c>
      <c r="P387" s="135">
        <v>0</v>
      </c>
      <c r="Q387" s="135">
        <v>0</v>
      </c>
      <c r="R387" s="135">
        <v>0</v>
      </c>
      <c r="S387" s="135">
        <v>0</v>
      </c>
      <c r="T387" s="87"/>
      <c r="U387" s="102" t="s">
        <v>139</v>
      </c>
      <c r="V387" s="5">
        <f t="shared" si="34"/>
        <v>0.55000000000000004</v>
      </c>
      <c r="W387" s="5">
        <f t="shared" si="36"/>
        <v>0.85</v>
      </c>
      <c r="X387" s="5">
        <f t="shared" si="35"/>
        <v>0.9</v>
      </c>
      <c r="Y387" s="5">
        <f t="shared" si="37"/>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30"/>
        <v>350.51428571428568</v>
      </c>
      <c r="L388" s="245">
        <f t="shared" si="30"/>
        <v>350.51428571428568</v>
      </c>
      <c r="M388" s="245">
        <f t="shared" si="30"/>
        <v>350.51428571428568</v>
      </c>
      <c r="N388" s="245">
        <f t="shared" si="33"/>
        <v>350.51428571428568</v>
      </c>
      <c r="O388" s="135">
        <v>350.51428571428568</v>
      </c>
      <c r="P388" s="135">
        <v>0</v>
      </c>
      <c r="Q388" s="135">
        <v>0</v>
      </c>
      <c r="R388" s="135">
        <v>0</v>
      </c>
      <c r="S388" s="135">
        <v>0</v>
      </c>
      <c r="T388" s="87"/>
      <c r="U388" s="102" t="s">
        <v>370</v>
      </c>
      <c r="V388" s="5">
        <f t="shared" si="34"/>
        <v>10.601343537414968</v>
      </c>
      <c r="W388" s="5">
        <f t="shared" si="36"/>
        <v>16.38389455782313</v>
      </c>
      <c r="X388" s="5">
        <f t="shared" si="35"/>
        <v>17.347653061224491</v>
      </c>
      <c r="Y388" s="5">
        <f t="shared" si="37"/>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30"/>
        <v>534.375</v>
      </c>
      <c r="L389" s="245">
        <f t="shared" si="30"/>
        <v>534.375</v>
      </c>
      <c r="M389" s="245">
        <f t="shared" si="30"/>
        <v>534.375</v>
      </c>
      <c r="N389" s="245">
        <f t="shared" si="33"/>
        <v>534.375</v>
      </c>
      <c r="O389" s="135">
        <v>534.375</v>
      </c>
      <c r="P389" s="135">
        <v>0</v>
      </c>
      <c r="Q389" s="135">
        <v>0</v>
      </c>
      <c r="R389" s="135">
        <v>0</v>
      </c>
      <c r="S389" s="135">
        <v>0</v>
      </c>
      <c r="T389" s="87"/>
      <c r="U389" s="102" t="s">
        <v>131</v>
      </c>
      <c r="V389" s="5">
        <f t="shared" si="34"/>
        <v>12.927965686274513</v>
      </c>
      <c r="W389" s="5">
        <f t="shared" si="36"/>
        <v>19.979583333333338</v>
      </c>
      <c r="X389" s="5">
        <f t="shared" si="35"/>
        <v>21.154852941176475</v>
      </c>
      <c r="Y389" s="5">
        <f t="shared" si="37"/>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30"/>
        <v>599.00416666666672</v>
      </c>
      <c r="L390" s="245">
        <f t="shared" si="30"/>
        <v>599.00416666666672</v>
      </c>
      <c r="M390" s="245">
        <f t="shared" si="30"/>
        <v>599.00416666666672</v>
      </c>
      <c r="N390" s="245">
        <f t="shared" si="33"/>
        <v>599.00416666666672</v>
      </c>
      <c r="O390" s="135">
        <v>599.00416666666672</v>
      </c>
      <c r="P390" s="135">
        <v>0</v>
      </c>
      <c r="Q390" s="135">
        <v>0</v>
      </c>
      <c r="R390" s="135">
        <v>0</v>
      </c>
      <c r="S390" s="135">
        <v>0</v>
      </c>
      <c r="T390" s="87"/>
      <c r="U390" s="102" t="s">
        <v>132</v>
      </c>
      <c r="V390" s="5">
        <f t="shared" si="34"/>
        <v>18.3412134502924</v>
      </c>
      <c r="W390" s="136">
        <f>0.7*$Z390*(L390/$O390)</f>
        <v>23.343362573099412</v>
      </c>
      <c r="X390" s="5">
        <f t="shared" si="35"/>
        <v>30.012894736842107</v>
      </c>
      <c r="Y390" s="5">
        <f t="shared" si="37"/>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30"/>
        <v>1102.1291666666668</v>
      </c>
      <c r="L391" s="245">
        <f t="shared" si="30"/>
        <v>1102.1291666666668</v>
      </c>
      <c r="M391" s="245">
        <f t="shared" si="30"/>
        <v>1102.1291666666668</v>
      </c>
      <c r="N391" s="245">
        <f t="shared" si="33"/>
        <v>1102.1291666666668</v>
      </c>
      <c r="O391" s="135">
        <v>1102.1291666666668</v>
      </c>
      <c r="P391" s="135">
        <v>0</v>
      </c>
      <c r="Q391" s="135">
        <v>0</v>
      </c>
      <c r="R391" s="135">
        <v>0</v>
      </c>
      <c r="S391" s="135">
        <v>0</v>
      </c>
      <c r="T391" s="87"/>
      <c r="U391" s="102" t="s">
        <v>133</v>
      </c>
      <c r="V391" s="5">
        <f t="shared" si="34"/>
        <v>38.178979591836743</v>
      </c>
      <c r="W391" s="5">
        <f t="shared" ref="W391:W399" si="38">0.85*$Z391*(L391/$O391)</f>
        <v>59.003877551020416</v>
      </c>
      <c r="X391" s="5">
        <f t="shared" si="35"/>
        <v>62.474693877551026</v>
      </c>
      <c r="Y391" s="5">
        <f t="shared" si="37"/>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30"/>
        <v>1907.4208333333336</v>
      </c>
      <c r="L392" s="245">
        <f t="shared" si="30"/>
        <v>1907.4208333333336</v>
      </c>
      <c r="M392" s="245">
        <f t="shared" si="30"/>
        <v>1907.4208333333336</v>
      </c>
      <c r="N392" s="245">
        <f t="shared" si="33"/>
        <v>1907.4208333333336</v>
      </c>
      <c r="O392" s="135">
        <v>1907.4208333333336</v>
      </c>
      <c r="P392" s="135">
        <v>0</v>
      </c>
      <c r="Q392" s="135">
        <v>0</v>
      </c>
      <c r="R392" s="135">
        <v>0</v>
      </c>
      <c r="S392" s="135">
        <v>0</v>
      </c>
      <c r="T392" s="87"/>
      <c r="U392" s="102" t="s">
        <v>134</v>
      </c>
      <c r="V392" s="5">
        <f t="shared" si="34"/>
        <v>53.326624999999993</v>
      </c>
      <c r="W392" s="5">
        <f t="shared" si="38"/>
        <v>82.413874999999976</v>
      </c>
      <c r="X392" s="5">
        <f t="shared" si="35"/>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30"/>
        <v>2519.6374999999998</v>
      </c>
      <c r="L393" s="245">
        <f t="shared" si="30"/>
        <v>2519.6374999999998</v>
      </c>
      <c r="M393" s="245">
        <f t="shared" si="30"/>
        <v>2519.6374999999998</v>
      </c>
      <c r="N393" s="245">
        <f t="shared" si="33"/>
        <v>2519.6374999999998</v>
      </c>
      <c r="O393" s="135">
        <v>2519.6374999999998</v>
      </c>
      <c r="P393" s="135">
        <v>0</v>
      </c>
      <c r="Q393" s="135">
        <v>0</v>
      </c>
      <c r="R393" s="135">
        <v>0</v>
      </c>
      <c r="S393" s="135">
        <v>0</v>
      </c>
      <c r="T393" s="87"/>
      <c r="U393" s="102" t="s">
        <v>135</v>
      </c>
      <c r="V393" s="5">
        <f t="shared" si="34"/>
        <v>19.594807692307693</v>
      </c>
      <c r="W393" s="5">
        <f t="shared" si="38"/>
        <v>30.282884615384614</v>
      </c>
      <c r="X393" s="5">
        <f t="shared" si="35"/>
        <v>32.064230769230768</v>
      </c>
      <c r="Y393" s="5">
        <f t="shared" ref="Y393:Y401" si="39">$Z393*(N393/$O393)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30"/>
        <v>100</v>
      </c>
      <c r="L394" s="245">
        <f t="shared" si="30"/>
        <v>100</v>
      </c>
      <c r="M394" s="245">
        <f t="shared" si="30"/>
        <v>100</v>
      </c>
      <c r="N394" s="245">
        <f t="shared" si="33"/>
        <v>100</v>
      </c>
      <c r="O394" s="135">
        <v>100</v>
      </c>
      <c r="P394" s="135">
        <v>0</v>
      </c>
      <c r="Q394" s="135">
        <v>0</v>
      </c>
      <c r="R394" s="135">
        <v>0</v>
      </c>
      <c r="S394" s="135">
        <v>0</v>
      </c>
      <c r="T394" s="87"/>
      <c r="U394" s="102" t="s">
        <v>136</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30"/>
        <v>100</v>
      </c>
      <c r="L395" s="245">
        <f t="shared" si="30"/>
        <v>100</v>
      </c>
      <c r="M395" s="245">
        <f t="shared" si="30"/>
        <v>100</v>
      </c>
      <c r="N395" s="245">
        <f t="shared" si="33"/>
        <v>100</v>
      </c>
      <c r="O395" s="135">
        <v>100</v>
      </c>
      <c r="P395" s="135">
        <v>0</v>
      </c>
      <c r="Q395" s="135">
        <v>0</v>
      </c>
      <c r="R395" s="135">
        <v>0</v>
      </c>
      <c r="S395" s="135">
        <v>0</v>
      </c>
      <c r="T395" s="87"/>
      <c r="U395" s="102" t="s">
        <v>137</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30"/>
        <v>100</v>
      </c>
      <c r="L396" s="245">
        <f t="shared" si="30"/>
        <v>100</v>
      </c>
      <c r="M396" s="245">
        <f t="shared" si="30"/>
        <v>100</v>
      </c>
      <c r="N396" s="245">
        <f t="shared" si="33"/>
        <v>100</v>
      </c>
      <c r="O396" s="135">
        <v>100</v>
      </c>
      <c r="P396" s="135">
        <v>0</v>
      </c>
      <c r="Q396" s="135">
        <v>0</v>
      </c>
      <c r="R396" s="135">
        <v>0</v>
      </c>
      <c r="S396" s="135">
        <v>0</v>
      </c>
      <c r="T396" s="87"/>
      <c r="U396" s="102" t="s">
        <v>138</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30"/>
        <v>100</v>
      </c>
      <c r="L397" s="245">
        <f t="shared" si="30"/>
        <v>100</v>
      </c>
      <c r="M397" s="245">
        <f t="shared" si="30"/>
        <v>100</v>
      </c>
      <c r="N397" s="245">
        <f t="shared" si="33"/>
        <v>100</v>
      </c>
      <c r="O397" s="135">
        <v>100</v>
      </c>
      <c r="P397" s="135">
        <v>0</v>
      </c>
      <c r="Q397" s="135">
        <v>0</v>
      </c>
      <c r="R397" s="135">
        <v>0</v>
      </c>
      <c r="S397" s="135">
        <v>0</v>
      </c>
      <c r="T397" s="87"/>
      <c r="U397" s="102" t="s">
        <v>139</v>
      </c>
      <c r="V397" s="5">
        <f t="shared" si="34"/>
        <v>0.55000000000000004</v>
      </c>
      <c r="W397" s="5">
        <f t="shared" si="38"/>
        <v>0.85</v>
      </c>
      <c r="X397" s="5">
        <f t="shared" si="35"/>
        <v>0.9</v>
      </c>
      <c r="Y397" s="5">
        <f t="shared" si="39"/>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30"/>
        <v>100</v>
      </c>
      <c r="L398" s="245">
        <f t="shared" si="30"/>
        <v>100</v>
      </c>
      <c r="M398" s="245">
        <f t="shared" si="30"/>
        <v>100</v>
      </c>
      <c r="N398" s="245">
        <f t="shared" si="33"/>
        <v>100</v>
      </c>
      <c r="O398" s="135">
        <v>100</v>
      </c>
      <c r="P398" s="135">
        <v>0</v>
      </c>
      <c r="Q398" s="135">
        <v>0</v>
      </c>
      <c r="R398" s="135">
        <v>0</v>
      </c>
      <c r="S398" s="135">
        <v>0</v>
      </c>
      <c r="T398" s="87"/>
      <c r="U398" s="102" t="s">
        <v>370</v>
      </c>
      <c r="V398" s="5">
        <f t="shared" si="34"/>
        <v>0.55000000000000004</v>
      </c>
      <c r="W398" s="5">
        <f t="shared" si="38"/>
        <v>0.85</v>
      </c>
      <c r="X398" s="5">
        <f t="shared" si="35"/>
        <v>0.9</v>
      </c>
      <c r="Y398" s="5">
        <f t="shared" si="39"/>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30"/>
        <v>220.89499999999998</v>
      </c>
      <c r="L399" s="245">
        <f t="shared" si="30"/>
        <v>220.89499999999998</v>
      </c>
      <c r="M399" s="245">
        <f t="shared" si="30"/>
        <v>220.89499999999998</v>
      </c>
      <c r="N399" s="245">
        <f t="shared" si="33"/>
        <v>220.89499999999998</v>
      </c>
      <c r="O399" s="135">
        <v>220.89499999999998</v>
      </c>
      <c r="P399" s="135">
        <v>0</v>
      </c>
      <c r="Q399" s="135">
        <v>0</v>
      </c>
      <c r="R399" s="135">
        <v>0</v>
      </c>
      <c r="S399" s="135">
        <v>0</v>
      </c>
      <c r="T399" s="87"/>
      <c r="U399" s="102" t="s">
        <v>131</v>
      </c>
      <c r="V399" s="5">
        <f t="shared" si="34"/>
        <v>10.536274509803913</v>
      </c>
      <c r="W399" s="5">
        <f t="shared" si="38"/>
        <v>16.283333333333321</v>
      </c>
      <c r="X399" s="5">
        <f t="shared" si="35"/>
        <v>17.241176470588222</v>
      </c>
      <c r="Y399" s="5">
        <f t="shared" si="39"/>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30"/>
        <v>598.87499999999989</v>
      </c>
      <c r="L400" s="245">
        <f t="shared" si="30"/>
        <v>598.87499999999989</v>
      </c>
      <c r="M400" s="245">
        <f t="shared" si="30"/>
        <v>598.87499999999989</v>
      </c>
      <c r="N400" s="245">
        <f t="shared" si="33"/>
        <v>598.87499999999989</v>
      </c>
      <c r="O400" s="135">
        <v>598.87499999999989</v>
      </c>
      <c r="P400" s="135">
        <v>0</v>
      </c>
      <c r="Q400" s="135">
        <v>0</v>
      </c>
      <c r="R400" s="135">
        <v>0</v>
      </c>
      <c r="S400" s="135">
        <v>0</v>
      </c>
      <c r="T400" s="87"/>
      <c r="U400" s="102" t="s">
        <v>132</v>
      </c>
      <c r="V400" s="5">
        <f t="shared" si="34"/>
        <v>17.278684210526315</v>
      </c>
      <c r="W400" s="136">
        <f>0.7*$Z400*(L400/$O400)</f>
        <v>21.991052631578942</v>
      </c>
      <c r="X400" s="5">
        <f t="shared" si="35"/>
        <v>28.274210526315784</v>
      </c>
      <c r="Y400" s="5">
        <f t="shared" si="39"/>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30"/>
        <v>900.15666666666652</v>
      </c>
      <c r="L401" s="245">
        <f t="shared" si="30"/>
        <v>900.15666666666652</v>
      </c>
      <c r="M401" s="245">
        <f t="shared" si="30"/>
        <v>900.15666666666652</v>
      </c>
      <c r="N401" s="245">
        <f t="shared" si="33"/>
        <v>900.15666666666652</v>
      </c>
      <c r="O401" s="135">
        <v>900.15666666666652</v>
      </c>
      <c r="P401" s="135">
        <v>0</v>
      </c>
      <c r="Q401" s="135">
        <v>0</v>
      </c>
      <c r="R401" s="135">
        <v>0</v>
      </c>
      <c r="S401" s="135">
        <v>0</v>
      </c>
      <c r="T401" s="87"/>
      <c r="U401" s="102" t="s">
        <v>133</v>
      </c>
      <c r="V401" s="5">
        <f t="shared" si="34"/>
        <v>36.733714285714271</v>
      </c>
      <c r="W401" s="5">
        <f t="shared" ref="W401:W409" si="40">0.85*$Z401*(L401/$O401)</f>
        <v>56.770285714285691</v>
      </c>
      <c r="X401" s="5">
        <f t="shared" si="35"/>
        <v>60.109714285714261</v>
      </c>
      <c r="Y401" s="5">
        <f t="shared" si="39"/>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30"/>
        <v>1092.3666666666668</v>
      </c>
      <c r="L402" s="245">
        <f t="shared" si="30"/>
        <v>1092.3666666666668</v>
      </c>
      <c r="M402" s="245">
        <f t="shared" si="30"/>
        <v>1092.3666666666668</v>
      </c>
      <c r="N402" s="245">
        <f t="shared" si="33"/>
        <v>1092.3666666666668</v>
      </c>
      <c r="O402" s="135">
        <v>1092.3666666666668</v>
      </c>
      <c r="P402" s="135">
        <v>0</v>
      </c>
      <c r="Q402" s="135">
        <v>0</v>
      </c>
      <c r="R402" s="135">
        <v>0</v>
      </c>
      <c r="S402" s="135">
        <v>0</v>
      </c>
      <c r="T402" s="87"/>
      <c r="U402" s="102" t="s">
        <v>134</v>
      </c>
      <c r="V402" s="5">
        <f t="shared" si="34"/>
        <v>49.464616666666679</v>
      </c>
      <c r="W402" s="5">
        <f t="shared" si="40"/>
        <v>76.44531666666667</v>
      </c>
      <c r="X402" s="5">
        <f t="shared" si="35"/>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30"/>
        <v>1764.957142857143</v>
      </c>
      <c r="L403" s="245">
        <f t="shared" si="30"/>
        <v>1764.957142857143</v>
      </c>
      <c r="M403" s="245">
        <f t="shared" si="30"/>
        <v>1764.957142857143</v>
      </c>
      <c r="N403" s="245">
        <f t="shared" si="33"/>
        <v>1764.957142857143</v>
      </c>
      <c r="O403" s="135">
        <v>1764.957142857143</v>
      </c>
      <c r="P403" s="135">
        <v>0</v>
      </c>
      <c r="Q403" s="135">
        <v>0</v>
      </c>
      <c r="R403" s="135">
        <v>0</v>
      </c>
      <c r="S403" s="135">
        <v>0</v>
      </c>
      <c r="T403" s="87"/>
      <c r="U403" s="102" t="s">
        <v>135</v>
      </c>
      <c r="V403" s="5">
        <f t="shared" si="34"/>
        <v>37.528333333333322</v>
      </c>
      <c r="W403" s="5">
        <f t="shared" si="40"/>
        <v>57.998333333333306</v>
      </c>
      <c r="X403" s="5">
        <f t="shared" si="35"/>
        <v>61.409999999999975</v>
      </c>
      <c r="Y403" s="5">
        <f t="shared" ref="Y403:Y411" si="41">$Z403*(N403/$O403)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30"/>
        <v>100</v>
      </c>
      <c r="L404" s="245">
        <f t="shared" si="30"/>
        <v>100</v>
      </c>
      <c r="M404" s="245">
        <f t="shared" si="30"/>
        <v>100</v>
      </c>
      <c r="N404" s="245">
        <f t="shared" si="33"/>
        <v>100</v>
      </c>
      <c r="O404" s="135">
        <v>100</v>
      </c>
      <c r="P404" s="135">
        <v>0</v>
      </c>
      <c r="Q404" s="135">
        <v>0</v>
      </c>
      <c r="R404" s="135">
        <v>0</v>
      </c>
      <c r="S404" s="135">
        <v>0</v>
      </c>
      <c r="T404" s="87"/>
      <c r="U404" s="102" t="s">
        <v>136</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30"/>
        <v>100</v>
      </c>
      <c r="L405" s="245">
        <f t="shared" si="30"/>
        <v>100</v>
      </c>
      <c r="M405" s="245">
        <f t="shared" si="30"/>
        <v>100</v>
      </c>
      <c r="N405" s="245">
        <f t="shared" si="33"/>
        <v>100</v>
      </c>
      <c r="O405" s="135">
        <v>100</v>
      </c>
      <c r="P405" s="135">
        <v>0</v>
      </c>
      <c r="Q405" s="135">
        <v>0</v>
      </c>
      <c r="R405" s="135">
        <v>0</v>
      </c>
      <c r="S405" s="135">
        <v>0</v>
      </c>
      <c r="T405" s="87"/>
      <c r="U405" s="102" t="s">
        <v>137</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30"/>
        <v>100</v>
      </c>
      <c r="L406" s="245">
        <f t="shared" si="30"/>
        <v>100</v>
      </c>
      <c r="M406" s="245">
        <f t="shared" si="30"/>
        <v>100</v>
      </c>
      <c r="N406" s="245">
        <f t="shared" si="33"/>
        <v>100</v>
      </c>
      <c r="O406" s="135">
        <v>100</v>
      </c>
      <c r="P406" s="135">
        <v>0</v>
      </c>
      <c r="Q406" s="135">
        <v>0</v>
      </c>
      <c r="R406" s="135">
        <v>0</v>
      </c>
      <c r="S406" s="135">
        <v>0</v>
      </c>
      <c r="T406" s="87"/>
      <c r="U406" s="102" t="s">
        <v>138</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30"/>
        <v>100</v>
      </c>
      <c r="L407" s="245">
        <f t="shared" si="30"/>
        <v>100</v>
      </c>
      <c r="M407" s="245">
        <f t="shared" si="30"/>
        <v>100</v>
      </c>
      <c r="N407" s="245">
        <f t="shared" si="33"/>
        <v>100</v>
      </c>
      <c r="O407" s="135">
        <v>100</v>
      </c>
      <c r="P407" s="135">
        <v>0</v>
      </c>
      <c r="Q407" s="135">
        <v>0</v>
      </c>
      <c r="R407" s="135">
        <v>0</v>
      </c>
      <c r="S407" s="135">
        <v>0</v>
      </c>
      <c r="T407" s="87"/>
      <c r="U407" s="102" t="s">
        <v>139</v>
      </c>
      <c r="V407" s="5">
        <f t="shared" si="34"/>
        <v>0.55000000000000004</v>
      </c>
      <c r="W407" s="5">
        <f t="shared" si="40"/>
        <v>0.85</v>
      </c>
      <c r="X407" s="5">
        <f t="shared" si="35"/>
        <v>0.9</v>
      </c>
      <c r="Y407" s="5">
        <f t="shared" si="41"/>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30"/>
        <v>100</v>
      </c>
      <c r="L408" s="245">
        <f t="shared" si="30"/>
        <v>100</v>
      </c>
      <c r="M408" s="245">
        <f t="shared" si="30"/>
        <v>100</v>
      </c>
      <c r="N408" s="245">
        <f t="shared" si="33"/>
        <v>100</v>
      </c>
      <c r="O408" s="135">
        <v>100</v>
      </c>
      <c r="P408" s="135">
        <v>0</v>
      </c>
      <c r="Q408" s="135">
        <v>0</v>
      </c>
      <c r="R408" s="135">
        <v>0</v>
      </c>
      <c r="S408" s="135">
        <v>0</v>
      </c>
      <c r="T408" s="87"/>
      <c r="U408" s="102" t="s">
        <v>370</v>
      </c>
      <c r="V408" s="5">
        <f t="shared" si="34"/>
        <v>0.55000000000000004</v>
      </c>
      <c r="W408" s="5">
        <f t="shared" si="40"/>
        <v>0.85</v>
      </c>
      <c r="X408" s="5">
        <f t="shared" si="35"/>
        <v>0.9</v>
      </c>
      <c r="Y408" s="5">
        <f t="shared" si="41"/>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30"/>
        <v>220.89499999999998</v>
      </c>
      <c r="L409" s="245">
        <f t="shared" si="30"/>
        <v>220.89499999999998</v>
      </c>
      <c r="M409" s="245">
        <f t="shared" si="30"/>
        <v>220.89499999999998</v>
      </c>
      <c r="N409" s="245">
        <f t="shared" si="33"/>
        <v>220.89499999999998</v>
      </c>
      <c r="O409" s="135">
        <v>220.89499999999998</v>
      </c>
      <c r="P409" s="135">
        <v>0</v>
      </c>
      <c r="Q409" s="135">
        <v>0</v>
      </c>
      <c r="R409" s="135">
        <v>0</v>
      </c>
      <c r="S409" s="135">
        <v>0</v>
      </c>
      <c r="T409" s="87"/>
      <c r="U409" s="102" t="s">
        <v>131</v>
      </c>
      <c r="V409" s="5">
        <f t="shared" si="34"/>
        <v>10.536274509803913</v>
      </c>
      <c r="W409" s="5">
        <f t="shared" si="40"/>
        <v>16.283333333333321</v>
      </c>
      <c r="X409" s="5">
        <f t="shared" si="35"/>
        <v>17.241176470588222</v>
      </c>
      <c r="Y409" s="5">
        <f t="shared" si="41"/>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30"/>
        <v>598.87499999999989</v>
      </c>
      <c r="L410" s="245">
        <f t="shared" si="30"/>
        <v>598.87499999999989</v>
      </c>
      <c r="M410" s="245">
        <f t="shared" si="30"/>
        <v>598.87499999999989</v>
      </c>
      <c r="N410" s="245">
        <f t="shared" si="33"/>
        <v>598.87499999999989</v>
      </c>
      <c r="O410" s="135">
        <v>598.87499999999989</v>
      </c>
      <c r="P410" s="135">
        <v>0</v>
      </c>
      <c r="Q410" s="135">
        <v>0</v>
      </c>
      <c r="R410" s="135">
        <v>0</v>
      </c>
      <c r="S410" s="135">
        <v>0</v>
      </c>
      <c r="T410" s="87"/>
      <c r="U410" s="102" t="s">
        <v>132</v>
      </c>
      <c r="V410" s="5">
        <f t="shared" si="34"/>
        <v>17.278684210526315</v>
      </c>
      <c r="W410" s="136">
        <f>0.7*$Z410*(L410/$O410)</f>
        <v>21.991052631578942</v>
      </c>
      <c r="X410" s="5">
        <f t="shared" si="35"/>
        <v>28.274210526315784</v>
      </c>
      <c r="Y410" s="5">
        <f t="shared" si="41"/>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30"/>
        <v>900.15666666666652</v>
      </c>
      <c r="L411" s="245">
        <f t="shared" si="30"/>
        <v>900.15666666666652</v>
      </c>
      <c r="M411" s="245">
        <f t="shared" si="30"/>
        <v>900.15666666666652</v>
      </c>
      <c r="N411" s="245">
        <f t="shared" si="33"/>
        <v>900.15666666666652</v>
      </c>
      <c r="O411" s="135">
        <v>900.15666666666652</v>
      </c>
      <c r="P411" s="135">
        <v>0</v>
      </c>
      <c r="Q411" s="135">
        <v>0</v>
      </c>
      <c r="R411" s="135">
        <v>0</v>
      </c>
      <c r="S411" s="135">
        <v>0</v>
      </c>
      <c r="T411" s="87"/>
      <c r="U411" s="102" t="s">
        <v>133</v>
      </c>
      <c r="V411" s="5">
        <f t="shared" si="34"/>
        <v>36.733714285714271</v>
      </c>
      <c r="W411" s="5">
        <f t="shared" ref="W411:W419" si="42">0.85*$Z411*(L411/$O411)</f>
        <v>56.770285714285691</v>
      </c>
      <c r="X411" s="5">
        <f t="shared" si="35"/>
        <v>60.109714285714261</v>
      </c>
      <c r="Y411" s="5">
        <f t="shared" si="41"/>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30"/>
        <v>1092.3666666666668</v>
      </c>
      <c r="L412" s="245">
        <f t="shared" si="30"/>
        <v>1092.3666666666668</v>
      </c>
      <c r="M412" s="245">
        <f t="shared" si="30"/>
        <v>1092.3666666666668</v>
      </c>
      <c r="N412" s="245">
        <f t="shared" ref="N412:N447" si="43">$O412</f>
        <v>1092.3666666666668</v>
      </c>
      <c r="O412" s="135">
        <v>1092.3666666666668</v>
      </c>
      <c r="P412" s="135">
        <v>0</v>
      </c>
      <c r="Q412" s="135">
        <v>0</v>
      </c>
      <c r="R412" s="135">
        <v>0</v>
      </c>
      <c r="S412" s="135">
        <v>0</v>
      </c>
      <c r="T412" s="87"/>
      <c r="U412" s="102" t="s">
        <v>134</v>
      </c>
      <c r="V412" s="5">
        <f t="shared" ref="V412:V447" si="44">0.55*$Z412*(K412/$O412)</f>
        <v>49.464616666666679</v>
      </c>
      <c r="W412" s="5">
        <f t="shared" si="42"/>
        <v>76.44531666666667</v>
      </c>
      <c r="X412" s="5">
        <f t="shared" ref="X412:X447" si="45">0.9*$Z412*(M412/$O412)</f>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30"/>
        <v>1161.203125</v>
      </c>
      <c r="L413" s="245">
        <f t="shared" si="30"/>
        <v>1161.203125</v>
      </c>
      <c r="M413" s="245">
        <f t="shared" si="30"/>
        <v>1161.203125</v>
      </c>
      <c r="N413" s="245">
        <f t="shared" si="43"/>
        <v>1161.203125</v>
      </c>
      <c r="O413" s="135">
        <v>1161.203125</v>
      </c>
      <c r="P413" s="135">
        <v>0</v>
      </c>
      <c r="Q413" s="135">
        <v>0</v>
      </c>
      <c r="R413" s="135">
        <v>0</v>
      </c>
      <c r="S413" s="135">
        <v>0</v>
      </c>
      <c r="T413" s="87"/>
      <c r="U413" s="102" t="s">
        <v>135</v>
      </c>
      <c r="V413" s="5">
        <f t="shared" si="44"/>
        <v>25.419375000000013</v>
      </c>
      <c r="W413" s="5">
        <f t="shared" si="42"/>
        <v>39.284488636363655</v>
      </c>
      <c r="X413" s="5">
        <f t="shared" si="45"/>
        <v>41.595340909090929</v>
      </c>
      <c r="Y413" s="5">
        <f t="shared" ref="Y413:Y421" si="46">$Z413*(N413/$O413)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30"/>
        <v>100</v>
      </c>
      <c r="L414" s="245">
        <f t="shared" si="30"/>
        <v>100</v>
      </c>
      <c r="M414" s="245">
        <f t="shared" si="30"/>
        <v>100</v>
      </c>
      <c r="N414" s="245">
        <f t="shared" si="43"/>
        <v>100</v>
      </c>
      <c r="O414" s="135">
        <v>100</v>
      </c>
      <c r="P414" s="135">
        <v>0</v>
      </c>
      <c r="Q414" s="135">
        <v>0</v>
      </c>
      <c r="R414" s="135">
        <v>0</v>
      </c>
      <c r="S414" s="135">
        <v>0</v>
      </c>
      <c r="T414" s="87"/>
      <c r="U414" s="102" t="s">
        <v>136</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30"/>
        <v>100</v>
      </c>
      <c r="L415" s="245">
        <f t="shared" si="30"/>
        <v>100</v>
      </c>
      <c r="M415" s="245">
        <f t="shared" si="30"/>
        <v>100</v>
      </c>
      <c r="N415" s="245">
        <f t="shared" si="43"/>
        <v>100</v>
      </c>
      <c r="O415" s="135">
        <v>100</v>
      </c>
      <c r="P415" s="135">
        <v>0</v>
      </c>
      <c r="Q415" s="135">
        <v>0</v>
      </c>
      <c r="R415" s="135">
        <v>0</v>
      </c>
      <c r="S415" s="135">
        <v>0</v>
      </c>
      <c r="T415" s="87"/>
      <c r="U415" s="102" t="s">
        <v>137</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30"/>
        <v>100</v>
      </c>
      <c r="L416" s="245">
        <f t="shared" si="30"/>
        <v>100</v>
      </c>
      <c r="M416" s="245">
        <f t="shared" si="30"/>
        <v>100</v>
      </c>
      <c r="N416" s="245">
        <f t="shared" si="43"/>
        <v>100</v>
      </c>
      <c r="O416" s="135">
        <v>100</v>
      </c>
      <c r="P416" s="135">
        <v>0</v>
      </c>
      <c r="Q416" s="135">
        <v>0</v>
      </c>
      <c r="R416" s="135">
        <v>0</v>
      </c>
      <c r="S416" s="135">
        <v>0</v>
      </c>
      <c r="T416" s="87"/>
      <c r="U416" s="102" t="s">
        <v>138</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30"/>
        <v>100</v>
      </c>
      <c r="L417" s="245">
        <f t="shared" si="30"/>
        <v>100</v>
      </c>
      <c r="M417" s="245">
        <f t="shared" si="30"/>
        <v>100</v>
      </c>
      <c r="N417" s="245">
        <f t="shared" si="43"/>
        <v>100</v>
      </c>
      <c r="O417" s="135">
        <v>100</v>
      </c>
      <c r="P417" s="135">
        <v>0</v>
      </c>
      <c r="Q417" s="135">
        <v>0</v>
      </c>
      <c r="R417" s="135">
        <v>0</v>
      </c>
      <c r="S417" s="135">
        <v>0</v>
      </c>
      <c r="T417" s="87"/>
      <c r="U417" s="102" t="s">
        <v>139</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30"/>
        <v>100</v>
      </c>
      <c r="L418" s="245">
        <f t="shared" si="30"/>
        <v>100</v>
      </c>
      <c r="M418" s="245">
        <f t="shared" si="30"/>
        <v>100</v>
      </c>
      <c r="N418" s="245">
        <f t="shared" si="43"/>
        <v>100</v>
      </c>
      <c r="O418" s="135">
        <v>100</v>
      </c>
      <c r="P418" s="135">
        <v>0</v>
      </c>
      <c r="Q418" s="135">
        <v>0</v>
      </c>
      <c r="R418" s="135">
        <v>0</v>
      </c>
      <c r="S418" s="135">
        <v>0</v>
      </c>
      <c r="T418" s="87"/>
      <c r="U418" s="102" t="s">
        <v>370</v>
      </c>
      <c r="V418" s="5">
        <f t="shared" si="44"/>
        <v>0.55000000000000004</v>
      </c>
      <c r="W418" s="5">
        <f t="shared" si="42"/>
        <v>0.85</v>
      </c>
      <c r="X418" s="5">
        <f t="shared" si="45"/>
        <v>0.9</v>
      </c>
      <c r="Y418" s="5">
        <f t="shared" si="46"/>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30"/>
        <v>100</v>
      </c>
      <c r="L419" s="245">
        <f t="shared" si="30"/>
        <v>100</v>
      </c>
      <c r="M419" s="245">
        <f t="shared" si="30"/>
        <v>100</v>
      </c>
      <c r="N419" s="245">
        <f t="shared" si="43"/>
        <v>100</v>
      </c>
      <c r="O419" s="135">
        <v>100</v>
      </c>
      <c r="P419" s="135">
        <v>0</v>
      </c>
      <c r="Q419" s="135">
        <v>0</v>
      </c>
      <c r="R419" s="135">
        <v>0</v>
      </c>
      <c r="S419" s="135">
        <v>0</v>
      </c>
      <c r="T419" s="87"/>
      <c r="U419" s="102" t="s">
        <v>131</v>
      </c>
      <c r="V419" s="5">
        <f t="shared" si="44"/>
        <v>0.55000000000000004</v>
      </c>
      <c r="W419" s="5">
        <f t="shared" si="42"/>
        <v>0.85</v>
      </c>
      <c r="X419" s="5">
        <f t="shared" si="45"/>
        <v>0.9</v>
      </c>
      <c r="Y419" s="5">
        <f t="shared" si="46"/>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30"/>
        <v>358.06785714285712</v>
      </c>
      <c r="L420" s="245">
        <f t="shared" si="30"/>
        <v>358.06785714285712</v>
      </c>
      <c r="M420" s="245">
        <f t="shared" si="30"/>
        <v>358.06785714285712</v>
      </c>
      <c r="N420" s="245">
        <f t="shared" si="43"/>
        <v>358.06785714285712</v>
      </c>
      <c r="O420" s="135">
        <v>358.06785714285712</v>
      </c>
      <c r="P420" s="135">
        <v>0</v>
      </c>
      <c r="Q420" s="135">
        <v>0</v>
      </c>
      <c r="R420" s="135">
        <v>0</v>
      </c>
      <c r="S420" s="135">
        <v>0</v>
      </c>
      <c r="T420" s="87"/>
      <c r="U420" s="102" t="s">
        <v>132</v>
      </c>
      <c r="V420" s="5">
        <f t="shared" si="44"/>
        <v>16.560163265306112</v>
      </c>
      <c r="W420" s="136">
        <f>0.7*$Z420*(L420/$O420)</f>
        <v>21.076571428571413</v>
      </c>
      <c r="X420" s="5">
        <f t="shared" si="45"/>
        <v>27.098448979591819</v>
      </c>
      <c r="Y420" s="5">
        <f t="shared" si="46"/>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30"/>
        <v>881.51428571428585</v>
      </c>
      <c r="L421" s="245">
        <f t="shared" si="30"/>
        <v>881.51428571428585</v>
      </c>
      <c r="M421" s="245">
        <f t="shared" si="30"/>
        <v>881.51428571428585</v>
      </c>
      <c r="N421" s="245">
        <f t="shared" si="43"/>
        <v>881.51428571428585</v>
      </c>
      <c r="O421" s="135">
        <v>881.51428571428585</v>
      </c>
      <c r="P421" s="135">
        <v>0</v>
      </c>
      <c r="Q421" s="135">
        <v>0</v>
      </c>
      <c r="R421" s="135">
        <v>0</v>
      </c>
      <c r="S421" s="135">
        <v>0</v>
      </c>
      <c r="T421" s="87"/>
      <c r="U421" s="102" t="s">
        <v>133</v>
      </c>
      <c r="V421" s="5">
        <f t="shared" si="44"/>
        <v>37.514489795918387</v>
      </c>
      <c r="W421" s="5">
        <f t="shared" ref="W421:W429" si="47">0.85*$Z421*(L421/$O421)</f>
        <v>57.976938775510227</v>
      </c>
      <c r="X421" s="5">
        <f t="shared" si="45"/>
        <v>61.387346938775543</v>
      </c>
      <c r="Y421" s="5">
        <f t="shared" si="46"/>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30"/>
        <v>1004.4642857142858</v>
      </c>
      <c r="L422" s="245">
        <f t="shared" si="30"/>
        <v>1004.4642857142858</v>
      </c>
      <c r="M422" s="245">
        <f t="shared" si="30"/>
        <v>1004.4642857142858</v>
      </c>
      <c r="N422" s="245">
        <f t="shared" si="43"/>
        <v>1004.4642857142858</v>
      </c>
      <c r="O422" s="135">
        <v>1004.4642857142858</v>
      </c>
      <c r="P422" s="135">
        <v>0</v>
      </c>
      <c r="Q422" s="135">
        <v>0</v>
      </c>
      <c r="R422" s="135">
        <v>0</v>
      </c>
      <c r="S422" s="135">
        <v>0</v>
      </c>
      <c r="T422" s="87"/>
      <c r="U422" s="102" t="s">
        <v>134</v>
      </c>
      <c r="V422" s="5">
        <f t="shared" si="44"/>
        <v>49.130321428571435</v>
      </c>
      <c r="W422" s="5">
        <f t="shared" si="47"/>
        <v>75.928678571428563</v>
      </c>
      <c r="X422" s="5">
        <f t="shared" si="45"/>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30"/>
        <v>937.22499999999991</v>
      </c>
      <c r="L423" s="245">
        <f t="shared" si="30"/>
        <v>937.22499999999991</v>
      </c>
      <c r="M423" s="245">
        <f t="shared" si="30"/>
        <v>937.22499999999991</v>
      </c>
      <c r="N423" s="245">
        <f t="shared" si="43"/>
        <v>937.22499999999991</v>
      </c>
      <c r="O423" s="135">
        <v>937.22499999999991</v>
      </c>
      <c r="P423" s="135">
        <v>0</v>
      </c>
      <c r="Q423" s="135">
        <v>0</v>
      </c>
      <c r="R423" s="135">
        <v>0</v>
      </c>
      <c r="S423" s="135">
        <v>0</v>
      </c>
      <c r="T423" s="87"/>
      <c r="U423" s="102" t="s">
        <v>135</v>
      </c>
      <c r="V423" s="5">
        <f t="shared" si="44"/>
        <v>36.940000000000005</v>
      </c>
      <c r="W423" s="5">
        <f t="shared" si="47"/>
        <v>57.089090909090913</v>
      </c>
      <c r="X423" s="5">
        <f t="shared" si="45"/>
        <v>60.447272727272733</v>
      </c>
      <c r="Y423" s="5">
        <f t="shared" ref="Y423:Y431" si="4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30"/>
        <v>100</v>
      </c>
      <c r="L424" s="245">
        <f t="shared" si="30"/>
        <v>100</v>
      </c>
      <c r="M424" s="245">
        <f t="shared" si="30"/>
        <v>100</v>
      </c>
      <c r="N424" s="245">
        <f t="shared" si="43"/>
        <v>100</v>
      </c>
      <c r="O424" s="135">
        <v>100</v>
      </c>
      <c r="P424" s="135">
        <v>0</v>
      </c>
      <c r="Q424" s="135">
        <v>0</v>
      </c>
      <c r="R424" s="135">
        <v>0</v>
      </c>
      <c r="S424" s="135">
        <v>0</v>
      </c>
      <c r="T424" s="87"/>
      <c r="U424" s="102" t="s">
        <v>136</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30"/>
        <v>100</v>
      </c>
      <c r="L425" s="245">
        <f t="shared" si="30"/>
        <v>100</v>
      </c>
      <c r="M425" s="245">
        <f t="shared" si="30"/>
        <v>100</v>
      </c>
      <c r="N425" s="245">
        <f t="shared" si="43"/>
        <v>100</v>
      </c>
      <c r="O425" s="135">
        <v>100</v>
      </c>
      <c r="P425" s="135">
        <v>0</v>
      </c>
      <c r="Q425" s="135">
        <v>0</v>
      </c>
      <c r="R425" s="135">
        <v>0</v>
      </c>
      <c r="S425" s="135">
        <v>0</v>
      </c>
      <c r="T425" s="87"/>
      <c r="U425" s="102" t="s">
        <v>137</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30"/>
        <v>100</v>
      </c>
      <c r="L426" s="245">
        <f t="shared" si="30"/>
        <v>100</v>
      </c>
      <c r="M426" s="245">
        <f t="shared" si="30"/>
        <v>100</v>
      </c>
      <c r="N426" s="245">
        <f t="shared" si="43"/>
        <v>100</v>
      </c>
      <c r="O426" s="135">
        <v>100</v>
      </c>
      <c r="P426" s="135">
        <v>0</v>
      </c>
      <c r="Q426" s="135">
        <v>0</v>
      </c>
      <c r="R426" s="135">
        <v>0</v>
      </c>
      <c r="S426" s="135">
        <v>0</v>
      </c>
      <c r="T426" s="87"/>
      <c r="U426" s="102" t="s">
        <v>138</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30"/>
        <v>100</v>
      </c>
      <c r="L427" s="245">
        <f t="shared" si="30"/>
        <v>100</v>
      </c>
      <c r="M427" s="245">
        <f t="shared" si="30"/>
        <v>100</v>
      </c>
      <c r="N427" s="245">
        <f t="shared" si="43"/>
        <v>100</v>
      </c>
      <c r="O427" s="135">
        <v>100</v>
      </c>
      <c r="P427" s="135">
        <v>0</v>
      </c>
      <c r="Q427" s="135">
        <v>0</v>
      </c>
      <c r="R427" s="135">
        <v>0</v>
      </c>
      <c r="S427" s="135">
        <v>0</v>
      </c>
      <c r="T427" s="87"/>
      <c r="U427" s="102" t="s">
        <v>139</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ref="K428:M447" si="49">$O428</f>
        <v>100</v>
      </c>
      <c r="L428" s="245">
        <f t="shared" si="49"/>
        <v>100</v>
      </c>
      <c r="M428" s="245">
        <f t="shared" si="49"/>
        <v>100</v>
      </c>
      <c r="N428" s="245">
        <f t="shared" si="43"/>
        <v>100</v>
      </c>
      <c r="O428" s="135">
        <v>100</v>
      </c>
      <c r="P428" s="135">
        <v>0</v>
      </c>
      <c r="Q428" s="135">
        <v>0</v>
      </c>
      <c r="R428" s="135">
        <v>0</v>
      </c>
      <c r="S428" s="135">
        <v>0</v>
      </c>
      <c r="T428" s="87"/>
      <c r="U428" s="102" t="s">
        <v>370</v>
      </c>
      <c r="V428" s="5">
        <f t="shared" si="44"/>
        <v>0.55000000000000004</v>
      </c>
      <c r="W428" s="5">
        <f t="shared" si="47"/>
        <v>0.85</v>
      </c>
      <c r="X428" s="5">
        <f t="shared" si="45"/>
        <v>0.9</v>
      </c>
      <c r="Y428" s="5">
        <f t="shared" si="4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49"/>
        <v>100</v>
      </c>
      <c r="L429" s="245">
        <f t="shared" si="49"/>
        <v>100</v>
      </c>
      <c r="M429" s="245">
        <f t="shared" si="49"/>
        <v>100</v>
      </c>
      <c r="N429" s="245">
        <f t="shared" si="43"/>
        <v>100</v>
      </c>
      <c r="O429" s="135">
        <v>100</v>
      </c>
      <c r="P429" s="135">
        <v>0</v>
      </c>
      <c r="Q429" s="135">
        <v>0</v>
      </c>
      <c r="R429" s="135">
        <v>0</v>
      </c>
      <c r="S429" s="135">
        <v>0</v>
      </c>
      <c r="T429" s="87"/>
      <c r="U429" s="102" t="s">
        <v>131</v>
      </c>
      <c r="V429" s="5">
        <f t="shared" si="44"/>
        <v>0.55000000000000004</v>
      </c>
      <c r="W429" s="5">
        <f t="shared" si="47"/>
        <v>0.85</v>
      </c>
      <c r="X429" s="5">
        <f t="shared" si="45"/>
        <v>0.9</v>
      </c>
      <c r="Y429" s="5">
        <f t="shared" si="4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49"/>
        <v>358.06785714285712</v>
      </c>
      <c r="L430" s="245">
        <f t="shared" si="49"/>
        <v>358.06785714285712</v>
      </c>
      <c r="M430" s="245">
        <f t="shared" si="49"/>
        <v>358.06785714285712</v>
      </c>
      <c r="N430" s="245">
        <f t="shared" si="43"/>
        <v>358.06785714285712</v>
      </c>
      <c r="O430" s="135">
        <v>358.06785714285712</v>
      </c>
      <c r="P430" s="135">
        <v>0</v>
      </c>
      <c r="Q430" s="135">
        <v>0</v>
      </c>
      <c r="R430" s="135">
        <v>0</v>
      </c>
      <c r="S430" s="135">
        <v>0</v>
      </c>
      <c r="T430" s="87"/>
      <c r="U430" s="102" t="s">
        <v>132</v>
      </c>
      <c r="V430" s="5">
        <f t="shared" si="44"/>
        <v>16.560163265306112</v>
      </c>
      <c r="W430" s="136">
        <f>0.7*$Z430*(L430/$O430)</f>
        <v>21.076571428571413</v>
      </c>
      <c r="X430" s="5">
        <f t="shared" si="45"/>
        <v>27.098448979591819</v>
      </c>
      <c r="Y430" s="5">
        <f t="shared" si="4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49"/>
        <v>881.51428571428585</v>
      </c>
      <c r="L431" s="245">
        <f t="shared" si="49"/>
        <v>881.51428571428585</v>
      </c>
      <c r="M431" s="245">
        <f t="shared" si="49"/>
        <v>881.51428571428585</v>
      </c>
      <c r="N431" s="245">
        <f t="shared" si="43"/>
        <v>881.51428571428585</v>
      </c>
      <c r="O431" s="135">
        <v>881.51428571428585</v>
      </c>
      <c r="P431" s="135">
        <v>0</v>
      </c>
      <c r="Q431" s="135">
        <v>0</v>
      </c>
      <c r="R431" s="135">
        <v>0</v>
      </c>
      <c r="S431" s="135">
        <v>0</v>
      </c>
      <c r="T431" s="87"/>
      <c r="U431" s="102" t="s">
        <v>133</v>
      </c>
      <c r="V431" s="5">
        <f t="shared" si="44"/>
        <v>37.514489795918387</v>
      </c>
      <c r="W431" s="5">
        <f t="shared" ref="W431:W439" si="50">0.85*$Z431*(L431/$O431)</f>
        <v>57.976938775510227</v>
      </c>
      <c r="X431" s="5">
        <f t="shared" si="45"/>
        <v>61.387346938775543</v>
      </c>
      <c r="Y431" s="5">
        <f t="shared" si="4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49"/>
        <v>1004.4642857142858</v>
      </c>
      <c r="L432" s="245">
        <f t="shared" si="49"/>
        <v>1004.4642857142858</v>
      </c>
      <c r="M432" s="245">
        <f t="shared" si="49"/>
        <v>1004.4642857142858</v>
      </c>
      <c r="N432" s="245">
        <f t="shared" si="43"/>
        <v>1004.4642857142858</v>
      </c>
      <c r="O432" s="135">
        <v>1004.4642857142858</v>
      </c>
      <c r="P432" s="135">
        <v>0</v>
      </c>
      <c r="Q432" s="135">
        <v>0</v>
      </c>
      <c r="R432" s="135">
        <v>0</v>
      </c>
      <c r="S432" s="135">
        <v>0</v>
      </c>
      <c r="T432" s="87"/>
      <c r="U432" s="102" t="s">
        <v>134</v>
      </c>
      <c r="V432" s="5">
        <f t="shared" si="44"/>
        <v>49.130321428571435</v>
      </c>
      <c r="W432" s="5">
        <f t="shared" si="50"/>
        <v>75.928678571428563</v>
      </c>
      <c r="X432" s="5">
        <f t="shared" si="45"/>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49"/>
        <v>1507.165</v>
      </c>
      <c r="L433" s="245">
        <f t="shared" si="49"/>
        <v>1507.165</v>
      </c>
      <c r="M433" s="245">
        <f t="shared" si="49"/>
        <v>1507.165</v>
      </c>
      <c r="N433" s="245">
        <f t="shared" si="43"/>
        <v>1507.165</v>
      </c>
      <c r="O433" s="135">
        <v>1507.165</v>
      </c>
      <c r="P433" s="135">
        <v>0</v>
      </c>
      <c r="Q433" s="135">
        <v>0</v>
      </c>
      <c r="R433" s="135">
        <v>0</v>
      </c>
      <c r="S433" s="135">
        <v>0</v>
      </c>
      <c r="T433" s="87"/>
      <c r="U433" s="102" t="s">
        <v>135</v>
      </c>
      <c r="V433" s="5">
        <f t="shared" si="44"/>
        <v>20.348705882352935</v>
      </c>
      <c r="W433" s="5">
        <f t="shared" si="50"/>
        <v>31.44799999999999</v>
      </c>
      <c r="X433" s="5">
        <f t="shared" si="45"/>
        <v>33.297882352941166</v>
      </c>
      <c r="Y433" s="5">
        <f t="shared" ref="Y433:Y441" si="51">$Z433*(N433/$O433)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49"/>
        <v>100</v>
      </c>
      <c r="L434" s="245">
        <f t="shared" si="49"/>
        <v>100</v>
      </c>
      <c r="M434" s="245">
        <f t="shared" si="49"/>
        <v>100</v>
      </c>
      <c r="N434" s="245">
        <f t="shared" si="43"/>
        <v>100</v>
      </c>
      <c r="O434" s="135">
        <v>100</v>
      </c>
      <c r="P434" s="135">
        <v>0</v>
      </c>
      <c r="Q434" s="135">
        <v>0</v>
      </c>
      <c r="R434" s="135">
        <v>0</v>
      </c>
      <c r="S434" s="135">
        <v>0</v>
      </c>
      <c r="T434" s="87"/>
      <c r="U434" s="102" t="s">
        <v>136</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49"/>
        <v>100</v>
      </c>
      <c r="L435" s="245">
        <f t="shared" si="49"/>
        <v>100</v>
      </c>
      <c r="M435" s="245">
        <f t="shared" si="49"/>
        <v>100</v>
      </c>
      <c r="N435" s="245">
        <f t="shared" si="43"/>
        <v>100</v>
      </c>
      <c r="O435" s="135">
        <v>100</v>
      </c>
      <c r="P435" s="135">
        <v>0</v>
      </c>
      <c r="Q435" s="135">
        <v>0</v>
      </c>
      <c r="R435" s="135">
        <v>0</v>
      </c>
      <c r="S435" s="135">
        <v>0</v>
      </c>
      <c r="T435" s="87"/>
      <c r="U435" s="102" t="s">
        <v>137</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49"/>
        <v>100</v>
      </c>
      <c r="L436" s="245">
        <f t="shared" si="49"/>
        <v>100</v>
      </c>
      <c r="M436" s="245">
        <f t="shared" si="49"/>
        <v>100</v>
      </c>
      <c r="N436" s="245">
        <f t="shared" si="43"/>
        <v>100</v>
      </c>
      <c r="O436" s="135">
        <v>100</v>
      </c>
      <c r="P436" s="135">
        <v>0</v>
      </c>
      <c r="Q436" s="135">
        <v>0</v>
      </c>
      <c r="R436" s="135">
        <v>0</v>
      </c>
      <c r="S436" s="135">
        <v>0</v>
      </c>
      <c r="T436" s="87"/>
      <c r="U436" s="102" t="s">
        <v>138</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49"/>
        <v>100</v>
      </c>
      <c r="L437" s="245">
        <f t="shared" si="49"/>
        <v>100</v>
      </c>
      <c r="M437" s="245">
        <f t="shared" si="49"/>
        <v>100</v>
      </c>
      <c r="N437" s="245">
        <f t="shared" si="43"/>
        <v>100</v>
      </c>
      <c r="O437" s="135">
        <v>100</v>
      </c>
      <c r="P437" s="135">
        <v>0</v>
      </c>
      <c r="Q437" s="135">
        <v>0</v>
      </c>
      <c r="R437" s="135">
        <v>0</v>
      </c>
      <c r="S437" s="135">
        <v>0</v>
      </c>
      <c r="T437" s="87"/>
      <c r="U437" s="102" t="s">
        <v>139</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si="49"/>
        <v>100</v>
      </c>
      <c r="L438" s="245">
        <f t="shared" si="49"/>
        <v>100</v>
      </c>
      <c r="M438" s="245">
        <f t="shared" si="49"/>
        <v>100</v>
      </c>
      <c r="N438" s="245">
        <f t="shared" si="43"/>
        <v>100</v>
      </c>
      <c r="O438" s="135">
        <v>100</v>
      </c>
      <c r="P438" s="135">
        <v>0</v>
      </c>
      <c r="Q438" s="135">
        <v>0</v>
      </c>
      <c r="R438" s="135">
        <v>0</v>
      </c>
      <c r="S438" s="135">
        <v>0</v>
      </c>
      <c r="T438" s="87"/>
      <c r="U438" s="102" t="s">
        <v>370</v>
      </c>
      <c r="V438" s="5">
        <f t="shared" si="44"/>
        <v>0.55000000000000004</v>
      </c>
      <c r="W438" s="5">
        <f t="shared" si="50"/>
        <v>0.85</v>
      </c>
      <c r="X438" s="5">
        <f t="shared" si="45"/>
        <v>0.9</v>
      </c>
      <c r="Y438" s="5">
        <f t="shared" si="51"/>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9"/>
        <v>100</v>
      </c>
      <c r="L439" s="245">
        <f t="shared" si="49"/>
        <v>100</v>
      </c>
      <c r="M439" s="245">
        <f t="shared" si="49"/>
        <v>100</v>
      </c>
      <c r="N439" s="245">
        <f t="shared" si="43"/>
        <v>100</v>
      </c>
      <c r="O439" s="135">
        <v>100</v>
      </c>
      <c r="P439" s="135">
        <v>0</v>
      </c>
      <c r="Q439" s="135">
        <v>0</v>
      </c>
      <c r="R439" s="135">
        <v>0</v>
      </c>
      <c r="S439" s="135">
        <v>0</v>
      </c>
      <c r="T439" s="87"/>
      <c r="U439" s="102" t="s">
        <v>131</v>
      </c>
      <c r="V439" s="5">
        <f t="shared" si="44"/>
        <v>0.55000000000000004</v>
      </c>
      <c r="W439" s="5">
        <f t="shared" si="50"/>
        <v>0.85</v>
      </c>
      <c r="X439" s="5">
        <f t="shared" si="45"/>
        <v>0.9</v>
      </c>
      <c r="Y439" s="5">
        <f t="shared" si="51"/>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9"/>
        <v>358.06785714285712</v>
      </c>
      <c r="L440" s="245">
        <f t="shared" si="49"/>
        <v>358.06785714285712</v>
      </c>
      <c r="M440" s="245">
        <f t="shared" si="49"/>
        <v>358.06785714285712</v>
      </c>
      <c r="N440" s="245">
        <f t="shared" si="43"/>
        <v>358.06785714285712</v>
      </c>
      <c r="O440" s="135">
        <v>358.06785714285712</v>
      </c>
      <c r="P440" s="135">
        <v>0</v>
      </c>
      <c r="Q440" s="135">
        <v>0</v>
      </c>
      <c r="R440" s="135">
        <v>0</v>
      </c>
      <c r="S440" s="135">
        <v>0</v>
      </c>
      <c r="T440" s="87"/>
      <c r="U440" s="102" t="s">
        <v>132</v>
      </c>
      <c r="V440" s="5">
        <f t="shared" si="44"/>
        <v>16.560163265306112</v>
      </c>
      <c r="W440" s="136">
        <f>0.7*$Z440*(L440/$O440)</f>
        <v>21.076571428571413</v>
      </c>
      <c r="X440" s="5">
        <f t="shared" si="45"/>
        <v>27.098448979591819</v>
      </c>
      <c r="Y440" s="5">
        <f t="shared" si="51"/>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9"/>
        <v>881.51428571428585</v>
      </c>
      <c r="L441" s="245">
        <f t="shared" si="49"/>
        <v>881.51428571428585</v>
      </c>
      <c r="M441" s="245">
        <f t="shared" si="49"/>
        <v>881.51428571428585</v>
      </c>
      <c r="N441" s="245">
        <f t="shared" si="43"/>
        <v>881.51428571428585</v>
      </c>
      <c r="O441" s="135">
        <v>881.51428571428585</v>
      </c>
      <c r="P441" s="135">
        <v>0</v>
      </c>
      <c r="Q441" s="135">
        <v>0</v>
      </c>
      <c r="R441" s="135">
        <v>0</v>
      </c>
      <c r="S441" s="135">
        <v>0</v>
      </c>
      <c r="T441" s="87"/>
      <c r="U441" s="102" t="s">
        <v>133</v>
      </c>
      <c r="V441" s="5">
        <f t="shared" si="44"/>
        <v>37.514489795918387</v>
      </c>
      <c r="W441" s="5">
        <f t="shared" ref="W441:W447" si="52">0.85*$Z441*(L441/$O441)</f>
        <v>57.976938775510227</v>
      </c>
      <c r="X441" s="5">
        <f t="shared" si="45"/>
        <v>61.387346938775543</v>
      </c>
      <c r="Y441" s="5">
        <f t="shared" si="51"/>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9"/>
        <v>1004.4642857142858</v>
      </c>
      <c r="L442" s="245">
        <f t="shared" si="49"/>
        <v>1004.4642857142858</v>
      </c>
      <c r="M442" s="245">
        <f t="shared" si="49"/>
        <v>1004.4642857142858</v>
      </c>
      <c r="N442" s="245">
        <f t="shared" si="43"/>
        <v>1004.4642857142858</v>
      </c>
      <c r="O442" s="135">
        <v>1004.4642857142858</v>
      </c>
      <c r="P442" s="135">
        <v>0</v>
      </c>
      <c r="Q442" s="135">
        <v>0</v>
      </c>
      <c r="R442" s="135">
        <v>0</v>
      </c>
      <c r="S442" s="135">
        <v>0</v>
      </c>
      <c r="T442" s="87"/>
      <c r="U442" s="102" t="s">
        <v>134</v>
      </c>
      <c r="V442" s="5">
        <f t="shared" si="44"/>
        <v>49.130321428571435</v>
      </c>
      <c r="W442" s="5">
        <f t="shared" si="52"/>
        <v>75.928678571428563</v>
      </c>
      <c r="X442" s="5">
        <f t="shared" si="45"/>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9"/>
        <v>1507.165</v>
      </c>
      <c r="L443" s="245">
        <f t="shared" si="49"/>
        <v>1507.165</v>
      </c>
      <c r="M443" s="245">
        <f t="shared" si="49"/>
        <v>1507.165</v>
      </c>
      <c r="N443" s="245">
        <f t="shared" si="43"/>
        <v>1507.165</v>
      </c>
      <c r="O443" s="135">
        <v>1507.165</v>
      </c>
      <c r="P443" s="135">
        <v>0</v>
      </c>
      <c r="Q443" s="135">
        <v>0</v>
      </c>
      <c r="R443" s="135">
        <v>0</v>
      </c>
      <c r="S443" s="135">
        <v>0</v>
      </c>
      <c r="T443" s="87"/>
      <c r="U443" s="102" t="s">
        <v>135</v>
      </c>
      <c r="V443" s="5">
        <f t="shared" si="44"/>
        <v>20.348705882352935</v>
      </c>
      <c r="W443" s="5">
        <f t="shared" si="52"/>
        <v>31.44799999999999</v>
      </c>
      <c r="X443" s="5">
        <f t="shared" si="45"/>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9"/>
        <v>100</v>
      </c>
      <c r="L444" s="245">
        <f t="shared" si="49"/>
        <v>100</v>
      </c>
      <c r="M444" s="245">
        <f t="shared" si="49"/>
        <v>100</v>
      </c>
      <c r="N444" s="245">
        <f t="shared" si="43"/>
        <v>100</v>
      </c>
      <c r="O444" s="135">
        <v>100</v>
      </c>
      <c r="P444" s="135">
        <v>0</v>
      </c>
      <c r="Q444" s="135">
        <v>0</v>
      </c>
      <c r="R444" s="135">
        <v>0</v>
      </c>
      <c r="S444" s="135">
        <v>0</v>
      </c>
      <c r="T444" s="87"/>
      <c r="U444" s="102" t="s">
        <v>136</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9"/>
        <v>100</v>
      </c>
      <c r="L445" s="245">
        <f t="shared" si="49"/>
        <v>100</v>
      </c>
      <c r="M445" s="245">
        <f t="shared" si="49"/>
        <v>100</v>
      </c>
      <c r="N445" s="245">
        <f t="shared" si="43"/>
        <v>100</v>
      </c>
      <c r="O445" s="135">
        <v>100</v>
      </c>
      <c r="P445" s="135">
        <v>0</v>
      </c>
      <c r="Q445" s="135">
        <v>0</v>
      </c>
      <c r="R445" s="135">
        <v>0</v>
      </c>
      <c r="S445" s="135">
        <v>0</v>
      </c>
      <c r="T445" s="87"/>
      <c r="U445" s="102" t="s">
        <v>137</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9"/>
        <v>100</v>
      </c>
      <c r="L446" s="245">
        <f t="shared" si="49"/>
        <v>100</v>
      </c>
      <c r="M446" s="245">
        <f t="shared" si="49"/>
        <v>100</v>
      </c>
      <c r="N446" s="245">
        <f t="shared" si="43"/>
        <v>100</v>
      </c>
      <c r="O446" s="135">
        <v>100</v>
      </c>
      <c r="P446" s="135">
        <v>0</v>
      </c>
      <c r="Q446" s="135">
        <v>0</v>
      </c>
      <c r="R446" s="135">
        <v>0</v>
      </c>
      <c r="S446" s="135">
        <v>0</v>
      </c>
      <c r="T446" s="87"/>
      <c r="U446" s="102" t="s">
        <v>138</v>
      </c>
      <c r="V446" s="5">
        <f t="shared" si="44"/>
        <v>0.55000000000000004</v>
      </c>
      <c r="W446" s="5">
        <f t="shared" si="52"/>
        <v>0.85</v>
      </c>
      <c r="X446" s="5">
        <f t="shared" si="45"/>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9"/>
        <v>100</v>
      </c>
      <c r="L447" s="245">
        <f t="shared" si="49"/>
        <v>100</v>
      </c>
      <c r="M447" s="245">
        <f t="shared" si="49"/>
        <v>100</v>
      </c>
      <c r="N447" s="245">
        <f t="shared" si="43"/>
        <v>100</v>
      </c>
      <c r="O447" s="135">
        <v>100</v>
      </c>
      <c r="P447" s="135">
        <v>0</v>
      </c>
      <c r="Q447" s="135">
        <v>0</v>
      </c>
      <c r="R447" s="135">
        <v>0</v>
      </c>
      <c r="S447" s="135">
        <v>0</v>
      </c>
      <c r="T447" s="87"/>
      <c r="U447" s="102" t="s">
        <v>139</v>
      </c>
      <c r="V447" s="5">
        <f t="shared" si="44"/>
        <v>0.55000000000000004</v>
      </c>
      <c r="W447" s="5">
        <f t="shared" si="52"/>
        <v>0.85</v>
      </c>
      <c r="X447" s="5">
        <f t="shared" si="45"/>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53">J145</f>
        <v>typ</v>
      </c>
      <c r="N493" s="23" t="str">
        <f t="shared" si="53"/>
        <v>z0</v>
      </c>
      <c r="O493" s="23" t="str">
        <f t="shared" si="53"/>
        <v>z1</v>
      </c>
      <c r="P493" s="23" t="str">
        <f t="shared" si="53"/>
        <v>z2</v>
      </c>
      <c r="Q493" s="23" t="str">
        <f t="shared" si="53"/>
        <v>z3</v>
      </c>
      <c r="R493" s="23" t="str">
        <f t="shared" si="53"/>
        <v>z4</v>
      </c>
      <c r="S493" s="23" t="str">
        <f t="shared" si="53"/>
        <v>z5</v>
      </c>
      <c r="T493" s="23" t="str">
        <f t="shared" si="53"/>
        <v>z6</v>
      </c>
      <c r="U493" s="23" t="str">
        <f t="shared" si="53"/>
        <v>z7</v>
      </c>
      <c r="V493" s="23" t="str">
        <f t="shared" si="53"/>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0.76</v>
      </c>
      <c r="K519" s="97">
        <v>0.76</v>
      </c>
      <c r="L519" s="97">
        <v>0.76</v>
      </c>
      <c r="M519" s="97">
        <v>0.76</v>
      </c>
      <c r="N519" s="97">
        <v>0.76</v>
      </c>
      <c r="O519" s="97">
        <v>0.76</v>
      </c>
      <c r="P519" s="97">
        <v>0.76</v>
      </c>
      <c r="Q519" s="97">
        <v>0.76</v>
      </c>
      <c r="R519" s="97">
        <v>0.76</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0.76800000000000002</v>
      </c>
      <c r="K520" s="97">
        <v>0.76800000000000002</v>
      </c>
      <c r="L520" s="97">
        <v>0.76800000000000002</v>
      </c>
      <c r="M520" s="97">
        <v>0.76800000000000002</v>
      </c>
      <c r="N520" s="97">
        <v>0.76800000000000002</v>
      </c>
      <c r="O520" s="97">
        <v>0.76800000000000002</v>
      </c>
      <c r="P520" s="97">
        <v>0.76800000000000002</v>
      </c>
      <c r="Q520" s="97">
        <v>0.76800000000000002</v>
      </c>
      <c r="R520" s="97">
        <v>0.76800000000000002</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0.77700000000000002</v>
      </c>
      <c r="K521" s="97">
        <v>0.77700000000000002</v>
      </c>
      <c r="L521" s="97">
        <v>0.77700000000000002</v>
      </c>
      <c r="M521" s="97">
        <v>0.77700000000000002</v>
      </c>
      <c r="N521" s="97">
        <v>0.77700000000000002</v>
      </c>
      <c r="O521" s="97">
        <v>0.77700000000000002</v>
      </c>
      <c r="P521" s="97">
        <v>0.77700000000000002</v>
      </c>
      <c r="Q521" s="97">
        <v>0.77700000000000002</v>
      </c>
      <c r="R521" s="97">
        <v>0.77700000000000002</v>
      </c>
      <c r="S521" s="587"/>
      <c r="T521" s="97">
        <v>-0.1</v>
      </c>
      <c r="U521" s="92"/>
      <c r="V521" s="97">
        <v>7.0000000000000007E-2</v>
      </c>
      <c r="W521" s="92"/>
      <c r="X521" s="233">
        <v>0.21</v>
      </c>
      <c r="Y521" s="92"/>
      <c r="Z521" s="92"/>
      <c r="AA521" s="92"/>
      <c r="AB521" s="92"/>
      <c r="AC521" s="92">
        <f t="shared" ref="AC521:AC528" si="54">AC520</f>
        <v>0</v>
      </c>
      <c r="AD521" s="92">
        <f t="shared" ref="AD521:AD528" si="55">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0.77400000000000002</v>
      </c>
      <c r="K522" s="97">
        <v>0.77400000000000002</v>
      </c>
      <c r="L522" s="97">
        <v>0.77400000000000002</v>
      </c>
      <c r="M522" s="97">
        <v>0.77400000000000002</v>
      </c>
      <c r="N522" s="97">
        <v>0.77400000000000002</v>
      </c>
      <c r="O522" s="97">
        <v>0.77400000000000002</v>
      </c>
      <c r="P522" s="97">
        <v>0.77400000000000002</v>
      </c>
      <c r="Q522" s="97">
        <v>0.77400000000000002</v>
      </c>
      <c r="R522" s="97">
        <v>0.77400000000000002</v>
      </c>
      <c r="S522" s="587"/>
      <c r="T522" s="97">
        <v>-0.1</v>
      </c>
      <c r="U522" s="92"/>
      <c r="V522" s="97">
        <v>0.1</v>
      </c>
      <c r="W522" s="92"/>
      <c r="X522" s="233">
        <v>0.19</v>
      </c>
      <c r="Y522" s="92"/>
      <c r="Z522" s="92"/>
      <c r="AA522" s="92"/>
      <c r="AB522" s="92"/>
      <c r="AC522" s="92">
        <f t="shared" si="54"/>
        <v>0</v>
      </c>
      <c r="AD522" s="92">
        <f t="shared" si="55"/>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0.77</v>
      </c>
      <c r="K523" s="97">
        <v>0.77</v>
      </c>
      <c r="L523" s="97">
        <v>0.77</v>
      </c>
      <c r="M523" s="97">
        <v>0.77</v>
      </c>
      <c r="N523" s="97">
        <v>0.77</v>
      </c>
      <c r="O523" s="97">
        <v>0.77</v>
      </c>
      <c r="P523" s="97">
        <v>0.77</v>
      </c>
      <c r="Q523" s="97">
        <v>0.77</v>
      </c>
      <c r="R523" s="97">
        <v>0.77</v>
      </c>
      <c r="S523" s="587"/>
      <c r="T523" s="97">
        <v>-0.1</v>
      </c>
      <c r="U523" s="92"/>
      <c r="V523" s="97">
        <v>0.1</v>
      </c>
      <c r="W523" s="92"/>
      <c r="X523" s="233">
        <v>0.17</v>
      </c>
      <c r="Y523" s="92"/>
      <c r="Z523" s="92"/>
      <c r="AA523" s="92"/>
      <c r="AB523" s="92"/>
      <c r="AC523" s="92">
        <f t="shared" si="54"/>
        <v>0</v>
      </c>
      <c r="AD523" s="92">
        <f t="shared" si="55"/>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0.73499999999999999</v>
      </c>
      <c r="K524" s="97">
        <v>0.73499999999999999</v>
      </c>
      <c r="L524" s="97">
        <v>0.73499999999999999</v>
      </c>
      <c r="M524" s="97">
        <v>0.73499999999999999</v>
      </c>
      <c r="N524" s="97">
        <v>0.73499999999999999</v>
      </c>
      <c r="O524" s="97">
        <v>0.73499999999999999</v>
      </c>
      <c r="P524" s="97">
        <v>0.73499999999999999</v>
      </c>
      <c r="Q524" s="97">
        <v>0.73499999999999999</v>
      </c>
      <c r="R524" s="97">
        <v>0.73499999999999999</v>
      </c>
      <c r="S524" s="587"/>
      <c r="T524" s="97">
        <v>-0.1</v>
      </c>
      <c r="U524" s="92"/>
      <c r="V524" s="97">
        <v>0.12</v>
      </c>
      <c r="W524" s="92"/>
      <c r="X524" s="233">
        <v>0.15</v>
      </c>
      <c r="Y524" s="92"/>
      <c r="Z524" s="92"/>
      <c r="AA524" s="92"/>
      <c r="AB524" s="92"/>
      <c r="AC524" s="92">
        <f t="shared" si="54"/>
        <v>0</v>
      </c>
      <c r="AD524" s="92">
        <f t="shared" si="55"/>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0.71</v>
      </c>
      <c r="K525" s="97">
        <v>0.71</v>
      </c>
      <c r="L525" s="97">
        <v>0.71</v>
      </c>
      <c r="M525" s="97">
        <v>0.71</v>
      </c>
      <c r="N525" s="97">
        <v>0.71</v>
      </c>
      <c r="O525" s="97">
        <v>0.71</v>
      </c>
      <c r="P525" s="97">
        <v>0.71</v>
      </c>
      <c r="Q525" s="97">
        <v>0.71</v>
      </c>
      <c r="R525" s="97">
        <v>0.71</v>
      </c>
      <c r="S525" s="587"/>
      <c r="T525" s="97">
        <v>-0.1</v>
      </c>
      <c r="U525" s="92"/>
      <c r="V525" s="97">
        <v>0.14000000000000001</v>
      </c>
      <c r="W525" s="92"/>
      <c r="X525" s="233">
        <v>0.13</v>
      </c>
      <c r="Y525" s="92"/>
      <c r="Z525" s="92"/>
      <c r="AA525" s="92"/>
      <c r="AB525" s="92"/>
      <c r="AC525" s="92">
        <f t="shared" si="54"/>
        <v>0</v>
      </c>
      <c r="AD525" s="92">
        <f t="shared" si="55"/>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54"/>
        <v>0</v>
      </c>
      <c r="AD526" s="92">
        <f t="shared" si="55"/>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0.74</v>
      </c>
      <c r="K527" s="97">
        <v>0.74</v>
      </c>
      <c r="L527" s="97">
        <v>0.74</v>
      </c>
      <c r="M527" s="97">
        <v>0.74</v>
      </c>
      <c r="N527" s="97">
        <v>0.74</v>
      </c>
      <c r="O527" s="97">
        <v>0.74</v>
      </c>
      <c r="P527" s="97">
        <v>0.74</v>
      </c>
      <c r="Q527" s="97">
        <v>0.74</v>
      </c>
      <c r="R527" s="97">
        <v>0.74</v>
      </c>
      <c r="S527" s="587"/>
      <c r="T527" s="97">
        <v>-0.15</v>
      </c>
      <c r="U527" s="92"/>
      <c r="V527" s="844">
        <v>0.1</v>
      </c>
      <c r="W527" s="92"/>
      <c r="X527" s="233">
        <v>0.13</v>
      </c>
      <c r="Y527" s="92"/>
      <c r="Z527" s="92"/>
      <c r="AA527" s="92"/>
      <c r="AB527" s="92"/>
      <c r="AC527" s="92">
        <f t="shared" si="54"/>
        <v>0</v>
      </c>
      <c r="AD527" s="92">
        <f t="shared" si="55"/>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0.75</v>
      </c>
      <c r="K528" s="843">
        <v>0.75</v>
      </c>
      <c r="L528" s="843">
        <v>0.75</v>
      </c>
      <c r="M528" s="843">
        <v>0.75</v>
      </c>
      <c r="N528" s="843">
        <v>0.75</v>
      </c>
      <c r="O528" s="843">
        <v>0.75</v>
      </c>
      <c r="P528" s="843">
        <v>0.75</v>
      </c>
      <c r="Q528" s="843">
        <v>0.75</v>
      </c>
      <c r="R528" s="843">
        <v>0.75</v>
      </c>
      <c r="S528" s="587"/>
      <c r="T528" s="843">
        <v>-0.17</v>
      </c>
      <c r="U528" s="92"/>
      <c r="V528" s="843">
        <v>0.12</v>
      </c>
      <c r="W528" s="92"/>
      <c r="X528" s="233">
        <v>0.13</v>
      </c>
      <c r="Y528" s="92"/>
      <c r="Z528" s="92"/>
      <c r="AA528" s="92"/>
      <c r="AB528" s="92"/>
      <c r="AC528" s="92">
        <f t="shared" si="54"/>
        <v>0</v>
      </c>
      <c r="AD528" s="92">
        <f t="shared" si="55"/>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56">V520</f>
        <v>0.05</v>
      </c>
      <c r="W530" s="92"/>
      <c r="X530" s="92"/>
      <c r="Y530" s="92"/>
      <c r="Z530" s="92"/>
      <c r="AA530" s="92"/>
      <c r="AB530" s="92"/>
      <c r="AC530" s="92">
        <f t="shared" ref="AC530:AC593" si="57">AC520+1</f>
        <v>1</v>
      </c>
      <c r="AD530" s="92">
        <f t="shared" ref="AD530:AD593" si="58">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56"/>
        <v>7.0000000000000007E-2</v>
      </c>
      <c r="W531" s="92"/>
      <c r="X531" s="92"/>
      <c r="Y531" s="92"/>
      <c r="Z531" s="92"/>
      <c r="AA531" s="92"/>
      <c r="AB531" s="92"/>
      <c r="AC531" s="92">
        <f t="shared" si="57"/>
        <v>1</v>
      </c>
      <c r="AD531" s="92">
        <f t="shared" si="58"/>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56"/>
        <v>0.1</v>
      </c>
      <c r="W532" s="92"/>
      <c r="X532" s="92"/>
      <c r="Y532" s="92"/>
      <c r="Z532" s="92"/>
      <c r="AA532" s="92"/>
      <c r="AB532" s="92"/>
      <c r="AC532" s="92">
        <f t="shared" si="57"/>
        <v>1</v>
      </c>
      <c r="AD532" s="92">
        <f t="shared" si="58"/>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56"/>
        <v>0.1</v>
      </c>
      <c r="W533" s="92"/>
      <c r="X533" s="92"/>
      <c r="Y533" s="92"/>
      <c r="Z533" s="92"/>
      <c r="AA533" s="92"/>
      <c r="AB533" s="92"/>
      <c r="AC533" s="92">
        <f t="shared" si="57"/>
        <v>1</v>
      </c>
      <c r="AD533" s="92">
        <f t="shared" si="58"/>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56"/>
        <v>0.12</v>
      </c>
      <c r="W534" s="92"/>
      <c r="X534" s="92"/>
      <c r="Y534" s="92"/>
      <c r="Z534" s="92"/>
      <c r="AA534" s="92"/>
      <c r="AB534" s="92"/>
      <c r="AC534" s="92">
        <f t="shared" si="57"/>
        <v>1</v>
      </c>
      <c r="AD534" s="92">
        <f t="shared" si="58"/>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56"/>
        <v>0.14000000000000001</v>
      </c>
      <c r="W535" s="92"/>
      <c r="X535" s="92"/>
      <c r="Y535" s="92"/>
      <c r="Z535" s="92"/>
      <c r="AA535" s="92"/>
      <c r="AB535" s="92"/>
      <c r="AC535" s="92">
        <f t="shared" si="57"/>
        <v>1</v>
      </c>
      <c r="AD535" s="92">
        <f t="shared" si="58"/>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56"/>
        <v>0.14000000000000001</v>
      </c>
      <c r="W536" s="92"/>
      <c r="X536" s="92"/>
      <c r="Y536" s="92"/>
      <c r="Z536" s="92"/>
      <c r="AA536" s="92"/>
      <c r="AB536" s="92"/>
      <c r="AC536" s="92">
        <f t="shared" si="57"/>
        <v>1</v>
      </c>
      <c r="AD536" s="92">
        <f t="shared" si="58"/>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56"/>
        <v>0.1</v>
      </c>
      <c r="W537" s="92"/>
      <c r="X537" s="92"/>
      <c r="Y537" s="92"/>
      <c r="Z537" s="92"/>
      <c r="AA537" s="92"/>
      <c r="AB537" s="92"/>
      <c r="AC537" s="92">
        <f t="shared" si="57"/>
        <v>1</v>
      </c>
      <c r="AD537" s="92">
        <f t="shared" si="58"/>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56"/>
        <v>0.12</v>
      </c>
      <c r="W538" s="92"/>
      <c r="X538" s="92"/>
      <c r="Y538" s="92"/>
      <c r="Z538" s="92"/>
      <c r="AA538" s="92"/>
      <c r="AB538" s="92"/>
      <c r="AC538" s="92">
        <f t="shared" si="57"/>
        <v>1</v>
      </c>
      <c r="AD538" s="92">
        <f t="shared" si="58"/>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56"/>
        <v>0</v>
      </c>
      <c r="W539" s="92"/>
      <c r="X539" s="92"/>
      <c r="Y539" s="92"/>
      <c r="Z539" s="92"/>
      <c r="AA539" s="92"/>
      <c r="AB539" s="92"/>
      <c r="AC539" s="92">
        <f t="shared" si="57"/>
        <v>2</v>
      </c>
      <c r="AD539" s="92">
        <f t="shared" si="58"/>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56"/>
        <v>0.05</v>
      </c>
      <c r="W540" s="92"/>
      <c r="X540" s="92"/>
      <c r="Y540" s="92"/>
      <c r="Z540" s="92"/>
      <c r="AA540" s="92"/>
      <c r="AB540" s="92"/>
      <c r="AC540" s="92">
        <f t="shared" si="57"/>
        <v>2</v>
      </c>
      <c r="AD540" s="92">
        <f t="shared" si="58"/>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56"/>
        <v>7.0000000000000007E-2</v>
      </c>
      <c r="W541" s="92"/>
      <c r="X541" s="92"/>
      <c r="Y541" s="92"/>
      <c r="Z541" s="92"/>
      <c r="AA541" s="92"/>
      <c r="AB541" s="92"/>
      <c r="AC541" s="92">
        <f t="shared" si="57"/>
        <v>2</v>
      </c>
      <c r="AD541" s="92">
        <f t="shared" si="58"/>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56"/>
        <v>0.1</v>
      </c>
      <c r="W542" s="92"/>
      <c r="X542" s="92"/>
      <c r="Y542" s="92"/>
      <c r="Z542" s="92"/>
      <c r="AA542" s="92"/>
      <c r="AB542" s="92"/>
      <c r="AC542" s="92">
        <f t="shared" si="57"/>
        <v>2</v>
      </c>
      <c r="AD542" s="92">
        <f t="shared" si="58"/>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56"/>
        <v>0.1</v>
      </c>
      <c r="W543" s="92"/>
      <c r="X543" s="92"/>
      <c r="Y543" s="92"/>
      <c r="Z543" s="92"/>
      <c r="AA543" s="92"/>
      <c r="AB543" s="92"/>
      <c r="AC543" s="92">
        <f t="shared" si="57"/>
        <v>2</v>
      </c>
      <c r="AD543" s="92">
        <f t="shared" si="58"/>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56"/>
        <v>0.12</v>
      </c>
      <c r="W544" s="92"/>
      <c r="X544" s="92"/>
      <c r="Y544" s="92"/>
      <c r="Z544" s="92"/>
      <c r="AA544" s="92"/>
      <c r="AB544" s="92"/>
      <c r="AC544" s="92">
        <f t="shared" si="57"/>
        <v>2</v>
      </c>
      <c r="AD544" s="92">
        <f t="shared" si="58"/>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56"/>
        <v>0.14000000000000001</v>
      </c>
      <c r="W545" s="92"/>
      <c r="X545" s="92"/>
      <c r="Y545" s="92"/>
      <c r="Z545" s="92"/>
      <c r="AA545" s="92"/>
      <c r="AB545" s="92"/>
      <c r="AC545" s="92">
        <f t="shared" si="57"/>
        <v>2</v>
      </c>
      <c r="AD545" s="92">
        <f t="shared" si="58"/>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56"/>
        <v>0.14000000000000001</v>
      </c>
      <c r="W546" s="92"/>
      <c r="X546" s="92"/>
      <c r="Y546" s="92"/>
      <c r="Z546" s="92"/>
      <c r="AA546" s="92"/>
      <c r="AB546" s="92"/>
      <c r="AC546" s="92">
        <f t="shared" si="57"/>
        <v>2</v>
      </c>
      <c r="AD546" s="92">
        <f t="shared" si="58"/>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56"/>
        <v>0.1</v>
      </c>
      <c r="W547" s="92"/>
      <c r="X547" s="92"/>
      <c r="Y547" s="92"/>
      <c r="Z547" s="92"/>
      <c r="AA547" s="92"/>
      <c r="AB547" s="92"/>
      <c r="AC547" s="92">
        <f t="shared" si="57"/>
        <v>2</v>
      </c>
      <c r="AD547" s="92">
        <f t="shared" si="58"/>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56"/>
        <v>0.12</v>
      </c>
      <c r="W548" s="92"/>
      <c r="X548" s="92"/>
      <c r="Y548" s="92"/>
      <c r="Z548" s="92"/>
      <c r="AA548" s="92"/>
      <c r="AB548" s="92"/>
      <c r="AC548" s="92">
        <f t="shared" si="57"/>
        <v>2</v>
      </c>
      <c r="AD548" s="92">
        <f t="shared" si="58"/>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56"/>
        <v>0</v>
      </c>
      <c r="W549" s="92"/>
      <c r="X549" s="92"/>
      <c r="Y549" s="92"/>
      <c r="Z549" s="92"/>
      <c r="AA549" s="92"/>
      <c r="AB549" s="92"/>
      <c r="AC549" s="92">
        <f t="shared" si="57"/>
        <v>3</v>
      </c>
      <c r="AD549" s="92">
        <f t="shared" si="58"/>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56"/>
        <v>0.05</v>
      </c>
      <c r="W550" s="92"/>
      <c r="X550" s="92"/>
      <c r="Y550" s="92"/>
      <c r="Z550" s="92"/>
      <c r="AA550" s="92"/>
      <c r="AB550" s="92"/>
      <c r="AC550" s="92">
        <f t="shared" si="57"/>
        <v>3</v>
      </c>
      <c r="AD550" s="92">
        <f t="shared" si="58"/>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56"/>
        <v>7.0000000000000007E-2</v>
      </c>
      <c r="W551" s="92"/>
      <c r="X551" s="92"/>
      <c r="Y551" s="92"/>
      <c r="Z551" s="92"/>
      <c r="AA551" s="92"/>
      <c r="AB551" s="92"/>
      <c r="AC551" s="92">
        <f t="shared" si="57"/>
        <v>3</v>
      </c>
      <c r="AD551" s="92">
        <f t="shared" si="58"/>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56"/>
        <v>0.1</v>
      </c>
      <c r="W552" s="92"/>
      <c r="X552" s="92"/>
      <c r="Y552" s="92"/>
      <c r="Z552" s="92"/>
      <c r="AA552" s="92"/>
      <c r="AB552" s="92"/>
      <c r="AC552" s="92">
        <f t="shared" si="57"/>
        <v>3</v>
      </c>
      <c r="AD552" s="92">
        <f t="shared" si="58"/>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56"/>
        <v>0.1</v>
      </c>
      <c r="W553" s="92"/>
      <c r="X553" s="92"/>
      <c r="Y553" s="92"/>
      <c r="Z553" s="92"/>
      <c r="AA553" s="92"/>
      <c r="AB553" s="92"/>
      <c r="AC553" s="92">
        <f t="shared" si="57"/>
        <v>3</v>
      </c>
      <c r="AD553" s="92">
        <f t="shared" si="58"/>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56"/>
        <v>0.12</v>
      </c>
      <c r="W554" s="92"/>
      <c r="X554" s="92"/>
      <c r="Y554" s="92"/>
      <c r="Z554" s="92"/>
      <c r="AA554" s="92"/>
      <c r="AB554" s="92"/>
      <c r="AC554" s="92">
        <f t="shared" si="57"/>
        <v>3</v>
      </c>
      <c r="AD554" s="92">
        <f t="shared" si="58"/>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56"/>
        <v>0.14000000000000001</v>
      </c>
      <c r="W555" s="92"/>
      <c r="X555" s="92"/>
      <c r="Y555" s="92"/>
      <c r="Z555" s="92"/>
      <c r="AA555" s="92"/>
      <c r="AB555" s="92"/>
      <c r="AC555" s="92">
        <f t="shared" si="57"/>
        <v>3</v>
      </c>
      <c r="AD555" s="92">
        <f t="shared" si="58"/>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56"/>
        <v>0.14000000000000001</v>
      </c>
      <c r="W556" s="92"/>
      <c r="X556" s="92"/>
      <c r="Y556" s="92"/>
      <c r="Z556" s="92"/>
      <c r="AA556" s="92"/>
      <c r="AB556" s="92"/>
      <c r="AC556" s="92">
        <f t="shared" si="57"/>
        <v>3</v>
      </c>
      <c r="AD556" s="92">
        <f t="shared" si="58"/>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56"/>
        <v>0.1</v>
      </c>
      <c r="W557" s="92"/>
      <c r="X557" s="92"/>
      <c r="Y557" s="92"/>
      <c r="Z557" s="92"/>
      <c r="AA557" s="92"/>
      <c r="AB557" s="92"/>
      <c r="AC557" s="92">
        <f t="shared" si="57"/>
        <v>3</v>
      </c>
      <c r="AD557" s="92">
        <f t="shared" si="58"/>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56"/>
        <v>0.12</v>
      </c>
      <c r="W558" s="92"/>
      <c r="X558" s="92"/>
      <c r="Y558" s="92"/>
      <c r="Z558" s="92"/>
      <c r="AA558" s="92"/>
      <c r="AB558" s="92"/>
      <c r="AC558" s="92">
        <f t="shared" si="57"/>
        <v>3</v>
      </c>
      <c r="AD558" s="92">
        <f t="shared" si="58"/>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56"/>
        <v>0</v>
      </c>
      <c r="W559" s="92"/>
      <c r="X559" s="92"/>
      <c r="Y559" s="92"/>
      <c r="Z559" s="92"/>
      <c r="AA559" s="92"/>
      <c r="AB559" s="92"/>
      <c r="AC559" s="92">
        <f t="shared" si="57"/>
        <v>4</v>
      </c>
      <c r="AD559" s="92">
        <f t="shared" si="58"/>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56"/>
        <v>0.05</v>
      </c>
      <c r="W560" s="92"/>
      <c r="X560" s="92"/>
      <c r="Y560" s="92"/>
      <c r="Z560" s="92"/>
      <c r="AA560" s="92"/>
      <c r="AB560" s="92"/>
      <c r="AC560" s="92">
        <f t="shared" si="57"/>
        <v>4</v>
      </c>
      <c r="AD560" s="92">
        <f t="shared" si="58"/>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56"/>
        <v>7.0000000000000007E-2</v>
      </c>
      <c r="W561" s="92"/>
      <c r="X561" s="92"/>
      <c r="Y561" s="92"/>
      <c r="Z561" s="92"/>
      <c r="AA561" s="92"/>
      <c r="AB561" s="92"/>
      <c r="AC561" s="92">
        <f t="shared" si="57"/>
        <v>4</v>
      </c>
      <c r="AD561" s="92">
        <f t="shared" si="58"/>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56"/>
        <v>0.1</v>
      </c>
      <c r="W562" s="92"/>
      <c r="X562" s="92"/>
      <c r="Y562" s="92"/>
      <c r="Z562" s="92"/>
      <c r="AA562" s="92"/>
      <c r="AB562" s="92"/>
      <c r="AC562" s="92">
        <f t="shared" si="57"/>
        <v>4</v>
      </c>
      <c r="AD562" s="92">
        <f t="shared" si="58"/>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56"/>
        <v>0.1</v>
      </c>
      <c r="W563" s="92"/>
      <c r="X563" s="92"/>
      <c r="Y563" s="92"/>
      <c r="Z563" s="92"/>
      <c r="AA563" s="92"/>
      <c r="AB563" s="92"/>
      <c r="AC563" s="92">
        <f t="shared" si="57"/>
        <v>4</v>
      </c>
      <c r="AD563" s="92">
        <f t="shared" si="58"/>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56"/>
        <v>0.12</v>
      </c>
      <c r="W564" s="92"/>
      <c r="X564" s="92"/>
      <c r="Y564" s="92"/>
      <c r="Z564" s="92"/>
      <c r="AA564" s="92"/>
      <c r="AB564" s="92"/>
      <c r="AC564" s="92">
        <f t="shared" si="57"/>
        <v>4</v>
      </c>
      <c r="AD564" s="92">
        <f t="shared" si="58"/>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56"/>
        <v>0.14000000000000001</v>
      </c>
      <c r="W565" s="92"/>
      <c r="X565" s="92"/>
      <c r="Y565" s="92"/>
      <c r="Z565" s="92"/>
      <c r="AA565" s="92"/>
      <c r="AB565" s="92"/>
      <c r="AC565" s="92">
        <f t="shared" si="57"/>
        <v>4</v>
      </c>
      <c r="AD565" s="92">
        <f t="shared" si="58"/>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56"/>
        <v>0.14000000000000001</v>
      </c>
      <c r="W566" s="92"/>
      <c r="X566" s="92"/>
      <c r="Y566" s="92"/>
      <c r="Z566" s="92"/>
      <c r="AA566" s="92"/>
      <c r="AB566" s="92"/>
      <c r="AC566" s="92">
        <f t="shared" si="57"/>
        <v>4</v>
      </c>
      <c r="AD566" s="92">
        <f t="shared" si="58"/>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56"/>
        <v>0.1</v>
      </c>
      <c r="W567" s="92"/>
      <c r="X567" s="92"/>
      <c r="Y567" s="92"/>
      <c r="Z567" s="92"/>
      <c r="AA567" s="92"/>
      <c r="AB567" s="92"/>
      <c r="AC567" s="92">
        <f t="shared" si="57"/>
        <v>4</v>
      </c>
      <c r="AD567" s="92">
        <f t="shared" si="58"/>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56"/>
        <v>0.12</v>
      </c>
      <c r="W568" s="92"/>
      <c r="X568" s="92"/>
      <c r="Y568" s="92"/>
      <c r="Z568" s="92"/>
      <c r="AA568" s="92"/>
      <c r="AB568" s="92"/>
      <c r="AC568" s="92">
        <f t="shared" si="57"/>
        <v>4</v>
      </c>
      <c r="AD568" s="92">
        <f t="shared" si="58"/>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56"/>
        <v>0</v>
      </c>
      <c r="W569" s="92"/>
      <c r="X569" s="92"/>
      <c r="Y569" s="92"/>
      <c r="Z569" s="92"/>
      <c r="AA569" s="92"/>
      <c r="AB569" s="92"/>
      <c r="AC569" s="92">
        <f t="shared" si="57"/>
        <v>5</v>
      </c>
      <c r="AD569" s="92">
        <f t="shared" si="58"/>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56"/>
        <v>0.05</v>
      </c>
      <c r="W570" s="92"/>
      <c r="X570" s="92"/>
      <c r="Y570" s="92"/>
      <c r="Z570" s="92"/>
      <c r="AA570" s="92"/>
      <c r="AB570" s="92"/>
      <c r="AC570" s="92">
        <f t="shared" si="57"/>
        <v>5</v>
      </c>
      <c r="AD570" s="92">
        <f t="shared" si="58"/>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56"/>
        <v>7.0000000000000007E-2</v>
      </c>
      <c r="W571" s="92"/>
      <c r="X571" s="92"/>
      <c r="Y571" s="92"/>
      <c r="Z571" s="92"/>
      <c r="AA571" s="92"/>
      <c r="AB571" s="92"/>
      <c r="AC571" s="92">
        <f t="shared" si="57"/>
        <v>5</v>
      </c>
      <c r="AD571" s="92">
        <f t="shared" si="58"/>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56"/>
        <v>0.1</v>
      </c>
      <c r="W572" s="92"/>
      <c r="X572" s="92"/>
      <c r="Y572" s="92"/>
      <c r="Z572" s="92"/>
      <c r="AA572" s="92"/>
      <c r="AB572" s="92"/>
      <c r="AC572" s="92">
        <f t="shared" si="57"/>
        <v>5</v>
      </c>
      <c r="AD572" s="92">
        <f t="shared" si="58"/>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56"/>
        <v>0.1</v>
      </c>
      <c r="W573" s="92"/>
      <c r="X573" s="92"/>
      <c r="Y573" s="92"/>
      <c r="Z573" s="92"/>
      <c r="AA573" s="92"/>
      <c r="AB573" s="92"/>
      <c r="AC573" s="92">
        <f t="shared" si="57"/>
        <v>5</v>
      </c>
      <c r="AD573" s="92">
        <f t="shared" si="58"/>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56"/>
        <v>0.12</v>
      </c>
      <c r="W574" s="92"/>
      <c r="X574" s="92"/>
      <c r="Y574" s="92"/>
      <c r="Z574" s="92"/>
      <c r="AA574" s="92"/>
      <c r="AB574" s="92"/>
      <c r="AC574" s="92">
        <f t="shared" si="57"/>
        <v>5</v>
      </c>
      <c r="AD574" s="92">
        <f t="shared" si="58"/>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56"/>
        <v>0.14000000000000001</v>
      </c>
      <c r="W575" s="92"/>
      <c r="X575" s="92"/>
      <c r="Y575" s="92"/>
      <c r="Z575" s="92"/>
      <c r="AA575" s="92"/>
      <c r="AB575" s="92"/>
      <c r="AC575" s="92">
        <f t="shared" si="57"/>
        <v>5</v>
      </c>
      <c r="AD575" s="92">
        <f t="shared" si="58"/>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56"/>
        <v>0.14000000000000001</v>
      </c>
      <c r="W576" s="92"/>
      <c r="X576" s="92"/>
      <c r="Y576" s="92"/>
      <c r="Z576" s="92"/>
      <c r="AA576" s="92"/>
      <c r="AB576" s="92"/>
      <c r="AC576" s="92">
        <f t="shared" si="57"/>
        <v>5</v>
      </c>
      <c r="AD576" s="92">
        <f t="shared" si="58"/>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56"/>
        <v>0.1</v>
      </c>
      <c r="W577" s="92"/>
      <c r="X577" s="92"/>
      <c r="Y577" s="92"/>
      <c r="Z577" s="92"/>
      <c r="AA577" s="92"/>
      <c r="AB577" s="92"/>
      <c r="AC577" s="92">
        <f t="shared" si="57"/>
        <v>5</v>
      </c>
      <c r="AD577" s="92">
        <f t="shared" si="58"/>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56"/>
        <v>0.12</v>
      </c>
      <c r="W578" s="92"/>
      <c r="X578" s="92"/>
      <c r="Y578" s="92"/>
      <c r="Z578" s="92"/>
      <c r="AA578" s="92"/>
      <c r="AB578" s="92"/>
      <c r="AC578" s="92">
        <f t="shared" si="57"/>
        <v>5</v>
      </c>
      <c r="AD578" s="92">
        <f t="shared" si="58"/>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56"/>
        <v>0</v>
      </c>
      <c r="W579" s="92"/>
      <c r="X579" s="92"/>
      <c r="Y579" s="92"/>
      <c r="Z579" s="92"/>
      <c r="AA579" s="92"/>
      <c r="AB579" s="92"/>
      <c r="AC579" s="92">
        <f t="shared" si="57"/>
        <v>6</v>
      </c>
      <c r="AD579" s="92">
        <f t="shared" si="58"/>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56"/>
        <v>0.05</v>
      </c>
      <c r="W580" s="92"/>
      <c r="X580" s="92"/>
      <c r="Y580" s="92"/>
      <c r="Z580" s="92"/>
      <c r="AA580" s="92"/>
      <c r="AB580" s="92"/>
      <c r="AC580" s="92">
        <f t="shared" si="57"/>
        <v>6</v>
      </c>
      <c r="AD580" s="92">
        <f t="shared" si="58"/>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56"/>
        <v>7.0000000000000007E-2</v>
      </c>
      <c r="W581" s="92"/>
      <c r="X581" s="92"/>
      <c r="Y581" s="92"/>
      <c r="Z581" s="92"/>
      <c r="AA581" s="92"/>
      <c r="AB581" s="92"/>
      <c r="AC581" s="92">
        <f t="shared" si="57"/>
        <v>6</v>
      </c>
      <c r="AD581" s="92">
        <f t="shared" si="58"/>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56"/>
        <v>0.1</v>
      </c>
      <c r="W582" s="92"/>
      <c r="X582" s="92"/>
      <c r="Y582" s="92"/>
      <c r="Z582" s="92"/>
      <c r="AA582" s="92"/>
      <c r="AB582" s="92"/>
      <c r="AC582" s="92">
        <f t="shared" si="57"/>
        <v>6</v>
      </c>
      <c r="AD582" s="92">
        <f t="shared" si="58"/>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56"/>
        <v>0.1</v>
      </c>
      <c r="W583" s="92"/>
      <c r="X583" s="92"/>
      <c r="Y583" s="92"/>
      <c r="Z583" s="92"/>
      <c r="AA583" s="92"/>
      <c r="AB583" s="92"/>
      <c r="AC583" s="92">
        <f t="shared" si="57"/>
        <v>6</v>
      </c>
      <c r="AD583" s="92">
        <f t="shared" si="58"/>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56"/>
        <v>0.12</v>
      </c>
      <c r="W584" s="92"/>
      <c r="X584" s="92"/>
      <c r="Y584" s="92"/>
      <c r="Z584" s="92"/>
      <c r="AA584" s="92"/>
      <c r="AB584" s="92"/>
      <c r="AC584" s="92">
        <f t="shared" si="57"/>
        <v>6</v>
      </c>
      <c r="AD584" s="92">
        <f t="shared" si="58"/>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56"/>
        <v>0.14000000000000001</v>
      </c>
      <c r="W585" s="92"/>
      <c r="X585" s="92"/>
      <c r="Y585" s="92"/>
      <c r="Z585" s="92"/>
      <c r="AA585" s="92"/>
      <c r="AB585" s="92"/>
      <c r="AC585" s="92">
        <f t="shared" si="57"/>
        <v>6</v>
      </c>
      <c r="AD585" s="92">
        <f t="shared" si="58"/>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56"/>
        <v>0.14000000000000001</v>
      </c>
      <c r="W586" s="92"/>
      <c r="X586" s="92"/>
      <c r="Y586" s="92"/>
      <c r="Z586" s="92"/>
      <c r="AA586" s="92"/>
      <c r="AB586" s="92"/>
      <c r="AC586" s="92">
        <f t="shared" si="57"/>
        <v>6</v>
      </c>
      <c r="AD586" s="92">
        <f t="shared" si="58"/>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56"/>
        <v>0.1</v>
      </c>
      <c r="W587" s="92"/>
      <c r="X587" s="92"/>
      <c r="Y587" s="92"/>
      <c r="Z587" s="92"/>
      <c r="AA587" s="92"/>
      <c r="AB587" s="92"/>
      <c r="AC587" s="92">
        <f t="shared" si="57"/>
        <v>6</v>
      </c>
      <c r="AD587" s="92">
        <f t="shared" si="58"/>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56"/>
        <v>0.12</v>
      </c>
      <c r="W588" s="92"/>
      <c r="X588" s="92"/>
      <c r="Y588" s="92"/>
      <c r="Z588" s="92"/>
      <c r="AA588" s="92"/>
      <c r="AB588" s="92"/>
      <c r="AC588" s="92">
        <f t="shared" si="57"/>
        <v>6</v>
      </c>
      <c r="AD588" s="92">
        <f t="shared" si="58"/>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56"/>
        <v>0</v>
      </c>
      <c r="W589" s="92"/>
      <c r="X589" s="92"/>
      <c r="Y589" s="92"/>
      <c r="Z589" s="92"/>
      <c r="AA589" s="92"/>
      <c r="AB589" s="92"/>
      <c r="AC589" s="92">
        <f t="shared" si="57"/>
        <v>7</v>
      </c>
      <c r="AD589" s="92">
        <f t="shared" si="58"/>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56"/>
        <v>0.05</v>
      </c>
      <c r="W590" s="92"/>
      <c r="X590" s="92"/>
      <c r="Y590" s="92"/>
      <c r="Z590" s="92"/>
      <c r="AA590" s="92"/>
      <c r="AB590" s="92"/>
      <c r="AC590" s="92">
        <f t="shared" si="57"/>
        <v>7</v>
      </c>
      <c r="AD590" s="92">
        <f t="shared" si="58"/>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56"/>
        <v>7.0000000000000007E-2</v>
      </c>
      <c r="W591" s="92"/>
      <c r="X591" s="92"/>
      <c r="Y591" s="92"/>
      <c r="Z591" s="92"/>
      <c r="AA591" s="92"/>
      <c r="AB591" s="92"/>
      <c r="AC591" s="92">
        <f t="shared" si="57"/>
        <v>7</v>
      </c>
      <c r="AD591" s="92">
        <f t="shared" si="58"/>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56"/>
        <v>0.1</v>
      </c>
      <c r="W592" s="92"/>
      <c r="X592" s="92"/>
      <c r="Y592" s="92"/>
      <c r="Z592" s="92"/>
      <c r="AA592" s="92"/>
      <c r="AB592" s="92"/>
      <c r="AC592" s="92">
        <f t="shared" si="57"/>
        <v>7</v>
      </c>
      <c r="AD592" s="92">
        <f t="shared" si="58"/>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56"/>
        <v>0.1</v>
      </c>
      <c r="W593" s="92"/>
      <c r="X593" s="92"/>
      <c r="Y593" s="92"/>
      <c r="Z593" s="92"/>
      <c r="AA593" s="92"/>
      <c r="AB593" s="92"/>
      <c r="AC593" s="92">
        <f t="shared" si="57"/>
        <v>7</v>
      </c>
      <c r="AD593" s="92">
        <f t="shared" si="58"/>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9">V584</f>
        <v>0.12</v>
      </c>
      <c r="W594" s="92"/>
      <c r="X594" s="92"/>
      <c r="Y594" s="92"/>
      <c r="Z594" s="92"/>
      <c r="AA594" s="92"/>
      <c r="AB594" s="92"/>
      <c r="AC594" s="92">
        <f t="shared" ref="AC594:AC618" si="60">AC584+1</f>
        <v>7</v>
      </c>
      <c r="AD594" s="92">
        <f t="shared" ref="AD594:AD618" si="61">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9"/>
        <v>0.14000000000000001</v>
      </c>
      <c r="W595" s="92"/>
      <c r="X595" s="92"/>
      <c r="Y595" s="92"/>
      <c r="Z595" s="92"/>
      <c r="AA595" s="92"/>
      <c r="AB595" s="92"/>
      <c r="AC595" s="92">
        <f t="shared" si="60"/>
        <v>7</v>
      </c>
      <c r="AD595" s="92">
        <f t="shared" si="61"/>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9"/>
        <v>0.14000000000000001</v>
      </c>
      <c r="W596" s="92"/>
      <c r="X596" s="92"/>
      <c r="Y596" s="92"/>
      <c r="Z596" s="92"/>
      <c r="AA596" s="92"/>
      <c r="AB596" s="92"/>
      <c r="AC596" s="92">
        <f t="shared" si="60"/>
        <v>7</v>
      </c>
      <c r="AD596" s="92">
        <f t="shared" si="61"/>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9"/>
        <v>0.1</v>
      </c>
      <c r="W597" s="92"/>
      <c r="X597" s="92"/>
      <c r="Y597" s="92"/>
      <c r="Z597" s="92"/>
      <c r="AA597" s="92"/>
      <c r="AB597" s="92"/>
      <c r="AC597" s="92">
        <f t="shared" si="60"/>
        <v>7</v>
      </c>
      <c r="AD597" s="92">
        <f t="shared" si="61"/>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9"/>
        <v>0.12</v>
      </c>
      <c r="W598" s="92"/>
      <c r="X598" s="92"/>
      <c r="Y598" s="92"/>
      <c r="Z598" s="92"/>
      <c r="AA598" s="92"/>
      <c r="AB598" s="92"/>
      <c r="AC598" s="92">
        <f t="shared" si="60"/>
        <v>7</v>
      </c>
      <c r="AD598" s="92">
        <f t="shared" si="61"/>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9"/>
        <v>0</v>
      </c>
      <c r="W599" s="92"/>
      <c r="X599" s="92"/>
      <c r="Y599" s="92"/>
      <c r="Z599" s="92"/>
      <c r="AA599" s="92"/>
      <c r="AB599" s="92"/>
      <c r="AC599" s="92">
        <f t="shared" si="60"/>
        <v>8</v>
      </c>
      <c r="AD599" s="92">
        <f t="shared" si="61"/>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9"/>
        <v>0.05</v>
      </c>
      <c r="W600" s="92"/>
      <c r="X600" s="92"/>
      <c r="Y600" s="92"/>
      <c r="Z600" s="92"/>
      <c r="AA600" s="92"/>
      <c r="AB600" s="92"/>
      <c r="AC600" s="92">
        <f t="shared" si="60"/>
        <v>8</v>
      </c>
      <c r="AD600" s="92">
        <f t="shared" si="61"/>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9"/>
        <v>7.0000000000000007E-2</v>
      </c>
      <c r="W601" s="92"/>
      <c r="X601" s="92"/>
      <c r="Y601" s="92"/>
      <c r="Z601" s="92"/>
      <c r="AA601" s="92"/>
      <c r="AB601" s="92"/>
      <c r="AC601" s="92">
        <f t="shared" si="60"/>
        <v>8</v>
      </c>
      <c r="AD601" s="92">
        <f t="shared" si="61"/>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9"/>
        <v>0.1</v>
      </c>
      <c r="W602" s="92"/>
      <c r="X602" s="92"/>
      <c r="Y602" s="92"/>
      <c r="Z602" s="92"/>
      <c r="AA602" s="92"/>
      <c r="AB602" s="92"/>
      <c r="AC602" s="92">
        <f t="shared" si="60"/>
        <v>8</v>
      </c>
      <c r="AD602" s="92">
        <f t="shared" si="61"/>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9"/>
        <v>0.1</v>
      </c>
      <c r="W603" s="92"/>
      <c r="X603" s="92"/>
      <c r="Y603" s="92"/>
      <c r="Z603" s="92"/>
      <c r="AA603" s="92"/>
      <c r="AB603" s="92"/>
      <c r="AC603" s="92">
        <f t="shared" si="60"/>
        <v>8</v>
      </c>
      <c r="AD603" s="92">
        <f t="shared" si="61"/>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9"/>
        <v>0.12</v>
      </c>
      <c r="W604" s="92"/>
      <c r="X604" s="92"/>
      <c r="Y604" s="92"/>
      <c r="Z604" s="92"/>
      <c r="AA604" s="92"/>
      <c r="AB604" s="92"/>
      <c r="AC604" s="92">
        <f t="shared" si="60"/>
        <v>8</v>
      </c>
      <c r="AD604" s="92">
        <f t="shared" si="61"/>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9"/>
        <v>0.14000000000000001</v>
      </c>
      <c r="W605" s="92"/>
      <c r="X605" s="92"/>
      <c r="Y605" s="92"/>
      <c r="Z605" s="92"/>
      <c r="AA605" s="92"/>
      <c r="AB605" s="92"/>
      <c r="AC605" s="92">
        <f t="shared" si="60"/>
        <v>8</v>
      </c>
      <c r="AD605" s="92">
        <f t="shared" si="61"/>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9"/>
        <v>0.14000000000000001</v>
      </c>
      <c r="W606" s="92"/>
      <c r="X606" s="92"/>
      <c r="Y606" s="92"/>
      <c r="Z606" s="92"/>
      <c r="AA606" s="92"/>
      <c r="AB606" s="92"/>
      <c r="AC606" s="92">
        <f t="shared" si="60"/>
        <v>8</v>
      </c>
      <c r="AD606" s="92">
        <f t="shared" si="61"/>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9"/>
        <v>0.1</v>
      </c>
      <c r="W607" s="92"/>
      <c r="X607" s="92"/>
      <c r="Y607" s="92"/>
      <c r="Z607" s="92"/>
      <c r="AA607" s="92"/>
      <c r="AB607" s="92"/>
      <c r="AC607" s="92">
        <f t="shared" si="60"/>
        <v>8</v>
      </c>
      <c r="AD607" s="92">
        <f t="shared" si="61"/>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9"/>
        <v>0.12</v>
      </c>
      <c r="W608" s="92"/>
      <c r="X608" s="92"/>
      <c r="Y608" s="92"/>
      <c r="Z608" s="92"/>
      <c r="AA608" s="92"/>
      <c r="AB608" s="92"/>
      <c r="AC608" s="92">
        <f t="shared" si="60"/>
        <v>8</v>
      </c>
      <c r="AD608" s="92">
        <f t="shared" si="61"/>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9"/>
        <v>0</v>
      </c>
      <c r="W609" s="92"/>
      <c r="X609" s="92"/>
      <c r="Y609" s="92"/>
      <c r="Z609" s="92"/>
      <c r="AA609" s="92"/>
      <c r="AB609" s="92"/>
      <c r="AC609" s="92">
        <f t="shared" si="60"/>
        <v>9</v>
      </c>
      <c r="AD609" s="92">
        <f t="shared" si="61"/>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9"/>
        <v>0.05</v>
      </c>
      <c r="W610" s="92"/>
      <c r="X610" s="92"/>
      <c r="Y610" s="92"/>
      <c r="Z610" s="92"/>
      <c r="AA610" s="92"/>
      <c r="AB610" s="92"/>
      <c r="AC610" s="92">
        <f t="shared" si="60"/>
        <v>9</v>
      </c>
      <c r="AD610" s="92">
        <f t="shared" si="61"/>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9"/>
        <v>7.0000000000000007E-2</v>
      </c>
      <c r="W611" s="92"/>
      <c r="X611" s="92"/>
      <c r="Y611" s="92"/>
      <c r="Z611" s="92"/>
      <c r="AA611" s="92"/>
      <c r="AB611" s="92"/>
      <c r="AC611" s="92">
        <f t="shared" si="60"/>
        <v>9</v>
      </c>
      <c r="AD611" s="92">
        <f t="shared" si="61"/>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9"/>
        <v>0.1</v>
      </c>
      <c r="W612" s="92"/>
      <c r="X612" s="92"/>
      <c r="Y612" s="92"/>
      <c r="Z612" s="92"/>
      <c r="AA612" s="92"/>
      <c r="AB612" s="92"/>
      <c r="AC612" s="92">
        <f t="shared" si="60"/>
        <v>9</v>
      </c>
      <c r="AD612" s="92">
        <f t="shared" si="61"/>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9"/>
        <v>0.1</v>
      </c>
      <c r="W613" s="92"/>
      <c r="X613" s="92"/>
      <c r="Y613" s="92"/>
      <c r="Z613" s="92"/>
      <c r="AA613" s="92"/>
      <c r="AB613" s="92"/>
      <c r="AC613" s="92">
        <f t="shared" si="60"/>
        <v>9</v>
      </c>
      <c r="AD613" s="92">
        <f t="shared" si="61"/>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9"/>
        <v>0.12</v>
      </c>
      <c r="W614" s="92"/>
      <c r="X614" s="92"/>
      <c r="Y614" s="92"/>
      <c r="Z614" s="92"/>
      <c r="AA614" s="92"/>
      <c r="AB614" s="92"/>
      <c r="AC614" s="92">
        <f t="shared" si="60"/>
        <v>9</v>
      </c>
      <c r="AD614" s="92">
        <f t="shared" si="61"/>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9"/>
        <v>0.14000000000000001</v>
      </c>
      <c r="W615" s="92"/>
      <c r="X615" s="92"/>
      <c r="Y615" s="92"/>
      <c r="Z615" s="92"/>
      <c r="AA615" s="92"/>
      <c r="AB615" s="92"/>
      <c r="AC615" s="92">
        <f t="shared" si="60"/>
        <v>9</v>
      </c>
      <c r="AD615" s="92">
        <f t="shared" si="61"/>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9"/>
        <v>0.14000000000000001</v>
      </c>
      <c r="W616" s="92"/>
      <c r="X616" s="92"/>
      <c r="Y616" s="92"/>
      <c r="Z616" s="92"/>
      <c r="AA616" s="92"/>
      <c r="AB616" s="92"/>
      <c r="AC616" s="92">
        <f t="shared" si="60"/>
        <v>9</v>
      </c>
      <c r="AD616" s="92">
        <f t="shared" si="61"/>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9"/>
        <v>0.1</v>
      </c>
      <c r="W617" s="92"/>
      <c r="X617" s="92"/>
      <c r="Y617" s="92"/>
      <c r="Z617" s="92"/>
      <c r="AA617" s="92"/>
      <c r="AB617" s="92"/>
      <c r="AC617" s="92">
        <f t="shared" si="60"/>
        <v>9</v>
      </c>
      <c r="AD617" s="92">
        <f t="shared" si="61"/>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9"/>
        <v>0.12</v>
      </c>
      <c r="W618" s="92"/>
      <c r="X618" s="92"/>
      <c r="Y618" s="92"/>
      <c r="Z618" s="92"/>
      <c r="AA618" s="92"/>
      <c r="AB618" s="92"/>
      <c r="AC618" s="92">
        <f t="shared" si="60"/>
        <v>9</v>
      </c>
      <c r="AD618" s="92">
        <f t="shared" si="61"/>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62">K$145</f>
        <v>z0</v>
      </c>
      <c r="O632" s="23" t="str">
        <f t="shared" si="62"/>
        <v>z1</v>
      </c>
      <c r="P632" s="23" t="str">
        <f t="shared" si="62"/>
        <v>z2</v>
      </c>
      <c r="Q632" s="23" t="str">
        <f t="shared" si="62"/>
        <v>z3</v>
      </c>
      <c r="R632" s="23" t="str">
        <f t="shared" si="62"/>
        <v>z4</v>
      </c>
      <c r="S632" s="23" t="str">
        <f t="shared" si="62"/>
        <v>z5</v>
      </c>
      <c r="T632" s="23" t="str">
        <f t="shared" si="62"/>
        <v>z6</v>
      </c>
      <c r="U632" s="23" t="str">
        <f t="shared" si="62"/>
        <v>z7</v>
      </c>
      <c r="V632" s="23" t="str">
        <f t="shared" si="62"/>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0.47</v>
      </c>
      <c r="K655" s="113">
        <v>0.1</v>
      </c>
      <c r="L655" s="98">
        <v>300</v>
      </c>
      <c r="M655" s="86"/>
      <c r="N655" s="565">
        <f t="shared" ref="N655:N686" si="63">$J655+$K655/2</f>
        <v>0.52</v>
      </c>
      <c r="P655" s="565">
        <f t="shared" ref="P655:P686" si="64">$J655-$K655/2</f>
        <v>0.42</v>
      </c>
      <c r="S655" s="566">
        <f t="shared" ref="S655:S686" si="65">MAX($J519:$R519)+$T519</f>
        <v>0.61</v>
      </c>
      <c r="T655" s="566">
        <f t="shared" ref="T655:T686" si="66">MIN($J519:$R519)+$T519-INDEX(DigSpread,$AD655+1,1)</f>
        <v>0.61</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v>
      </c>
      <c r="K656" s="113">
        <v>0.1</v>
      </c>
      <c r="L656" s="98">
        <v>250</v>
      </c>
      <c r="M656" s="86"/>
      <c r="N656" s="565">
        <f t="shared" si="63"/>
        <v>0.65</v>
      </c>
      <c r="P656" s="565">
        <f t="shared" si="64"/>
        <v>0.54999999999999993</v>
      </c>
      <c r="S656" s="566">
        <f t="shared" si="65"/>
        <v>0.66800000000000004</v>
      </c>
      <c r="T656" s="566">
        <f t="shared" si="66"/>
        <v>0.61799999999999999</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0.61</v>
      </c>
      <c r="K657" s="113">
        <v>0.1</v>
      </c>
      <c r="L657" s="98">
        <v>250</v>
      </c>
      <c r="M657" s="86"/>
      <c r="N657" s="565">
        <f t="shared" si="63"/>
        <v>0.66</v>
      </c>
      <c r="P657" s="565">
        <f t="shared" si="64"/>
        <v>0.55999999999999994</v>
      </c>
      <c r="S657" s="566">
        <f t="shared" si="65"/>
        <v>0.67700000000000005</v>
      </c>
      <c r="T657" s="566">
        <f t="shared" si="66"/>
        <v>0.60699999999999998</v>
      </c>
      <c r="V657" s="97">
        <v>0.06</v>
      </c>
      <c r="AC657" s="87">
        <f t="shared" ref="AC657:AC664" si="67">AC656</f>
        <v>0</v>
      </c>
      <c r="AD657" s="87">
        <f t="shared" ref="AD657:AD664" si="68">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v>
      </c>
      <c r="K658" s="113">
        <v>0.1</v>
      </c>
      <c r="L658" s="98">
        <v>250</v>
      </c>
      <c r="M658" s="86"/>
      <c r="N658" s="565">
        <f t="shared" si="63"/>
        <v>0.65</v>
      </c>
      <c r="P658" s="565">
        <f t="shared" si="64"/>
        <v>0.54999999999999993</v>
      </c>
      <c r="S658" s="566">
        <f t="shared" si="65"/>
        <v>0.67400000000000004</v>
      </c>
      <c r="T658" s="566">
        <f t="shared" si="66"/>
        <v>0.57400000000000007</v>
      </c>
      <c r="V658" s="97">
        <v>0.06</v>
      </c>
      <c r="AC658" s="87">
        <f t="shared" si="67"/>
        <v>0</v>
      </c>
      <c r="AD658" s="87">
        <f t="shared" si="68"/>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v>
      </c>
      <c r="K659" s="113">
        <v>0.1</v>
      </c>
      <c r="L659" s="98">
        <v>2000</v>
      </c>
      <c r="M659" s="86"/>
      <c r="N659" s="565">
        <f>$J659+$K659/2</f>
        <v>0.65</v>
      </c>
      <c r="P659" s="565">
        <f t="shared" si="64"/>
        <v>0.54999999999999993</v>
      </c>
      <c r="S659" s="566">
        <f t="shared" si="65"/>
        <v>0.67</v>
      </c>
      <c r="T659" s="566">
        <f t="shared" si="66"/>
        <v>0.57000000000000006</v>
      </c>
      <c r="V659" s="97">
        <v>0.06</v>
      </c>
      <c r="AC659" s="87">
        <f t="shared" si="67"/>
        <v>0</v>
      </c>
      <c r="AD659" s="87">
        <f t="shared" si="68"/>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0.56999999999999995</v>
      </c>
      <c r="K660" s="113">
        <v>0.14000000000000001</v>
      </c>
      <c r="L660" s="98">
        <v>5000</v>
      </c>
      <c r="M660" s="86"/>
      <c r="N660" s="565">
        <f>$J660+$K660/2</f>
        <v>0.6399999999999999</v>
      </c>
      <c r="P660" s="565">
        <f t="shared" si="64"/>
        <v>0.49999999999999994</v>
      </c>
      <c r="S660" s="566">
        <f t="shared" si="65"/>
        <v>0.63500000000000001</v>
      </c>
      <c r="T660" s="566">
        <f t="shared" si="66"/>
        <v>0.51500000000000001</v>
      </c>
      <c r="V660" s="97">
        <v>0.06</v>
      </c>
      <c r="AC660" s="87">
        <f t="shared" si="67"/>
        <v>0</v>
      </c>
      <c r="AD660" s="87">
        <f t="shared" si="68"/>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0.54</v>
      </c>
      <c r="K661" s="113">
        <v>0.14000000000000001</v>
      </c>
      <c r="L661" s="98">
        <v>3000</v>
      </c>
      <c r="M661" s="86"/>
      <c r="N661" s="565">
        <f t="shared" si="63"/>
        <v>0.6100000000000001</v>
      </c>
      <c r="P661" s="565">
        <f t="shared" si="64"/>
        <v>0.47000000000000003</v>
      </c>
      <c r="S661" s="566">
        <f t="shared" si="65"/>
        <v>0.61</v>
      </c>
      <c r="T661" s="566">
        <f t="shared" si="66"/>
        <v>0.47</v>
      </c>
      <c r="V661" s="97">
        <v>0.06</v>
      </c>
      <c r="AC661" s="87">
        <f t="shared" si="67"/>
        <v>0</v>
      </c>
      <c r="AD661" s="87">
        <f t="shared" si="68"/>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1500</v>
      </c>
      <c r="M662" s="86"/>
      <c r="N662" s="565">
        <f t="shared" si="63"/>
        <v>0.60000000000000009</v>
      </c>
      <c r="P662" s="565">
        <f t="shared" si="64"/>
        <v>0.46</v>
      </c>
      <c r="S662" s="566">
        <f t="shared" si="65"/>
        <v>0.6</v>
      </c>
      <c r="T662" s="566">
        <f t="shared" si="66"/>
        <v>0.45999999999999996</v>
      </c>
      <c r="V662" s="97">
        <v>0.06</v>
      </c>
      <c r="AC662" s="87">
        <f t="shared" si="67"/>
        <v>0</v>
      </c>
      <c r="AD662" s="87">
        <f t="shared" si="68"/>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0.52</v>
      </c>
      <c r="K663" s="113">
        <v>0.14000000000000001</v>
      </c>
      <c r="L663" s="98">
        <v>1000</v>
      </c>
      <c r="M663" s="86"/>
      <c r="N663" s="565">
        <f t="shared" si="63"/>
        <v>0.59000000000000008</v>
      </c>
      <c r="P663" s="565">
        <f t="shared" si="64"/>
        <v>0.45</v>
      </c>
      <c r="S663" s="566">
        <f t="shared" si="65"/>
        <v>0.59</v>
      </c>
      <c r="T663" s="566">
        <f t="shared" si="66"/>
        <v>0.49</v>
      </c>
      <c r="V663" s="97">
        <v>0.06</v>
      </c>
      <c r="AC663" s="87">
        <f t="shared" si="67"/>
        <v>0</v>
      </c>
      <c r="AD663" s="87">
        <f t="shared" si="68"/>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0.52</v>
      </c>
      <c r="K664" s="113">
        <v>0.12</v>
      </c>
      <c r="L664" s="98">
        <v>750</v>
      </c>
      <c r="M664" s="86"/>
      <c r="N664" s="565">
        <f t="shared" si="63"/>
        <v>0.58000000000000007</v>
      </c>
      <c r="P664" s="565">
        <f t="shared" si="64"/>
        <v>0.46</v>
      </c>
      <c r="S664" s="566">
        <f t="shared" si="65"/>
        <v>0.57999999999999996</v>
      </c>
      <c r="T664" s="566">
        <f t="shared" si="66"/>
        <v>0.45999999999999996</v>
      </c>
      <c r="V664" s="131">
        <v>0.06</v>
      </c>
      <c r="AC664" s="87">
        <f t="shared" si="67"/>
        <v>0</v>
      </c>
      <c r="AD664" s="87">
        <f t="shared" si="68"/>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0.47</v>
      </c>
      <c r="K665" s="113">
        <f t="shared" ref="K665:L665" si="69">K655</f>
        <v>0.1</v>
      </c>
      <c r="L665" s="98">
        <f t="shared" si="69"/>
        <v>300</v>
      </c>
      <c r="M665" s="86"/>
      <c r="N665" s="247">
        <f t="shared" si="63"/>
        <v>0.52</v>
      </c>
      <c r="P665" s="247">
        <f t="shared" si="64"/>
        <v>0.42</v>
      </c>
      <c r="S665" s="566">
        <f t="shared" si="65"/>
        <v>0.68</v>
      </c>
      <c r="T665" s="566">
        <f t="shared" si="66"/>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6" si="70">J656</f>
        <v>0.6</v>
      </c>
      <c r="K666" s="113">
        <f t="shared" si="70"/>
        <v>0.1</v>
      </c>
      <c r="L666" s="98">
        <f t="shared" si="70"/>
        <v>250</v>
      </c>
      <c r="M666" s="86"/>
      <c r="N666" s="247">
        <f t="shared" si="63"/>
        <v>0.65</v>
      </c>
      <c r="P666" s="247">
        <f t="shared" si="64"/>
        <v>0.54999999999999993</v>
      </c>
      <c r="S666" s="566">
        <f t="shared" si="65"/>
        <v>0.68</v>
      </c>
      <c r="T666" s="566">
        <f t="shared" si="66"/>
        <v>0.63</v>
      </c>
      <c r="AC666" s="87">
        <f t="shared" ref="AC666:AC729" si="71">AC656+1</f>
        <v>1</v>
      </c>
      <c r="AD666" s="87">
        <f t="shared" ref="AD666:AD729" si="72">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ref="J667:L667" si="73">J657</f>
        <v>0.61</v>
      </c>
      <c r="K667" s="113">
        <f t="shared" si="73"/>
        <v>0.1</v>
      </c>
      <c r="L667" s="98">
        <f t="shared" si="73"/>
        <v>250</v>
      </c>
      <c r="M667" s="86"/>
      <c r="N667" s="247">
        <f t="shared" si="63"/>
        <v>0.66</v>
      </c>
      <c r="P667" s="247">
        <f t="shared" si="64"/>
        <v>0.55999999999999994</v>
      </c>
      <c r="S667" s="566">
        <f t="shared" si="65"/>
        <v>0.68</v>
      </c>
      <c r="T667" s="566">
        <f t="shared" si="66"/>
        <v>0.6100000000000001</v>
      </c>
      <c r="AC667" s="87">
        <f t="shared" si="71"/>
        <v>1</v>
      </c>
      <c r="AD667" s="87">
        <f t="shared" si="72"/>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ref="J668:L668" si="74">J658</f>
        <v>0.6</v>
      </c>
      <c r="K668" s="113">
        <f t="shared" si="74"/>
        <v>0.1</v>
      </c>
      <c r="L668" s="98">
        <f t="shared" si="74"/>
        <v>250</v>
      </c>
      <c r="M668" s="86"/>
      <c r="N668" s="247">
        <f t="shared" si="63"/>
        <v>0.65</v>
      </c>
      <c r="P668" s="247">
        <f t="shared" si="64"/>
        <v>0.54999999999999993</v>
      </c>
      <c r="S668" s="566">
        <f t="shared" si="65"/>
        <v>0.70000000000000007</v>
      </c>
      <c r="T668" s="566">
        <f t="shared" si="66"/>
        <v>0.58000000000000007</v>
      </c>
      <c r="AC668" s="87">
        <f t="shared" si="71"/>
        <v>1</v>
      </c>
      <c r="AD668" s="87">
        <f t="shared" si="72"/>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ref="J669:L669" si="75">J659</f>
        <v>0.6</v>
      </c>
      <c r="K669" s="113">
        <f t="shared" si="75"/>
        <v>0.1</v>
      </c>
      <c r="L669" s="98">
        <f t="shared" si="75"/>
        <v>2000</v>
      </c>
      <c r="M669" s="86"/>
      <c r="N669" s="247">
        <f t="shared" si="63"/>
        <v>0.65</v>
      </c>
      <c r="P669" s="247">
        <f t="shared" si="64"/>
        <v>0.54999999999999993</v>
      </c>
      <c r="S669" s="566">
        <f t="shared" si="65"/>
        <v>0.73</v>
      </c>
      <c r="T669" s="566">
        <f t="shared" si="66"/>
        <v>0.6</v>
      </c>
      <c r="AC669" s="87">
        <f t="shared" si="71"/>
        <v>1</v>
      </c>
      <c r="AD669" s="87">
        <f t="shared" si="72"/>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v>
      </c>
      <c r="K670" s="113">
        <f t="shared" ref="K670:L670" si="76">K669</f>
        <v>0.1</v>
      </c>
      <c r="L670" s="98">
        <f t="shared" si="76"/>
        <v>2000</v>
      </c>
      <c r="M670" s="86"/>
      <c r="N670" s="247">
        <f t="shared" si="63"/>
        <v>0.65</v>
      </c>
      <c r="P670" s="247">
        <f t="shared" si="64"/>
        <v>0.54999999999999993</v>
      </c>
      <c r="S670" s="566">
        <f t="shared" si="65"/>
        <v>0.73</v>
      </c>
      <c r="T670" s="566">
        <f t="shared" si="66"/>
        <v>0.57999999999999996</v>
      </c>
      <c r="AC670" s="87">
        <f t="shared" si="71"/>
        <v>1</v>
      </c>
      <c r="AD670" s="87">
        <f t="shared" si="72"/>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0.55499999999999994</v>
      </c>
      <c r="K671" s="113">
        <f t="shared" ref="K671:L671" si="77">AVERAGE(K660:K661)</f>
        <v>0.14000000000000001</v>
      </c>
      <c r="L671" s="98">
        <f t="shared" si="77"/>
        <v>4000</v>
      </c>
      <c r="M671" s="86"/>
      <c r="N671" s="247">
        <f t="shared" si="63"/>
        <v>0.625</v>
      </c>
      <c r="P671" s="247">
        <f t="shared" si="64"/>
        <v>0.48499999999999993</v>
      </c>
      <c r="S671" s="566">
        <f t="shared" si="65"/>
        <v>0.55999999999999994</v>
      </c>
      <c r="T671" s="566">
        <f t="shared" si="66"/>
        <v>0.41999999999999993</v>
      </c>
      <c r="AC671" s="87">
        <f t="shared" si="71"/>
        <v>1</v>
      </c>
      <c r="AD671" s="87">
        <f t="shared" si="72"/>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2" si="78">J662</f>
        <v>0.53</v>
      </c>
      <c r="K672" s="113">
        <f t="shared" si="78"/>
        <v>0.14000000000000001</v>
      </c>
      <c r="L672" s="98">
        <f t="shared" si="78"/>
        <v>1500</v>
      </c>
      <c r="M672" s="86"/>
      <c r="N672" s="247">
        <f t="shared" si="63"/>
        <v>0.60000000000000009</v>
      </c>
      <c r="P672" s="247">
        <f t="shared" si="64"/>
        <v>0.46</v>
      </c>
      <c r="S672" s="566">
        <f t="shared" si="65"/>
        <v>0.54999999999999993</v>
      </c>
      <c r="T672" s="566">
        <f t="shared" si="66"/>
        <v>0.40999999999999992</v>
      </c>
      <c r="AC672" s="87">
        <f t="shared" si="71"/>
        <v>1</v>
      </c>
      <c r="AD672" s="87">
        <f t="shared" si="72"/>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ref="J673:L673" si="79">J663</f>
        <v>0.52</v>
      </c>
      <c r="K673" s="113">
        <f t="shared" si="79"/>
        <v>0.14000000000000001</v>
      </c>
      <c r="L673" s="98">
        <f t="shared" si="79"/>
        <v>1000</v>
      </c>
      <c r="M673" s="86"/>
      <c r="N673" s="247">
        <f t="shared" si="63"/>
        <v>0.59000000000000008</v>
      </c>
      <c r="P673" s="247">
        <f t="shared" si="64"/>
        <v>0.45</v>
      </c>
      <c r="S673" s="566">
        <f t="shared" si="65"/>
        <v>0.53</v>
      </c>
      <c r="T673" s="566">
        <f t="shared" si="66"/>
        <v>0.43000000000000005</v>
      </c>
      <c r="AC673" s="87">
        <f t="shared" si="71"/>
        <v>1</v>
      </c>
      <c r="AD673" s="87">
        <f t="shared" si="72"/>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ref="J674:L674" si="80">J664</f>
        <v>0.52</v>
      </c>
      <c r="K674" s="113">
        <f t="shared" si="80"/>
        <v>0.12</v>
      </c>
      <c r="L674" s="98">
        <f t="shared" si="80"/>
        <v>750</v>
      </c>
      <c r="M674" s="86"/>
      <c r="N674" s="247">
        <f t="shared" si="63"/>
        <v>0.58000000000000007</v>
      </c>
      <c r="P674" s="247">
        <f t="shared" si="64"/>
        <v>0.46</v>
      </c>
      <c r="S674" s="566">
        <f t="shared" si="65"/>
        <v>0.5</v>
      </c>
      <c r="T674" s="566">
        <f t="shared" si="66"/>
        <v>0.38</v>
      </c>
      <c r="AC674" s="87">
        <f t="shared" si="71"/>
        <v>1</v>
      </c>
      <c r="AD674" s="87">
        <f t="shared" si="72"/>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0.47</v>
      </c>
      <c r="K675" s="113">
        <f t="shared" ref="K675:L675" si="81">K665</f>
        <v>0.1</v>
      </c>
      <c r="L675" s="98">
        <f t="shared" si="81"/>
        <v>300</v>
      </c>
      <c r="M675" s="86"/>
      <c r="N675" s="247">
        <f t="shared" si="63"/>
        <v>0.52</v>
      </c>
      <c r="P675" s="247">
        <f t="shared" si="64"/>
        <v>0.42</v>
      </c>
      <c r="S675" s="566">
        <f t="shared" si="65"/>
        <v>0.68</v>
      </c>
      <c r="T675" s="566">
        <f t="shared" si="66"/>
        <v>0.68</v>
      </c>
      <c r="AC675" s="87">
        <f t="shared" si="71"/>
        <v>2</v>
      </c>
      <c r="AD675" s="87">
        <f t="shared" si="72"/>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6" si="82">J666</f>
        <v>0.6</v>
      </c>
      <c r="K676" s="113">
        <f t="shared" si="82"/>
        <v>0.1</v>
      </c>
      <c r="L676" s="98">
        <f t="shared" si="82"/>
        <v>250</v>
      </c>
      <c r="M676" s="86"/>
      <c r="N676" s="247">
        <f t="shared" si="63"/>
        <v>0.65</v>
      </c>
      <c r="P676" s="247">
        <f t="shared" si="64"/>
        <v>0.54999999999999993</v>
      </c>
      <c r="S676" s="566">
        <f t="shared" si="65"/>
        <v>0.68</v>
      </c>
      <c r="T676" s="566">
        <f t="shared" si="66"/>
        <v>0.63</v>
      </c>
      <c r="AC676" s="87">
        <f t="shared" si="71"/>
        <v>2</v>
      </c>
      <c r="AD676" s="87">
        <f t="shared" si="72"/>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ref="J677:L677" si="83">J667</f>
        <v>0.61</v>
      </c>
      <c r="K677" s="113">
        <f t="shared" si="83"/>
        <v>0.1</v>
      </c>
      <c r="L677" s="98">
        <f t="shared" si="83"/>
        <v>250</v>
      </c>
      <c r="M677" s="86"/>
      <c r="N677" s="247">
        <f t="shared" si="63"/>
        <v>0.66</v>
      </c>
      <c r="P677" s="247">
        <f t="shared" si="64"/>
        <v>0.55999999999999994</v>
      </c>
      <c r="S677" s="566">
        <f t="shared" si="65"/>
        <v>0.68</v>
      </c>
      <c r="T677" s="566">
        <f t="shared" si="66"/>
        <v>0.6100000000000001</v>
      </c>
      <c r="AC677" s="87">
        <f t="shared" si="71"/>
        <v>2</v>
      </c>
      <c r="AD677" s="87">
        <f t="shared" si="72"/>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ref="J678:L678" si="84">J668</f>
        <v>0.6</v>
      </c>
      <c r="K678" s="113">
        <f t="shared" si="84"/>
        <v>0.1</v>
      </c>
      <c r="L678" s="98">
        <f t="shared" si="84"/>
        <v>250</v>
      </c>
      <c r="M678" s="86"/>
      <c r="N678" s="247">
        <f t="shared" si="63"/>
        <v>0.65</v>
      </c>
      <c r="P678" s="247">
        <f t="shared" si="64"/>
        <v>0.54999999999999993</v>
      </c>
      <c r="S678" s="566">
        <f t="shared" si="65"/>
        <v>0.70000000000000007</v>
      </c>
      <c r="T678" s="566">
        <f t="shared" si="66"/>
        <v>0.58000000000000007</v>
      </c>
      <c r="AC678" s="87">
        <f t="shared" si="71"/>
        <v>2</v>
      </c>
      <c r="AD678" s="87">
        <f t="shared" si="72"/>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ref="J679:L679" si="85">J669</f>
        <v>0.6</v>
      </c>
      <c r="K679" s="113">
        <f t="shared" si="85"/>
        <v>0.1</v>
      </c>
      <c r="L679" s="98">
        <f t="shared" si="85"/>
        <v>2000</v>
      </c>
      <c r="M679" s="86"/>
      <c r="N679" s="247">
        <f t="shared" si="63"/>
        <v>0.65</v>
      </c>
      <c r="P679" s="247">
        <f t="shared" si="64"/>
        <v>0.54999999999999993</v>
      </c>
      <c r="S679" s="566">
        <f t="shared" si="65"/>
        <v>0.74</v>
      </c>
      <c r="T679" s="566">
        <f t="shared" si="66"/>
        <v>0.61</v>
      </c>
      <c r="AC679" s="87">
        <f t="shared" si="71"/>
        <v>2</v>
      </c>
      <c r="AD679" s="87">
        <f t="shared" si="72"/>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v>
      </c>
      <c r="K680" s="113">
        <f t="shared" ref="K680" si="86">K679</f>
        <v>0.1</v>
      </c>
      <c r="L680" s="98">
        <f t="shared" ref="L680" si="87">L679</f>
        <v>2000</v>
      </c>
      <c r="M680" s="86"/>
      <c r="N680" s="247">
        <f t="shared" si="63"/>
        <v>0.65</v>
      </c>
      <c r="P680" s="247">
        <f t="shared" si="64"/>
        <v>0.54999999999999993</v>
      </c>
      <c r="S680" s="566">
        <f t="shared" si="65"/>
        <v>0.74</v>
      </c>
      <c r="T680" s="566">
        <f t="shared" si="66"/>
        <v>0.59</v>
      </c>
      <c r="AC680" s="87">
        <f t="shared" si="71"/>
        <v>2</v>
      </c>
      <c r="AD680" s="87">
        <f t="shared" si="72"/>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0.5774999999999999</v>
      </c>
      <c r="K681" s="113">
        <f t="shared" ref="K681:L681" si="88">AVERAGE(K670:K671)</f>
        <v>0.12000000000000001</v>
      </c>
      <c r="L681" s="98">
        <f t="shared" si="88"/>
        <v>3000</v>
      </c>
      <c r="M681" s="86"/>
      <c r="N681" s="247">
        <f t="shared" si="63"/>
        <v>0.63749999999999996</v>
      </c>
      <c r="P681" s="247">
        <f t="shared" si="64"/>
        <v>0.51749999999999985</v>
      </c>
      <c r="S681" s="566">
        <f t="shared" si="65"/>
        <v>0.55999999999999994</v>
      </c>
      <c r="T681" s="566">
        <f t="shared" si="66"/>
        <v>0.41999999999999993</v>
      </c>
      <c r="AC681" s="87">
        <f t="shared" si="71"/>
        <v>2</v>
      </c>
      <c r="AD681" s="87">
        <f t="shared" si="72"/>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2" si="89">J672</f>
        <v>0.53</v>
      </c>
      <c r="K682" s="113">
        <f t="shared" si="89"/>
        <v>0.14000000000000001</v>
      </c>
      <c r="L682" s="98">
        <f t="shared" si="89"/>
        <v>1500</v>
      </c>
      <c r="M682" s="86"/>
      <c r="N682" s="247">
        <f t="shared" si="63"/>
        <v>0.60000000000000009</v>
      </c>
      <c r="P682" s="247">
        <f t="shared" si="64"/>
        <v>0.46</v>
      </c>
      <c r="S682" s="566">
        <f t="shared" si="65"/>
        <v>0.54999999999999993</v>
      </c>
      <c r="T682" s="566">
        <f t="shared" si="66"/>
        <v>0.40999999999999992</v>
      </c>
      <c r="AC682" s="87">
        <f t="shared" si="71"/>
        <v>2</v>
      </c>
      <c r="AD682" s="87">
        <f t="shared" si="72"/>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ref="J683:L683" si="90">J673</f>
        <v>0.52</v>
      </c>
      <c r="K683" s="113">
        <f t="shared" si="90"/>
        <v>0.14000000000000001</v>
      </c>
      <c r="L683" s="98">
        <f t="shared" si="90"/>
        <v>1000</v>
      </c>
      <c r="M683" s="86"/>
      <c r="N683" s="247">
        <f t="shared" si="63"/>
        <v>0.59000000000000008</v>
      </c>
      <c r="P683" s="247">
        <f t="shared" si="64"/>
        <v>0.45</v>
      </c>
      <c r="S683" s="566">
        <f t="shared" si="65"/>
        <v>0.53</v>
      </c>
      <c r="T683" s="566">
        <f t="shared" si="66"/>
        <v>0.43000000000000005</v>
      </c>
      <c r="AC683" s="87">
        <f t="shared" si="71"/>
        <v>2</v>
      </c>
      <c r="AD683" s="87">
        <f t="shared" si="72"/>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ref="J684:L684" si="91">J674</f>
        <v>0.52</v>
      </c>
      <c r="K684" s="113">
        <f t="shared" si="91"/>
        <v>0.12</v>
      </c>
      <c r="L684" s="98">
        <f t="shared" si="91"/>
        <v>750</v>
      </c>
      <c r="M684" s="86"/>
      <c r="N684" s="247">
        <f t="shared" si="63"/>
        <v>0.58000000000000007</v>
      </c>
      <c r="P684" s="247">
        <f t="shared" si="64"/>
        <v>0.46</v>
      </c>
      <c r="S684" s="566">
        <f t="shared" si="65"/>
        <v>0.5</v>
      </c>
      <c r="T684" s="566">
        <f t="shared" si="66"/>
        <v>0.38</v>
      </c>
      <c r="AC684" s="87">
        <f t="shared" si="71"/>
        <v>2</v>
      </c>
      <c r="AD684" s="87">
        <f t="shared" si="72"/>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0.47</v>
      </c>
      <c r="K685" s="113">
        <f t="shared" ref="K685:L685" si="92">K675</f>
        <v>0.1</v>
      </c>
      <c r="L685" s="98">
        <f t="shared" si="92"/>
        <v>300</v>
      </c>
      <c r="M685" s="86"/>
      <c r="N685" s="247">
        <f t="shared" si="63"/>
        <v>0.52</v>
      </c>
      <c r="P685" s="247">
        <f t="shared" si="64"/>
        <v>0.42</v>
      </c>
      <c r="S685" s="566">
        <f t="shared" si="65"/>
        <v>0.68</v>
      </c>
      <c r="T685" s="566">
        <f t="shared" si="66"/>
        <v>0.68</v>
      </c>
      <c r="AC685" s="87">
        <f t="shared" si="71"/>
        <v>3</v>
      </c>
      <c r="AD685" s="87">
        <f t="shared" si="72"/>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6" si="93">J676</f>
        <v>0.6</v>
      </c>
      <c r="K686" s="113">
        <f t="shared" si="93"/>
        <v>0.1</v>
      </c>
      <c r="L686" s="98">
        <f t="shared" si="93"/>
        <v>250</v>
      </c>
      <c r="M686" s="86"/>
      <c r="N686" s="247">
        <f t="shared" si="63"/>
        <v>0.65</v>
      </c>
      <c r="P686" s="247">
        <f t="shared" si="64"/>
        <v>0.54999999999999993</v>
      </c>
      <c r="S686" s="566">
        <f t="shared" si="65"/>
        <v>0.68</v>
      </c>
      <c r="T686" s="566">
        <f t="shared" si="66"/>
        <v>0.63</v>
      </c>
      <c r="AC686" s="87">
        <f t="shared" si="71"/>
        <v>3</v>
      </c>
      <c r="AD686" s="87">
        <f t="shared" si="72"/>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ref="J687:L687" si="94">J677</f>
        <v>0.61</v>
      </c>
      <c r="K687" s="113">
        <f t="shared" si="94"/>
        <v>0.1</v>
      </c>
      <c r="L687" s="98">
        <f t="shared" si="94"/>
        <v>250</v>
      </c>
      <c r="M687" s="86"/>
      <c r="N687" s="247">
        <f t="shared" ref="N687:N718" si="95">$J687+$K687/2</f>
        <v>0.66</v>
      </c>
      <c r="P687" s="247">
        <f t="shared" ref="P687:P718" si="96">$J687-$K687/2</f>
        <v>0.55999999999999994</v>
      </c>
      <c r="S687" s="566">
        <f t="shared" ref="S687:S718" si="97">MAX($J551:$R551)+$T551</f>
        <v>0.68</v>
      </c>
      <c r="T687" s="566">
        <f t="shared" ref="T687:T718" si="98">MIN($J551:$R551)+$T551-INDEX(DigSpread,$AD687+1,1)</f>
        <v>0.6100000000000001</v>
      </c>
      <c r="AC687" s="87">
        <f t="shared" si="71"/>
        <v>3</v>
      </c>
      <c r="AD687" s="87">
        <f t="shared" si="72"/>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ref="J688:L688" si="99">J678</f>
        <v>0.6</v>
      </c>
      <c r="K688" s="113">
        <f t="shared" si="99"/>
        <v>0.1</v>
      </c>
      <c r="L688" s="98">
        <f t="shared" si="99"/>
        <v>250</v>
      </c>
      <c r="M688" s="86"/>
      <c r="N688" s="247">
        <f t="shared" si="95"/>
        <v>0.65</v>
      </c>
      <c r="P688" s="247">
        <f t="shared" si="96"/>
        <v>0.54999999999999993</v>
      </c>
      <c r="S688" s="566">
        <f t="shared" si="97"/>
        <v>0.70000000000000007</v>
      </c>
      <c r="T688" s="566">
        <f t="shared" si="98"/>
        <v>0.58000000000000007</v>
      </c>
      <c r="AC688" s="87">
        <f t="shared" si="71"/>
        <v>3</v>
      </c>
      <c r="AD688" s="87">
        <f t="shared" si="72"/>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ref="J689:L689" si="100">J679</f>
        <v>0.6</v>
      </c>
      <c r="K689" s="113">
        <f t="shared" si="100"/>
        <v>0.1</v>
      </c>
      <c r="L689" s="98">
        <f t="shared" si="100"/>
        <v>2000</v>
      </c>
      <c r="M689" s="86"/>
      <c r="N689" s="247">
        <f t="shared" si="95"/>
        <v>0.65</v>
      </c>
      <c r="P689" s="247">
        <f t="shared" si="96"/>
        <v>0.54999999999999993</v>
      </c>
      <c r="S689" s="566">
        <f t="shared" si="97"/>
        <v>0.72</v>
      </c>
      <c r="T689" s="566">
        <f t="shared" si="98"/>
        <v>0.59</v>
      </c>
      <c r="AC689" s="87">
        <f t="shared" si="71"/>
        <v>3</v>
      </c>
      <c r="AD689" s="87">
        <f t="shared" si="72"/>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v>
      </c>
      <c r="K690" s="113">
        <f t="shared" ref="K690" si="101">K689</f>
        <v>0.1</v>
      </c>
      <c r="L690" s="98">
        <f t="shared" ref="L690" si="102">L689</f>
        <v>2000</v>
      </c>
      <c r="M690" s="86"/>
      <c r="N690" s="247">
        <f t="shared" si="95"/>
        <v>0.65</v>
      </c>
      <c r="P690" s="247">
        <f t="shared" si="96"/>
        <v>0.54999999999999993</v>
      </c>
      <c r="S690" s="566">
        <f t="shared" si="97"/>
        <v>0.72</v>
      </c>
      <c r="T690" s="566">
        <f t="shared" si="98"/>
        <v>0.56999999999999995</v>
      </c>
      <c r="AC690" s="87">
        <f t="shared" si="71"/>
        <v>3</v>
      </c>
      <c r="AD690" s="87">
        <f t="shared" si="72"/>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0.58874999999999988</v>
      </c>
      <c r="K691" s="113">
        <f t="shared" ref="K691:L691" si="103">AVERAGE(K680:K681)</f>
        <v>0.11000000000000001</v>
      </c>
      <c r="L691" s="98">
        <f t="shared" si="103"/>
        <v>2500</v>
      </c>
      <c r="M691" s="86"/>
      <c r="N691" s="247">
        <f t="shared" si="95"/>
        <v>0.64374999999999993</v>
      </c>
      <c r="P691" s="247">
        <f t="shared" si="96"/>
        <v>0.53374999999999984</v>
      </c>
      <c r="S691" s="566">
        <f t="shared" si="97"/>
        <v>0.55999999999999994</v>
      </c>
      <c r="T691" s="566">
        <f t="shared" si="98"/>
        <v>0.41999999999999993</v>
      </c>
      <c r="AC691" s="87">
        <f t="shared" si="71"/>
        <v>3</v>
      </c>
      <c r="AD691" s="87">
        <f t="shared" si="72"/>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2" si="104">J682</f>
        <v>0.53</v>
      </c>
      <c r="K692" s="113">
        <f t="shared" si="104"/>
        <v>0.14000000000000001</v>
      </c>
      <c r="L692" s="98">
        <f t="shared" si="104"/>
        <v>1500</v>
      </c>
      <c r="M692" s="86"/>
      <c r="N692" s="247">
        <f t="shared" si="95"/>
        <v>0.60000000000000009</v>
      </c>
      <c r="P692" s="247">
        <f t="shared" si="96"/>
        <v>0.46</v>
      </c>
      <c r="S692" s="566">
        <f t="shared" si="97"/>
        <v>0.54999999999999993</v>
      </c>
      <c r="T692" s="566">
        <f t="shared" si="98"/>
        <v>0.40999999999999992</v>
      </c>
      <c r="AC692" s="87">
        <f t="shared" si="71"/>
        <v>3</v>
      </c>
      <c r="AD692" s="87">
        <f t="shared" si="72"/>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ref="J693:L693" si="105">J683</f>
        <v>0.52</v>
      </c>
      <c r="K693" s="113">
        <f t="shared" si="105"/>
        <v>0.14000000000000001</v>
      </c>
      <c r="L693" s="98">
        <f t="shared" si="105"/>
        <v>1000</v>
      </c>
      <c r="M693" s="86"/>
      <c r="N693" s="247">
        <f t="shared" si="95"/>
        <v>0.59000000000000008</v>
      </c>
      <c r="P693" s="247">
        <f t="shared" si="96"/>
        <v>0.45</v>
      </c>
      <c r="S693" s="566">
        <f t="shared" si="97"/>
        <v>0.53</v>
      </c>
      <c r="T693" s="566">
        <f t="shared" si="98"/>
        <v>0.43000000000000005</v>
      </c>
      <c r="AC693" s="87">
        <f t="shared" si="71"/>
        <v>3</v>
      </c>
      <c r="AD693" s="87">
        <f t="shared" si="72"/>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ref="J694:L694" si="106">J684</f>
        <v>0.52</v>
      </c>
      <c r="K694" s="113">
        <f t="shared" si="106"/>
        <v>0.12</v>
      </c>
      <c r="L694" s="98">
        <f t="shared" si="106"/>
        <v>750</v>
      </c>
      <c r="M694" s="86"/>
      <c r="N694" s="247">
        <f t="shared" si="95"/>
        <v>0.58000000000000007</v>
      </c>
      <c r="P694" s="247">
        <f t="shared" si="96"/>
        <v>0.46</v>
      </c>
      <c r="S694" s="566">
        <f t="shared" si="97"/>
        <v>0.5</v>
      </c>
      <c r="T694" s="566">
        <f t="shared" si="98"/>
        <v>0.38</v>
      </c>
      <c r="AC694" s="87">
        <f t="shared" si="71"/>
        <v>3</v>
      </c>
      <c r="AD694" s="87">
        <f t="shared" si="72"/>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0.47</v>
      </c>
      <c r="K695" s="113">
        <f t="shared" ref="K695:L695" si="107">K685</f>
        <v>0.1</v>
      </c>
      <c r="L695" s="98">
        <f t="shared" si="107"/>
        <v>300</v>
      </c>
      <c r="M695" s="86"/>
      <c r="N695" s="247">
        <f t="shared" si="95"/>
        <v>0.52</v>
      </c>
      <c r="P695" s="247">
        <f t="shared" si="96"/>
        <v>0.42</v>
      </c>
      <c r="S695" s="566">
        <f t="shared" si="97"/>
        <v>0.68</v>
      </c>
      <c r="T695" s="566">
        <f t="shared" si="98"/>
        <v>0.68</v>
      </c>
      <c r="AC695" s="87">
        <f t="shared" si="71"/>
        <v>4</v>
      </c>
      <c r="AD695" s="87">
        <f t="shared" si="72"/>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6" si="108">J686</f>
        <v>0.6</v>
      </c>
      <c r="K696" s="113">
        <f t="shared" si="108"/>
        <v>0.1</v>
      </c>
      <c r="L696" s="98">
        <f t="shared" si="108"/>
        <v>250</v>
      </c>
      <c r="M696" s="86"/>
      <c r="N696" s="247">
        <f t="shared" si="95"/>
        <v>0.65</v>
      </c>
      <c r="P696" s="247">
        <f t="shared" si="96"/>
        <v>0.54999999999999993</v>
      </c>
      <c r="S696" s="566">
        <f t="shared" si="97"/>
        <v>0.68</v>
      </c>
      <c r="T696" s="566">
        <f t="shared" si="98"/>
        <v>0.63</v>
      </c>
      <c r="AC696" s="87">
        <f t="shared" si="71"/>
        <v>4</v>
      </c>
      <c r="AD696" s="87">
        <f t="shared" si="72"/>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ref="J697:L697" si="109">J687</f>
        <v>0.61</v>
      </c>
      <c r="K697" s="113">
        <f t="shared" si="109"/>
        <v>0.1</v>
      </c>
      <c r="L697" s="98">
        <f t="shared" si="109"/>
        <v>250</v>
      </c>
      <c r="M697" s="86"/>
      <c r="N697" s="247">
        <f t="shared" si="95"/>
        <v>0.66</v>
      </c>
      <c r="P697" s="247">
        <f t="shared" si="96"/>
        <v>0.55999999999999994</v>
      </c>
      <c r="S697" s="566">
        <f t="shared" si="97"/>
        <v>0.68</v>
      </c>
      <c r="T697" s="566">
        <f t="shared" si="98"/>
        <v>0.6100000000000001</v>
      </c>
      <c r="AC697" s="87">
        <f t="shared" si="71"/>
        <v>4</v>
      </c>
      <c r="AD697" s="87">
        <f t="shared" si="72"/>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ref="J698:L698" si="110">J688</f>
        <v>0.6</v>
      </c>
      <c r="K698" s="113">
        <f t="shared" si="110"/>
        <v>0.1</v>
      </c>
      <c r="L698" s="98">
        <f t="shared" si="110"/>
        <v>250</v>
      </c>
      <c r="M698" s="86"/>
      <c r="N698" s="247">
        <f t="shared" si="95"/>
        <v>0.65</v>
      </c>
      <c r="P698" s="247">
        <f t="shared" si="96"/>
        <v>0.54999999999999993</v>
      </c>
      <c r="S698" s="566">
        <f t="shared" si="97"/>
        <v>0.70000000000000007</v>
      </c>
      <c r="T698" s="566">
        <f t="shared" si="98"/>
        <v>0.58000000000000007</v>
      </c>
      <c r="AC698" s="87">
        <f t="shared" si="71"/>
        <v>4</v>
      </c>
      <c r="AD698" s="87">
        <f t="shared" si="72"/>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ref="J699:L699" si="111">J689</f>
        <v>0.6</v>
      </c>
      <c r="K699" s="113">
        <f t="shared" si="111"/>
        <v>0.1</v>
      </c>
      <c r="L699" s="98">
        <f t="shared" si="111"/>
        <v>2000</v>
      </c>
      <c r="M699" s="86"/>
      <c r="N699" s="247">
        <f t="shared" si="95"/>
        <v>0.65</v>
      </c>
      <c r="P699" s="247">
        <f t="shared" si="96"/>
        <v>0.54999999999999993</v>
      </c>
      <c r="S699" s="566">
        <f t="shared" si="97"/>
        <v>0.73</v>
      </c>
      <c r="T699" s="566">
        <f t="shared" si="98"/>
        <v>0.6</v>
      </c>
      <c r="AC699" s="87">
        <f t="shared" si="71"/>
        <v>4</v>
      </c>
      <c r="AD699" s="87">
        <f t="shared" si="72"/>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v>
      </c>
      <c r="K700" s="113">
        <f t="shared" ref="K700" si="112">K699</f>
        <v>0.1</v>
      </c>
      <c r="L700" s="98">
        <f t="shared" ref="L700" si="113">L699</f>
        <v>2000</v>
      </c>
      <c r="M700" s="86"/>
      <c r="N700" s="247">
        <f t="shared" si="95"/>
        <v>0.65</v>
      </c>
      <c r="P700" s="247">
        <f t="shared" si="96"/>
        <v>0.54999999999999993</v>
      </c>
      <c r="S700" s="566">
        <f t="shared" si="97"/>
        <v>0.73</v>
      </c>
      <c r="T700" s="566">
        <f t="shared" si="98"/>
        <v>0.57999999999999996</v>
      </c>
      <c r="AC700" s="87">
        <f t="shared" si="71"/>
        <v>4</v>
      </c>
      <c r="AD700" s="87">
        <f t="shared" si="72"/>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0.59437499999999988</v>
      </c>
      <c r="K701" s="113">
        <f t="shared" ref="K701:L701" si="114">AVERAGE(K690:K691)</f>
        <v>0.10500000000000001</v>
      </c>
      <c r="L701" s="98">
        <f t="shared" si="114"/>
        <v>2250</v>
      </c>
      <c r="M701" s="86"/>
      <c r="N701" s="247">
        <f t="shared" si="95"/>
        <v>0.64687499999999987</v>
      </c>
      <c r="P701" s="247">
        <f t="shared" si="96"/>
        <v>0.54187499999999988</v>
      </c>
      <c r="S701" s="566">
        <f t="shared" si="97"/>
        <v>0.55999999999999994</v>
      </c>
      <c r="T701" s="566">
        <f t="shared" si="98"/>
        <v>0.41999999999999993</v>
      </c>
      <c r="AC701" s="87">
        <f t="shared" si="71"/>
        <v>4</v>
      </c>
      <c r="AD701" s="87">
        <f t="shared" si="72"/>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2" si="115">J692</f>
        <v>0.53</v>
      </c>
      <c r="K702" s="113">
        <f t="shared" si="115"/>
        <v>0.14000000000000001</v>
      </c>
      <c r="L702" s="98">
        <f t="shared" si="115"/>
        <v>1500</v>
      </c>
      <c r="M702" s="86"/>
      <c r="N702" s="247">
        <f t="shared" si="95"/>
        <v>0.60000000000000009</v>
      </c>
      <c r="P702" s="247">
        <f t="shared" si="96"/>
        <v>0.46</v>
      </c>
      <c r="S702" s="566">
        <f t="shared" si="97"/>
        <v>0.54999999999999993</v>
      </c>
      <c r="T702" s="566">
        <f t="shared" si="98"/>
        <v>0.40999999999999992</v>
      </c>
      <c r="AC702" s="87">
        <f t="shared" si="71"/>
        <v>4</v>
      </c>
      <c r="AD702" s="87">
        <f t="shared" si="72"/>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ref="J703:L703" si="116">J693</f>
        <v>0.52</v>
      </c>
      <c r="K703" s="113">
        <f t="shared" si="116"/>
        <v>0.14000000000000001</v>
      </c>
      <c r="L703" s="98">
        <f t="shared" si="116"/>
        <v>1000</v>
      </c>
      <c r="M703" s="86"/>
      <c r="N703" s="247">
        <f t="shared" si="95"/>
        <v>0.59000000000000008</v>
      </c>
      <c r="P703" s="247">
        <f t="shared" si="96"/>
        <v>0.45</v>
      </c>
      <c r="S703" s="566">
        <f t="shared" si="97"/>
        <v>0.53</v>
      </c>
      <c r="T703" s="566">
        <f t="shared" si="98"/>
        <v>0.43000000000000005</v>
      </c>
      <c r="AC703" s="87">
        <f t="shared" si="71"/>
        <v>4</v>
      </c>
      <c r="AD703" s="87">
        <f t="shared" si="72"/>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ref="J704:L704" si="117">J694</f>
        <v>0.52</v>
      </c>
      <c r="K704" s="113">
        <f t="shared" si="117"/>
        <v>0.12</v>
      </c>
      <c r="L704" s="98">
        <f t="shared" si="117"/>
        <v>750</v>
      </c>
      <c r="M704" s="86"/>
      <c r="N704" s="247">
        <f t="shared" si="95"/>
        <v>0.58000000000000007</v>
      </c>
      <c r="P704" s="247">
        <f t="shared" si="96"/>
        <v>0.46</v>
      </c>
      <c r="S704" s="566">
        <f t="shared" si="97"/>
        <v>0.5</v>
      </c>
      <c r="T704" s="566">
        <f t="shared" si="98"/>
        <v>0.38</v>
      </c>
      <c r="AC704" s="87">
        <f t="shared" si="71"/>
        <v>4</v>
      </c>
      <c r="AD704" s="87">
        <f t="shared" si="72"/>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95"/>
        <v>0.53087809367006378</v>
      </c>
      <c r="P705" s="247">
        <f t="shared" si="96"/>
        <v>0.47587809367006378</v>
      </c>
      <c r="S705" s="566">
        <f t="shared" si="97"/>
        <v>0.5</v>
      </c>
      <c r="T705" s="566">
        <f t="shared" si="98"/>
        <v>0.5</v>
      </c>
      <c r="AC705" s="87">
        <f t="shared" si="71"/>
        <v>5</v>
      </c>
      <c r="AD705" s="87">
        <f t="shared" si="72"/>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6" si="118">J696</f>
        <v>0.6</v>
      </c>
      <c r="K706" s="113">
        <f t="shared" si="118"/>
        <v>0.1</v>
      </c>
      <c r="L706" s="98">
        <f t="shared" si="118"/>
        <v>250</v>
      </c>
      <c r="M706" s="86"/>
      <c r="N706" s="247">
        <f t="shared" si="95"/>
        <v>0.65</v>
      </c>
      <c r="P706" s="247">
        <f t="shared" si="96"/>
        <v>0.54999999999999993</v>
      </c>
      <c r="S706" s="566">
        <f t="shared" si="97"/>
        <v>0.68</v>
      </c>
      <c r="T706" s="566">
        <f t="shared" si="98"/>
        <v>0.63</v>
      </c>
      <c r="AC706" s="87">
        <f t="shared" si="71"/>
        <v>5</v>
      </c>
      <c r="AD706" s="87">
        <f t="shared" si="72"/>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ref="J707:L707" si="119">J697</f>
        <v>0.61</v>
      </c>
      <c r="K707" s="113">
        <f t="shared" si="119"/>
        <v>0.1</v>
      </c>
      <c r="L707" s="98">
        <f t="shared" si="119"/>
        <v>250</v>
      </c>
      <c r="M707" s="86"/>
      <c r="N707" s="247">
        <f t="shared" si="95"/>
        <v>0.66</v>
      </c>
      <c r="P707" s="247">
        <f t="shared" si="96"/>
        <v>0.55999999999999994</v>
      </c>
      <c r="S707" s="566">
        <f t="shared" si="97"/>
        <v>0.68</v>
      </c>
      <c r="T707" s="566">
        <f t="shared" si="98"/>
        <v>0.6100000000000001</v>
      </c>
      <c r="AC707" s="87">
        <f t="shared" si="71"/>
        <v>5</v>
      </c>
      <c r="AD707" s="87">
        <f t="shared" si="72"/>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ref="J708:L708" si="120">J698</f>
        <v>0.6</v>
      </c>
      <c r="K708" s="113">
        <f t="shared" si="120"/>
        <v>0.1</v>
      </c>
      <c r="L708" s="98">
        <f t="shared" si="120"/>
        <v>250</v>
      </c>
      <c r="M708" s="86"/>
      <c r="N708" s="247">
        <f t="shared" si="95"/>
        <v>0.65</v>
      </c>
      <c r="P708" s="247">
        <f t="shared" si="96"/>
        <v>0.54999999999999993</v>
      </c>
      <c r="S708" s="566">
        <f t="shared" si="97"/>
        <v>0.70000000000000007</v>
      </c>
      <c r="T708" s="566">
        <f t="shared" si="98"/>
        <v>0.58000000000000007</v>
      </c>
      <c r="AC708" s="87">
        <f t="shared" si="71"/>
        <v>5</v>
      </c>
      <c r="AD708" s="87">
        <f t="shared" si="72"/>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ref="J709:L709" si="121">J699</f>
        <v>0.6</v>
      </c>
      <c r="K709" s="113">
        <f t="shared" si="121"/>
        <v>0.1</v>
      </c>
      <c r="L709" s="98">
        <f t="shared" si="121"/>
        <v>2000</v>
      </c>
      <c r="M709" s="86"/>
      <c r="N709" s="247">
        <f t="shared" si="95"/>
        <v>0.65</v>
      </c>
      <c r="P709" s="247">
        <f t="shared" si="96"/>
        <v>0.54999999999999993</v>
      </c>
      <c r="S709" s="566">
        <f t="shared" si="97"/>
        <v>0.73</v>
      </c>
      <c r="T709" s="566">
        <f t="shared" si="98"/>
        <v>0.6</v>
      </c>
      <c r="AC709" s="87">
        <f t="shared" si="71"/>
        <v>5</v>
      </c>
      <c r="AD709" s="87">
        <f t="shared" si="72"/>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v>
      </c>
      <c r="K710" s="113">
        <f t="shared" ref="K710" si="122">K709</f>
        <v>0.1</v>
      </c>
      <c r="L710" s="98">
        <f t="shared" ref="L710" si="123">L709</f>
        <v>2000</v>
      </c>
      <c r="M710" s="86"/>
      <c r="N710" s="247">
        <f t="shared" si="95"/>
        <v>0.65</v>
      </c>
      <c r="P710" s="247">
        <f t="shared" si="96"/>
        <v>0.54999999999999993</v>
      </c>
      <c r="S710" s="566">
        <f t="shared" si="97"/>
        <v>0.73</v>
      </c>
      <c r="T710" s="566">
        <f t="shared" si="98"/>
        <v>0.57999999999999996</v>
      </c>
      <c r="AC710" s="87">
        <f t="shared" si="71"/>
        <v>5</v>
      </c>
      <c r="AD710" s="87">
        <f t="shared" si="72"/>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0.59718749999999998</v>
      </c>
      <c r="K711" s="113">
        <f t="shared" ref="K711:L711" si="124">AVERAGE(K700:K701)</f>
        <v>0.10250000000000001</v>
      </c>
      <c r="L711" s="98">
        <f t="shared" si="124"/>
        <v>2125</v>
      </c>
      <c r="M711" s="86"/>
      <c r="N711" s="247">
        <f t="shared" si="95"/>
        <v>0.6484375</v>
      </c>
      <c r="P711" s="247">
        <f t="shared" si="96"/>
        <v>0.54593749999999996</v>
      </c>
      <c r="S711" s="566">
        <f t="shared" si="97"/>
        <v>0.55999999999999994</v>
      </c>
      <c r="T711" s="566">
        <f t="shared" si="98"/>
        <v>0.41999999999999993</v>
      </c>
      <c r="AC711" s="87">
        <f t="shared" si="71"/>
        <v>5</v>
      </c>
      <c r="AD711" s="87">
        <f t="shared" si="72"/>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2" si="125">J702</f>
        <v>0.53</v>
      </c>
      <c r="K712" s="113">
        <f t="shared" si="125"/>
        <v>0.14000000000000001</v>
      </c>
      <c r="L712" s="98">
        <f t="shared" si="125"/>
        <v>1500</v>
      </c>
      <c r="M712" s="86"/>
      <c r="N712" s="247">
        <f t="shared" si="95"/>
        <v>0.60000000000000009</v>
      </c>
      <c r="P712" s="247">
        <f t="shared" si="96"/>
        <v>0.46</v>
      </c>
      <c r="S712" s="566">
        <f t="shared" si="97"/>
        <v>0.54999999999999993</v>
      </c>
      <c r="T712" s="566">
        <f t="shared" si="98"/>
        <v>0.40999999999999992</v>
      </c>
      <c r="AC712" s="87">
        <f t="shared" si="71"/>
        <v>5</v>
      </c>
      <c r="AD712" s="87">
        <f t="shared" si="72"/>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ref="J713:L713" si="126">J703</f>
        <v>0.52</v>
      </c>
      <c r="K713" s="113">
        <f t="shared" si="126"/>
        <v>0.14000000000000001</v>
      </c>
      <c r="L713" s="98">
        <f t="shared" si="126"/>
        <v>1000</v>
      </c>
      <c r="M713" s="86"/>
      <c r="N713" s="247">
        <f t="shared" si="95"/>
        <v>0.59000000000000008</v>
      </c>
      <c r="P713" s="247">
        <f t="shared" si="96"/>
        <v>0.45</v>
      </c>
      <c r="S713" s="566">
        <f t="shared" si="97"/>
        <v>0.53</v>
      </c>
      <c r="T713" s="566">
        <f t="shared" si="98"/>
        <v>0.43000000000000005</v>
      </c>
      <c r="AC713" s="87">
        <f t="shared" si="71"/>
        <v>5</v>
      </c>
      <c r="AD713" s="87">
        <f t="shared" si="72"/>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ref="J714:L714" si="127">J704</f>
        <v>0.52</v>
      </c>
      <c r="K714" s="113">
        <f t="shared" si="127"/>
        <v>0.12</v>
      </c>
      <c r="L714" s="98">
        <f t="shared" si="127"/>
        <v>750</v>
      </c>
      <c r="M714" s="86"/>
      <c r="N714" s="247">
        <f t="shared" si="95"/>
        <v>0.58000000000000007</v>
      </c>
      <c r="P714" s="247">
        <f t="shared" si="96"/>
        <v>0.46</v>
      </c>
      <c r="S714" s="566">
        <f t="shared" si="97"/>
        <v>0.5</v>
      </c>
      <c r="T714" s="566">
        <f t="shared" si="98"/>
        <v>0.38</v>
      </c>
      <c r="AC714" s="87">
        <f t="shared" si="71"/>
        <v>5</v>
      </c>
      <c r="AD714" s="87">
        <f t="shared" si="72"/>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95"/>
        <v>0.53087809367006378</v>
      </c>
      <c r="P715" s="247">
        <f t="shared" si="96"/>
        <v>0.47587809367006378</v>
      </c>
      <c r="S715" s="566">
        <f t="shared" si="97"/>
        <v>0.5</v>
      </c>
      <c r="T715" s="566">
        <f t="shared" si="98"/>
        <v>0.5</v>
      </c>
      <c r="AC715" s="87">
        <f t="shared" si="71"/>
        <v>6</v>
      </c>
      <c r="AD715" s="87">
        <f t="shared" si="72"/>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6" si="128">J706</f>
        <v>0.6</v>
      </c>
      <c r="K716" s="113">
        <f t="shared" si="128"/>
        <v>0.1</v>
      </c>
      <c r="L716" s="98">
        <f t="shared" si="128"/>
        <v>250</v>
      </c>
      <c r="M716" s="86"/>
      <c r="N716" s="247">
        <f t="shared" si="95"/>
        <v>0.65</v>
      </c>
      <c r="P716" s="247">
        <f t="shared" si="96"/>
        <v>0.54999999999999993</v>
      </c>
      <c r="S716" s="566">
        <f t="shared" si="97"/>
        <v>0.68</v>
      </c>
      <c r="T716" s="566">
        <f t="shared" si="98"/>
        <v>0.63</v>
      </c>
      <c r="AC716" s="87">
        <f t="shared" si="71"/>
        <v>6</v>
      </c>
      <c r="AD716" s="87">
        <f t="shared" si="72"/>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ref="J717:L717" si="129">J707</f>
        <v>0.61</v>
      </c>
      <c r="K717" s="113">
        <f t="shared" si="129"/>
        <v>0.1</v>
      </c>
      <c r="L717" s="98">
        <f t="shared" si="129"/>
        <v>250</v>
      </c>
      <c r="M717" s="86"/>
      <c r="N717" s="247">
        <f t="shared" si="95"/>
        <v>0.66</v>
      </c>
      <c r="P717" s="247">
        <f t="shared" si="96"/>
        <v>0.55999999999999994</v>
      </c>
      <c r="S717" s="566">
        <f t="shared" si="97"/>
        <v>0.68</v>
      </c>
      <c r="T717" s="566">
        <f t="shared" si="98"/>
        <v>0.6100000000000001</v>
      </c>
      <c r="AC717" s="87">
        <f t="shared" si="71"/>
        <v>6</v>
      </c>
      <c r="AD717" s="87">
        <f t="shared" si="72"/>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ref="J718:L718" si="130">J708</f>
        <v>0.6</v>
      </c>
      <c r="K718" s="113">
        <f t="shared" si="130"/>
        <v>0.1</v>
      </c>
      <c r="L718" s="98">
        <f t="shared" si="130"/>
        <v>250</v>
      </c>
      <c r="M718" s="86"/>
      <c r="N718" s="247">
        <f t="shared" si="95"/>
        <v>0.65</v>
      </c>
      <c r="P718" s="247">
        <f t="shared" si="96"/>
        <v>0.54999999999999993</v>
      </c>
      <c r="S718" s="566">
        <f t="shared" si="97"/>
        <v>0.70000000000000007</v>
      </c>
      <c r="T718" s="566">
        <f t="shared" si="98"/>
        <v>0.58000000000000007</v>
      </c>
      <c r="AC718" s="87">
        <f t="shared" si="71"/>
        <v>6</v>
      </c>
      <c r="AD718" s="87">
        <f t="shared" si="72"/>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ref="J719:L719" si="131">J709</f>
        <v>0.6</v>
      </c>
      <c r="K719" s="113">
        <f t="shared" si="131"/>
        <v>0.1</v>
      </c>
      <c r="L719" s="98">
        <f t="shared" si="131"/>
        <v>2000</v>
      </c>
      <c r="M719" s="86"/>
      <c r="N719" s="247">
        <f t="shared" ref="N719:N754" si="132">$J719+$K719/2</f>
        <v>0.65</v>
      </c>
      <c r="P719" s="247">
        <f t="shared" ref="P719:P754" si="133">$J719-$K719/2</f>
        <v>0.54999999999999993</v>
      </c>
      <c r="S719" s="566">
        <f t="shared" ref="S719:S750" si="134">MAX($J583:$R583)+$T583</f>
        <v>0.73</v>
      </c>
      <c r="T719" s="566">
        <f t="shared" ref="T719:T750" si="135">MIN($J583:$R583)+$T583-INDEX(DigSpread,$AD719+1,1)</f>
        <v>0.6</v>
      </c>
      <c r="AC719" s="87">
        <f t="shared" si="71"/>
        <v>6</v>
      </c>
      <c r="AD719" s="87">
        <f t="shared" si="72"/>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v>
      </c>
      <c r="K720" s="113">
        <f t="shared" ref="K720" si="136">K719</f>
        <v>0.1</v>
      </c>
      <c r="L720" s="98">
        <f t="shared" ref="L720" si="137">L719</f>
        <v>2000</v>
      </c>
      <c r="M720" s="86"/>
      <c r="N720" s="247">
        <f t="shared" si="132"/>
        <v>0.65</v>
      </c>
      <c r="P720" s="247">
        <f t="shared" si="133"/>
        <v>0.54999999999999993</v>
      </c>
      <c r="S720" s="566">
        <f t="shared" si="134"/>
        <v>0.73</v>
      </c>
      <c r="T720" s="566">
        <f t="shared" si="135"/>
        <v>0.57999999999999996</v>
      </c>
      <c r="AC720" s="87">
        <f t="shared" si="71"/>
        <v>6</v>
      </c>
      <c r="AD720" s="87">
        <f t="shared" si="72"/>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0.59859375000000004</v>
      </c>
      <c r="K721" s="113">
        <f t="shared" ref="K721:L721" si="138">AVERAGE(K710:K711)</f>
        <v>0.10125000000000001</v>
      </c>
      <c r="L721" s="98">
        <f t="shared" si="138"/>
        <v>2062.5</v>
      </c>
      <c r="M721" s="86"/>
      <c r="N721" s="247">
        <f t="shared" si="132"/>
        <v>0.64921875000000007</v>
      </c>
      <c r="P721" s="247">
        <f t="shared" si="133"/>
        <v>0.54796875</v>
      </c>
      <c r="S721" s="566">
        <f t="shared" si="134"/>
        <v>0.55999999999999994</v>
      </c>
      <c r="T721" s="566">
        <f t="shared" si="135"/>
        <v>0.41999999999999993</v>
      </c>
      <c r="AC721" s="87">
        <f t="shared" si="71"/>
        <v>6</v>
      </c>
      <c r="AD721" s="87">
        <f t="shared" si="72"/>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2" si="139">J712</f>
        <v>0.53</v>
      </c>
      <c r="K722" s="113">
        <f t="shared" si="139"/>
        <v>0.14000000000000001</v>
      </c>
      <c r="L722" s="98">
        <f t="shared" si="139"/>
        <v>1500</v>
      </c>
      <c r="M722" s="86"/>
      <c r="N722" s="247">
        <f t="shared" si="132"/>
        <v>0.60000000000000009</v>
      </c>
      <c r="P722" s="247">
        <f t="shared" si="133"/>
        <v>0.46</v>
      </c>
      <c r="S722" s="566">
        <f t="shared" si="134"/>
        <v>0.54999999999999993</v>
      </c>
      <c r="T722" s="566">
        <f t="shared" si="135"/>
        <v>0.40999999999999992</v>
      </c>
      <c r="AC722" s="87">
        <f t="shared" si="71"/>
        <v>6</v>
      </c>
      <c r="AD722" s="87">
        <f t="shared" si="72"/>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ref="J723:L723" si="140">J713</f>
        <v>0.52</v>
      </c>
      <c r="K723" s="113">
        <f t="shared" si="140"/>
        <v>0.14000000000000001</v>
      </c>
      <c r="L723" s="98">
        <f t="shared" si="140"/>
        <v>1000</v>
      </c>
      <c r="M723" s="86"/>
      <c r="N723" s="247">
        <f t="shared" si="132"/>
        <v>0.59000000000000008</v>
      </c>
      <c r="P723" s="247">
        <f t="shared" si="133"/>
        <v>0.45</v>
      </c>
      <c r="S723" s="566">
        <f t="shared" si="134"/>
        <v>0.53</v>
      </c>
      <c r="T723" s="566">
        <f t="shared" si="135"/>
        <v>0.43000000000000005</v>
      </c>
      <c r="AC723" s="87">
        <f t="shared" si="71"/>
        <v>6</v>
      </c>
      <c r="AD723" s="87">
        <f t="shared" si="72"/>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ref="J724:L724" si="141">J714</f>
        <v>0.52</v>
      </c>
      <c r="K724" s="113">
        <f t="shared" si="141"/>
        <v>0.12</v>
      </c>
      <c r="L724" s="98">
        <f t="shared" si="141"/>
        <v>750</v>
      </c>
      <c r="M724" s="86"/>
      <c r="N724" s="247">
        <f t="shared" si="132"/>
        <v>0.58000000000000007</v>
      </c>
      <c r="P724" s="247">
        <f t="shared" si="133"/>
        <v>0.46</v>
      </c>
      <c r="S724" s="566">
        <f t="shared" si="134"/>
        <v>0.5</v>
      </c>
      <c r="T724" s="566">
        <f t="shared" si="135"/>
        <v>0.38</v>
      </c>
      <c r="AC724" s="87">
        <f t="shared" si="71"/>
        <v>6</v>
      </c>
      <c r="AD724" s="87">
        <f t="shared" si="72"/>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132"/>
        <v>0.53087809367006378</v>
      </c>
      <c r="P725" s="247">
        <f t="shared" si="133"/>
        <v>0.47587809367006378</v>
      </c>
      <c r="S725" s="566">
        <f t="shared" si="134"/>
        <v>0.5</v>
      </c>
      <c r="T725" s="566">
        <f t="shared" si="135"/>
        <v>0.5</v>
      </c>
      <c r="AC725" s="87">
        <f t="shared" si="71"/>
        <v>7</v>
      </c>
      <c r="AD725" s="87">
        <f t="shared" si="72"/>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132"/>
        <v>0.53087809367006378</v>
      </c>
      <c r="P726" s="247">
        <f t="shared" si="133"/>
        <v>0.47587809367006378</v>
      </c>
      <c r="S726" s="566">
        <f t="shared" si="134"/>
        <v>0.5</v>
      </c>
      <c r="T726" s="566">
        <f t="shared" si="135"/>
        <v>0.45</v>
      </c>
      <c r="AC726" s="87">
        <f t="shared" si="71"/>
        <v>7</v>
      </c>
      <c r="AD726" s="87">
        <f t="shared" si="72"/>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7" si="142">J717</f>
        <v>0.61</v>
      </c>
      <c r="K727" s="113">
        <f t="shared" si="142"/>
        <v>0.1</v>
      </c>
      <c r="L727" s="98">
        <f t="shared" si="142"/>
        <v>250</v>
      </c>
      <c r="M727" s="86"/>
      <c r="N727" s="247">
        <f t="shared" si="132"/>
        <v>0.66</v>
      </c>
      <c r="P727" s="247">
        <f t="shared" si="133"/>
        <v>0.55999999999999994</v>
      </c>
      <c r="S727" s="566">
        <f t="shared" si="134"/>
        <v>0.68</v>
      </c>
      <c r="T727" s="566">
        <f t="shared" si="135"/>
        <v>0.6100000000000001</v>
      </c>
      <c r="AC727" s="87">
        <f t="shared" si="71"/>
        <v>7</v>
      </c>
      <c r="AD727" s="87">
        <f t="shared" si="72"/>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ref="J728:L728" si="143">J718</f>
        <v>0.6</v>
      </c>
      <c r="K728" s="113">
        <f t="shared" si="143"/>
        <v>0.1</v>
      </c>
      <c r="L728" s="98">
        <f t="shared" si="143"/>
        <v>250</v>
      </c>
      <c r="M728" s="86"/>
      <c r="N728" s="247">
        <f t="shared" si="132"/>
        <v>0.65</v>
      </c>
      <c r="P728" s="247">
        <f t="shared" si="133"/>
        <v>0.54999999999999993</v>
      </c>
      <c r="S728" s="566">
        <f t="shared" si="134"/>
        <v>0.70000000000000007</v>
      </c>
      <c r="T728" s="566">
        <f t="shared" si="135"/>
        <v>0.58000000000000007</v>
      </c>
      <c r="AC728" s="87">
        <f t="shared" si="71"/>
        <v>7</v>
      </c>
      <c r="AD728" s="87">
        <f t="shared" si="72"/>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ref="J729:L729" si="144">J719</f>
        <v>0.6</v>
      </c>
      <c r="K729" s="113">
        <f t="shared" si="144"/>
        <v>0.1</v>
      </c>
      <c r="L729" s="98">
        <f t="shared" si="144"/>
        <v>2000</v>
      </c>
      <c r="M729" s="86"/>
      <c r="N729" s="247">
        <f t="shared" si="132"/>
        <v>0.65</v>
      </c>
      <c r="P729" s="247">
        <f t="shared" si="133"/>
        <v>0.54999999999999993</v>
      </c>
      <c r="S729" s="566">
        <f t="shared" si="134"/>
        <v>0.74</v>
      </c>
      <c r="T729" s="566">
        <f t="shared" si="135"/>
        <v>0.61</v>
      </c>
      <c r="AC729" s="87">
        <f t="shared" si="71"/>
        <v>7</v>
      </c>
      <c r="AD729" s="87">
        <f t="shared" si="72"/>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v>
      </c>
      <c r="K730" s="113">
        <f t="shared" ref="K730" si="145">K729</f>
        <v>0.1</v>
      </c>
      <c r="L730" s="98">
        <f t="shared" ref="L730" si="146">L729</f>
        <v>2000</v>
      </c>
      <c r="M730" s="86"/>
      <c r="N730" s="247">
        <f t="shared" si="132"/>
        <v>0.65</v>
      </c>
      <c r="P730" s="247">
        <f t="shared" si="133"/>
        <v>0.54999999999999993</v>
      </c>
      <c r="S730" s="566">
        <f t="shared" si="134"/>
        <v>0.74</v>
      </c>
      <c r="T730" s="566">
        <f t="shared" si="135"/>
        <v>0.59</v>
      </c>
      <c r="AC730" s="87">
        <f t="shared" ref="AC730:AC754" si="147">AC720+1</f>
        <v>7</v>
      </c>
      <c r="AD730" s="87">
        <f t="shared" ref="AD730:AD754" si="148">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0.59929687500000006</v>
      </c>
      <c r="K731" s="113">
        <f t="shared" ref="K731:L731" si="149">AVERAGE(K720:K721)</f>
        <v>0.10062500000000001</v>
      </c>
      <c r="L731" s="98">
        <f t="shared" si="149"/>
        <v>2031.25</v>
      </c>
      <c r="M731" s="86"/>
      <c r="N731" s="247">
        <f t="shared" si="132"/>
        <v>0.64960937500000004</v>
      </c>
      <c r="P731" s="247">
        <f t="shared" si="133"/>
        <v>0.54898437500000008</v>
      </c>
      <c r="S731" s="566">
        <f t="shared" si="134"/>
        <v>0.55999999999999994</v>
      </c>
      <c r="T731" s="566">
        <f t="shared" si="135"/>
        <v>0.41999999999999993</v>
      </c>
      <c r="AC731" s="87">
        <f t="shared" si="147"/>
        <v>7</v>
      </c>
      <c r="AD731" s="87">
        <f t="shared" si="148"/>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2" si="150">J722</f>
        <v>0.53</v>
      </c>
      <c r="K732" s="113">
        <f t="shared" si="150"/>
        <v>0.14000000000000001</v>
      </c>
      <c r="L732" s="98">
        <f t="shared" si="150"/>
        <v>1500</v>
      </c>
      <c r="M732" s="86"/>
      <c r="N732" s="247">
        <f t="shared" si="132"/>
        <v>0.60000000000000009</v>
      </c>
      <c r="P732" s="247">
        <f t="shared" si="133"/>
        <v>0.46</v>
      </c>
      <c r="S732" s="566">
        <f t="shared" si="134"/>
        <v>0.54999999999999993</v>
      </c>
      <c r="T732" s="566">
        <f t="shared" si="135"/>
        <v>0.40999999999999992</v>
      </c>
      <c r="AC732" s="87">
        <f t="shared" si="147"/>
        <v>7</v>
      </c>
      <c r="AD732" s="87">
        <f t="shared" si="148"/>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ref="J733:L733" si="151">J723</f>
        <v>0.52</v>
      </c>
      <c r="K733" s="113">
        <f t="shared" si="151"/>
        <v>0.14000000000000001</v>
      </c>
      <c r="L733" s="98">
        <f t="shared" si="151"/>
        <v>1000</v>
      </c>
      <c r="M733" s="86"/>
      <c r="N733" s="247">
        <f t="shared" si="132"/>
        <v>0.59000000000000008</v>
      </c>
      <c r="P733" s="247">
        <f t="shared" si="133"/>
        <v>0.45</v>
      </c>
      <c r="S733" s="566">
        <f t="shared" si="134"/>
        <v>0.53</v>
      </c>
      <c r="T733" s="566">
        <f t="shared" si="135"/>
        <v>0.43000000000000005</v>
      </c>
      <c r="AC733" s="87">
        <f t="shared" si="147"/>
        <v>7</v>
      </c>
      <c r="AD733" s="87">
        <f t="shared" si="148"/>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ref="J734:L734" si="152">J724</f>
        <v>0.52</v>
      </c>
      <c r="K734" s="113">
        <f t="shared" si="152"/>
        <v>0.12</v>
      </c>
      <c r="L734" s="98">
        <f t="shared" si="152"/>
        <v>750</v>
      </c>
      <c r="M734" s="86"/>
      <c r="N734" s="247">
        <f t="shared" si="132"/>
        <v>0.58000000000000007</v>
      </c>
      <c r="P734" s="247">
        <f t="shared" si="133"/>
        <v>0.46</v>
      </c>
      <c r="S734" s="566">
        <f t="shared" si="134"/>
        <v>0.5</v>
      </c>
      <c r="T734" s="566">
        <f t="shared" si="135"/>
        <v>0.38</v>
      </c>
      <c r="AC734" s="87">
        <f t="shared" si="147"/>
        <v>7</v>
      </c>
      <c r="AD734" s="87">
        <f t="shared" si="148"/>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132"/>
        <v>0.53087809367006378</v>
      </c>
      <c r="P735" s="247">
        <f t="shared" si="133"/>
        <v>0.47587809367006378</v>
      </c>
      <c r="S735" s="566">
        <f t="shared" si="134"/>
        <v>0.5</v>
      </c>
      <c r="T735" s="566">
        <f t="shared" si="135"/>
        <v>0.5</v>
      </c>
      <c r="AC735" s="87">
        <f t="shared" si="147"/>
        <v>8</v>
      </c>
      <c r="AD735" s="87">
        <f t="shared" si="148"/>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132"/>
        <v>0.53087809367006378</v>
      </c>
      <c r="P736" s="247">
        <f t="shared" si="133"/>
        <v>0.47587809367006378</v>
      </c>
      <c r="S736" s="566">
        <f t="shared" si="134"/>
        <v>0.5</v>
      </c>
      <c r="T736" s="566">
        <f t="shared" si="135"/>
        <v>0.45</v>
      </c>
      <c r="AC736" s="87">
        <f t="shared" si="147"/>
        <v>8</v>
      </c>
      <c r="AD736" s="87">
        <f t="shared" si="148"/>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7" si="153">J727</f>
        <v>0.61</v>
      </c>
      <c r="K737" s="113">
        <f t="shared" si="153"/>
        <v>0.1</v>
      </c>
      <c r="L737" s="98">
        <f t="shared" si="153"/>
        <v>250</v>
      </c>
      <c r="M737" s="86"/>
      <c r="N737" s="247">
        <f t="shared" si="132"/>
        <v>0.66</v>
      </c>
      <c r="P737" s="247">
        <f t="shared" si="133"/>
        <v>0.55999999999999994</v>
      </c>
      <c r="S737" s="566">
        <f t="shared" si="134"/>
        <v>0.68</v>
      </c>
      <c r="T737" s="566">
        <f t="shared" si="135"/>
        <v>0.6100000000000001</v>
      </c>
      <c r="AC737" s="87">
        <f t="shared" si="147"/>
        <v>8</v>
      </c>
      <c r="AD737" s="87">
        <f t="shared" si="148"/>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ref="J738:L738" si="154">J728</f>
        <v>0.6</v>
      </c>
      <c r="K738" s="113">
        <f t="shared" si="154"/>
        <v>0.1</v>
      </c>
      <c r="L738" s="98">
        <f t="shared" si="154"/>
        <v>250</v>
      </c>
      <c r="M738" s="86"/>
      <c r="N738" s="247">
        <f t="shared" si="132"/>
        <v>0.65</v>
      </c>
      <c r="P738" s="247">
        <f t="shared" si="133"/>
        <v>0.54999999999999993</v>
      </c>
      <c r="S738" s="566">
        <f t="shared" si="134"/>
        <v>0.70000000000000007</v>
      </c>
      <c r="T738" s="566">
        <f t="shared" si="135"/>
        <v>0.58000000000000007</v>
      </c>
      <c r="AC738" s="87">
        <f t="shared" si="147"/>
        <v>8</v>
      </c>
      <c r="AD738" s="87">
        <f t="shared" si="148"/>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ref="J739:L739" si="155">J729</f>
        <v>0.6</v>
      </c>
      <c r="K739" s="113">
        <f t="shared" si="155"/>
        <v>0.1</v>
      </c>
      <c r="L739" s="98">
        <f t="shared" si="155"/>
        <v>2000</v>
      </c>
      <c r="M739" s="86"/>
      <c r="N739" s="247">
        <f t="shared" si="132"/>
        <v>0.65</v>
      </c>
      <c r="P739" s="247">
        <f t="shared" si="133"/>
        <v>0.54999999999999993</v>
      </c>
      <c r="S739" s="566">
        <f t="shared" si="134"/>
        <v>0.75</v>
      </c>
      <c r="T739" s="566">
        <f t="shared" si="135"/>
        <v>0.62</v>
      </c>
      <c r="AC739" s="87">
        <f t="shared" si="147"/>
        <v>8</v>
      </c>
      <c r="AD739" s="87">
        <f t="shared" si="148"/>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v>
      </c>
      <c r="K740" s="113">
        <f t="shared" ref="K740" si="156">K739</f>
        <v>0.1</v>
      </c>
      <c r="L740" s="98">
        <f t="shared" ref="L740" si="157">L739</f>
        <v>2000</v>
      </c>
      <c r="M740" s="87"/>
      <c r="N740" s="247">
        <f t="shared" si="132"/>
        <v>0.65</v>
      </c>
      <c r="P740" s="247">
        <f t="shared" si="133"/>
        <v>0.54999999999999993</v>
      </c>
      <c r="S740" s="566">
        <f t="shared" si="134"/>
        <v>0.75</v>
      </c>
      <c r="T740" s="566">
        <f t="shared" si="135"/>
        <v>0.6</v>
      </c>
      <c r="AC740" s="87">
        <f t="shared" si="147"/>
        <v>8</v>
      </c>
      <c r="AD740" s="87">
        <f t="shared" si="148"/>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0.59964843749999996</v>
      </c>
      <c r="K741" s="113">
        <f t="shared" ref="K741:L741" si="158">AVERAGE(K730:K731)</f>
        <v>0.1003125</v>
      </c>
      <c r="L741" s="98">
        <f t="shared" si="158"/>
        <v>2015.625</v>
      </c>
      <c r="M741" s="87"/>
      <c r="N741" s="247">
        <f t="shared" si="132"/>
        <v>0.64980468749999998</v>
      </c>
      <c r="P741" s="247">
        <f t="shared" si="133"/>
        <v>0.54949218749999995</v>
      </c>
      <c r="S741" s="566">
        <f t="shared" si="134"/>
        <v>0.55999999999999994</v>
      </c>
      <c r="T741" s="566">
        <f t="shared" si="135"/>
        <v>0.41999999999999993</v>
      </c>
      <c r="AC741" s="87">
        <f t="shared" si="147"/>
        <v>8</v>
      </c>
      <c r="AD741" s="87">
        <f t="shared" si="148"/>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2" si="159">J732</f>
        <v>0.53</v>
      </c>
      <c r="K742" s="113">
        <f t="shared" si="159"/>
        <v>0.14000000000000001</v>
      </c>
      <c r="L742" s="98">
        <f t="shared" si="159"/>
        <v>1500</v>
      </c>
      <c r="M742" s="87"/>
      <c r="N742" s="247">
        <f t="shared" si="132"/>
        <v>0.60000000000000009</v>
      </c>
      <c r="P742" s="247">
        <f t="shared" si="133"/>
        <v>0.46</v>
      </c>
      <c r="S742" s="566">
        <f t="shared" si="134"/>
        <v>0.54999999999999993</v>
      </c>
      <c r="T742" s="566">
        <f t="shared" si="135"/>
        <v>0.40999999999999992</v>
      </c>
      <c r="AC742" s="87">
        <f t="shared" si="147"/>
        <v>8</v>
      </c>
      <c r="AD742" s="87">
        <f t="shared" si="148"/>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ref="J743:L743" si="160">J733</f>
        <v>0.52</v>
      </c>
      <c r="K743" s="113">
        <f t="shared" si="160"/>
        <v>0.14000000000000001</v>
      </c>
      <c r="L743" s="98">
        <f t="shared" si="160"/>
        <v>1000</v>
      </c>
      <c r="M743" s="87"/>
      <c r="N743" s="247">
        <f t="shared" si="132"/>
        <v>0.59000000000000008</v>
      </c>
      <c r="P743" s="247">
        <f t="shared" si="133"/>
        <v>0.45</v>
      </c>
      <c r="S743" s="566">
        <f t="shared" si="134"/>
        <v>0.53</v>
      </c>
      <c r="T743" s="566">
        <f t="shared" si="135"/>
        <v>0.43000000000000005</v>
      </c>
      <c r="AC743" s="87">
        <f t="shared" si="147"/>
        <v>8</v>
      </c>
      <c r="AD743" s="87">
        <f t="shared" si="148"/>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ref="J744:L744" si="161">J734</f>
        <v>0.52</v>
      </c>
      <c r="K744" s="113">
        <f t="shared" si="161"/>
        <v>0.12</v>
      </c>
      <c r="L744" s="98">
        <f t="shared" si="161"/>
        <v>750</v>
      </c>
      <c r="M744" s="87"/>
      <c r="N744" s="247">
        <f t="shared" si="132"/>
        <v>0.58000000000000007</v>
      </c>
      <c r="P744" s="247">
        <f t="shared" si="133"/>
        <v>0.46</v>
      </c>
      <c r="S744" s="566">
        <f t="shared" si="134"/>
        <v>0.5</v>
      </c>
      <c r="T744" s="566">
        <f t="shared" si="135"/>
        <v>0.38</v>
      </c>
      <c r="AC744" s="87">
        <f t="shared" si="147"/>
        <v>8</v>
      </c>
      <c r="AD744" s="87">
        <f t="shared" si="148"/>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132"/>
        <v>0.53087809367006378</v>
      </c>
      <c r="P745" s="247">
        <f t="shared" si="133"/>
        <v>0.47587809367006378</v>
      </c>
      <c r="S745" s="566">
        <f t="shared" si="134"/>
        <v>0.5</v>
      </c>
      <c r="T745" s="566">
        <f t="shared" si="135"/>
        <v>0.5</v>
      </c>
      <c r="AC745" s="87">
        <f t="shared" si="147"/>
        <v>9</v>
      </c>
      <c r="AD745" s="87">
        <f t="shared" si="148"/>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132"/>
        <v>0.53087809367006378</v>
      </c>
      <c r="P746" s="247">
        <f t="shared" si="133"/>
        <v>0.47587809367006378</v>
      </c>
      <c r="S746" s="566">
        <f t="shared" si="134"/>
        <v>0.5</v>
      </c>
      <c r="T746" s="566">
        <f t="shared" si="135"/>
        <v>0.45</v>
      </c>
      <c r="AC746" s="87">
        <f t="shared" si="147"/>
        <v>9</v>
      </c>
      <c r="AD746" s="87">
        <f t="shared" si="148"/>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7" si="162">J737</f>
        <v>0.61</v>
      </c>
      <c r="K747" s="113">
        <f t="shared" si="162"/>
        <v>0.1</v>
      </c>
      <c r="L747" s="98">
        <f t="shared" si="162"/>
        <v>250</v>
      </c>
      <c r="M747" s="87"/>
      <c r="N747" s="247">
        <f t="shared" si="132"/>
        <v>0.66</v>
      </c>
      <c r="P747" s="247">
        <f t="shared" si="133"/>
        <v>0.55999999999999994</v>
      </c>
      <c r="S747" s="566">
        <f t="shared" si="134"/>
        <v>0.68</v>
      </c>
      <c r="T747" s="566">
        <f t="shared" si="135"/>
        <v>0.6100000000000001</v>
      </c>
      <c r="AC747" s="87">
        <f t="shared" si="147"/>
        <v>9</v>
      </c>
      <c r="AD747" s="87">
        <f t="shared" si="148"/>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ref="J748:L748" si="163">J738</f>
        <v>0.6</v>
      </c>
      <c r="K748" s="113">
        <f t="shared" si="163"/>
        <v>0.1</v>
      </c>
      <c r="L748" s="98">
        <f t="shared" si="163"/>
        <v>250</v>
      </c>
      <c r="M748" s="87"/>
      <c r="N748" s="247">
        <f t="shared" si="132"/>
        <v>0.65</v>
      </c>
      <c r="P748" s="247">
        <f t="shared" si="133"/>
        <v>0.54999999999999993</v>
      </c>
      <c r="S748" s="566">
        <f t="shared" si="134"/>
        <v>0.70000000000000007</v>
      </c>
      <c r="T748" s="566">
        <f t="shared" si="135"/>
        <v>0.58000000000000007</v>
      </c>
      <c r="AC748" s="87">
        <f t="shared" si="147"/>
        <v>9</v>
      </c>
      <c r="AD748" s="87">
        <f t="shared" si="148"/>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ref="J749:L749" si="164">J739</f>
        <v>0.6</v>
      </c>
      <c r="K749" s="113">
        <f t="shared" si="164"/>
        <v>0.1</v>
      </c>
      <c r="L749" s="98">
        <f t="shared" si="164"/>
        <v>2000</v>
      </c>
      <c r="M749" s="87"/>
      <c r="N749" s="247">
        <f t="shared" si="132"/>
        <v>0.65</v>
      </c>
      <c r="P749" s="247">
        <f t="shared" si="133"/>
        <v>0.54999999999999993</v>
      </c>
      <c r="S749" s="566">
        <f t="shared" si="134"/>
        <v>0.75</v>
      </c>
      <c r="T749" s="566">
        <f t="shared" si="135"/>
        <v>0.62</v>
      </c>
      <c r="AC749" s="87">
        <f t="shared" si="147"/>
        <v>9</v>
      </c>
      <c r="AD749" s="87">
        <f t="shared" si="148"/>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v>
      </c>
      <c r="K750" s="113">
        <f t="shared" ref="K750" si="165">K749</f>
        <v>0.1</v>
      </c>
      <c r="L750" s="98">
        <f t="shared" ref="L750" si="166">L749</f>
        <v>2000</v>
      </c>
      <c r="M750" s="87"/>
      <c r="N750" s="247">
        <f t="shared" si="132"/>
        <v>0.65</v>
      </c>
      <c r="P750" s="247">
        <f t="shared" si="133"/>
        <v>0.54999999999999993</v>
      </c>
      <c r="S750" s="566">
        <f t="shared" si="134"/>
        <v>0.75</v>
      </c>
      <c r="T750" s="566">
        <f t="shared" si="135"/>
        <v>0.6</v>
      </c>
      <c r="AC750" s="87">
        <f t="shared" si="147"/>
        <v>9</v>
      </c>
      <c r="AD750" s="87">
        <f t="shared" si="148"/>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0.59982421875000003</v>
      </c>
      <c r="K751" s="113">
        <f t="shared" ref="K751:L751" si="167">AVERAGE(K740:K741)</f>
        <v>0.10015625</v>
      </c>
      <c r="L751" s="98">
        <f t="shared" si="167"/>
        <v>2007.8125</v>
      </c>
      <c r="M751" s="87"/>
      <c r="N751" s="247">
        <f t="shared" si="132"/>
        <v>0.64990234375</v>
      </c>
      <c r="P751" s="247">
        <f t="shared" si="133"/>
        <v>0.54974609375000005</v>
      </c>
      <c r="S751" s="566">
        <f t="shared" ref="S751:S754" si="168">MAX($J615:$R615)+$T615</f>
        <v>0.55999999999999994</v>
      </c>
      <c r="T751" s="566">
        <f t="shared" ref="T751:T754" si="169">MIN($J615:$R615)+$T615-INDEX(DigSpread,$AD751+1,1)</f>
        <v>0.41999999999999993</v>
      </c>
      <c r="AC751" s="87">
        <f t="shared" si="147"/>
        <v>9</v>
      </c>
      <c r="AD751" s="87">
        <f t="shared" si="148"/>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2" si="170">J742</f>
        <v>0.53</v>
      </c>
      <c r="K752" s="113">
        <f t="shared" si="170"/>
        <v>0.14000000000000001</v>
      </c>
      <c r="L752" s="98">
        <f t="shared" si="170"/>
        <v>1500</v>
      </c>
      <c r="M752" s="87"/>
      <c r="N752" s="247">
        <f t="shared" si="132"/>
        <v>0.60000000000000009</v>
      </c>
      <c r="P752" s="247">
        <f t="shared" si="133"/>
        <v>0.46</v>
      </c>
      <c r="S752" s="566">
        <f t="shared" si="168"/>
        <v>0.54999999999999993</v>
      </c>
      <c r="T752" s="566">
        <f t="shared" si="169"/>
        <v>0.40999999999999992</v>
      </c>
      <c r="AC752" s="87">
        <f t="shared" si="147"/>
        <v>9</v>
      </c>
      <c r="AD752" s="87">
        <f t="shared" si="148"/>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ref="J753:L753" si="171">J743</f>
        <v>0.52</v>
      </c>
      <c r="K753" s="113">
        <f t="shared" si="171"/>
        <v>0.14000000000000001</v>
      </c>
      <c r="L753" s="98">
        <f t="shared" si="171"/>
        <v>1000</v>
      </c>
      <c r="M753" s="87"/>
      <c r="N753" s="247">
        <f t="shared" si="132"/>
        <v>0.59000000000000008</v>
      </c>
      <c r="P753" s="247">
        <f t="shared" si="133"/>
        <v>0.45</v>
      </c>
      <c r="S753" s="566">
        <f t="shared" si="168"/>
        <v>0.53</v>
      </c>
      <c r="T753" s="566">
        <f t="shared" si="169"/>
        <v>0.43000000000000005</v>
      </c>
      <c r="AC753" s="87">
        <f t="shared" si="147"/>
        <v>9</v>
      </c>
      <c r="AD753" s="87">
        <f t="shared" si="148"/>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ref="J754:L754" si="172">J744</f>
        <v>0.52</v>
      </c>
      <c r="K754" s="113">
        <f t="shared" si="172"/>
        <v>0.12</v>
      </c>
      <c r="L754" s="98">
        <f t="shared" si="172"/>
        <v>750</v>
      </c>
      <c r="M754" s="87"/>
      <c r="N754" s="247">
        <f t="shared" si="132"/>
        <v>0.58000000000000007</v>
      </c>
      <c r="P754" s="247">
        <f t="shared" si="133"/>
        <v>0.46</v>
      </c>
      <c r="S754" s="566">
        <f t="shared" si="168"/>
        <v>0.5</v>
      </c>
      <c r="T754" s="566">
        <f t="shared" si="169"/>
        <v>0.38</v>
      </c>
      <c r="AC754" s="87">
        <f t="shared" si="147"/>
        <v>9</v>
      </c>
      <c r="AD754" s="87">
        <f t="shared" si="148"/>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T776" si="173">M775</f>
        <v>0</v>
      </c>
      <c r="N776" s="246">
        <f t="shared" si="173"/>
        <v>0</v>
      </c>
      <c r="O776" s="246">
        <f t="shared" si="173"/>
        <v>0</v>
      </c>
      <c r="P776" s="246">
        <f t="shared" si="173"/>
        <v>0</v>
      </c>
      <c r="Q776" s="246">
        <f t="shared" si="173"/>
        <v>0</v>
      </c>
      <c r="R776" s="246">
        <f t="shared" si="173"/>
        <v>0</v>
      </c>
      <c r="S776" s="246">
        <f t="shared" si="173"/>
        <v>0</v>
      </c>
      <c r="T776" s="246">
        <f t="shared" si="173"/>
        <v>0</v>
      </c>
      <c r="U776" s="246">
        <f t="shared" ref="U776:U784" si="174">U775</f>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ref="M777:T777" si="175">M776</f>
        <v>0</v>
      </c>
      <c r="N777" s="246">
        <f t="shared" si="175"/>
        <v>0</v>
      </c>
      <c r="O777" s="246">
        <f t="shared" si="175"/>
        <v>0</v>
      </c>
      <c r="P777" s="246">
        <f t="shared" si="175"/>
        <v>0</v>
      </c>
      <c r="Q777" s="246">
        <f t="shared" si="175"/>
        <v>0</v>
      </c>
      <c r="R777" s="246">
        <f t="shared" si="175"/>
        <v>0</v>
      </c>
      <c r="S777" s="246">
        <f t="shared" si="175"/>
        <v>0</v>
      </c>
      <c r="T777" s="246">
        <f t="shared" si="175"/>
        <v>0</v>
      </c>
      <c r="U777" s="246">
        <f t="shared" si="174"/>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ref="M778:T778" si="176">M777</f>
        <v>0</v>
      </c>
      <c r="N778" s="246">
        <f t="shared" si="176"/>
        <v>0</v>
      </c>
      <c r="O778" s="246">
        <f t="shared" si="176"/>
        <v>0</v>
      </c>
      <c r="P778" s="246">
        <f t="shared" si="176"/>
        <v>0</v>
      </c>
      <c r="Q778" s="246">
        <f t="shared" si="176"/>
        <v>0</v>
      </c>
      <c r="R778" s="246">
        <f t="shared" si="176"/>
        <v>0</v>
      </c>
      <c r="S778" s="246">
        <f t="shared" si="176"/>
        <v>0</v>
      </c>
      <c r="T778" s="246">
        <f t="shared" si="176"/>
        <v>0</v>
      </c>
      <c r="U778" s="246">
        <f t="shared" si="174"/>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ref="M779:T779" si="177">M778</f>
        <v>0</v>
      </c>
      <c r="N779" s="246">
        <f t="shared" si="177"/>
        <v>0</v>
      </c>
      <c r="O779" s="246">
        <f t="shared" si="177"/>
        <v>0</v>
      </c>
      <c r="P779" s="246">
        <f t="shared" si="177"/>
        <v>0</v>
      </c>
      <c r="Q779" s="246">
        <f t="shared" si="177"/>
        <v>0</v>
      </c>
      <c r="R779" s="246">
        <f t="shared" si="177"/>
        <v>0</v>
      </c>
      <c r="S779" s="246">
        <f t="shared" si="177"/>
        <v>0</v>
      </c>
      <c r="T779" s="246">
        <f t="shared" si="177"/>
        <v>0</v>
      </c>
      <c r="U779" s="246">
        <f t="shared" si="174"/>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ref="M780:T780" si="178">M779</f>
        <v>0</v>
      </c>
      <c r="N780" s="246">
        <f t="shared" si="178"/>
        <v>0</v>
      </c>
      <c r="O780" s="246">
        <f t="shared" si="178"/>
        <v>0</v>
      </c>
      <c r="P780" s="246">
        <f t="shared" si="178"/>
        <v>0</v>
      </c>
      <c r="Q780" s="246">
        <f t="shared" si="178"/>
        <v>0</v>
      </c>
      <c r="R780" s="246">
        <f t="shared" si="178"/>
        <v>0</v>
      </c>
      <c r="S780" s="246">
        <f t="shared" si="178"/>
        <v>0</v>
      </c>
      <c r="T780" s="246">
        <f t="shared" si="178"/>
        <v>0</v>
      </c>
      <c r="U780" s="246">
        <f t="shared" si="174"/>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ref="M781:T781" si="179">M780</f>
        <v>0</v>
      </c>
      <c r="N781" s="246">
        <f t="shared" si="179"/>
        <v>0</v>
      </c>
      <c r="O781" s="246">
        <f t="shared" si="179"/>
        <v>0</v>
      </c>
      <c r="P781" s="246">
        <f t="shared" si="179"/>
        <v>0</v>
      </c>
      <c r="Q781" s="246">
        <f t="shared" si="179"/>
        <v>0</v>
      </c>
      <c r="R781" s="246">
        <f t="shared" si="179"/>
        <v>0</v>
      </c>
      <c r="S781" s="246">
        <f t="shared" si="179"/>
        <v>0</v>
      </c>
      <c r="T781" s="246">
        <f t="shared" si="179"/>
        <v>0</v>
      </c>
      <c r="U781" s="246">
        <f t="shared" si="174"/>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ref="M782:T782" si="180">M781</f>
        <v>0</v>
      </c>
      <c r="N782" s="246">
        <f t="shared" si="180"/>
        <v>0</v>
      </c>
      <c r="O782" s="246">
        <f t="shared" si="180"/>
        <v>0</v>
      </c>
      <c r="P782" s="246">
        <f t="shared" si="180"/>
        <v>0</v>
      </c>
      <c r="Q782" s="246">
        <f t="shared" si="180"/>
        <v>0</v>
      </c>
      <c r="R782" s="246">
        <f t="shared" si="180"/>
        <v>0</v>
      </c>
      <c r="S782" s="246">
        <f t="shared" si="180"/>
        <v>0</v>
      </c>
      <c r="T782" s="246">
        <f t="shared" si="180"/>
        <v>0</v>
      </c>
      <c r="U782" s="246">
        <f t="shared" si="174"/>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ref="M783:T783" si="181">M782</f>
        <v>0</v>
      </c>
      <c r="N783" s="246">
        <f t="shared" si="181"/>
        <v>0</v>
      </c>
      <c r="O783" s="246">
        <f t="shared" si="181"/>
        <v>0</v>
      </c>
      <c r="P783" s="246">
        <f t="shared" si="181"/>
        <v>0</v>
      </c>
      <c r="Q783" s="246">
        <f t="shared" si="181"/>
        <v>0</v>
      </c>
      <c r="R783" s="246">
        <f t="shared" si="181"/>
        <v>0</v>
      </c>
      <c r="S783" s="246">
        <f t="shared" si="181"/>
        <v>0</v>
      </c>
      <c r="T783" s="246">
        <f t="shared" si="181"/>
        <v>0</v>
      </c>
      <c r="U783" s="246">
        <f t="shared" si="174"/>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ref="M784:T784" si="182">M783</f>
        <v>0</v>
      </c>
      <c r="N784" s="246">
        <f t="shared" si="182"/>
        <v>0</v>
      </c>
      <c r="O784" s="246">
        <f t="shared" si="182"/>
        <v>0</v>
      </c>
      <c r="P784" s="246">
        <f t="shared" si="182"/>
        <v>0</v>
      </c>
      <c r="Q784" s="246">
        <f t="shared" si="182"/>
        <v>0</v>
      </c>
      <c r="R784" s="246">
        <f t="shared" si="182"/>
        <v>0</v>
      </c>
      <c r="S784" s="246">
        <f t="shared" si="182"/>
        <v>0</v>
      </c>
      <c r="T784" s="246">
        <f t="shared" si="182"/>
        <v>0</v>
      </c>
      <c r="U784" s="246">
        <f t="shared" si="174"/>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83">INDEX(N$775:N$784,MATCH($L785,$L$775:$L$784,0))</f>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84">INDEX(M$775:M$784,MATCH($L786,$L$775:$L$784,0))</f>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84"/>
        <v>0</v>
      </c>
      <c r="N799" s="5">
        <f t="shared" si="183"/>
        <v>0</v>
      </c>
      <c r="O799" s="5">
        <f t="shared" si="183"/>
        <v>0</v>
      </c>
      <c r="P799" s="5">
        <f t="shared" si="183"/>
        <v>0</v>
      </c>
      <c r="Q799" s="5">
        <f t="shared" si="183"/>
        <v>0</v>
      </c>
      <c r="R799" s="5">
        <f t="shared" si="183"/>
        <v>0</v>
      </c>
      <c r="S799" s="5">
        <f t="shared" si="183"/>
        <v>0</v>
      </c>
      <c r="T799" s="5">
        <f t="shared" si="183"/>
        <v>0</v>
      </c>
      <c r="U799" s="5">
        <f t="shared" si="183"/>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84"/>
        <v>0</v>
      </c>
      <c r="N800" s="5">
        <f t="shared" si="183"/>
        <v>0</v>
      </c>
      <c r="O800" s="5">
        <f t="shared" si="183"/>
        <v>0</v>
      </c>
      <c r="P800" s="5">
        <f t="shared" si="183"/>
        <v>0</v>
      </c>
      <c r="Q800" s="5">
        <f t="shared" si="183"/>
        <v>0</v>
      </c>
      <c r="R800" s="5">
        <f t="shared" si="183"/>
        <v>0</v>
      </c>
      <c r="S800" s="5">
        <f t="shared" si="183"/>
        <v>0</v>
      </c>
      <c r="T800" s="5">
        <f t="shared" si="183"/>
        <v>0</v>
      </c>
      <c r="U800" s="5">
        <f t="shared" si="183"/>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84"/>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84"/>
        <v>0</v>
      </c>
      <c r="N809" s="5">
        <f t="shared" si="184"/>
        <v>0</v>
      </c>
      <c r="O809" s="5">
        <f t="shared" si="184"/>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84"/>
        <v>0</v>
      </c>
      <c r="N811" s="5">
        <f t="shared" si="184"/>
        <v>0</v>
      </c>
      <c r="O811" s="5">
        <f>INDEX(O$775:O$784,MATCH($L811,$L$775:$L$784,0))</f>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84"/>
        <v>0</v>
      </c>
      <c r="N816" s="5">
        <f t="shared" si="184"/>
        <v>0</v>
      </c>
      <c r="O816" s="5">
        <f t="shared" si="184"/>
        <v>0</v>
      </c>
      <c r="P816" s="5">
        <f t="shared" si="184"/>
        <v>0</v>
      </c>
      <c r="Q816" s="5">
        <f t="shared" si="184"/>
        <v>0</v>
      </c>
      <c r="R816" s="5">
        <f t="shared" si="184"/>
        <v>0</v>
      </c>
      <c r="S816" s="5">
        <f t="shared" si="184"/>
        <v>0</v>
      </c>
      <c r="T816" s="5">
        <f t="shared" si="184"/>
        <v>0</v>
      </c>
      <c r="U816" s="5">
        <f t="shared" si="184"/>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84"/>
        <v>0</v>
      </c>
      <c r="N817" s="5">
        <f t="shared" si="184"/>
        <v>0</v>
      </c>
      <c r="O817" s="5">
        <f t="shared" si="184"/>
        <v>0</v>
      </c>
      <c r="P817" s="5">
        <f t="shared" si="184"/>
        <v>0</v>
      </c>
      <c r="Q817" s="5">
        <f t="shared" si="184"/>
        <v>0</v>
      </c>
      <c r="R817" s="5">
        <f t="shared" si="184"/>
        <v>0</v>
      </c>
      <c r="S817" s="5">
        <f t="shared" si="184"/>
        <v>0</v>
      </c>
      <c r="T817" s="5">
        <f t="shared" si="184"/>
        <v>0</v>
      </c>
      <c r="U817" s="5">
        <f t="shared" si="184"/>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85">INDEX(M$775:M$784,MATCH($L818,$L$775:$L$784,0))</f>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85"/>
        <v>0</v>
      </c>
      <c r="N823" s="5">
        <f t="shared" si="185"/>
        <v>0</v>
      </c>
      <c r="O823" s="5">
        <f t="shared" si="185"/>
        <v>0</v>
      </c>
      <c r="P823" s="5">
        <f t="shared" si="185"/>
        <v>0</v>
      </c>
      <c r="Q823" s="5">
        <f t="shared" si="185"/>
        <v>0</v>
      </c>
      <c r="R823" s="5">
        <f t="shared" si="185"/>
        <v>0</v>
      </c>
      <c r="S823" s="5">
        <f t="shared" si="185"/>
        <v>0</v>
      </c>
      <c r="T823" s="5">
        <f t="shared" si="185"/>
        <v>0</v>
      </c>
      <c r="U823" s="5">
        <f t="shared" si="185"/>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85"/>
        <v>0</v>
      </c>
      <c r="N833" s="5">
        <f t="shared" si="185"/>
        <v>0</v>
      </c>
      <c r="O833" s="5">
        <f t="shared" si="185"/>
        <v>0</v>
      </c>
      <c r="P833" s="5">
        <f t="shared" si="185"/>
        <v>0</v>
      </c>
      <c r="Q833" s="5">
        <f t="shared" si="185"/>
        <v>0</v>
      </c>
      <c r="R833" s="5">
        <f t="shared" si="185"/>
        <v>0</v>
      </c>
      <c r="S833" s="5">
        <f t="shared" si="185"/>
        <v>0</v>
      </c>
      <c r="T833" s="5">
        <f t="shared" si="185"/>
        <v>0</v>
      </c>
      <c r="U833" s="5">
        <f t="shared" si="185"/>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85"/>
        <v>0</v>
      </c>
      <c r="N843" s="5">
        <f t="shared" si="185"/>
        <v>0</v>
      </c>
      <c r="O843" s="5">
        <f t="shared" si="185"/>
        <v>0</v>
      </c>
      <c r="P843" s="5">
        <f t="shared" si="185"/>
        <v>0</v>
      </c>
      <c r="Q843" s="5">
        <f t="shared" si="185"/>
        <v>0</v>
      </c>
      <c r="R843" s="5">
        <f t="shared" si="185"/>
        <v>0</v>
      </c>
      <c r="S843" s="5">
        <f t="shared" si="185"/>
        <v>0</v>
      </c>
      <c r="T843" s="5">
        <f t="shared" si="185"/>
        <v>0</v>
      </c>
      <c r="U843" s="5">
        <f t="shared" si="185"/>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85"/>
        <v>0</v>
      </c>
      <c r="N844" s="5">
        <f t="shared" si="185"/>
        <v>0</v>
      </c>
      <c r="O844" s="5">
        <f t="shared" si="185"/>
        <v>0</v>
      </c>
      <c r="P844" s="5">
        <f t="shared" si="185"/>
        <v>0</v>
      </c>
      <c r="Q844" s="5">
        <f t="shared" si="185"/>
        <v>0</v>
      </c>
      <c r="R844" s="5">
        <f t="shared" si="185"/>
        <v>0</v>
      </c>
      <c r="S844" s="5">
        <f t="shared" si="185"/>
        <v>0</v>
      </c>
      <c r="T844" s="5">
        <f t="shared" si="185"/>
        <v>0</v>
      </c>
      <c r="U844" s="5">
        <f t="shared" si="185"/>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85"/>
        <v>0</v>
      </c>
      <c r="N847" s="5">
        <f t="shared" si="185"/>
        <v>0</v>
      </c>
      <c r="O847" s="5">
        <f t="shared" si="185"/>
        <v>0</v>
      </c>
      <c r="P847" s="5">
        <f t="shared" si="185"/>
        <v>0</v>
      </c>
      <c r="Q847" s="5">
        <f t="shared" si="185"/>
        <v>0</v>
      </c>
      <c r="R847" s="5">
        <f t="shared" si="185"/>
        <v>0</v>
      </c>
      <c r="S847" s="5">
        <f t="shared" si="185"/>
        <v>0</v>
      </c>
      <c r="T847" s="5">
        <f t="shared" si="185"/>
        <v>0</v>
      </c>
      <c r="U847" s="5">
        <f t="shared" si="185"/>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85"/>
        <v>0</v>
      </c>
      <c r="N848" s="5">
        <f t="shared" si="185"/>
        <v>0</v>
      </c>
      <c r="O848" s="5">
        <f t="shared" si="185"/>
        <v>0</v>
      </c>
      <c r="P848" s="5">
        <f t="shared" si="185"/>
        <v>0</v>
      </c>
      <c r="Q848" s="5">
        <f t="shared" si="185"/>
        <v>0</v>
      </c>
      <c r="R848" s="5">
        <f t="shared" si="185"/>
        <v>0</v>
      </c>
      <c r="S848" s="5">
        <f t="shared" si="185"/>
        <v>0</v>
      </c>
      <c r="T848" s="5">
        <f t="shared" si="185"/>
        <v>0</v>
      </c>
      <c r="U848" s="5">
        <f t="shared" si="185"/>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85"/>
        <v>0</v>
      </c>
      <c r="N849" s="5">
        <f t="shared" si="185"/>
        <v>0</v>
      </c>
      <c r="O849" s="5">
        <f t="shared" si="185"/>
        <v>0</v>
      </c>
      <c r="P849" s="5">
        <f t="shared" si="185"/>
        <v>0</v>
      </c>
      <c r="Q849" s="5">
        <f t="shared" si="185"/>
        <v>0</v>
      </c>
      <c r="R849" s="5">
        <f t="shared" si="185"/>
        <v>0</v>
      </c>
      <c r="S849" s="5">
        <f t="shared" si="185"/>
        <v>0</v>
      </c>
      <c r="T849" s="5">
        <f t="shared" ref="N849:U874" si="186">INDEX(T$775:T$784,MATCH($L849,$L$775:$L$784,0))</f>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M874" si="187">INDEX(M$775:M$784,MATCH($L850,$L$775:$L$784,0))</f>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87"/>
        <v>0</v>
      </c>
      <c r="N853" s="5">
        <f t="shared" si="186"/>
        <v>0</v>
      </c>
      <c r="O853" s="5">
        <f t="shared" si="186"/>
        <v>0</v>
      </c>
      <c r="P853" s="5">
        <f t="shared" si="186"/>
        <v>0</v>
      </c>
      <c r="Q853" s="5">
        <f t="shared" si="186"/>
        <v>0</v>
      </c>
      <c r="R853" s="5">
        <f t="shared" si="186"/>
        <v>0</v>
      </c>
      <c r="S853" s="5">
        <f t="shared" si="186"/>
        <v>0</v>
      </c>
      <c r="T853" s="5">
        <f t="shared" si="186"/>
        <v>0</v>
      </c>
      <c r="U853" s="5">
        <f t="shared" si="186"/>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87"/>
        <v>0</v>
      </c>
      <c r="N854" s="5">
        <f t="shared" si="186"/>
        <v>0</v>
      </c>
      <c r="O854" s="5">
        <f t="shared" si="186"/>
        <v>0</v>
      </c>
      <c r="P854" s="5">
        <f t="shared" si="186"/>
        <v>0</v>
      </c>
      <c r="Q854" s="5">
        <f t="shared" si="186"/>
        <v>0</v>
      </c>
      <c r="R854" s="5">
        <f t="shared" si="186"/>
        <v>0</v>
      </c>
      <c r="S854" s="5">
        <f t="shared" si="186"/>
        <v>0</v>
      </c>
      <c r="T854" s="5">
        <f t="shared" si="186"/>
        <v>0</v>
      </c>
      <c r="U854" s="5">
        <f t="shared" si="186"/>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87"/>
        <v>0</v>
      </c>
      <c r="N863" s="5">
        <f t="shared" si="186"/>
        <v>0</v>
      </c>
      <c r="O863" s="5">
        <f t="shared" si="186"/>
        <v>0</v>
      </c>
      <c r="P863" s="5">
        <f t="shared" si="186"/>
        <v>0</v>
      </c>
      <c r="Q863" s="5">
        <f t="shared" si="186"/>
        <v>0</v>
      </c>
      <c r="R863" s="5">
        <f t="shared" si="186"/>
        <v>0</v>
      </c>
      <c r="S863" s="5">
        <f t="shared" si="186"/>
        <v>0</v>
      </c>
      <c r="T863" s="5">
        <f t="shared" si="186"/>
        <v>0</v>
      </c>
      <c r="U863" s="5">
        <f t="shared" si="186"/>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87"/>
        <v>0</v>
      </c>
      <c r="N864" s="5">
        <f t="shared" si="186"/>
        <v>0</v>
      </c>
      <c r="O864" s="5">
        <f t="shared" si="186"/>
        <v>0</v>
      </c>
      <c r="P864" s="5">
        <f t="shared" si="186"/>
        <v>0</v>
      </c>
      <c r="Q864" s="5">
        <f t="shared" si="186"/>
        <v>0</v>
      </c>
      <c r="R864" s="5">
        <f t="shared" si="186"/>
        <v>0</v>
      </c>
      <c r="S864" s="5">
        <f t="shared" si="186"/>
        <v>0</v>
      </c>
      <c r="T864" s="5">
        <f t="shared" si="186"/>
        <v>0</v>
      </c>
      <c r="U864" s="5">
        <f t="shared" si="186"/>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87"/>
        <v>0</v>
      </c>
      <c r="N873" s="5">
        <f t="shared" si="186"/>
        <v>0</v>
      </c>
      <c r="O873" s="5">
        <f t="shared" si="186"/>
        <v>0</v>
      </c>
      <c r="P873" s="5">
        <f t="shared" si="186"/>
        <v>0</v>
      </c>
      <c r="Q873" s="5">
        <f t="shared" si="186"/>
        <v>0</v>
      </c>
      <c r="R873" s="5">
        <f t="shared" si="186"/>
        <v>0</v>
      </c>
      <c r="S873" s="5">
        <f t="shared" si="186"/>
        <v>0</v>
      </c>
      <c r="T873" s="5">
        <f t="shared" si="186"/>
        <v>0</v>
      </c>
      <c r="U873" s="5">
        <f t="shared" si="186"/>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87"/>
        <v>0</v>
      </c>
      <c r="N874" s="5">
        <f t="shared" si="186"/>
        <v>0</v>
      </c>
      <c r="O874" s="5">
        <f t="shared" si="186"/>
        <v>0</v>
      </c>
      <c r="P874" s="5">
        <f t="shared" si="186"/>
        <v>0</v>
      </c>
      <c r="Q874" s="5">
        <f t="shared" si="186"/>
        <v>0</v>
      </c>
      <c r="R874" s="5">
        <f t="shared" si="186"/>
        <v>0</v>
      </c>
      <c r="S874" s="5">
        <f t="shared" si="186"/>
        <v>0</v>
      </c>
      <c r="T874" s="5">
        <f t="shared" si="186"/>
        <v>0</v>
      </c>
      <c r="U874" s="5">
        <f t="shared" si="186"/>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88">J$145</f>
        <v>typ</v>
      </c>
      <c r="J891" s="23" t="str">
        <f t="shared" si="188"/>
        <v>z0</v>
      </c>
      <c r="K891" s="23" t="str">
        <f t="shared" si="188"/>
        <v>z1</v>
      </c>
      <c r="L891" s="23" t="str">
        <f t="shared" si="188"/>
        <v>z2</v>
      </c>
      <c r="M891" s="23" t="str">
        <f t="shared" si="188"/>
        <v>z3</v>
      </c>
      <c r="N891" s="23" t="str">
        <f t="shared" si="188"/>
        <v>z4</v>
      </c>
      <c r="O891" s="23" t="str">
        <f t="shared" si="188"/>
        <v>z5</v>
      </c>
      <c r="P891" s="23" t="str">
        <f t="shared" si="188"/>
        <v>z6</v>
      </c>
      <c r="Q891" s="23" t="str">
        <f t="shared" si="188"/>
        <v>z7</v>
      </c>
      <c r="R891" s="23" t="str">
        <f t="shared" si="188"/>
        <v>z8</v>
      </c>
      <c r="S891" s="22"/>
      <c r="T891" s="23" t="str">
        <f>J$145</f>
        <v>typ</v>
      </c>
      <c r="U891" s="23" t="str">
        <f t="shared" ref="U891:AC891" si="189">K$145</f>
        <v>z0</v>
      </c>
      <c r="V891" s="23" t="str">
        <f t="shared" si="189"/>
        <v>z1</v>
      </c>
      <c r="W891" s="23" t="str">
        <f t="shared" si="189"/>
        <v>z2</v>
      </c>
      <c r="X891" s="23" t="str">
        <f t="shared" si="189"/>
        <v>z3</v>
      </c>
      <c r="Y891" s="23" t="str">
        <f t="shared" si="189"/>
        <v>z4</v>
      </c>
      <c r="Z891" s="23" t="str">
        <f t="shared" si="189"/>
        <v>z5</v>
      </c>
      <c r="AA891" s="23" t="str">
        <f t="shared" si="189"/>
        <v>z6</v>
      </c>
      <c r="AB891" s="23" t="str">
        <f t="shared" si="189"/>
        <v>z7</v>
      </c>
      <c r="AC891" s="23" t="str">
        <f t="shared" si="189"/>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29" si="190">$K920</f>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90"/>
        <v>100</v>
      </c>
      <c r="M926" s="5">
        <f t="shared" si="190"/>
        <v>100</v>
      </c>
      <c r="N926" s="5">
        <f t="shared" si="190"/>
        <v>100</v>
      </c>
      <c r="O926" s="5">
        <f t="shared" si="190"/>
        <v>100</v>
      </c>
      <c r="P926" s="5">
        <f t="shared" si="190"/>
        <v>100</v>
      </c>
      <c r="Q926" s="5">
        <f t="shared" si="190"/>
        <v>100</v>
      </c>
      <c r="R926" s="5">
        <f t="shared" si="190"/>
        <v>100</v>
      </c>
      <c r="S926" s="5">
        <f t="shared" si="190"/>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90"/>
        <v>100</v>
      </c>
      <c r="M927" s="5">
        <f t="shared" si="190"/>
        <v>100</v>
      </c>
      <c r="N927" s="5">
        <f t="shared" si="190"/>
        <v>100</v>
      </c>
      <c r="O927" s="5">
        <f t="shared" si="190"/>
        <v>100</v>
      </c>
      <c r="P927" s="5">
        <f t="shared" si="190"/>
        <v>100</v>
      </c>
      <c r="Q927" s="5">
        <f t="shared" si="190"/>
        <v>100</v>
      </c>
      <c r="R927" s="5">
        <f t="shared" si="190"/>
        <v>100</v>
      </c>
      <c r="S927" s="5">
        <f t="shared" si="190"/>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90"/>
        <v>1250</v>
      </c>
      <c r="M928" s="5">
        <f t="shared" si="190"/>
        <v>1250</v>
      </c>
      <c r="N928" s="5">
        <f t="shared" si="190"/>
        <v>1250</v>
      </c>
      <c r="O928" s="5">
        <f t="shared" si="190"/>
        <v>1250</v>
      </c>
      <c r="P928" s="5">
        <f t="shared" si="190"/>
        <v>1250</v>
      </c>
      <c r="Q928" s="5">
        <f t="shared" si="190"/>
        <v>1250</v>
      </c>
      <c r="R928" s="5">
        <f t="shared" si="190"/>
        <v>1250</v>
      </c>
      <c r="S928" s="5">
        <f t="shared" si="190"/>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90"/>
        <v>1000</v>
      </c>
      <c r="M929" s="5">
        <f t="shared" si="190"/>
        <v>1000</v>
      </c>
      <c r="N929" s="5">
        <f t="shared" si="190"/>
        <v>1000</v>
      </c>
      <c r="O929" s="5">
        <f t="shared" si="190"/>
        <v>1000</v>
      </c>
      <c r="P929" s="5">
        <f t="shared" si="190"/>
        <v>1000</v>
      </c>
      <c r="Q929" s="5">
        <f t="shared" si="190"/>
        <v>1000</v>
      </c>
      <c r="R929" s="5">
        <f t="shared" si="190"/>
        <v>1000</v>
      </c>
      <c r="S929" s="5">
        <f t="shared" si="190"/>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ref="M930:S945" si="191">$K930</f>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92">$K931</f>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92"/>
        <v>100</v>
      </c>
      <c r="M933" s="5">
        <f t="shared" si="191"/>
        <v>100</v>
      </c>
      <c r="N933" s="5">
        <f t="shared" si="191"/>
        <v>100</v>
      </c>
      <c r="O933" s="5">
        <f t="shared" si="191"/>
        <v>100</v>
      </c>
      <c r="P933" s="5">
        <f t="shared" si="191"/>
        <v>100</v>
      </c>
      <c r="Q933" s="5">
        <f t="shared" si="191"/>
        <v>100</v>
      </c>
      <c r="R933" s="5">
        <f t="shared" si="191"/>
        <v>100</v>
      </c>
      <c r="S933" s="5">
        <f t="shared" si="191"/>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92"/>
        <v>100</v>
      </c>
      <c r="M934" s="5">
        <f t="shared" si="191"/>
        <v>100</v>
      </c>
      <c r="N934" s="5">
        <f t="shared" si="191"/>
        <v>100</v>
      </c>
      <c r="O934" s="5">
        <f t="shared" si="191"/>
        <v>100</v>
      </c>
      <c r="P934" s="5">
        <f t="shared" si="191"/>
        <v>100</v>
      </c>
      <c r="Q934" s="5">
        <f t="shared" si="191"/>
        <v>100</v>
      </c>
      <c r="R934" s="5">
        <f t="shared" si="191"/>
        <v>100</v>
      </c>
      <c r="S934" s="5">
        <f t="shared" si="191"/>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92"/>
        <v>1500</v>
      </c>
      <c r="M936" s="5">
        <f t="shared" si="191"/>
        <v>1500</v>
      </c>
      <c r="N936" s="5">
        <f t="shared" si="191"/>
        <v>1500</v>
      </c>
      <c r="O936" s="5">
        <f t="shared" si="191"/>
        <v>1500</v>
      </c>
      <c r="P936" s="5">
        <f t="shared" si="191"/>
        <v>1500</v>
      </c>
      <c r="Q936" s="5">
        <f t="shared" si="191"/>
        <v>1500</v>
      </c>
      <c r="R936" s="5">
        <f t="shared" si="191"/>
        <v>1500</v>
      </c>
      <c r="S936" s="5">
        <f t="shared" si="191"/>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92"/>
        <v>1500</v>
      </c>
      <c r="M937" s="5">
        <f t="shared" si="191"/>
        <v>1500</v>
      </c>
      <c r="N937" s="5">
        <f t="shared" si="191"/>
        <v>1500</v>
      </c>
      <c r="O937" s="5">
        <f t="shared" si="191"/>
        <v>1500</v>
      </c>
      <c r="P937" s="5">
        <f t="shared" si="191"/>
        <v>1500</v>
      </c>
      <c r="Q937" s="5">
        <f t="shared" si="191"/>
        <v>1500</v>
      </c>
      <c r="R937" s="5">
        <f t="shared" si="191"/>
        <v>1500</v>
      </c>
      <c r="S937" s="5">
        <f t="shared" si="191"/>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92"/>
        <v>1250</v>
      </c>
      <c r="M938" s="5">
        <f t="shared" si="191"/>
        <v>1250</v>
      </c>
      <c r="N938" s="5">
        <f t="shared" si="191"/>
        <v>1250</v>
      </c>
      <c r="O938" s="5">
        <f t="shared" si="191"/>
        <v>1250</v>
      </c>
      <c r="P938" s="5">
        <f t="shared" si="191"/>
        <v>1250</v>
      </c>
      <c r="Q938" s="5">
        <f t="shared" si="191"/>
        <v>1250</v>
      </c>
      <c r="R938" s="5">
        <f t="shared" si="191"/>
        <v>1250</v>
      </c>
      <c r="S938" s="5">
        <f t="shared" si="191"/>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92"/>
        <v>1000</v>
      </c>
      <c r="M939" s="5">
        <f t="shared" si="191"/>
        <v>1000</v>
      </c>
      <c r="N939" s="5">
        <f t="shared" si="191"/>
        <v>1000</v>
      </c>
      <c r="O939" s="5">
        <f t="shared" si="191"/>
        <v>1000</v>
      </c>
      <c r="P939" s="5">
        <f t="shared" si="191"/>
        <v>1000</v>
      </c>
      <c r="Q939" s="5">
        <f t="shared" si="191"/>
        <v>1000</v>
      </c>
      <c r="R939" s="5">
        <f t="shared" si="191"/>
        <v>1000</v>
      </c>
      <c r="S939" s="5">
        <f t="shared" si="191"/>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92"/>
        <v>100</v>
      </c>
      <c r="M943" s="5">
        <f t="shared" si="191"/>
        <v>100</v>
      </c>
      <c r="N943" s="5">
        <f t="shared" si="191"/>
        <v>100</v>
      </c>
      <c r="O943" s="5">
        <f t="shared" si="191"/>
        <v>100</v>
      </c>
      <c r="P943" s="5">
        <f t="shared" si="191"/>
        <v>100</v>
      </c>
      <c r="Q943" s="5">
        <f t="shared" si="191"/>
        <v>100</v>
      </c>
      <c r="R943" s="5">
        <f t="shared" si="191"/>
        <v>100</v>
      </c>
      <c r="S943" s="5">
        <f t="shared" si="19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92"/>
        <v>100</v>
      </c>
      <c r="M944" s="5">
        <f t="shared" si="191"/>
        <v>100</v>
      </c>
      <c r="N944" s="5">
        <f t="shared" si="191"/>
        <v>100</v>
      </c>
      <c r="O944" s="5">
        <f t="shared" si="191"/>
        <v>100</v>
      </c>
      <c r="P944" s="5">
        <f t="shared" si="191"/>
        <v>100</v>
      </c>
      <c r="Q944" s="5">
        <f t="shared" si="191"/>
        <v>100</v>
      </c>
      <c r="R944" s="5">
        <f t="shared" si="191"/>
        <v>100</v>
      </c>
      <c r="S944" s="5">
        <f t="shared" si="19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92"/>
        <v>1500</v>
      </c>
      <c r="M945" s="5">
        <f t="shared" si="191"/>
        <v>1500</v>
      </c>
      <c r="N945" s="5">
        <f t="shared" si="191"/>
        <v>1500</v>
      </c>
      <c r="O945" s="5">
        <f t="shared" si="191"/>
        <v>1500</v>
      </c>
      <c r="P945" s="5">
        <f t="shared" si="191"/>
        <v>1500</v>
      </c>
      <c r="Q945" s="5">
        <f t="shared" si="191"/>
        <v>1500</v>
      </c>
      <c r="R945" s="5">
        <f t="shared" si="191"/>
        <v>1500</v>
      </c>
      <c r="S945" s="5">
        <f t="shared" si="191"/>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92"/>
        <v>1500</v>
      </c>
      <c r="M946" s="5">
        <f t="shared" si="192"/>
        <v>1500</v>
      </c>
      <c r="N946" s="5">
        <f t="shared" si="192"/>
        <v>1500</v>
      </c>
      <c r="O946" s="5">
        <f t="shared" si="192"/>
        <v>1500</v>
      </c>
      <c r="P946" s="5">
        <f t="shared" si="192"/>
        <v>1500</v>
      </c>
      <c r="Q946" s="5">
        <f t="shared" si="192"/>
        <v>1500</v>
      </c>
      <c r="R946" s="5">
        <f t="shared" si="192"/>
        <v>1500</v>
      </c>
      <c r="S946" s="5">
        <f t="shared" si="192"/>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92"/>
        <v>1500</v>
      </c>
      <c r="M947" s="5">
        <f t="shared" si="192"/>
        <v>1500</v>
      </c>
      <c r="N947" s="5">
        <f t="shared" si="192"/>
        <v>1500</v>
      </c>
      <c r="O947" s="5">
        <f t="shared" si="192"/>
        <v>1500</v>
      </c>
      <c r="P947" s="5">
        <f t="shared" si="192"/>
        <v>1500</v>
      </c>
      <c r="Q947" s="5">
        <f t="shared" si="192"/>
        <v>1500</v>
      </c>
      <c r="R947" s="5">
        <f t="shared" si="192"/>
        <v>1500</v>
      </c>
      <c r="S947" s="5">
        <f t="shared" si="192"/>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92"/>
        <v>1250</v>
      </c>
      <c r="M948" s="5">
        <f t="shared" si="192"/>
        <v>1250</v>
      </c>
      <c r="N948" s="5">
        <f t="shared" si="192"/>
        <v>1250</v>
      </c>
      <c r="O948" s="5">
        <f t="shared" si="192"/>
        <v>1250</v>
      </c>
      <c r="P948" s="5">
        <f t="shared" si="192"/>
        <v>1250</v>
      </c>
      <c r="Q948" s="5">
        <f t="shared" si="192"/>
        <v>1250</v>
      </c>
      <c r="R948" s="5">
        <f t="shared" si="192"/>
        <v>1250</v>
      </c>
      <c r="S948" s="5">
        <f t="shared" si="192"/>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92"/>
        <v>1000</v>
      </c>
      <c r="M949" s="5">
        <f t="shared" si="192"/>
        <v>1000</v>
      </c>
      <c r="N949" s="5">
        <f t="shared" si="192"/>
        <v>1000</v>
      </c>
      <c r="O949" s="5">
        <f t="shared" si="192"/>
        <v>1000</v>
      </c>
      <c r="P949" s="5">
        <f t="shared" si="192"/>
        <v>1000</v>
      </c>
      <c r="Q949" s="5">
        <f t="shared" si="192"/>
        <v>1000</v>
      </c>
      <c r="R949" s="5">
        <f t="shared" si="192"/>
        <v>1000</v>
      </c>
      <c r="S949" s="5">
        <f t="shared" si="192"/>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92"/>
        <v>100</v>
      </c>
      <c r="M953" s="5">
        <f t="shared" si="192"/>
        <v>100</v>
      </c>
      <c r="N953" s="5">
        <f t="shared" si="192"/>
        <v>100</v>
      </c>
      <c r="O953" s="5">
        <f t="shared" si="192"/>
        <v>100</v>
      </c>
      <c r="P953" s="5">
        <f t="shared" si="192"/>
        <v>100</v>
      </c>
      <c r="Q953" s="5">
        <f t="shared" si="192"/>
        <v>100</v>
      </c>
      <c r="R953" s="5">
        <f t="shared" si="192"/>
        <v>100</v>
      </c>
      <c r="S953" s="5">
        <f t="shared" si="192"/>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92"/>
        <v>100</v>
      </c>
      <c r="M954" s="5">
        <f t="shared" si="192"/>
        <v>100</v>
      </c>
      <c r="N954" s="5">
        <f t="shared" si="192"/>
        <v>100</v>
      </c>
      <c r="O954" s="5">
        <f t="shared" si="192"/>
        <v>100</v>
      </c>
      <c r="P954" s="5">
        <f t="shared" si="192"/>
        <v>100</v>
      </c>
      <c r="Q954" s="5">
        <f t="shared" si="192"/>
        <v>100</v>
      </c>
      <c r="R954" s="5">
        <f t="shared" si="192"/>
        <v>100</v>
      </c>
      <c r="S954" s="5">
        <f t="shared" si="192"/>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92"/>
        <v>1500</v>
      </c>
      <c r="M956" s="5">
        <f t="shared" si="192"/>
        <v>1500</v>
      </c>
      <c r="N956" s="5">
        <f t="shared" si="192"/>
        <v>1500</v>
      </c>
      <c r="O956" s="5">
        <f t="shared" si="192"/>
        <v>1500</v>
      </c>
      <c r="P956" s="5">
        <f t="shared" si="192"/>
        <v>1500</v>
      </c>
      <c r="Q956" s="5">
        <f t="shared" si="192"/>
        <v>1500</v>
      </c>
      <c r="R956" s="5">
        <f t="shared" si="192"/>
        <v>1500</v>
      </c>
      <c r="S956" s="5">
        <f t="shared" si="192"/>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92"/>
        <v>1500</v>
      </c>
      <c r="M957" s="5">
        <f t="shared" si="192"/>
        <v>1500</v>
      </c>
      <c r="N957" s="5">
        <f t="shared" si="192"/>
        <v>1500</v>
      </c>
      <c r="O957" s="5">
        <f t="shared" si="192"/>
        <v>1500</v>
      </c>
      <c r="P957" s="5">
        <f t="shared" si="192"/>
        <v>1500</v>
      </c>
      <c r="Q957" s="5">
        <f t="shared" si="192"/>
        <v>1500</v>
      </c>
      <c r="R957" s="5">
        <f t="shared" si="192"/>
        <v>1500</v>
      </c>
      <c r="S957" s="5">
        <f t="shared" si="192"/>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92"/>
        <v>1250</v>
      </c>
      <c r="M958" s="5">
        <f t="shared" si="192"/>
        <v>1250</v>
      </c>
      <c r="N958" s="5">
        <f t="shared" si="192"/>
        <v>1250</v>
      </c>
      <c r="O958" s="5">
        <f t="shared" si="192"/>
        <v>1250</v>
      </c>
      <c r="P958" s="5">
        <f t="shared" si="192"/>
        <v>1250</v>
      </c>
      <c r="Q958" s="5">
        <f t="shared" si="192"/>
        <v>1250</v>
      </c>
      <c r="R958" s="5">
        <f t="shared" si="192"/>
        <v>1250</v>
      </c>
      <c r="S958" s="5">
        <f t="shared" si="192"/>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92"/>
        <v>1000</v>
      </c>
      <c r="M959" s="5">
        <f t="shared" si="192"/>
        <v>1000</v>
      </c>
      <c r="N959" s="5">
        <f t="shared" si="192"/>
        <v>1000</v>
      </c>
      <c r="O959" s="5">
        <f t="shared" si="192"/>
        <v>1000</v>
      </c>
      <c r="P959" s="5">
        <f t="shared" si="192"/>
        <v>1000</v>
      </c>
      <c r="Q959" s="5">
        <f t="shared" si="192"/>
        <v>1000</v>
      </c>
      <c r="R959" s="5">
        <f t="shared" si="192"/>
        <v>1000</v>
      </c>
      <c r="S959" s="5">
        <f t="shared" si="192"/>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92"/>
        <v>100</v>
      </c>
      <c r="M961" s="5">
        <f t="shared" si="192"/>
        <v>100</v>
      </c>
      <c r="N961" s="5">
        <f t="shared" si="192"/>
        <v>100</v>
      </c>
      <c r="O961" s="5">
        <f t="shared" si="192"/>
        <v>100</v>
      </c>
      <c r="P961" s="5">
        <f t="shared" si="192"/>
        <v>100</v>
      </c>
      <c r="Q961" s="5">
        <f t="shared" si="192"/>
        <v>100</v>
      </c>
      <c r="R961" s="5">
        <f t="shared" si="192"/>
        <v>100</v>
      </c>
      <c r="S961" s="5">
        <f t="shared" si="192"/>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92"/>
        <v>100</v>
      </c>
      <c r="M962" s="5">
        <f t="shared" si="192"/>
        <v>100</v>
      </c>
      <c r="N962" s="5">
        <f t="shared" si="192"/>
        <v>100</v>
      </c>
      <c r="O962" s="5">
        <f t="shared" si="192"/>
        <v>100</v>
      </c>
      <c r="P962" s="5">
        <f t="shared" si="192"/>
        <v>100</v>
      </c>
      <c r="Q962" s="5">
        <f t="shared" si="192"/>
        <v>100</v>
      </c>
      <c r="R962" s="5">
        <f t="shared" si="192"/>
        <v>100</v>
      </c>
      <c r="S962" s="5">
        <f t="shared" si="19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93">$K963</f>
        <v>100</v>
      </c>
      <c r="M963" s="5">
        <f t="shared" si="193"/>
        <v>100</v>
      </c>
      <c r="N963" s="5">
        <f t="shared" si="193"/>
        <v>100</v>
      </c>
      <c r="O963" s="5">
        <f t="shared" si="193"/>
        <v>100</v>
      </c>
      <c r="P963" s="5">
        <f t="shared" si="193"/>
        <v>100</v>
      </c>
      <c r="Q963" s="5">
        <f t="shared" si="193"/>
        <v>100</v>
      </c>
      <c r="R963" s="5">
        <f t="shared" si="193"/>
        <v>100</v>
      </c>
      <c r="S963" s="5">
        <f t="shared" si="193"/>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93"/>
        <v>100</v>
      </c>
      <c r="M964" s="5">
        <f t="shared" si="193"/>
        <v>100</v>
      </c>
      <c r="N964" s="5">
        <f t="shared" si="193"/>
        <v>100</v>
      </c>
      <c r="O964" s="5">
        <f t="shared" si="193"/>
        <v>100</v>
      </c>
      <c r="P964" s="5">
        <f t="shared" si="193"/>
        <v>100</v>
      </c>
      <c r="Q964" s="5">
        <f t="shared" si="193"/>
        <v>100</v>
      </c>
      <c r="R964" s="5">
        <f t="shared" si="193"/>
        <v>100</v>
      </c>
      <c r="S964" s="5">
        <f t="shared" si="19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93"/>
        <v>1500</v>
      </c>
      <c r="M966" s="5">
        <f t="shared" si="193"/>
        <v>1500</v>
      </c>
      <c r="N966" s="5">
        <f t="shared" si="193"/>
        <v>1500</v>
      </c>
      <c r="O966" s="5">
        <f t="shared" si="193"/>
        <v>1500</v>
      </c>
      <c r="P966" s="5">
        <f t="shared" si="193"/>
        <v>1500</v>
      </c>
      <c r="Q966" s="5">
        <f t="shared" si="193"/>
        <v>1500</v>
      </c>
      <c r="R966" s="5">
        <f t="shared" si="193"/>
        <v>1500</v>
      </c>
      <c r="S966" s="5">
        <f t="shared" si="193"/>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93"/>
        <v>1500</v>
      </c>
      <c r="M967" s="5">
        <f t="shared" si="193"/>
        <v>1500</v>
      </c>
      <c r="N967" s="5">
        <f t="shared" si="193"/>
        <v>1500</v>
      </c>
      <c r="O967" s="5">
        <f t="shared" si="193"/>
        <v>1500</v>
      </c>
      <c r="P967" s="5">
        <f t="shared" si="193"/>
        <v>1500</v>
      </c>
      <c r="Q967" s="5">
        <f t="shared" si="193"/>
        <v>1500</v>
      </c>
      <c r="R967" s="5">
        <f t="shared" si="193"/>
        <v>1500</v>
      </c>
      <c r="S967" s="5">
        <f t="shared" si="193"/>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93"/>
        <v>1250</v>
      </c>
      <c r="M968" s="5">
        <f t="shared" si="193"/>
        <v>1250</v>
      </c>
      <c r="N968" s="5">
        <f t="shared" si="193"/>
        <v>1250</v>
      </c>
      <c r="O968" s="5">
        <f t="shared" si="193"/>
        <v>1250</v>
      </c>
      <c r="P968" s="5">
        <f t="shared" si="193"/>
        <v>1250</v>
      </c>
      <c r="Q968" s="5">
        <f t="shared" si="193"/>
        <v>1250</v>
      </c>
      <c r="R968" s="5">
        <f t="shared" si="193"/>
        <v>1250</v>
      </c>
      <c r="S968" s="5">
        <f t="shared" si="193"/>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93"/>
        <v>1000</v>
      </c>
      <c r="M969" s="5">
        <f t="shared" si="193"/>
        <v>1000</v>
      </c>
      <c r="N969" s="5">
        <f t="shared" si="193"/>
        <v>1000</v>
      </c>
      <c r="O969" s="5">
        <f t="shared" si="193"/>
        <v>1000</v>
      </c>
      <c r="P969" s="5">
        <f t="shared" si="193"/>
        <v>1000</v>
      </c>
      <c r="Q969" s="5">
        <f t="shared" si="193"/>
        <v>1000</v>
      </c>
      <c r="R969" s="5">
        <f t="shared" si="193"/>
        <v>1000</v>
      </c>
      <c r="S969" s="5">
        <f t="shared" si="193"/>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93"/>
        <v>1000</v>
      </c>
      <c r="M970" s="5">
        <f t="shared" si="193"/>
        <v>1000</v>
      </c>
      <c r="N970" s="5">
        <f t="shared" si="193"/>
        <v>1000</v>
      </c>
      <c r="O970" s="5">
        <f t="shared" si="193"/>
        <v>1000</v>
      </c>
      <c r="P970" s="5">
        <f t="shared" si="193"/>
        <v>1000</v>
      </c>
      <c r="Q970" s="5">
        <f t="shared" si="193"/>
        <v>1000</v>
      </c>
      <c r="R970" s="5">
        <f t="shared" si="193"/>
        <v>1000</v>
      </c>
      <c r="S970" s="5">
        <f t="shared" si="193"/>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93"/>
        <v>100</v>
      </c>
      <c r="M973" s="5">
        <f t="shared" si="193"/>
        <v>100</v>
      </c>
      <c r="N973" s="5">
        <f t="shared" si="193"/>
        <v>100</v>
      </c>
      <c r="O973" s="5">
        <f t="shared" si="193"/>
        <v>100</v>
      </c>
      <c r="P973" s="5">
        <f t="shared" si="193"/>
        <v>100</v>
      </c>
      <c r="Q973" s="5">
        <f t="shared" si="193"/>
        <v>100</v>
      </c>
      <c r="R973" s="5">
        <f t="shared" si="193"/>
        <v>100</v>
      </c>
      <c r="S973" s="5">
        <f t="shared" si="193"/>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93"/>
        <v>100</v>
      </c>
      <c r="M974" s="5">
        <f t="shared" si="193"/>
        <v>100</v>
      </c>
      <c r="N974" s="5">
        <f t="shared" si="193"/>
        <v>100</v>
      </c>
      <c r="O974" s="5">
        <f t="shared" si="193"/>
        <v>100</v>
      </c>
      <c r="P974" s="5">
        <f t="shared" si="193"/>
        <v>100</v>
      </c>
      <c r="Q974" s="5">
        <f t="shared" si="193"/>
        <v>100</v>
      </c>
      <c r="R974" s="5">
        <f t="shared" si="193"/>
        <v>100</v>
      </c>
      <c r="S974" s="5">
        <f t="shared" si="193"/>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93"/>
        <v>1500</v>
      </c>
      <c r="M976" s="5">
        <f t="shared" si="193"/>
        <v>1500</v>
      </c>
      <c r="N976" s="5">
        <f t="shared" si="193"/>
        <v>1500</v>
      </c>
      <c r="O976" s="5">
        <f t="shared" si="193"/>
        <v>1500</v>
      </c>
      <c r="P976" s="5">
        <f t="shared" si="193"/>
        <v>1500</v>
      </c>
      <c r="Q976" s="5">
        <f t="shared" si="193"/>
        <v>1500</v>
      </c>
      <c r="R976" s="5">
        <f t="shared" si="193"/>
        <v>1500</v>
      </c>
      <c r="S976" s="5">
        <f t="shared" si="193"/>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93"/>
        <v>1500</v>
      </c>
      <c r="M977" s="5">
        <f t="shared" si="193"/>
        <v>1500</v>
      </c>
      <c r="N977" s="5">
        <f t="shared" si="193"/>
        <v>1500</v>
      </c>
      <c r="O977" s="5">
        <f t="shared" si="193"/>
        <v>1500</v>
      </c>
      <c r="P977" s="5">
        <f t="shared" si="193"/>
        <v>1500</v>
      </c>
      <c r="Q977" s="5">
        <f t="shared" si="193"/>
        <v>1500</v>
      </c>
      <c r="R977" s="5">
        <f t="shared" si="193"/>
        <v>1500</v>
      </c>
      <c r="S977" s="5">
        <f t="shared" si="193"/>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93"/>
        <v>1250</v>
      </c>
      <c r="M978" s="5">
        <f t="shared" si="193"/>
        <v>1250</v>
      </c>
      <c r="N978" s="5">
        <f t="shared" si="193"/>
        <v>1250</v>
      </c>
      <c r="O978" s="5">
        <f t="shared" si="193"/>
        <v>1250</v>
      </c>
      <c r="P978" s="5">
        <f t="shared" si="193"/>
        <v>1250</v>
      </c>
      <c r="Q978" s="5">
        <f t="shared" si="193"/>
        <v>1250</v>
      </c>
      <c r="R978" s="5">
        <f t="shared" si="193"/>
        <v>1250</v>
      </c>
      <c r="S978" s="5">
        <f t="shared" si="193"/>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93"/>
        <v>1000</v>
      </c>
      <c r="M979" s="5">
        <f t="shared" si="193"/>
        <v>1000</v>
      </c>
      <c r="N979" s="5">
        <f t="shared" si="193"/>
        <v>1000</v>
      </c>
      <c r="O979" s="5">
        <f t="shared" si="193"/>
        <v>1000</v>
      </c>
      <c r="P979" s="5">
        <f t="shared" si="193"/>
        <v>1000</v>
      </c>
      <c r="Q979" s="5">
        <f t="shared" si="193"/>
        <v>1000</v>
      </c>
      <c r="R979" s="5">
        <f t="shared" si="193"/>
        <v>1000</v>
      </c>
      <c r="S979" s="5">
        <f t="shared" si="193"/>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93"/>
        <v>1000</v>
      </c>
      <c r="M980" s="5">
        <f t="shared" si="193"/>
        <v>1000</v>
      </c>
      <c r="N980" s="5">
        <f t="shared" si="193"/>
        <v>1000</v>
      </c>
      <c r="O980" s="5">
        <f t="shared" si="193"/>
        <v>1000</v>
      </c>
      <c r="P980" s="5">
        <f t="shared" si="193"/>
        <v>1000</v>
      </c>
      <c r="Q980" s="5">
        <f t="shared" si="193"/>
        <v>1000</v>
      </c>
      <c r="R980" s="5">
        <f t="shared" si="193"/>
        <v>1000</v>
      </c>
      <c r="S980" s="5">
        <f t="shared" si="193"/>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93"/>
        <v>100</v>
      </c>
      <c r="M983" s="5">
        <f t="shared" si="193"/>
        <v>100</v>
      </c>
      <c r="N983" s="5">
        <f t="shared" si="193"/>
        <v>100</v>
      </c>
      <c r="O983" s="5">
        <f t="shared" si="193"/>
        <v>100</v>
      </c>
      <c r="P983" s="5">
        <f t="shared" si="193"/>
        <v>100</v>
      </c>
      <c r="Q983" s="5">
        <f t="shared" si="193"/>
        <v>100</v>
      </c>
      <c r="R983" s="5">
        <f t="shared" si="193"/>
        <v>100</v>
      </c>
      <c r="S983" s="5">
        <f t="shared" si="19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93"/>
        <v>100</v>
      </c>
      <c r="M984" s="5">
        <f t="shared" si="193"/>
        <v>100</v>
      </c>
      <c r="N984" s="5">
        <f t="shared" si="193"/>
        <v>100</v>
      </c>
      <c r="O984" s="5">
        <f t="shared" si="193"/>
        <v>100</v>
      </c>
      <c r="P984" s="5">
        <f t="shared" si="193"/>
        <v>100</v>
      </c>
      <c r="Q984" s="5">
        <f t="shared" si="193"/>
        <v>100</v>
      </c>
      <c r="R984" s="5">
        <f t="shared" si="193"/>
        <v>100</v>
      </c>
      <c r="S984" s="5">
        <f t="shared" si="19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93"/>
        <v>1500</v>
      </c>
      <c r="M986" s="5">
        <f t="shared" si="193"/>
        <v>1500</v>
      </c>
      <c r="N986" s="5">
        <f t="shared" si="193"/>
        <v>1500</v>
      </c>
      <c r="O986" s="5">
        <f t="shared" si="193"/>
        <v>1500</v>
      </c>
      <c r="P986" s="5">
        <f t="shared" si="193"/>
        <v>1500</v>
      </c>
      <c r="Q986" s="5">
        <f t="shared" si="193"/>
        <v>1500</v>
      </c>
      <c r="R986" s="5">
        <f t="shared" si="193"/>
        <v>1500</v>
      </c>
      <c r="S986" s="5">
        <f t="shared" si="193"/>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93"/>
        <v>1500</v>
      </c>
      <c r="M987" s="5">
        <f t="shared" si="193"/>
        <v>1500</v>
      </c>
      <c r="N987" s="5">
        <f t="shared" si="193"/>
        <v>1500</v>
      </c>
      <c r="O987" s="5">
        <f t="shared" si="193"/>
        <v>1500</v>
      </c>
      <c r="P987" s="5">
        <f t="shared" si="193"/>
        <v>1500</v>
      </c>
      <c r="Q987" s="5">
        <f t="shared" si="193"/>
        <v>1500</v>
      </c>
      <c r="R987" s="5">
        <f t="shared" si="193"/>
        <v>1500</v>
      </c>
      <c r="S987" s="5">
        <f t="shared" si="193"/>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93"/>
        <v>1250</v>
      </c>
      <c r="M988" s="5">
        <f t="shared" si="193"/>
        <v>1250</v>
      </c>
      <c r="N988" s="5">
        <f t="shared" si="193"/>
        <v>1250</v>
      </c>
      <c r="O988" s="5">
        <f t="shared" si="193"/>
        <v>1250</v>
      </c>
      <c r="P988" s="5">
        <f t="shared" si="193"/>
        <v>1250</v>
      </c>
      <c r="Q988" s="5">
        <f t="shared" si="193"/>
        <v>1250</v>
      </c>
      <c r="R988" s="5">
        <f t="shared" si="193"/>
        <v>1250</v>
      </c>
      <c r="S988" s="5">
        <f t="shared" si="193"/>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93"/>
        <v>1000</v>
      </c>
      <c r="M990" s="5">
        <f t="shared" si="193"/>
        <v>1000</v>
      </c>
      <c r="N990" s="5">
        <f t="shared" si="193"/>
        <v>1000</v>
      </c>
      <c r="O990" s="5">
        <f t="shared" si="193"/>
        <v>1000</v>
      </c>
      <c r="P990" s="5">
        <f t="shared" si="193"/>
        <v>1000</v>
      </c>
      <c r="Q990" s="5">
        <f t="shared" si="193"/>
        <v>1000</v>
      </c>
      <c r="R990" s="5">
        <f t="shared" si="193"/>
        <v>1000</v>
      </c>
      <c r="S990" s="5">
        <f t="shared" si="193"/>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93"/>
        <v>1000</v>
      </c>
      <c r="M991" s="5">
        <f t="shared" si="193"/>
        <v>1000</v>
      </c>
      <c r="N991" s="5">
        <f t="shared" si="193"/>
        <v>1000</v>
      </c>
      <c r="O991" s="5">
        <f t="shared" si="193"/>
        <v>1000</v>
      </c>
      <c r="P991" s="5">
        <f t="shared" si="193"/>
        <v>1000</v>
      </c>
      <c r="Q991" s="5">
        <f t="shared" si="193"/>
        <v>1000</v>
      </c>
      <c r="R991" s="5">
        <f t="shared" si="193"/>
        <v>1000</v>
      </c>
      <c r="S991" s="5">
        <f t="shared" si="193"/>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93"/>
        <v>100</v>
      </c>
      <c r="M992" s="5">
        <f t="shared" si="193"/>
        <v>100</v>
      </c>
      <c r="N992" s="5">
        <f t="shared" si="193"/>
        <v>100</v>
      </c>
      <c r="O992" s="5">
        <f t="shared" si="193"/>
        <v>100</v>
      </c>
      <c r="P992" s="5">
        <f t="shared" si="193"/>
        <v>100</v>
      </c>
      <c r="Q992" s="5">
        <f t="shared" si="193"/>
        <v>100</v>
      </c>
      <c r="R992" s="5">
        <f t="shared" si="193"/>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93"/>
        <v>100</v>
      </c>
      <c r="M993" s="5">
        <f t="shared" si="193"/>
        <v>100</v>
      </c>
      <c r="N993" s="5">
        <f t="shared" si="193"/>
        <v>100</v>
      </c>
      <c r="O993" s="5">
        <f t="shared" si="193"/>
        <v>100</v>
      </c>
      <c r="P993" s="5">
        <f t="shared" si="193"/>
        <v>100</v>
      </c>
      <c r="Q993" s="5">
        <f t="shared" si="193"/>
        <v>100</v>
      </c>
      <c r="R993" s="5">
        <f t="shared" si="193"/>
        <v>100</v>
      </c>
      <c r="S993" s="5">
        <f t="shared" si="193"/>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93"/>
        <v>100</v>
      </c>
      <c r="M994" s="5">
        <f t="shared" si="193"/>
        <v>100</v>
      </c>
      <c r="N994" s="5">
        <f t="shared" si="193"/>
        <v>100</v>
      </c>
      <c r="O994" s="5">
        <f t="shared" si="193"/>
        <v>100</v>
      </c>
      <c r="P994" s="5">
        <f t="shared" si="193"/>
        <v>100</v>
      </c>
      <c r="Q994" s="5">
        <f t="shared" si="193"/>
        <v>100</v>
      </c>
      <c r="R994" s="5">
        <f t="shared" ref="R994" si="194">$K994</f>
        <v>100</v>
      </c>
      <c r="S994" s="5">
        <f t="shared" si="193"/>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95">$K995</f>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95"/>
        <v>1500</v>
      </c>
      <c r="M996" s="5">
        <f t="shared" si="195"/>
        <v>1500</v>
      </c>
      <c r="N996" s="5">
        <f t="shared" si="195"/>
        <v>1500</v>
      </c>
      <c r="O996" s="5">
        <f t="shared" si="195"/>
        <v>1500</v>
      </c>
      <c r="P996" s="5">
        <f t="shared" si="195"/>
        <v>1500</v>
      </c>
      <c r="Q996" s="5">
        <f t="shared" si="195"/>
        <v>1500</v>
      </c>
      <c r="R996" s="5">
        <f t="shared" si="195"/>
        <v>1500</v>
      </c>
      <c r="S996" s="5">
        <f t="shared" si="195"/>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95"/>
        <v>1500</v>
      </c>
      <c r="M997" s="5">
        <f t="shared" si="195"/>
        <v>1500</v>
      </c>
      <c r="N997" s="5">
        <f t="shared" si="195"/>
        <v>1500</v>
      </c>
      <c r="O997" s="5">
        <f t="shared" si="195"/>
        <v>1500</v>
      </c>
      <c r="P997" s="5">
        <f t="shared" si="195"/>
        <v>1500</v>
      </c>
      <c r="Q997" s="5">
        <f t="shared" si="195"/>
        <v>1500</v>
      </c>
      <c r="R997" s="5">
        <f t="shared" si="195"/>
        <v>1500</v>
      </c>
      <c r="S997" s="5">
        <f t="shared" si="195"/>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95"/>
        <v>1250</v>
      </c>
      <c r="M998" s="5">
        <f t="shared" si="195"/>
        <v>1250</v>
      </c>
      <c r="N998" s="5">
        <f t="shared" si="195"/>
        <v>1250</v>
      </c>
      <c r="O998" s="5">
        <f t="shared" si="195"/>
        <v>1250</v>
      </c>
      <c r="P998" s="5">
        <f t="shared" si="195"/>
        <v>1250</v>
      </c>
      <c r="Q998" s="5">
        <f t="shared" si="195"/>
        <v>1250</v>
      </c>
      <c r="R998" s="5">
        <f t="shared" si="195"/>
        <v>1250</v>
      </c>
      <c r="S998" s="5">
        <f t="shared" si="195"/>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95"/>
        <v>1000</v>
      </c>
      <c r="M1000" s="5">
        <f t="shared" si="195"/>
        <v>1000</v>
      </c>
      <c r="N1000" s="5">
        <f t="shared" si="195"/>
        <v>1000</v>
      </c>
      <c r="O1000" s="5">
        <f t="shared" si="195"/>
        <v>1000</v>
      </c>
      <c r="P1000" s="5">
        <f t="shared" si="195"/>
        <v>1000</v>
      </c>
      <c r="Q1000" s="5">
        <f t="shared" si="195"/>
        <v>1000</v>
      </c>
      <c r="R1000" s="5">
        <f t="shared" si="195"/>
        <v>1000</v>
      </c>
      <c r="S1000" s="5">
        <f t="shared" si="195"/>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95"/>
        <v>1000</v>
      </c>
      <c r="M1001" s="5">
        <f t="shared" si="195"/>
        <v>1000</v>
      </c>
      <c r="N1001" s="5">
        <f t="shared" si="195"/>
        <v>1000</v>
      </c>
      <c r="O1001" s="5">
        <f t="shared" si="195"/>
        <v>1000</v>
      </c>
      <c r="P1001" s="5">
        <f t="shared" si="195"/>
        <v>1000</v>
      </c>
      <c r="Q1001" s="5">
        <f t="shared" si="195"/>
        <v>1000</v>
      </c>
      <c r="R1001" s="5">
        <f t="shared" si="195"/>
        <v>1000</v>
      </c>
      <c r="S1001" s="5">
        <f t="shared" si="195"/>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95"/>
        <v>100</v>
      </c>
      <c r="M1003" s="5">
        <f t="shared" si="195"/>
        <v>100</v>
      </c>
      <c r="N1003" s="5">
        <f t="shared" si="195"/>
        <v>100</v>
      </c>
      <c r="O1003" s="5">
        <f t="shared" si="195"/>
        <v>100</v>
      </c>
      <c r="P1003" s="5">
        <f t="shared" si="195"/>
        <v>100</v>
      </c>
      <c r="Q1003" s="5">
        <f t="shared" si="195"/>
        <v>100</v>
      </c>
      <c r="R1003" s="5">
        <f t="shared" si="195"/>
        <v>100</v>
      </c>
      <c r="S1003" s="5">
        <f t="shared" si="195"/>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95"/>
        <v>100</v>
      </c>
      <c r="M1004" s="5">
        <f t="shared" si="195"/>
        <v>100</v>
      </c>
      <c r="N1004" s="5">
        <f t="shared" si="195"/>
        <v>100</v>
      </c>
      <c r="O1004" s="5">
        <f t="shared" si="195"/>
        <v>100</v>
      </c>
      <c r="P1004" s="5">
        <f t="shared" si="195"/>
        <v>100</v>
      </c>
      <c r="Q1004" s="5">
        <f t="shared" si="195"/>
        <v>100</v>
      </c>
      <c r="R1004" s="5">
        <f t="shared" si="195"/>
        <v>100</v>
      </c>
      <c r="S1004" s="5">
        <f t="shared" si="195"/>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95"/>
        <v>1500</v>
      </c>
      <c r="M1006" s="5">
        <f t="shared" si="195"/>
        <v>1500</v>
      </c>
      <c r="N1006" s="5">
        <f t="shared" si="195"/>
        <v>1500</v>
      </c>
      <c r="O1006" s="5">
        <f t="shared" si="195"/>
        <v>1500</v>
      </c>
      <c r="P1006" s="5">
        <f t="shared" si="195"/>
        <v>1500</v>
      </c>
      <c r="Q1006" s="5">
        <f t="shared" si="195"/>
        <v>1500</v>
      </c>
      <c r="R1006" s="5">
        <f t="shared" si="195"/>
        <v>1500</v>
      </c>
      <c r="S1006" s="5">
        <f t="shared" si="195"/>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95"/>
        <v>1500</v>
      </c>
      <c r="M1007" s="5">
        <f t="shared" si="195"/>
        <v>1500</v>
      </c>
      <c r="N1007" s="5">
        <f t="shared" si="195"/>
        <v>1500</v>
      </c>
      <c r="O1007" s="5">
        <f t="shared" si="195"/>
        <v>1500</v>
      </c>
      <c r="P1007" s="5">
        <f t="shared" si="195"/>
        <v>1500</v>
      </c>
      <c r="Q1007" s="5">
        <f t="shared" si="195"/>
        <v>1500</v>
      </c>
      <c r="R1007" s="5">
        <f t="shared" si="195"/>
        <v>1500</v>
      </c>
      <c r="S1007" s="5">
        <f t="shared" si="195"/>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95"/>
        <v>1250</v>
      </c>
      <c r="M1008" s="5">
        <f t="shared" si="195"/>
        <v>1250</v>
      </c>
      <c r="N1008" s="5">
        <f t="shared" si="195"/>
        <v>1250</v>
      </c>
      <c r="O1008" s="5">
        <f t="shared" si="195"/>
        <v>1250</v>
      </c>
      <c r="P1008" s="5">
        <f t="shared" si="195"/>
        <v>1250</v>
      </c>
      <c r="Q1008" s="5">
        <f t="shared" si="195"/>
        <v>1250</v>
      </c>
      <c r="R1008" s="5">
        <f t="shared" si="195"/>
        <v>1250</v>
      </c>
      <c r="S1008" s="5">
        <f t="shared" si="195"/>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95"/>
        <v>1000</v>
      </c>
      <c r="M1010" s="5">
        <f t="shared" si="195"/>
        <v>1000</v>
      </c>
      <c r="N1010" s="5">
        <f t="shared" si="195"/>
        <v>1000</v>
      </c>
      <c r="O1010" s="5">
        <f t="shared" si="195"/>
        <v>1000</v>
      </c>
      <c r="P1010" s="5">
        <f t="shared" si="195"/>
        <v>1000</v>
      </c>
      <c r="Q1010" s="5">
        <f t="shared" si="195"/>
        <v>1000</v>
      </c>
      <c r="R1010" s="5">
        <f t="shared" si="195"/>
        <v>1000</v>
      </c>
      <c r="S1010" s="5">
        <f t="shared" si="195"/>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95"/>
        <v>1000</v>
      </c>
      <c r="M1011" s="5">
        <f t="shared" si="195"/>
        <v>1000</v>
      </c>
      <c r="N1011" s="5">
        <f t="shared" si="195"/>
        <v>1000</v>
      </c>
      <c r="O1011" s="5">
        <f t="shared" si="195"/>
        <v>1000</v>
      </c>
      <c r="P1011" s="5">
        <f t="shared" si="195"/>
        <v>1000</v>
      </c>
      <c r="Q1011" s="5">
        <f t="shared" si="195"/>
        <v>1000</v>
      </c>
      <c r="R1011" s="5">
        <f t="shared" si="195"/>
        <v>1000</v>
      </c>
      <c r="S1011" s="5">
        <f t="shared" si="195"/>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95"/>
        <v>100</v>
      </c>
      <c r="M1013" s="5">
        <f t="shared" si="195"/>
        <v>100</v>
      </c>
      <c r="N1013" s="5">
        <f t="shared" si="195"/>
        <v>100</v>
      </c>
      <c r="O1013" s="5">
        <f t="shared" si="195"/>
        <v>100</v>
      </c>
      <c r="P1013" s="5">
        <f t="shared" si="195"/>
        <v>100</v>
      </c>
      <c r="Q1013" s="5">
        <f t="shared" si="195"/>
        <v>100</v>
      </c>
      <c r="R1013" s="5">
        <f t="shared" si="195"/>
        <v>100</v>
      </c>
      <c r="S1013" s="5">
        <f t="shared" si="195"/>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95"/>
        <v>100</v>
      </c>
      <c r="M1014" s="5">
        <f t="shared" si="195"/>
        <v>100</v>
      </c>
      <c r="N1014" s="5">
        <f t="shared" si="195"/>
        <v>100</v>
      </c>
      <c r="O1014" s="5">
        <f t="shared" si="195"/>
        <v>100</v>
      </c>
      <c r="P1014" s="5">
        <f t="shared" si="195"/>
        <v>100</v>
      </c>
      <c r="Q1014" s="5">
        <f t="shared" si="195"/>
        <v>100</v>
      </c>
      <c r="R1014" s="5">
        <f t="shared" si="195"/>
        <v>100</v>
      </c>
      <c r="S1014" s="5">
        <f t="shared" si="195"/>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95"/>
        <v>1500</v>
      </c>
      <c r="M1016" s="5">
        <f t="shared" si="195"/>
        <v>1500</v>
      </c>
      <c r="N1016" s="5">
        <f t="shared" si="195"/>
        <v>1500</v>
      </c>
      <c r="O1016" s="5">
        <f t="shared" si="195"/>
        <v>1500</v>
      </c>
      <c r="P1016" s="5">
        <f t="shared" si="195"/>
        <v>1500</v>
      </c>
      <c r="Q1016" s="5">
        <f t="shared" si="195"/>
        <v>1500</v>
      </c>
      <c r="R1016" s="5">
        <f t="shared" si="195"/>
        <v>1500</v>
      </c>
      <c r="S1016" s="5">
        <f t="shared" si="195"/>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95"/>
        <v>1500</v>
      </c>
      <c r="M1017" s="5">
        <f t="shared" si="195"/>
        <v>1500</v>
      </c>
      <c r="N1017" s="5">
        <f t="shared" si="195"/>
        <v>1500</v>
      </c>
      <c r="O1017" s="5">
        <f t="shared" si="195"/>
        <v>1500</v>
      </c>
      <c r="P1017" s="5">
        <f t="shared" si="195"/>
        <v>1500</v>
      </c>
      <c r="Q1017" s="5">
        <f t="shared" si="195"/>
        <v>1500</v>
      </c>
      <c r="R1017" s="5">
        <f t="shared" si="195"/>
        <v>1500</v>
      </c>
      <c r="S1017" s="5">
        <f t="shared" si="195"/>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95"/>
        <v>1250</v>
      </c>
      <c r="M1018" s="5">
        <f t="shared" si="195"/>
        <v>1250</v>
      </c>
      <c r="N1018" s="5">
        <f t="shared" si="195"/>
        <v>1250</v>
      </c>
      <c r="O1018" s="5">
        <f t="shared" si="195"/>
        <v>1250</v>
      </c>
      <c r="P1018" s="5">
        <f t="shared" si="195"/>
        <v>1250</v>
      </c>
      <c r="Q1018" s="5">
        <f t="shared" si="195"/>
        <v>1250</v>
      </c>
      <c r="R1018" s="5">
        <f t="shared" si="195"/>
        <v>1250</v>
      </c>
      <c r="S1018" s="5">
        <f t="shared" si="195"/>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95"/>
        <v>1000</v>
      </c>
      <c r="M1019" s="5">
        <f t="shared" si="195"/>
        <v>1000</v>
      </c>
      <c r="N1019" s="5">
        <f t="shared" si="195"/>
        <v>1000</v>
      </c>
      <c r="O1019" s="5">
        <f t="shared" si="195"/>
        <v>1000</v>
      </c>
      <c r="P1019" s="5">
        <f t="shared" si="195"/>
        <v>1000</v>
      </c>
      <c r="Q1019" s="5">
        <f t="shared" si="195"/>
        <v>1000</v>
      </c>
      <c r="R1019" s="5">
        <f t="shared" si="195"/>
        <v>1000</v>
      </c>
      <c r="S1019" s="5">
        <f t="shared" si="195"/>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L770:N770"/>
    <mergeCell ref="H61:T61"/>
    <mergeCell ref="G626:R626"/>
  </mergeCells>
  <phoneticPr fontId="11" type="noConversion"/>
  <conditionalFormatting sqref="J519:R528">
    <cfRule type="expression" dxfId="35" priority="1" stopIfTrue="1">
      <formula>OR($M$461:$M495=1)</formula>
    </cfRule>
  </conditionalFormatting>
  <conditionalFormatting sqref="J529:R618 T529:T618">
    <cfRule type="expression" dxfId="34" priority="150" stopIfTrue="1">
      <formula>AND(OFFSET($M$496,$AD529,$AC529)=1,OFFSET($M$496,$AD528,$AC529)=1)</formula>
    </cfRule>
  </conditionalFormatting>
  <conditionalFormatting sqref="J150:S150">
    <cfRule type="expression" dxfId="33" priority="6">
      <formula>J$151&lt;MIN(i_date_node_zm)</formula>
    </cfRule>
  </conditionalFormatting>
  <conditionalFormatting sqref="K464:K473 M464:M473">
    <cfRule type="expression" dxfId="32" priority="74" stopIfTrue="1">
      <formula>OR($M$495:$M495=1)</formula>
    </cfRule>
  </conditionalFormatting>
  <conditionalFormatting sqref="K496:K505">
    <cfRule type="expression" dxfId="31" priority="82" stopIfTrue="1">
      <formula>OR($M$495:$M496=1)</formula>
    </cfRule>
  </conditionalFormatting>
  <conditionalFormatting sqref="N655:N754">
    <cfRule type="expression" dxfId="30" priority="88" stopIfTrue="1">
      <formula>AND(N655&lt;$S655,OFFSET($M$496,$AD655,$AC655,1,1)&gt;0)</formula>
    </cfRule>
  </conditionalFormatting>
  <conditionalFormatting sqref="P655:P754">
    <cfRule type="expression" dxfId="29" priority="140" stopIfTrue="1">
      <formula>AND(P655&gt;$T655,OFFSET($M$496,$AD655,$AC655,1,1)&gt;0)</formula>
    </cfRule>
  </conditionalFormatting>
  <conditionalFormatting sqref="T519:T528">
    <cfRule type="expression" dxfId="28" priority="3" stopIfTrue="1">
      <formula>OR($M$461:$M495=1)</formula>
    </cfRule>
  </conditionalFormatting>
  <conditionalFormatting sqref="V519:V528">
    <cfRule type="expression" dxfId="27" priority="2"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44">J145</f>
        <v>typ</v>
      </c>
      <c r="N493" s="23" t="str">
        <f t="shared" si="44"/>
        <v>z0</v>
      </c>
      <c r="O493" s="23" t="str">
        <f t="shared" si="44"/>
        <v>z1</v>
      </c>
      <c r="P493" s="23" t="str">
        <f t="shared" si="44"/>
        <v>z2</v>
      </c>
      <c r="Q493" s="23" t="str">
        <f t="shared" si="44"/>
        <v>z3</v>
      </c>
      <c r="R493" s="23" t="str">
        <f t="shared" si="44"/>
        <v>z4</v>
      </c>
      <c r="S493" s="23" t="str">
        <f t="shared" si="44"/>
        <v>z5</v>
      </c>
      <c r="T493" s="23" t="str">
        <f t="shared" si="44"/>
        <v>z6</v>
      </c>
      <c r="U493" s="23" t="str">
        <f t="shared" si="44"/>
        <v>z7</v>
      </c>
      <c r="V493" s="23" t="str">
        <f t="shared" si="44"/>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5">AC520</f>
        <v>0</v>
      </c>
      <c r="AD521" s="92">
        <f t="shared" ref="AD521:AD528" si="4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5"/>
        <v>0</v>
      </c>
      <c r="AD522" s="92">
        <f t="shared" si="4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5"/>
        <v>0</v>
      </c>
      <c r="AD523" s="92">
        <f t="shared" si="4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5"/>
        <v>0</v>
      </c>
      <c r="AD524" s="92">
        <f t="shared" si="4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5"/>
        <v>0</v>
      </c>
      <c r="AD525" s="92">
        <f t="shared" si="4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5"/>
        <v>0</v>
      </c>
      <c r="AD526" s="92">
        <f t="shared" si="4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5"/>
        <v>0</v>
      </c>
      <c r="AD527" s="92">
        <f t="shared" si="4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5"/>
        <v>0</v>
      </c>
      <c r="AD528" s="92">
        <f t="shared" si="4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7">V520</f>
        <v>0.05</v>
      </c>
      <c r="W530" s="92"/>
      <c r="X530" s="92"/>
      <c r="Y530" s="92"/>
      <c r="Z530" s="92"/>
      <c r="AA530" s="92"/>
      <c r="AB530" s="92"/>
      <c r="AC530" s="92">
        <f t="shared" ref="AC530:AC593" si="48">AC520+1</f>
        <v>1</v>
      </c>
      <c r="AD530" s="92">
        <f t="shared" ref="AD530:AD593" si="4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7"/>
        <v>7.0000000000000007E-2</v>
      </c>
      <c r="W531" s="92"/>
      <c r="X531" s="92"/>
      <c r="Y531" s="92"/>
      <c r="Z531" s="92"/>
      <c r="AA531" s="92"/>
      <c r="AB531" s="92"/>
      <c r="AC531" s="92">
        <f t="shared" si="48"/>
        <v>1</v>
      </c>
      <c r="AD531" s="92">
        <f t="shared" si="4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7"/>
        <v>0.1</v>
      </c>
      <c r="W532" s="92"/>
      <c r="X532" s="92"/>
      <c r="Y532" s="92"/>
      <c r="Z532" s="92"/>
      <c r="AA532" s="92"/>
      <c r="AB532" s="92"/>
      <c r="AC532" s="92">
        <f t="shared" si="48"/>
        <v>1</v>
      </c>
      <c r="AD532" s="92">
        <f t="shared" si="4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7"/>
        <v>0.1</v>
      </c>
      <c r="W533" s="92"/>
      <c r="X533" s="92"/>
      <c r="Y533" s="92"/>
      <c r="Z533" s="92"/>
      <c r="AA533" s="92"/>
      <c r="AB533" s="92"/>
      <c r="AC533" s="92">
        <f t="shared" si="48"/>
        <v>1</v>
      </c>
      <c r="AD533" s="92">
        <f t="shared" si="4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7"/>
        <v>0.12</v>
      </c>
      <c r="W534" s="92"/>
      <c r="X534" s="92"/>
      <c r="Y534" s="92"/>
      <c r="Z534" s="92"/>
      <c r="AA534" s="92"/>
      <c r="AB534" s="92"/>
      <c r="AC534" s="92">
        <f t="shared" si="48"/>
        <v>1</v>
      </c>
      <c r="AD534" s="92">
        <f t="shared" si="4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7"/>
        <v>0.14000000000000001</v>
      </c>
      <c r="W535" s="92"/>
      <c r="X535" s="92"/>
      <c r="Y535" s="92"/>
      <c r="Z535" s="92"/>
      <c r="AA535" s="92"/>
      <c r="AB535" s="92"/>
      <c r="AC535" s="92">
        <f t="shared" si="48"/>
        <v>1</v>
      </c>
      <c r="AD535" s="92">
        <f t="shared" si="4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7"/>
        <v>0.14000000000000001</v>
      </c>
      <c r="W536" s="92"/>
      <c r="X536" s="92"/>
      <c r="Y536" s="92"/>
      <c r="Z536" s="92"/>
      <c r="AA536" s="92"/>
      <c r="AB536" s="92"/>
      <c r="AC536" s="92">
        <f t="shared" si="48"/>
        <v>1</v>
      </c>
      <c r="AD536" s="92">
        <f t="shared" si="4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7"/>
        <v>0.12</v>
      </c>
      <c r="W537" s="92"/>
      <c r="X537" s="92"/>
      <c r="Y537" s="92"/>
      <c r="Z537" s="92"/>
      <c r="AA537" s="92"/>
      <c r="AB537" s="92"/>
      <c r="AC537" s="92">
        <f t="shared" si="48"/>
        <v>1</v>
      </c>
      <c r="AD537" s="92">
        <f t="shared" si="4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7"/>
        <v>0.12</v>
      </c>
      <c r="W538" s="92"/>
      <c r="X538" s="92"/>
      <c r="Y538" s="92"/>
      <c r="Z538" s="92"/>
      <c r="AA538" s="92"/>
      <c r="AB538" s="92"/>
      <c r="AC538" s="92">
        <f t="shared" si="48"/>
        <v>1</v>
      </c>
      <c r="AD538" s="92">
        <f t="shared" si="4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7"/>
        <v>0</v>
      </c>
      <c r="W539" s="92"/>
      <c r="X539" s="92"/>
      <c r="Y539" s="92"/>
      <c r="Z539" s="92"/>
      <c r="AA539" s="92"/>
      <c r="AB539" s="92"/>
      <c r="AC539" s="92">
        <f t="shared" si="48"/>
        <v>2</v>
      </c>
      <c r="AD539" s="92">
        <f t="shared" si="4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7"/>
        <v>0.05</v>
      </c>
      <c r="W540" s="92"/>
      <c r="X540" s="92"/>
      <c r="Y540" s="92"/>
      <c r="Z540" s="92"/>
      <c r="AA540" s="92"/>
      <c r="AB540" s="92"/>
      <c r="AC540" s="92">
        <f t="shared" si="48"/>
        <v>2</v>
      </c>
      <c r="AD540" s="92">
        <f t="shared" si="4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7"/>
        <v>7.0000000000000007E-2</v>
      </c>
      <c r="W541" s="92"/>
      <c r="X541" s="92"/>
      <c r="Y541" s="92"/>
      <c r="Z541" s="92"/>
      <c r="AA541" s="92"/>
      <c r="AB541" s="92"/>
      <c r="AC541" s="92">
        <f t="shared" si="48"/>
        <v>2</v>
      </c>
      <c r="AD541" s="92">
        <f t="shared" si="4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7"/>
        <v>0.1</v>
      </c>
      <c r="W542" s="92"/>
      <c r="X542" s="92"/>
      <c r="Y542" s="92"/>
      <c r="Z542" s="92"/>
      <c r="AA542" s="92"/>
      <c r="AB542" s="92"/>
      <c r="AC542" s="92">
        <f t="shared" si="48"/>
        <v>2</v>
      </c>
      <c r="AD542" s="92">
        <f t="shared" si="4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7"/>
        <v>0.1</v>
      </c>
      <c r="W543" s="92"/>
      <c r="X543" s="92"/>
      <c r="Y543" s="92"/>
      <c r="Z543" s="92"/>
      <c r="AA543" s="92"/>
      <c r="AB543" s="92"/>
      <c r="AC543" s="92">
        <f t="shared" si="48"/>
        <v>2</v>
      </c>
      <c r="AD543" s="92">
        <f t="shared" si="4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7"/>
        <v>0.12</v>
      </c>
      <c r="W544" s="92"/>
      <c r="X544" s="92"/>
      <c r="Y544" s="92"/>
      <c r="Z544" s="92"/>
      <c r="AA544" s="92"/>
      <c r="AB544" s="92"/>
      <c r="AC544" s="92">
        <f t="shared" si="48"/>
        <v>2</v>
      </c>
      <c r="AD544" s="92">
        <f t="shared" si="4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7"/>
        <v>0.14000000000000001</v>
      </c>
      <c r="W545" s="92"/>
      <c r="X545" s="92"/>
      <c r="Y545" s="92"/>
      <c r="Z545" s="92"/>
      <c r="AA545" s="92"/>
      <c r="AB545" s="92"/>
      <c r="AC545" s="92">
        <f t="shared" si="48"/>
        <v>2</v>
      </c>
      <c r="AD545" s="92">
        <f t="shared" si="4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7"/>
        <v>0.14000000000000001</v>
      </c>
      <c r="W546" s="92"/>
      <c r="X546" s="92"/>
      <c r="Y546" s="92"/>
      <c r="Z546" s="92"/>
      <c r="AA546" s="92"/>
      <c r="AB546" s="92"/>
      <c r="AC546" s="92">
        <f t="shared" si="48"/>
        <v>2</v>
      </c>
      <c r="AD546" s="92">
        <f t="shared" si="4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7"/>
        <v>0.12</v>
      </c>
      <c r="W547" s="92"/>
      <c r="X547" s="92"/>
      <c r="Y547" s="92"/>
      <c r="Z547" s="92"/>
      <c r="AA547" s="92"/>
      <c r="AB547" s="92"/>
      <c r="AC547" s="92">
        <f t="shared" si="48"/>
        <v>2</v>
      </c>
      <c r="AD547" s="92">
        <f t="shared" si="4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7"/>
        <v>0.12</v>
      </c>
      <c r="W548" s="92"/>
      <c r="X548" s="92"/>
      <c r="Y548" s="92"/>
      <c r="Z548" s="92"/>
      <c r="AA548" s="92"/>
      <c r="AB548" s="92"/>
      <c r="AC548" s="92">
        <f t="shared" si="48"/>
        <v>2</v>
      </c>
      <c r="AD548" s="92">
        <f t="shared" si="4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7"/>
        <v>0</v>
      </c>
      <c r="W549" s="92"/>
      <c r="X549" s="92"/>
      <c r="Y549" s="92"/>
      <c r="Z549" s="92"/>
      <c r="AA549" s="92"/>
      <c r="AB549" s="92"/>
      <c r="AC549" s="92">
        <f t="shared" si="48"/>
        <v>3</v>
      </c>
      <c r="AD549" s="92">
        <f t="shared" si="4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7"/>
        <v>0.05</v>
      </c>
      <c r="W550" s="92"/>
      <c r="X550" s="92"/>
      <c r="Y550" s="92"/>
      <c r="Z550" s="92"/>
      <c r="AA550" s="92"/>
      <c r="AB550" s="92"/>
      <c r="AC550" s="92">
        <f t="shared" si="48"/>
        <v>3</v>
      </c>
      <c r="AD550" s="92">
        <f t="shared" si="4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7"/>
        <v>7.0000000000000007E-2</v>
      </c>
      <c r="W551" s="92"/>
      <c r="X551" s="92"/>
      <c r="Y551" s="92"/>
      <c r="Z551" s="92"/>
      <c r="AA551" s="92"/>
      <c r="AB551" s="92"/>
      <c r="AC551" s="92">
        <f t="shared" si="48"/>
        <v>3</v>
      </c>
      <c r="AD551" s="92">
        <f t="shared" si="4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7"/>
        <v>0.1</v>
      </c>
      <c r="W552" s="92"/>
      <c r="X552" s="92"/>
      <c r="Y552" s="92"/>
      <c r="Z552" s="92"/>
      <c r="AA552" s="92"/>
      <c r="AB552" s="92"/>
      <c r="AC552" s="92">
        <f t="shared" si="48"/>
        <v>3</v>
      </c>
      <c r="AD552" s="92">
        <f t="shared" si="4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7"/>
        <v>0.1</v>
      </c>
      <c r="W553" s="92"/>
      <c r="X553" s="92"/>
      <c r="Y553" s="92"/>
      <c r="Z553" s="92"/>
      <c r="AA553" s="92"/>
      <c r="AB553" s="92"/>
      <c r="AC553" s="92">
        <f t="shared" si="48"/>
        <v>3</v>
      </c>
      <c r="AD553" s="92">
        <f t="shared" si="4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7"/>
        <v>0.12</v>
      </c>
      <c r="W554" s="92"/>
      <c r="X554" s="92"/>
      <c r="Y554" s="92"/>
      <c r="Z554" s="92"/>
      <c r="AA554" s="92"/>
      <c r="AB554" s="92"/>
      <c r="AC554" s="92">
        <f t="shared" si="48"/>
        <v>3</v>
      </c>
      <c r="AD554" s="92">
        <f t="shared" si="4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7"/>
        <v>0.14000000000000001</v>
      </c>
      <c r="W555" s="92"/>
      <c r="X555" s="92"/>
      <c r="Y555" s="92"/>
      <c r="Z555" s="92"/>
      <c r="AA555" s="92"/>
      <c r="AB555" s="92"/>
      <c r="AC555" s="92">
        <f t="shared" si="48"/>
        <v>3</v>
      </c>
      <c r="AD555" s="92">
        <f t="shared" si="4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7"/>
        <v>0.14000000000000001</v>
      </c>
      <c r="W556" s="92"/>
      <c r="X556" s="92"/>
      <c r="Y556" s="92"/>
      <c r="Z556" s="92"/>
      <c r="AA556" s="92"/>
      <c r="AB556" s="92"/>
      <c r="AC556" s="92">
        <f t="shared" si="48"/>
        <v>3</v>
      </c>
      <c r="AD556" s="92">
        <f t="shared" si="4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7"/>
        <v>0.12</v>
      </c>
      <c r="W557" s="92"/>
      <c r="X557" s="92"/>
      <c r="Y557" s="92"/>
      <c r="Z557" s="92"/>
      <c r="AA557" s="92"/>
      <c r="AB557" s="92"/>
      <c r="AC557" s="92">
        <f t="shared" si="48"/>
        <v>3</v>
      </c>
      <c r="AD557" s="92">
        <f t="shared" si="4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7"/>
        <v>0.12</v>
      </c>
      <c r="W558" s="92"/>
      <c r="X558" s="92"/>
      <c r="Y558" s="92"/>
      <c r="Z558" s="92"/>
      <c r="AA558" s="92"/>
      <c r="AB558" s="92"/>
      <c r="AC558" s="92">
        <f t="shared" si="48"/>
        <v>3</v>
      </c>
      <c r="AD558" s="92">
        <f t="shared" si="4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7"/>
        <v>0</v>
      </c>
      <c r="W559" s="92"/>
      <c r="X559" s="92"/>
      <c r="Y559" s="92"/>
      <c r="Z559" s="92"/>
      <c r="AA559" s="92"/>
      <c r="AB559" s="92"/>
      <c r="AC559" s="92">
        <f t="shared" si="48"/>
        <v>4</v>
      </c>
      <c r="AD559" s="92">
        <f t="shared" si="4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7"/>
        <v>0.05</v>
      </c>
      <c r="W560" s="92"/>
      <c r="X560" s="92"/>
      <c r="Y560" s="92"/>
      <c r="Z560" s="92"/>
      <c r="AA560" s="92"/>
      <c r="AB560" s="92"/>
      <c r="AC560" s="92">
        <f t="shared" si="48"/>
        <v>4</v>
      </c>
      <c r="AD560" s="92">
        <f t="shared" si="4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7"/>
        <v>7.0000000000000007E-2</v>
      </c>
      <c r="W561" s="92"/>
      <c r="X561" s="92"/>
      <c r="Y561" s="92"/>
      <c r="Z561" s="92"/>
      <c r="AA561" s="92"/>
      <c r="AB561" s="92"/>
      <c r="AC561" s="92">
        <f t="shared" si="48"/>
        <v>4</v>
      </c>
      <c r="AD561" s="92">
        <f t="shared" si="4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7"/>
        <v>0.1</v>
      </c>
      <c r="W562" s="92"/>
      <c r="X562" s="92"/>
      <c r="Y562" s="92"/>
      <c r="Z562" s="92"/>
      <c r="AA562" s="92"/>
      <c r="AB562" s="92"/>
      <c r="AC562" s="92">
        <f t="shared" si="48"/>
        <v>4</v>
      </c>
      <c r="AD562" s="92">
        <f t="shared" si="4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7"/>
        <v>0.1</v>
      </c>
      <c r="W563" s="92"/>
      <c r="X563" s="92"/>
      <c r="Y563" s="92"/>
      <c r="Z563" s="92"/>
      <c r="AA563" s="92"/>
      <c r="AB563" s="92"/>
      <c r="AC563" s="92">
        <f t="shared" si="48"/>
        <v>4</v>
      </c>
      <c r="AD563" s="92">
        <f t="shared" si="4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7"/>
        <v>0.12</v>
      </c>
      <c r="W564" s="92"/>
      <c r="X564" s="92"/>
      <c r="Y564" s="92"/>
      <c r="Z564" s="92"/>
      <c r="AA564" s="92"/>
      <c r="AB564" s="92"/>
      <c r="AC564" s="92">
        <f t="shared" si="48"/>
        <v>4</v>
      </c>
      <c r="AD564" s="92">
        <f t="shared" si="4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7"/>
        <v>0.14000000000000001</v>
      </c>
      <c r="W565" s="92"/>
      <c r="X565" s="92"/>
      <c r="Y565" s="92"/>
      <c r="Z565" s="92"/>
      <c r="AA565" s="92"/>
      <c r="AB565" s="92"/>
      <c r="AC565" s="92">
        <f t="shared" si="48"/>
        <v>4</v>
      </c>
      <c r="AD565" s="92">
        <f t="shared" si="4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7"/>
        <v>0.14000000000000001</v>
      </c>
      <c r="W566" s="92"/>
      <c r="X566" s="92"/>
      <c r="Y566" s="92"/>
      <c r="Z566" s="92"/>
      <c r="AA566" s="92"/>
      <c r="AB566" s="92"/>
      <c r="AC566" s="92">
        <f t="shared" si="48"/>
        <v>4</v>
      </c>
      <c r="AD566" s="92">
        <f t="shared" si="4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7"/>
        <v>0.12</v>
      </c>
      <c r="W567" s="92"/>
      <c r="X567" s="92"/>
      <c r="Y567" s="92"/>
      <c r="Z567" s="92"/>
      <c r="AA567" s="92"/>
      <c r="AB567" s="92"/>
      <c r="AC567" s="92">
        <f t="shared" si="48"/>
        <v>4</v>
      </c>
      <c r="AD567" s="92">
        <f t="shared" si="4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7"/>
        <v>0.12</v>
      </c>
      <c r="W568" s="92"/>
      <c r="X568" s="92"/>
      <c r="Y568" s="92"/>
      <c r="Z568" s="92"/>
      <c r="AA568" s="92"/>
      <c r="AB568" s="92"/>
      <c r="AC568" s="92">
        <f t="shared" si="48"/>
        <v>4</v>
      </c>
      <c r="AD568" s="92">
        <f t="shared" si="4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7"/>
        <v>0</v>
      </c>
      <c r="W569" s="92"/>
      <c r="X569" s="92"/>
      <c r="Y569" s="92"/>
      <c r="Z569" s="92"/>
      <c r="AA569" s="92"/>
      <c r="AB569" s="92"/>
      <c r="AC569" s="92">
        <f t="shared" si="48"/>
        <v>5</v>
      </c>
      <c r="AD569" s="92">
        <f t="shared" si="4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7"/>
        <v>0.05</v>
      </c>
      <c r="W570" s="92"/>
      <c r="X570" s="92"/>
      <c r="Y570" s="92"/>
      <c r="Z570" s="92"/>
      <c r="AA570" s="92"/>
      <c r="AB570" s="92"/>
      <c r="AC570" s="92">
        <f t="shared" si="48"/>
        <v>5</v>
      </c>
      <c r="AD570" s="92">
        <f t="shared" si="4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7"/>
        <v>7.0000000000000007E-2</v>
      </c>
      <c r="W571" s="92"/>
      <c r="X571" s="92"/>
      <c r="Y571" s="92"/>
      <c r="Z571" s="92"/>
      <c r="AA571" s="92"/>
      <c r="AB571" s="92"/>
      <c r="AC571" s="92">
        <f t="shared" si="48"/>
        <v>5</v>
      </c>
      <c r="AD571" s="92">
        <f t="shared" si="4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7"/>
        <v>0.1</v>
      </c>
      <c r="W572" s="92"/>
      <c r="X572" s="92"/>
      <c r="Y572" s="92"/>
      <c r="Z572" s="92"/>
      <c r="AA572" s="92"/>
      <c r="AB572" s="92"/>
      <c r="AC572" s="92">
        <f t="shared" si="48"/>
        <v>5</v>
      </c>
      <c r="AD572" s="92">
        <f t="shared" si="4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7"/>
        <v>0.1</v>
      </c>
      <c r="W573" s="92"/>
      <c r="X573" s="92"/>
      <c r="Y573" s="92"/>
      <c r="Z573" s="92"/>
      <c r="AA573" s="92"/>
      <c r="AB573" s="92"/>
      <c r="AC573" s="92">
        <f t="shared" si="48"/>
        <v>5</v>
      </c>
      <c r="AD573" s="92">
        <f t="shared" si="4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7"/>
        <v>0.12</v>
      </c>
      <c r="W574" s="92"/>
      <c r="X574" s="92"/>
      <c r="Y574" s="92"/>
      <c r="Z574" s="92"/>
      <c r="AA574" s="92"/>
      <c r="AB574" s="92"/>
      <c r="AC574" s="92">
        <f t="shared" si="48"/>
        <v>5</v>
      </c>
      <c r="AD574" s="92">
        <f t="shared" si="4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7"/>
        <v>0.14000000000000001</v>
      </c>
      <c r="W575" s="92"/>
      <c r="X575" s="92"/>
      <c r="Y575" s="92"/>
      <c r="Z575" s="92"/>
      <c r="AA575" s="92"/>
      <c r="AB575" s="92"/>
      <c r="AC575" s="92">
        <f t="shared" si="48"/>
        <v>5</v>
      </c>
      <c r="AD575" s="92">
        <f t="shared" si="4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7"/>
        <v>0.14000000000000001</v>
      </c>
      <c r="W576" s="92"/>
      <c r="X576" s="92"/>
      <c r="Y576" s="92"/>
      <c r="Z576" s="92"/>
      <c r="AA576" s="92"/>
      <c r="AB576" s="92"/>
      <c r="AC576" s="92">
        <f t="shared" si="48"/>
        <v>5</v>
      </c>
      <c r="AD576" s="92">
        <f t="shared" si="4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7"/>
        <v>0.12</v>
      </c>
      <c r="W577" s="92"/>
      <c r="X577" s="92"/>
      <c r="Y577" s="92"/>
      <c r="Z577" s="92"/>
      <c r="AA577" s="92"/>
      <c r="AB577" s="92"/>
      <c r="AC577" s="92">
        <f t="shared" si="48"/>
        <v>5</v>
      </c>
      <c r="AD577" s="92">
        <f t="shared" si="4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7"/>
        <v>0.12</v>
      </c>
      <c r="W578" s="92"/>
      <c r="X578" s="92"/>
      <c r="Y578" s="92"/>
      <c r="Z578" s="92"/>
      <c r="AA578" s="92"/>
      <c r="AB578" s="92"/>
      <c r="AC578" s="92">
        <f t="shared" si="48"/>
        <v>5</v>
      </c>
      <c r="AD578" s="92">
        <f t="shared" si="4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7"/>
        <v>0</v>
      </c>
      <c r="W579" s="92"/>
      <c r="X579" s="92"/>
      <c r="Y579" s="92"/>
      <c r="Z579" s="92"/>
      <c r="AA579" s="92"/>
      <c r="AB579" s="92"/>
      <c r="AC579" s="92">
        <f t="shared" si="48"/>
        <v>6</v>
      </c>
      <c r="AD579" s="92">
        <f t="shared" si="4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7"/>
        <v>0.05</v>
      </c>
      <c r="W580" s="92"/>
      <c r="X580" s="92"/>
      <c r="Y580" s="92"/>
      <c r="Z580" s="92"/>
      <c r="AA580" s="92"/>
      <c r="AB580" s="92"/>
      <c r="AC580" s="92">
        <f t="shared" si="48"/>
        <v>6</v>
      </c>
      <c r="AD580" s="92">
        <f t="shared" si="4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7"/>
        <v>7.0000000000000007E-2</v>
      </c>
      <c r="W581" s="92"/>
      <c r="X581" s="92"/>
      <c r="Y581" s="92"/>
      <c r="Z581" s="92"/>
      <c r="AA581" s="92"/>
      <c r="AB581" s="92"/>
      <c r="AC581" s="92">
        <f t="shared" si="48"/>
        <v>6</v>
      </c>
      <c r="AD581" s="92">
        <f t="shared" si="4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7"/>
        <v>0.1</v>
      </c>
      <c r="W582" s="92"/>
      <c r="X582" s="92"/>
      <c r="Y582" s="92"/>
      <c r="Z582" s="92"/>
      <c r="AA582" s="92"/>
      <c r="AB582" s="92"/>
      <c r="AC582" s="92">
        <f t="shared" si="48"/>
        <v>6</v>
      </c>
      <c r="AD582" s="92">
        <f t="shared" si="4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7"/>
        <v>0.1</v>
      </c>
      <c r="W583" s="92"/>
      <c r="X583" s="92"/>
      <c r="Y583" s="92"/>
      <c r="Z583" s="92"/>
      <c r="AA583" s="92"/>
      <c r="AB583" s="92"/>
      <c r="AC583" s="92">
        <f t="shared" si="48"/>
        <v>6</v>
      </c>
      <c r="AD583" s="92">
        <f t="shared" si="4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7"/>
        <v>0.12</v>
      </c>
      <c r="W584" s="92"/>
      <c r="X584" s="92"/>
      <c r="Y584" s="92"/>
      <c r="Z584" s="92"/>
      <c r="AA584" s="92"/>
      <c r="AB584" s="92"/>
      <c r="AC584" s="92">
        <f t="shared" si="48"/>
        <v>6</v>
      </c>
      <c r="AD584" s="92">
        <f t="shared" si="4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7"/>
        <v>0.14000000000000001</v>
      </c>
      <c r="W585" s="92"/>
      <c r="X585" s="92"/>
      <c r="Y585" s="92"/>
      <c r="Z585" s="92"/>
      <c r="AA585" s="92"/>
      <c r="AB585" s="92"/>
      <c r="AC585" s="92">
        <f t="shared" si="48"/>
        <v>6</v>
      </c>
      <c r="AD585" s="92">
        <f t="shared" si="4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7"/>
        <v>0.14000000000000001</v>
      </c>
      <c r="W586" s="92"/>
      <c r="X586" s="92"/>
      <c r="Y586" s="92"/>
      <c r="Z586" s="92"/>
      <c r="AA586" s="92"/>
      <c r="AB586" s="92"/>
      <c r="AC586" s="92">
        <f t="shared" si="48"/>
        <v>6</v>
      </c>
      <c r="AD586" s="92">
        <f t="shared" si="4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7"/>
        <v>0.12</v>
      </c>
      <c r="W587" s="92"/>
      <c r="X587" s="92"/>
      <c r="Y587" s="92"/>
      <c r="Z587" s="92"/>
      <c r="AA587" s="92"/>
      <c r="AB587" s="92"/>
      <c r="AC587" s="92">
        <f t="shared" si="48"/>
        <v>6</v>
      </c>
      <c r="AD587" s="92">
        <f t="shared" si="4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7"/>
        <v>0.12</v>
      </c>
      <c r="W588" s="92"/>
      <c r="X588" s="92"/>
      <c r="Y588" s="92"/>
      <c r="Z588" s="92"/>
      <c r="AA588" s="92"/>
      <c r="AB588" s="92"/>
      <c r="AC588" s="92">
        <f t="shared" si="48"/>
        <v>6</v>
      </c>
      <c r="AD588" s="92">
        <f t="shared" si="4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7"/>
        <v>0</v>
      </c>
      <c r="W589" s="92"/>
      <c r="X589" s="92"/>
      <c r="Y589" s="92"/>
      <c r="Z589" s="92"/>
      <c r="AA589" s="92"/>
      <c r="AB589" s="92"/>
      <c r="AC589" s="92">
        <f t="shared" si="48"/>
        <v>7</v>
      </c>
      <c r="AD589" s="92">
        <f t="shared" si="4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7"/>
        <v>0.05</v>
      </c>
      <c r="W590" s="92"/>
      <c r="X590" s="92"/>
      <c r="Y590" s="92"/>
      <c r="Z590" s="92"/>
      <c r="AA590" s="92"/>
      <c r="AB590" s="92"/>
      <c r="AC590" s="92">
        <f t="shared" si="48"/>
        <v>7</v>
      </c>
      <c r="AD590" s="92">
        <f t="shared" si="4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7"/>
        <v>7.0000000000000007E-2</v>
      </c>
      <c r="W591" s="92"/>
      <c r="X591" s="92"/>
      <c r="Y591" s="92"/>
      <c r="Z591" s="92"/>
      <c r="AA591" s="92"/>
      <c r="AB591" s="92"/>
      <c r="AC591" s="92">
        <f t="shared" si="48"/>
        <v>7</v>
      </c>
      <c r="AD591" s="92">
        <f t="shared" si="4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7"/>
        <v>0.1</v>
      </c>
      <c r="W592" s="92"/>
      <c r="X592" s="92"/>
      <c r="Y592" s="92"/>
      <c r="Z592" s="92"/>
      <c r="AA592" s="92"/>
      <c r="AB592" s="92"/>
      <c r="AC592" s="92">
        <f t="shared" si="48"/>
        <v>7</v>
      </c>
      <c r="AD592" s="92">
        <f t="shared" si="4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7"/>
        <v>0.1</v>
      </c>
      <c r="W593" s="92"/>
      <c r="X593" s="92"/>
      <c r="Y593" s="92"/>
      <c r="Z593" s="92"/>
      <c r="AA593" s="92"/>
      <c r="AB593" s="92"/>
      <c r="AC593" s="92">
        <f t="shared" si="48"/>
        <v>7</v>
      </c>
      <c r="AD593" s="92">
        <f t="shared" si="4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0">V584</f>
        <v>0.12</v>
      </c>
      <c r="W594" s="92"/>
      <c r="X594" s="92"/>
      <c r="Y594" s="92"/>
      <c r="Z594" s="92"/>
      <c r="AA594" s="92"/>
      <c r="AB594" s="92"/>
      <c r="AC594" s="92">
        <f t="shared" ref="AC594:AC618" si="51">AC584+1</f>
        <v>7</v>
      </c>
      <c r="AD594" s="92">
        <f t="shared" ref="AD594:AD618" si="5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0"/>
        <v>0.14000000000000001</v>
      </c>
      <c r="W595" s="92"/>
      <c r="X595" s="92"/>
      <c r="Y595" s="92"/>
      <c r="Z595" s="92"/>
      <c r="AA595" s="92"/>
      <c r="AB595" s="92"/>
      <c r="AC595" s="92">
        <f t="shared" si="51"/>
        <v>7</v>
      </c>
      <c r="AD595" s="92">
        <f t="shared" si="5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0"/>
        <v>0.14000000000000001</v>
      </c>
      <c r="W596" s="92"/>
      <c r="X596" s="92"/>
      <c r="Y596" s="92"/>
      <c r="Z596" s="92"/>
      <c r="AA596" s="92"/>
      <c r="AB596" s="92"/>
      <c r="AC596" s="92">
        <f t="shared" si="51"/>
        <v>7</v>
      </c>
      <c r="AD596" s="92">
        <f t="shared" si="5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0"/>
        <v>0.12</v>
      </c>
      <c r="W597" s="92"/>
      <c r="X597" s="92"/>
      <c r="Y597" s="92"/>
      <c r="Z597" s="92"/>
      <c r="AA597" s="92"/>
      <c r="AB597" s="92"/>
      <c r="AC597" s="92">
        <f t="shared" si="51"/>
        <v>7</v>
      </c>
      <c r="AD597" s="92">
        <f t="shared" si="5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0"/>
        <v>0.12</v>
      </c>
      <c r="W598" s="92"/>
      <c r="X598" s="92"/>
      <c r="Y598" s="92"/>
      <c r="Z598" s="92"/>
      <c r="AA598" s="92"/>
      <c r="AB598" s="92"/>
      <c r="AC598" s="92">
        <f t="shared" si="51"/>
        <v>7</v>
      </c>
      <c r="AD598" s="92">
        <f t="shared" si="5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0"/>
        <v>0</v>
      </c>
      <c r="W599" s="92"/>
      <c r="X599" s="92"/>
      <c r="Y599" s="92"/>
      <c r="Z599" s="92"/>
      <c r="AA599" s="92"/>
      <c r="AB599" s="92"/>
      <c r="AC599" s="92">
        <f t="shared" si="51"/>
        <v>8</v>
      </c>
      <c r="AD599" s="92">
        <f t="shared" si="5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0"/>
        <v>0.05</v>
      </c>
      <c r="W600" s="92"/>
      <c r="X600" s="92"/>
      <c r="Y600" s="92"/>
      <c r="Z600" s="92"/>
      <c r="AA600" s="92"/>
      <c r="AB600" s="92"/>
      <c r="AC600" s="92">
        <f t="shared" si="51"/>
        <v>8</v>
      </c>
      <c r="AD600" s="92">
        <f t="shared" si="5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0"/>
        <v>7.0000000000000007E-2</v>
      </c>
      <c r="W601" s="92"/>
      <c r="X601" s="92"/>
      <c r="Y601" s="92"/>
      <c r="Z601" s="92"/>
      <c r="AA601" s="92"/>
      <c r="AB601" s="92"/>
      <c r="AC601" s="92">
        <f t="shared" si="51"/>
        <v>8</v>
      </c>
      <c r="AD601" s="92">
        <f t="shared" si="5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0"/>
        <v>0.1</v>
      </c>
      <c r="W602" s="92"/>
      <c r="X602" s="92"/>
      <c r="Y602" s="92"/>
      <c r="Z602" s="92"/>
      <c r="AA602" s="92"/>
      <c r="AB602" s="92"/>
      <c r="AC602" s="92">
        <f t="shared" si="51"/>
        <v>8</v>
      </c>
      <c r="AD602" s="92">
        <f t="shared" si="5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0"/>
        <v>0.1</v>
      </c>
      <c r="W603" s="92"/>
      <c r="X603" s="92"/>
      <c r="Y603" s="92"/>
      <c r="Z603" s="92"/>
      <c r="AA603" s="92"/>
      <c r="AB603" s="92"/>
      <c r="AC603" s="92">
        <f t="shared" si="51"/>
        <v>8</v>
      </c>
      <c r="AD603" s="92">
        <f t="shared" si="5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0"/>
        <v>0.12</v>
      </c>
      <c r="W604" s="92"/>
      <c r="X604" s="92"/>
      <c r="Y604" s="92"/>
      <c r="Z604" s="92"/>
      <c r="AA604" s="92"/>
      <c r="AB604" s="92"/>
      <c r="AC604" s="92">
        <f t="shared" si="51"/>
        <v>8</v>
      </c>
      <c r="AD604" s="92">
        <f t="shared" si="5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0"/>
        <v>0.14000000000000001</v>
      </c>
      <c r="W605" s="92"/>
      <c r="X605" s="92"/>
      <c r="Y605" s="92"/>
      <c r="Z605" s="92"/>
      <c r="AA605" s="92"/>
      <c r="AB605" s="92"/>
      <c r="AC605" s="92">
        <f t="shared" si="51"/>
        <v>8</v>
      </c>
      <c r="AD605" s="92">
        <f t="shared" si="5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0"/>
        <v>0.14000000000000001</v>
      </c>
      <c r="W606" s="92"/>
      <c r="X606" s="92"/>
      <c r="Y606" s="92"/>
      <c r="Z606" s="92"/>
      <c r="AA606" s="92"/>
      <c r="AB606" s="92"/>
      <c r="AC606" s="92">
        <f t="shared" si="51"/>
        <v>8</v>
      </c>
      <c r="AD606" s="92">
        <f t="shared" si="5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0"/>
        <v>0.12</v>
      </c>
      <c r="W607" s="92"/>
      <c r="X607" s="92"/>
      <c r="Y607" s="92"/>
      <c r="Z607" s="92"/>
      <c r="AA607" s="92"/>
      <c r="AB607" s="92"/>
      <c r="AC607" s="92">
        <f t="shared" si="51"/>
        <v>8</v>
      </c>
      <c r="AD607" s="92">
        <f t="shared" si="5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0"/>
        <v>0.12</v>
      </c>
      <c r="W608" s="92"/>
      <c r="X608" s="92"/>
      <c r="Y608" s="92"/>
      <c r="Z608" s="92"/>
      <c r="AA608" s="92"/>
      <c r="AB608" s="92"/>
      <c r="AC608" s="92">
        <f t="shared" si="51"/>
        <v>8</v>
      </c>
      <c r="AD608" s="92">
        <f t="shared" si="5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0"/>
        <v>0</v>
      </c>
      <c r="W609" s="92"/>
      <c r="X609" s="92"/>
      <c r="Y609" s="92"/>
      <c r="Z609" s="92"/>
      <c r="AA609" s="92"/>
      <c r="AB609" s="92"/>
      <c r="AC609" s="92">
        <f t="shared" si="51"/>
        <v>9</v>
      </c>
      <c r="AD609" s="92">
        <f t="shared" si="5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0"/>
        <v>0.05</v>
      </c>
      <c r="W610" s="92"/>
      <c r="X610" s="92"/>
      <c r="Y610" s="92"/>
      <c r="Z610" s="92"/>
      <c r="AA610" s="92"/>
      <c r="AB610" s="92"/>
      <c r="AC610" s="92">
        <f t="shared" si="51"/>
        <v>9</v>
      </c>
      <c r="AD610" s="92">
        <f t="shared" si="5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0"/>
        <v>7.0000000000000007E-2</v>
      </c>
      <c r="W611" s="92"/>
      <c r="X611" s="92"/>
      <c r="Y611" s="92"/>
      <c r="Z611" s="92"/>
      <c r="AA611" s="92"/>
      <c r="AB611" s="92"/>
      <c r="AC611" s="92">
        <f t="shared" si="51"/>
        <v>9</v>
      </c>
      <c r="AD611" s="92">
        <f t="shared" si="5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0"/>
        <v>0.1</v>
      </c>
      <c r="W612" s="92"/>
      <c r="X612" s="92"/>
      <c r="Y612" s="92"/>
      <c r="Z612" s="92"/>
      <c r="AA612" s="92"/>
      <c r="AB612" s="92"/>
      <c r="AC612" s="92">
        <f t="shared" si="51"/>
        <v>9</v>
      </c>
      <c r="AD612" s="92">
        <f t="shared" si="5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0"/>
        <v>0.1</v>
      </c>
      <c r="W613" s="92"/>
      <c r="X613" s="92"/>
      <c r="Y613" s="92"/>
      <c r="Z613" s="92"/>
      <c r="AA613" s="92"/>
      <c r="AB613" s="92"/>
      <c r="AC613" s="92">
        <f t="shared" si="51"/>
        <v>9</v>
      </c>
      <c r="AD613" s="92">
        <f t="shared" si="5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0"/>
        <v>0.12</v>
      </c>
      <c r="W614" s="92"/>
      <c r="X614" s="92"/>
      <c r="Y614" s="92"/>
      <c r="Z614" s="92"/>
      <c r="AA614" s="92"/>
      <c r="AB614" s="92"/>
      <c r="AC614" s="92">
        <f t="shared" si="51"/>
        <v>9</v>
      </c>
      <c r="AD614" s="92">
        <f t="shared" si="5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0"/>
        <v>0.14000000000000001</v>
      </c>
      <c r="W615" s="92"/>
      <c r="X615" s="92"/>
      <c r="Y615" s="92"/>
      <c r="Z615" s="92"/>
      <c r="AA615" s="92"/>
      <c r="AB615" s="92"/>
      <c r="AC615" s="92">
        <f t="shared" si="51"/>
        <v>9</v>
      </c>
      <c r="AD615" s="92">
        <f t="shared" si="5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0"/>
        <v>0.14000000000000001</v>
      </c>
      <c r="W616" s="92"/>
      <c r="X616" s="92"/>
      <c r="Y616" s="92"/>
      <c r="Z616" s="92"/>
      <c r="AA616" s="92"/>
      <c r="AB616" s="92"/>
      <c r="AC616" s="92">
        <f t="shared" si="51"/>
        <v>9</v>
      </c>
      <c r="AD616" s="92">
        <f t="shared" si="5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0"/>
        <v>0.12</v>
      </c>
      <c r="W617" s="92"/>
      <c r="X617" s="92"/>
      <c r="Y617" s="92"/>
      <c r="Z617" s="92"/>
      <c r="AA617" s="92"/>
      <c r="AB617" s="92"/>
      <c r="AC617" s="92">
        <f t="shared" si="51"/>
        <v>9</v>
      </c>
      <c r="AD617" s="92">
        <f t="shared" si="5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0"/>
        <v>0.12</v>
      </c>
      <c r="W618" s="92"/>
      <c r="X618" s="92"/>
      <c r="Y618" s="92"/>
      <c r="Z618" s="92"/>
      <c r="AA618" s="92"/>
      <c r="AB618" s="92"/>
      <c r="AC618" s="92">
        <f t="shared" si="51"/>
        <v>9</v>
      </c>
      <c r="AD618" s="92">
        <f t="shared" si="5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3">K$145</f>
        <v>z0</v>
      </c>
      <c r="O632" s="23" t="str">
        <f t="shared" si="53"/>
        <v>z1</v>
      </c>
      <c r="P632" s="23" t="str">
        <f t="shared" si="53"/>
        <v>z2</v>
      </c>
      <c r="Q632" s="23" t="str">
        <f t="shared" si="53"/>
        <v>z3</v>
      </c>
      <c r="R632" s="23" t="str">
        <f t="shared" si="53"/>
        <v>z4</v>
      </c>
      <c r="S632" s="23" t="str">
        <f t="shared" si="53"/>
        <v>z5</v>
      </c>
      <c r="T632" s="23" t="str">
        <f t="shared" si="53"/>
        <v>z6</v>
      </c>
      <c r="U632" s="23" t="str">
        <f t="shared" si="53"/>
        <v>z7</v>
      </c>
      <c r="V632" s="23" t="str">
        <f t="shared" si="5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4">$J655+$K655/2</f>
        <v>0.54</v>
      </c>
      <c r="P655" s="565">
        <f t="shared" ref="P655:P718" si="55">$J655-$K655/2</f>
        <v>0.44</v>
      </c>
      <c r="S655" s="566">
        <f t="shared" ref="S655:S718" si="56">MAX($J519:$R519)+$T519</f>
        <v>0.63</v>
      </c>
      <c r="T655" s="566">
        <f t="shared" ref="T655:T686" si="57">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4"/>
        <v>0.72000000000000008</v>
      </c>
      <c r="P656" s="565">
        <f t="shared" si="55"/>
        <v>0.62</v>
      </c>
      <c r="S656" s="566">
        <f t="shared" si="56"/>
        <v>0.70000000000000007</v>
      </c>
      <c r="T656" s="566">
        <f t="shared" si="57"/>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4"/>
        <v>0.72000000000000008</v>
      </c>
      <c r="P657" s="565">
        <f t="shared" si="55"/>
        <v>0.62</v>
      </c>
      <c r="S657" s="566">
        <f t="shared" si="56"/>
        <v>0.70000000000000007</v>
      </c>
      <c r="T657" s="566">
        <f t="shared" si="57"/>
        <v>0.63000000000000012</v>
      </c>
      <c r="V657" s="97">
        <v>0.06</v>
      </c>
      <c r="AC657" s="87">
        <f t="shared" ref="AC657:AC664" si="58">AC656</f>
        <v>0</v>
      </c>
      <c r="AD657" s="87">
        <f t="shared" ref="AD657:AD664" si="5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4"/>
        <v>0.72000000000000008</v>
      </c>
      <c r="P658" s="565">
        <f t="shared" si="55"/>
        <v>0.62</v>
      </c>
      <c r="S658" s="566">
        <f t="shared" si="56"/>
        <v>0.70000000000000007</v>
      </c>
      <c r="T658" s="566">
        <f t="shared" si="57"/>
        <v>0.60000000000000009</v>
      </c>
      <c r="V658" s="97">
        <v>0.06</v>
      </c>
      <c r="AC658" s="87">
        <f t="shared" si="58"/>
        <v>0</v>
      </c>
      <c r="AD658" s="87">
        <f t="shared" si="5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5"/>
        <v>0.59</v>
      </c>
      <c r="S659" s="566">
        <f t="shared" si="56"/>
        <v>0.68</v>
      </c>
      <c r="T659" s="566">
        <f t="shared" si="57"/>
        <v>0.58000000000000007</v>
      </c>
      <c r="V659" s="97">
        <v>0.06</v>
      </c>
      <c r="AC659" s="87">
        <f t="shared" si="58"/>
        <v>0</v>
      </c>
      <c r="AD659" s="87">
        <f t="shared" si="5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5"/>
        <v>0.53</v>
      </c>
      <c r="S660" s="566">
        <f t="shared" si="56"/>
        <v>0.65</v>
      </c>
      <c r="T660" s="566">
        <f t="shared" si="57"/>
        <v>0.53</v>
      </c>
      <c r="V660" s="97">
        <v>0.06</v>
      </c>
      <c r="AC660" s="87">
        <f t="shared" si="58"/>
        <v>0</v>
      </c>
      <c r="AD660" s="87">
        <f t="shared" si="5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4"/>
        <v>0.62000000000000011</v>
      </c>
      <c r="P661" s="565">
        <f t="shared" si="55"/>
        <v>0.48000000000000004</v>
      </c>
      <c r="S661" s="566">
        <f t="shared" si="56"/>
        <v>0.62</v>
      </c>
      <c r="T661" s="566">
        <f t="shared" si="57"/>
        <v>0.48</v>
      </c>
      <c r="V661" s="97">
        <v>0.06</v>
      </c>
      <c r="AC661" s="87">
        <f t="shared" si="58"/>
        <v>0</v>
      </c>
      <c r="AD661" s="87">
        <f t="shared" si="5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4"/>
        <v>0.60000000000000009</v>
      </c>
      <c r="P662" s="565">
        <f t="shared" si="55"/>
        <v>0.46</v>
      </c>
      <c r="S662" s="566">
        <f t="shared" si="56"/>
        <v>0.6</v>
      </c>
      <c r="T662" s="566">
        <f t="shared" si="57"/>
        <v>0.45999999999999996</v>
      </c>
      <c r="V662" s="97">
        <v>0.06</v>
      </c>
      <c r="AC662" s="87">
        <f t="shared" si="58"/>
        <v>0</v>
      </c>
      <c r="AD662" s="87">
        <f t="shared" si="5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4"/>
        <v>0.60000000000000009</v>
      </c>
      <c r="P663" s="565">
        <f t="shared" si="55"/>
        <v>0.46</v>
      </c>
      <c r="S663" s="566">
        <f t="shared" si="56"/>
        <v>0.6</v>
      </c>
      <c r="T663" s="566">
        <f t="shared" si="57"/>
        <v>0.48</v>
      </c>
      <c r="V663" s="97">
        <v>0.06</v>
      </c>
      <c r="AC663" s="87">
        <f t="shared" si="58"/>
        <v>0</v>
      </c>
      <c r="AD663" s="87">
        <f t="shared" si="5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4"/>
        <v>0.60000000000000009</v>
      </c>
      <c r="P664" s="565">
        <f t="shared" si="55"/>
        <v>0.46</v>
      </c>
      <c r="S664" s="566">
        <f t="shared" si="56"/>
        <v>0.6</v>
      </c>
      <c r="T664" s="566">
        <f t="shared" si="57"/>
        <v>0.48</v>
      </c>
      <c r="V664" s="131">
        <v>0.06</v>
      </c>
      <c r="AC664" s="87">
        <f t="shared" si="58"/>
        <v>0</v>
      </c>
      <c r="AD664" s="87">
        <f t="shared" si="5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0">K655</f>
        <v>0.1</v>
      </c>
      <c r="L665" s="98">
        <f t="shared" si="60"/>
        <v>150</v>
      </c>
      <c r="M665" s="86"/>
      <c r="N665" s="247">
        <f t="shared" si="54"/>
        <v>0.54</v>
      </c>
      <c r="P665" s="247">
        <f t="shared" si="55"/>
        <v>0.44</v>
      </c>
      <c r="S665" s="566">
        <f t="shared" si="56"/>
        <v>0.68</v>
      </c>
      <c r="T665" s="566">
        <f t="shared" si="5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1">J656</f>
        <v>0.67</v>
      </c>
      <c r="K666" s="113">
        <f t="shared" si="61"/>
        <v>0.1</v>
      </c>
      <c r="L666" s="98">
        <f t="shared" si="61"/>
        <v>100</v>
      </c>
      <c r="M666" s="86"/>
      <c r="N666" s="247">
        <f t="shared" si="54"/>
        <v>0.72000000000000008</v>
      </c>
      <c r="P666" s="247">
        <f t="shared" si="55"/>
        <v>0.62</v>
      </c>
      <c r="S666" s="566">
        <f t="shared" si="56"/>
        <v>0.68</v>
      </c>
      <c r="T666" s="566">
        <f t="shared" si="57"/>
        <v>0.63</v>
      </c>
      <c r="AC666" s="87">
        <f t="shared" ref="AC666:AC729" si="62">AC656+1</f>
        <v>1</v>
      </c>
      <c r="AD666" s="87">
        <f t="shared" ref="AD666:AD729" si="63">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1"/>
        <v>0.67</v>
      </c>
      <c r="K667" s="113">
        <f t="shared" si="61"/>
        <v>0.1</v>
      </c>
      <c r="L667" s="98">
        <f t="shared" si="61"/>
        <v>200</v>
      </c>
      <c r="M667" s="86"/>
      <c r="N667" s="247">
        <f t="shared" si="54"/>
        <v>0.72000000000000008</v>
      </c>
      <c r="P667" s="247">
        <f t="shared" si="55"/>
        <v>0.62</v>
      </c>
      <c r="S667" s="566">
        <f t="shared" si="56"/>
        <v>0.68</v>
      </c>
      <c r="T667" s="566">
        <f t="shared" si="57"/>
        <v>0.6100000000000001</v>
      </c>
      <c r="AC667" s="87">
        <f t="shared" si="62"/>
        <v>1</v>
      </c>
      <c r="AD667" s="87">
        <f t="shared" si="63"/>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1"/>
        <v>0.67</v>
      </c>
      <c r="K668" s="113">
        <f t="shared" si="61"/>
        <v>0.1</v>
      </c>
      <c r="L668" s="98">
        <f t="shared" si="61"/>
        <v>300</v>
      </c>
      <c r="M668" s="86"/>
      <c r="N668" s="247">
        <f t="shared" si="54"/>
        <v>0.72000000000000008</v>
      </c>
      <c r="P668" s="247">
        <f t="shared" si="55"/>
        <v>0.62</v>
      </c>
      <c r="S668" s="566">
        <f t="shared" si="56"/>
        <v>0.70000000000000007</v>
      </c>
      <c r="T668" s="566">
        <f t="shared" si="57"/>
        <v>0.58000000000000007</v>
      </c>
      <c r="AC668" s="87">
        <f t="shared" si="62"/>
        <v>1</v>
      </c>
      <c r="AD668" s="87">
        <f t="shared" si="63"/>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1"/>
        <v>0.64</v>
      </c>
      <c r="K669" s="113">
        <f t="shared" si="61"/>
        <v>0.1</v>
      </c>
      <c r="L669" s="98">
        <f t="shared" si="61"/>
        <v>1000</v>
      </c>
      <c r="M669" s="86"/>
      <c r="N669" s="247">
        <f t="shared" si="54"/>
        <v>0.69000000000000006</v>
      </c>
      <c r="P669" s="247">
        <f t="shared" si="55"/>
        <v>0.59</v>
      </c>
      <c r="S669" s="566">
        <f t="shared" si="56"/>
        <v>0.73</v>
      </c>
      <c r="T669" s="566">
        <f t="shared" si="57"/>
        <v>0.6</v>
      </c>
      <c r="AC669" s="87">
        <f t="shared" si="62"/>
        <v>1</v>
      </c>
      <c r="AD669" s="87">
        <f t="shared" si="63"/>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4">K669</f>
        <v>0.1</v>
      </c>
      <c r="L670" s="98">
        <f t="shared" si="64"/>
        <v>1000</v>
      </c>
      <c r="M670" s="86"/>
      <c r="N670" s="247">
        <f t="shared" si="54"/>
        <v>0.69000000000000006</v>
      </c>
      <c r="P670" s="247">
        <f t="shared" si="55"/>
        <v>0.59</v>
      </c>
      <c r="S670" s="566">
        <f t="shared" si="56"/>
        <v>0.73</v>
      </c>
      <c r="T670" s="566">
        <f t="shared" si="57"/>
        <v>0.57999999999999996</v>
      </c>
      <c r="AC670" s="87">
        <f t="shared" si="62"/>
        <v>1</v>
      </c>
      <c r="AD670" s="87">
        <f t="shared" si="63"/>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5">AVERAGE(K660:K661)</f>
        <v>0.13</v>
      </c>
      <c r="L671" s="98">
        <f t="shared" si="65"/>
        <v>1000</v>
      </c>
      <c r="M671" s="86"/>
      <c r="N671" s="247">
        <f t="shared" si="54"/>
        <v>0.63500000000000001</v>
      </c>
      <c r="P671" s="247">
        <f t="shared" si="55"/>
        <v>0.50500000000000012</v>
      </c>
      <c r="S671" s="566">
        <f t="shared" si="56"/>
        <v>0.55999999999999994</v>
      </c>
      <c r="T671" s="566">
        <f t="shared" si="57"/>
        <v>0.41999999999999993</v>
      </c>
      <c r="AC671" s="87">
        <f t="shared" si="62"/>
        <v>1</v>
      </c>
      <c r="AD671" s="87">
        <f t="shared" si="63"/>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6">J662</f>
        <v>0.53</v>
      </c>
      <c r="K672" s="113">
        <f t="shared" si="66"/>
        <v>0.14000000000000001</v>
      </c>
      <c r="L672" s="98">
        <f t="shared" si="66"/>
        <v>1000</v>
      </c>
      <c r="M672" s="86"/>
      <c r="N672" s="247">
        <f t="shared" si="54"/>
        <v>0.60000000000000009</v>
      </c>
      <c r="P672" s="247">
        <f t="shared" si="55"/>
        <v>0.46</v>
      </c>
      <c r="S672" s="566">
        <f t="shared" si="56"/>
        <v>0.54999999999999993</v>
      </c>
      <c r="T672" s="566">
        <f t="shared" si="57"/>
        <v>0.40999999999999992</v>
      </c>
      <c r="AC672" s="87">
        <f t="shared" si="62"/>
        <v>1</v>
      </c>
      <c r="AD672" s="87">
        <f t="shared" si="63"/>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6"/>
        <v>0.53</v>
      </c>
      <c r="K673" s="113">
        <f t="shared" si="66"/>
        <v>0.14000000000000001</v>
      </c>
      <c r="L673" s="98">
        <f t="shared" si="66"/>
        <v>1000</v>
      </c>
      <c r="M673" s="86"/>
      <c r="N673" s="247">
        <f t="shared" si="54"/>
        <v>0.60000000000000009</v>
      </c>
      <c r="P673" s="247">
        <f t="shared" si="55"/>
        <v>0.46</v>
      </c>
      <c r="S673" s="566">
        <f t="shared" si="56"/>
        <v>0.53</v>
      </c>
      <c r="T673" s="566">
        <f t="shared" si="57"/>
        <v>0.41000000000000003</v>
      </c>
      <c r="AC673" s="87">
        <f t="shared" si="62"/>
        <v>1</v>
      </c>
      <c r="AD673" s="87">
        <f t="shared" si="63"/>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6"/>
        <v>0.53</v>
      </c>
      <c r="K674" s="113">
        <f t="shared" si="66"/>
        <v>0.14000000000000001</v>
      </c>
      <c r="L674" s="98">
        <f t="shared" si="66"/>
        <v>1000</v>
      </c>
      <c r="M674" s="86"/>
      <c r="N674" s="247">
        <f t="shared" si="54"/>
        <v>0.60000000000000009</v>
      </c>
      <c r="P674" s="247">
        <f t="shared" si="55"/>
        <v>0.46</v>
      </c>
      <c r="S674" s="566">
        <f t="shared" si="56"/>
        <v>0.5</v>
      </c>
      <c r="T674" s="566">
        <f t="shared" si="57"/>
        <v>0.38</v>
      </c>
      <c r="AC674" s="87">
        <f t="shared" si="62"/>
        <v>1</v>
      </c>
      <c r="AD674" s="87">
        <f t="shared" si="63"/>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6"/>
        <v>0.1</v>
      </c>
      <c r="L675" s="98">
        <f t="shared" si="66"/>
        <v>150</v>
      </c>
      <c r="M675" s="86"/>
      <c r="N675" s="247">
        <f t="shared" si="54"/>
        <v>0.54</v>
      </c>
      <c r="P675" s="247">
        <f t="shared" si="55"/>
        <v>0.44</v>
      </c>
      <c r="S675" s="566">
        <f t="shared" si="56"/>
        <v>0.68</v>
      </c>
      <c r="T675" s="566">
        <f t="shared" si="57"/>
        <v>0.68</v>
      </c>
      <c r="AC675" s="87">
        <f t="shared" si="62"/>
        <v>2</v>
      </c>
      <c r="AD675" s="87">
        <f t="shared" si="63"/>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7">J666</f>
        <v>0.67</v>
      </c>
      <c r="K676" s="113">
        <f t="shared" si="67"/>
        <v>0.1</v>
      </c>
      <c r="L676" s="98">
        <f t="shared" si="67"/>
        <v>100</v>
      </c>
      <c r="M676" s="86"/>
      <c r="N676" s="247">
        <f t="shared" si="54"/>
        <v>0.72000000000000008</v>
      </c>
      <c r="P676" s="247">
        <f t="shared" si="55"/>
        <v>0.62</v>
      </c>
      <c r="S676" s="566">
        <f t="shared" si="56"/>
        <v>0.68</v>
      </c>
      <c r="T676" s="566">
        <f t="shared" si="57"/>
        <v>0.63</v>
      </c>
      <c r="AC676" s="87">
        <f t="shared" si="62"/>
        <v>2</v>
      </c>
      <c r="AD676" s="87">
        <f t="shared" si="63"/>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7"/>
        <v>0.67</v>
      </c>
      <c r="K677" s="113">
        <f t="shared" si="67"/>
        <v>0.1</v>
      </c>
      <c r="L677" s="98">
        <f t="shared" si="67"/>
        <v>200</v>
      </c>
      <c r="M677" s="86"/>
      <c r="N677" s="247">
        <f t="shared" si="54"/>
        <v>0.72000000000000008</v>
      </c>
      <c r="P677" s="247">
        <f t="shared" si="55"/>
        <v>0.62</v>
      </c>
      <c r="S677" s="566">
        <f t="shared" si="56"/>
        <v>0.68</v>
      </c>
      <c r="T677" s="566">
        <f t="shared" si="57"/>
        <v>0.6100000000000001</v>
      </c>
      <c r="AC677" s="87">
        <f t="shared" si="62"/>
        <v>2</v>
      </c>
      <c r="AD677" s="87">
        <f t="shared" si="63"/>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7"/>
        <v>0.67</v>
      </c>
      <c r="K678" s="113">
        <f t="shared" si="67"/>
        <v>0.1</v>
      </c>
      <c r="L678" s="98">
        <f t="shared" si="67"/>
        <v>300</v>
      </c>
      <c r="M678" s="86"/>
      <c r="N678" s="247">
        <f t="shared" si="54"/>
        <v>0.72000000000000008</v>
      </c>
      <c r="P678" s="247">
        <f t="shared" si="55"/>
        <v>0.62</v>
      </c>
      <c r="S678" s="566">
        <f t="shared" si="56"/>
        <v>0.70000000000000007</v>
      </c>
      <c r="T678" s="566">
        <f t="shared" si="57"/>
        <v>0.58000000000000007</v>
      </c>
      <c r="AC678" s="87">
        <f t="shared" si="62"/>
        <v>2</v>
      </c>
      <c r="AD678" s="87">
        <f t="shared" si="63"/>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7"/>
        <v>0.64</v>
      </c>
      <c r="K679" s="113">
        <f t="shared" si="67"/>
        <v>0.1</v>
      </c>
      <c r="L679" s="98">
        <f t="shared" si="67"/>
        <v>1000</v>
      </c>
      <c r="M679" s="86"/>
      <c r="N679" s="247">
        <f t="shared" si="54"/>
        <v>0.69000000000000006</v>
      </c>
      <c r="P679" s="247">
        <f t="shared" si="55"/>
        <v>0.59</v>
      </c>
      <c r="S679" s="566">
        <f t="shared" si="56"/>
        <v>0.74</v>
      </c>
      <c r="T679" s="566">
        <f t="shared" si="57"/>
        <v>0.61</v>
      </c>
      <c r="AC679" s="87">
        <f t="shared" si="62"/>
        <v>2</v>
      </c>
      <c r="AD679" s="87">
        <f t="shared" si="63"/>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68">K679</f>
        <v>0.1</v>
      </c>
      <c r="L680" s="98">
        <f t="shared" si="68"/>
        <v>1000</v>
      </c>
      <c r="M680" s="86"/>
      <c r="N680" s="247">
        <f t="shared" si="54"/>
        <v>0.69000000000000006</v>
      </c>
      <c r="P680" s="247">
        <f t="shared" si="55"/>
        <v>0.59</v>
      </c>
      <c r="S680" s="566">
        <f t="shared" si="56"/>
        <v>0.74</v>
      </c>
      <c r="T680" s="566">
        <f t="shared" si="57"/>
        <v>0.59</v>
      </c>
      <c r="AC680" s="87">
        <f t="shared" si="62"/>
        <v>2</v>
      </c>
      <c r="AD680" s="87">
        <f t="shared" si="63"/>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69">AVERAGE(K670:K671)</f>
        <v>0.115</v>
      </c>
      <c r="L681" s="98">
        <f t="shared" si="69"/>
        <v>1000</v>
      </c>
      <c r="M681" s="86"/>
      <c r="N681" s="247">
        <f t="shared" si="54"/>
        <v>0.66249999999999998</v>
      </c>
      <c r="P681" s="247">
        <f t="shared" si="55"/>
        <v>0.54749999999999999</v>
      </c>
      <c r="S681" s="566">
        <f t="shared" si="56"/>
        <v>0.55999999999999994</v>
      </c>
      <c r="T681" s="566">
        <f t="shared" si="57"/>
        <v>0.41999999999999993</v>
      </c>
      <c r="AC681" s="87">
        <f t="shared" si="62"/>
        <v>2</v>
      </c>
      <c r="AD681" s="87">
        <f t="shared" si="63"/>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0">J672</f>
        <v>0.53</v>
      </c>
      <c r="K682" s="113">
        <f t="shared" si="70"/>
        <v>0.14000000000000001</v>
      </c>
      <c r="L682" s="98">
        <f t="shared" si="70"/>
        <v>1000</v>
      </c>
      <c r="M682" s="86"/>
      <c r="N682" s="247">
        <f t="shared" si="54"/>
        <v>0.60000000000000009</v>
      </c>
      <c r="P682" s="247">
        <f t="shared" si="55"/>
        <v>0.46</v>
      </c>
      <c r="S682" s="566">
        <f t="shared" si="56"/>
        <v>0.54999999999999993</v>
      </c>
      <c r="T682" s="566">
        <f t="shared" si="57"/>
        <v>0.40999999999999992</v>
      </c>
      <c r="AC682" s="87">
        <f t="shared" si="62"/>
        <v>2</v>
      </c>
      <c r="AD682" s="87">
        <f t="shared" si="63"/>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0"/>
        <v>0.53</v>
      </c>
      <c r="K683" s="113">
        <f t="shared" si="70"/>
        <v>0.14000000000000001</v>
      </c>
      <c r="L683" s="98">
        <f t="shared" si="70"/>
        <v>1000</v>
      </c>
      <c r="M683" s="86"/>
      <c r="N683" s="247">
        <f t="shared" si="54"/>
        <v>0.60000000000000009</v>
      </c>
      <c r="P683" s="247">
        <f t="shared" si="55"/>
        <v>0.46</v>
      </c>
      <c r="S683" s="566">
        <f t="shared" si="56"/>
        <v>0.53</v>
      </c>
      <c r="T683" s="566">
        <f t="shared" si="57"/>
        <v>0.41000000000000003</v>
      </c>
      <c r="AC683" s="87">
        <f t="shared" si="62"/>
        <v>2</v>
      </c>
      <c r="AD683" s="87">
        <f t="shared" si="63"/>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0"/>
        <v>0.53</v>
      </c>
      <c r="K684" s="113">
        <f t="shared" si="70"/>
        <v>0.14000000000000001</v>
      </c>
      <c r="L684" s="98">
        <f t="shared" si="70"/>
        <v>1000</v>
      </c>
      <c r="M684" s="86"/>
      <c r="N684" s="247">
        <f t="shared" si="54"/>
        <v>0.60000000000000009</v>
      </c>
      <c r="P684" s="247">
        <f t="shared" si="55"/>
        <v>0.46</v>
      </c>
      <c r="S684" s="566">
        <f t="shared" si="56"/>
        <v>0.5</v>
      </c>
      <c r="T684" s="566">
        <f t="shared" si="57"/>
        <v>0.38</v>
      </c>
      <c r="AC684" s="87">
        <f t="shared" si="62"/>
        <v>2</v>
      </c>
      <c r="AD684" s="87">
        <f t="shared" si="63"/>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0"/>
        <v>0.1</v>
      </c>
      <c r="L685" s="98">
        <f t="shared" si="70"/>
        <v>150</v>
      </c>
      <c r="M685" s="86"/>
      <c r="N685" s="247">
        <f t="shared" si="54"/>
        <v>0.54</v>
      </c>
      <c r="P685" s="247">
        <f t="shared" si="55"/>
        <v>0.44</v>
      </c>
      <c r="S685" s="566">
        <f t="shared" si="56"/>
        <v>0.68</v>
      </c>
      <c r="T685" s="566">
        <f t="shared" si="57"/>
        <v>0.68</v>
      </c>
      <c r="AC685" s="87">
        <f t="shared" si="62"/>
        <v>3</v>
      </c>
      <c r="AD685" s="87">
        <f t="shared" si="63"/>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1">J676</f>
        <v>0.67</v>
      </c>
      <c r="K686" s="113">
        <f t="shared" si="71"/>
        <v>0.1</v>
      </c>
      <c r="L686" s="98">
        <f t="shared" si="71"/>
        <v>100</v>
      </c>
      <c r="M686" s="86"/>
      <c r="N686" s="247">
        <f t="shared" si="54"/>
        <v>0.72000000000000008</v>
      </c>
      <c r="P686" s="247">
        <f t="shared" si="55"/>
        <v>0.62</v>
      </c>
      <c r="S686" s="566">
        <f t="shared" si="56"/>
        <v>0.68</v>
      </c>
      <c r="T686" s="566">
        <f t="shared" si="57"/>
        <v>0.63</v>
      </c>
      <c r="AC686" s="87">
        <f t="shared" si="62"/>
        <v>3</v>
      </c>
      <c r="AD686" s="87">
        <f t="shared" si="63"/>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1"/>
        <v>0.67</v>
      </c>
      <c r="K687" s="113">
        <f t="shared" si="71"/>
        <v>0.1</v>
      </c>
      <c r="L687" s="98">
        <f t="shared" si="71"/>
        <v>200</v>
      </c>
      <c r="M687" s="86"/>
      <c r="N687" s="247">
        <f t="shared" si="54"/>
        <v>0.72000000000000008</v>
      </c>
      <c r="P687" s="247">
        <f t="shared" si="55"/>
        <v>0.62</v>
      </c>
      <c r="S687" s="566">
        <f t="shared" si="56"/>
        <v>0.68</v>
      </c>
      <c r="T687" s="566">
        <f t="shared" ref="T687:T718" si="72">MIN($J551:$R551)+$T551-INDEX(DigSpread,$AD687+1,1)</f>
        <v>0.6100000000000001</v>
      </c>
      <c r="AC687" s="87">
        <f t="shared" si="62"/>
        <v>3</v>
      </c>
      <c r="AD687" s="87">
        <f t="shared" si="63"/>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1"/>
        <v>0.67</v>
      </c>
      <c r="K688" s="113">
        <f t="shared" si="71"/>
        <v>0.1</v>
      </c>
      <c r="L688" s="98">
        <f t="shared" si="71"/>
        <v>300</v>
      </c>
      <c r="M688" s="86"/>
      <c r="N688" s="247">
        <f t="shared" si="54"/>
        <v>0.72000000000000008</v>
      </c>
      <c r="P688" s="247">
        <f t="shared" si="55"/>
        <v>0.62</v>
      </c>
      <c r="S688" s="566">
        <f t="shared" si="56"/>
        <v>0.70000000000000007</v>
      </c>
      <c r="T688" s="566">
        <f t="shared" si="72"/>
        <v>0.58000000000000007</v>
      </c>
      <c r="AC688" s="87">
        <f t="shared" si="62"/>
        <v>3</v>
      </c>
      <c r="AD688" s="87">
        <f t="shared" si="63"/>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1"/>
        <v>0.64</v>
      </c>
      <c r="K689" s="113">
        <f t="shared" si="71"/>
        <v>0.1</v>
      </c>
      <c r="L689" s="98">
        <f t="shared" si="71"/>
        <v>1000</v>
      </c>
      <c r="M689" s="86"/>
      <c r="N689" s="247">
        <f t="shared" si="54"/>
        <v>0.69000000000000006</v>
      </c>
      <c r="P689" s="247">
        <f t="shared" si="55"/>
        <v>0.59</v>
      </c>
      <c r="S689" s="566">
        <f t="shared" si="56"/>
        <v>0.72</v>
      </c>
      <c r="T689" s="566">
        <f t="shared" si="72"/>
        <v>0.59</v>
      </c>
      <c r="AC689" s="87">
        <f t="shared" si="62"/>
        <v>3</v>
      </c>
      <c r="AD689" s="87">
        <f t="shared" si="63"/>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3">K689</f>
        <v>0.1</v>
      </c>
      <c r="L690" s="98">
        <f t="shared" si="73"/>
        <v>1000</v>
      </c>
      <c r="M690" s="86"/>
      <c r="N690" s="247">
        <f t="shared" si="54"/>
        <v>0.69000000000000006</v>
      </c>
      <c r="P690" s="247">
        <f t="shared" si="55"/>
        <v>0.59</v>
      </c>
      <c r="S690" s="566">
        <f t="shared" si="56"/>
        <v>0.72</v>
      </c>
      <c r="T690" s="566">
        <f t="shared" si="72"/>
        <v>0.56999999999999995</v>
      </c>
      <c r="AC690" s="87">
        <f t="shared" si="62"/>
        <v>3</v>
      </c>
      <c r="AD690" s="87">
        <f t="shared" si="63"/>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4">AVERAGE(K680:K681)</f>
        <v>0.10750000000000001</v>
      </c>
      <c r="L691" s="98">
        <f t="shared" si="74"/>
        <v>1000</v>
      </c>
      <c r="M691" s="86"/>
      <c r="N691" s="247">
        <f t="shared" si="54"/>
        <v>0.67625000000000002</v>
      </c>
      <c r="P691" s="247">
        <f t="shared" si="55"/>
        <v>0.56875000000000009</v>
      </c>
      <c r="S691" s="566">
        <f t="shared" si="56"/>
        <v>0.55999999999999994</v>
      </c>
      <c r="T691" s="566">
        <f t="shared" si="72"/>
        <v>0.41999999999999993</v>
      </c>
      <c r="AC691" s="87">
        <f t="shared" si="62"/>
        <v>3</v>
      </c>
      <c r="AD691" s="87">
        <f t="shared" si="63"/>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5">J682</f>
        <v>0.53</v>
      </c>
      <c r="K692" s="113">
        <f t="shared" si="75"/>
        <v>0.14000000000000001</v>
      </c>
      <c r="L692" s="98">
        <f t="shared" si="75"/>
        <v>1000</v>
      </c>
      <c r="M692" s="86"/>
      <c r="N692" s="247">
        <f t="shared" si="54"/>
        <v>0.60000000000000009</v>
      </c>
      <c r="P692" s="247">
        <f t="shared" si="55"/>
        <v>0.46</v>
      </c>
      <c r="S692" s="566">
        <f t="shared" si="56"/>
        <v>0.54999999999999993</v>
      </c>
      <c r="T692" s="566">
        <f t="shared" si="72"/>
        <v>0.40999999999999992</v>
      </c>
      <c r="AC692" s="87">
        <f t="shared" si="62"/>
        <v>3</v>
      </c>
      <c r="AD692" s="87">
        <f t="shared" si="63"/>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5"/>
        <v>0.53</v>
      </c>
      <c r="K693" s="113">
        <f t="shared" si="75"/>
        <v>0.14000000000000001</v>
      </c>
      <c r="L693" s="98">
        <f t="shared" si="75"/>
        <v>1000</v>
      </c>
      <c r="M693" s="86"/>
      <c r="N693" s="247">
        <f t="shared" si="54"/>
        <v>0.60000000000000009</v>
      </c>
      <c r="P693" s="247">
        <f t="shared" si="55"/>
        <v>0.46</v>
      </c>
      <c r="S693" s="566">
        <f t="shared" si="56"/>
        <v>0.53</v>
      </c>
      <c r="T693" s="566">
        <f t="shared" si="72"/>
        <v>0.41000000000000003</v>
      </c>
      <c r="AC693" s="87">
        <f t="shared" si="62"/>
        <v>3</v>
      </c>
      <c r="AD693" s="87">
        <f t="shared" si="63"/>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5"/>
        <v>0.53</v>
      </c>
      <c r="K694" s="113">
        <f t="shared" si="75"/>
        <v>0.14000000000000001</v>
      </c>
      <c r="L694" s="98">
        <f t="shared" si="75"/>
        <v>1000</v>
      </c>
      <c r="M694" s="86"/>
      <c r="N694" s="247">
        <f t="shared" si="54"/>
        <v>0.60000000000000009</v>
      </c>
      <c r="P694" s="247">
        <f t="shared" si="55"/>
        <v>0.46</v>
      </c>
      <c r="S694" s="566">
        <f t="shared" si="56"/>
        <v>0.5</v>
      </c>
      <c r="T694" s="566">
        <f t="shared" si="72"/>
        <v>0.38</v>
      </c>
      <c r="AC694" s="87">
        <f t="shared" si="62"/>
        <v>3</v>
      </c>
      <c r="AD694" s="87">
        <f t="shared" si="63"/>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5"/>
        <v>0.1</v>
      </c>
      <c r="L695" s="98">
        <f t="shared" si="75"/>
        <v>150</v>
      </c>
      <c r="M695" s="86"/>
      <c r="N695" s="247">
        <f t="shared" si="54"/>
        <v>0.54</v>
      </c>
      <c r="P695" s="247">
        <f t="shared" si="55"/>
        <v>0.44</v>
      </c>
      <c r="S695" s="566">
        <f t="shared" si="56"/>
        <v>0.68</v>
      </c>
      <c r="T695" s="566">
        <f t="shared" si="72"/>
        <v>0.68</v>
      </c>
      <c r="AC695" s="87">
        <f t="shared" si="62"/>
        <v>4</v>
      </c>
      <c r="AD695" s="87">
        <f t="shared" si="63"/>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6">J686</f>
        <v>0.67</v>
      </c>
      <c r="K696" s="113">
        <f t="shared" si="76"/>
        <v>0.1</v>
      </c>
      <c r="L696" s="98">
        <f t="shared" si="76"/>
        <v>100</v>
      </c>
      <c r="M696" s="86"/>
      <c r="N696" s="247">
        <f t="shared" si="54"/>
        <v>0.72000000000000008</v>
      </c>
      <c r="P696" s="247">
        <f t="shared" si="55"/>
        <v>0.62</v>
      </c>
      <c r="S696" s="566">
        <f t="shared" si="56"/>
        <v>0.68</v>
      </c>
      <c r="T696" s="566">
        <f t="shared" si="72"/>
        <v>0.63</v>
      </c>
      <c r="AC696" s="87">
        <f t="shared" si="62"/>
        <v>4</v>
      </c>
      <c r="AD696" s="87">
        <f t="shared" si="63"/>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6"/>
        <v>0.67</v>
      </c>
      <c r="K697" s="113">
        <f t="shared" si="76"/>
        <v>0.1</v>
      </c>
      <c r="L697" s="98">
        <f t="shared" si="76"/>
        <v>200</v>
      </c>
      <c r="M697" s="86"/>
      <c r="N697" s="247">
        <f t="shared" si="54"/>
        <v>0.72000000000000008</v>
      </c>
      <c r="P697" s="247">
        <f t="shared" si="55"/>
        <v>0.62</v>
      </c>
      <c r="S697" s="566">
        <f t="shared" si="56"/>
        <v>0.68</v>
      </c>
      <c r="T697" s="566">
        <f t="shared" si="72"/>
        <v>0.6100000000000001</v>
      </c>
      <c r="AC697" s="87">
        <f t="shared" si="62"/>
        <v>4</v>
      </c>
      <c r="AD697" s="87">
        <f t="shared" si="63"/>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6"/>
        <v>0.67</v>
      </c>
      <c r="K698" s="113">
        <f t="shared" si="76"/>
        <v>0.1</v>
      </c>
      <c r="L698" s="98">
        <f t="shared" si="76"/>
        <v>300</v>
      </c>
      <c r="M698" s="86"/>
      <c r="N698" s="247">
        <f t="shared" si="54"/>
        <v>0.72000000000000008</v>
      </c>
      <c r="P698" s="247">
        <f t="shared" si="55"/>
        <v>0.62</v>
      </c>
      <c r="S698" s="566">
        <f t="shared" si="56"/>
        <v>0.70000000000000007</v>
      </c>
      <c r="T698" s="566">
        <f t="shared" si="72"/>
        <v>0.58000000000000007</v>
      </c>
      <c r="AC698" s="87">
        <f t="shared" si="62"/>
        <v>4</v>
      </c>
      <c r="AD698" s="87">
        <f t="shared" si="63"/>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6"/>
        <v>0.64</v>
      </c>
      <c r="K699" s="113">
        <f t="shared" si="76"/>
        <v>0.1</v>
      </c>
      <c r="L699" s="98">
        <f t="shared" si="76"/>
        <v>1000</v>
      </c>
      <c r="M699" s="86"/>
      <c r="N699" s="247">
        <f t="shared" si="54"/>
        <v>0.69000000000000006</v>
      </c>
      <c r="P699" s="247">
        <f t="shared" si="55"/>
        <v>0.59</v>
      </c>
      <c r="S699" s="566">
        <f t="shared" si="56"/>
        <v>0.73</v>
      </c>
      <c r="T699" s="566">
        <f t="shared" si="72"/>
        <v>0.6</v>
      </c>
      <c r="AC699" s="87">
        <f t="shared" si="62"/>
        <v>4</v>
      </c>
      <c r="AD699" s="87">
        <f t="shared" si="63"/>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7">K699</f>
        <v>0.1</v>
      </c>
      <c r="L700" s="98">
        <f t="shared" si="77"/>
        <v>1000</v>
      </c>
      <c r="M700" s="86"/>
      <c r="N700" s="247">
        <f t="shared" si="54"/>
        <v>0.69000000000000006</v>
      </c>
      <c r="P700" s="247">
        <f t="shared" si="55"/>
        <v>0.59</v>
      </c>
      <c r="S700" s="566">
        <f t="shared" si="56"/>
        <v>0.73</v>
      </c>
      <c r="T700" s="566">
        <f t="shared" si="72"/>
        <v>0.57999999999999996</v>
      </c>
      <c r="AC700" s="87">
        <f t="shared" si="62"/>
        <v>4</v>
      </c>
      <c r="AD700" s="87">
        <f t="shared" si="63"/>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78">AVERAGE(K690:K691)</f>
        <v>0.10375000000000001</v>
      </c>
      <c r="L701" s="98">
        <f t="shared" si="78"/>
        <v>1000</v>
      </c>
      <c r="M701" s="86"/>
      <c r="N701" s="247">
        <f t="shared" si="54"/>
        <v>0.68312500000000009</v>
      </c>
      <c r="P701" s="247">
        <f t="shared" si="55"/>
        <v>0.57937500000000008</v>
      </c>
      <c r="S701" s="566">
        <f t="shared" si="56"/>
        <v>0.55999999999999994</v>
      </c>
      <c r="T701" s="566">
        <f t="shared" si="72"/>
        <v>0.41999999999999993</v>
      </c>
      <c r="AC701" s="87">
        <f t="shared" si="62"/>
        <v>4</v>
      </c>
      <c r="AD701" s="87">
        <f t="shared" si="63"/>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79">J692</f>
        <v>0.53</v>
      </c>
      <c r="K702" s="113">
        <f t="shared" si="79"/>
        <v>0.14000000000000001</v>
      </c>
      <c r="L702" s="98">
        <f t="shared" si="79"/>
        <v>1000</v>
      </c>
      <c r="M702" s="86"/>
      <c r="N702" s="247">
        <f t="shared" si="54"/>
        <v>0.60000000000000009</v>
      </c>
      <c r="P702" s="247">
        <f t="shared" si="55"/>
        <v>0.46</v>
      </c>
      <c r="S702" s="566">
        <f t="shared" si="56"/>
        <v>0.54999999999999993</v>
      </c>
      <c r="T702" s="566">
        <f t="shared" si="72"/>
        <v>0.40999999999999992</v>
      </c>
      <c r="AC702" s="87">
        <f t="shared" si="62"/>
        <v>4</v>
      </c>
      <c r="AD702" s="87">
        <f t="shared" si="63"/>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79"/>
        <v>0.53</v>
      </c>
      <c r="K703" s="113">
        <f t="shared" si="79"/>
        <v>0.14000000000000001</v>
      </c>
      <c r="L703" s="98">
        <f t="shared" si="79"/>
        <v>1000</v>
      </c>
      <c r="M703" s="86"/>
      <c r="N703" s="247">
        <f t="shared" si="54"/>
        <v>0.60000000000000009</v>
      </c>
      <c r="P703" s="247">
        <f t="shared" si="55"/>
        <v>0.46</v>
      </c>
      <c r="S703" s="566">
        <f t="shared" si="56"/>
        <v>0.53</v>
      </c>
      <c r="T703" s="566">
        <f t="shared" si="72"/>
        <v>0.41000000000000003</v>
      </c>
      <c r="AC703" s="87">
        <f t="shared" si="62"/>
        <v>4</v>
      </c>
      <c r="AD703" s="87">
        <f t="shared" si="63"/>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79"/>
        <v>0.53</v>
      </c>
      <c r="K704" s="113">
        <f t="shared" si="79"/>
        <v>0.14000000000000001</v>
      </c>
      <c r="L704" s="98">
        <f t="shared" si="79"/>
        <v>1000</v>
      </c>
      <c r="M704" s="86"/>
      <c r="N704" s="247">
        <f t="shared" si="54"/>
        <v>0.60000000000000009</v>
      </c>
      <c r="P704" s="247">
        <f t="shared" si="55"/>
        <v>0.46</v>
      </c>
      <c r="S704" s="566">
        <f t="shared" si="56"/>
        <v>0.5</v>
      </c>
      <c r="T704" s="566">
        <f t="shared" si="72"/>
        <v>0.38</v>
      </c>
      <c r="AC704" s="87">
        <f t="shared" si="62"/>
        <v>4</v>
      </c>
      <c r="AD704" s="87">
        <f t="shared" si="63"/>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4"/>
        <v>0.53087809367006378</v>
      </c>
      <c r="P705" s="247">
        <f t="shared" si="55"/>
        <v>0.47587809367006378</v>
      </c>
      <c r="S705" s="566">
        <f t="shared" si="56"/>
        <v>0.5</v>
      </c>
      <c r="T705" s="566">
        <f t="shared" si="72"/>
        <v>0.5</v>
      </c>
      <c r="AC705" s="87">
        <f t="shared" si="62"/>
        <v>5</v>
      </c>
      <c r="AD705" s="87">
        <f t="shared" si="63"/>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0">J696</f>
        <v>0.67</v>
      </c>
      <c r="K706" s="113">
        <f t="shared" si="80"/>
        <v>0.1</v>
      </c>
      <c r="L706" s="98">
        <f t="shared" si="80"/>
        <v>100</v>
      </c>
      <c r="M706" s="86"/>
      <c r="N706" s="247">
        <f t="shared" si="54"/>
        <v>0.72000000000000008</v>
      </c>
      <c r="P706" s="247">
        <f t="shared" si="55"/>
        <v>0.62</v>
      </c>
      <c r="S706" s="566">
        <f t="shared" si="56"/>
        <v>0.68</v>
      </c>
      <c r="T706" s="566">
        <f t="shared" si="72"/>
        <v>0.63</v>
      </c>
      <c r="AC706" s="87">
        <f t="shared" si="62"/>
        <v>5</v>
      </c>
      <c r="AD706" s="87">
        <f t="shared" si="63"/>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0"/>
        <v>0.67</v>
      </c>
      <c r="K707" s="113">
        <f t="shared" si="80"/>
        <v>0.1</v>
      </c>
      <c r="L707" s="98">
        <f t="shared" si="80"/>
        <v>200</v>
      </c>
      <c r="M707" s="86"/>
      <c r="N707" s="247">
        <f t="shared" si="54"/>
        <v>0.72000000000000008</v>
      </c>
      <c r="P707" s="247">
        <f t="shared" si="55"/>
        <v>0.62</v>
      </c>
      <c r="S707" s="566">
        <f t="shared" si="56"/>
        <v>0.68</v>
      </c>
      <c r="T707" s="566">
        <f t="shared" si="72"/>
        <v>0.6100000000000001</v>
      </c>
      <c r="AC707" s="87">
        <f t="shared" si="62"/>
        <v>5</v>
      </c>
      <c r="AD707" s="87">
        <f t="shared" si="63"/>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0"/>
        <v>0.67</v>
      </c>
      <c r="K708" s="113">
        <f t="shared" si="80"/>
        <v>0.1</v>
      </c>
      <c r="L708" s="98">
        <f t="shared" si="80"/>
        <v>300</v>
      </c>
      <c r="M708" s="86"/>
      <c r="N708" s="247">
        <f t="shared" si="54"/>
        <v>0.72000000000000008</v>
      </c>
      <c r="P708" s="247">
        <f t="shared" si="55"/>
        <v>0.62</v>
      </c>
      <c r="S708" s="566">
        <f t="shared" si="56"/>
        <v>0.70000000000000007</v>
      </c>
      <c r="T708" s="566">
        <f t="shared" si="72"/>
        <v>0.58000000000000007</v>
      </c>
      <c r="AC708" s="87">
        <f t="shared" si="62"/>
        <v>5</v>
      </c>
      <c r="AD708" s="87">
        <f t="shared" si="63"/>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0"/>
        <v>0.64</v>
      </c>
      <c r="K709" s="113">
        <f t="shared" si="80"/>
        <v>0.1</v>
      </c>
      <c r="L709" s="98">
        <f t="shared" si="80"/>
        <v>1000</v>
      </c>
      <c r="M709" s="86"/>
      <c r="N709" s="247">
        <f t="shared" si="54"/>
        <v>0.69000000000000006</v>
      </c>
      <c r="P709" s="247">
        <f t="shared" si="55"/>
        <v>0.59</v>
      </c>
      <c r="S709" s="566">
        <f t="shared" si="56"/>
        <v>0.73</v>
      </c>
      <c r="T709" s="566">
        <f t="shared" si="72"/>
        <v>0.6</v>
      </c>
      <c r="AC709" s="87">
        <f t="shared" si="62"/>
        <v>5</v>
      </c>
      <c r="AD709" s="87">
        <f t="shared" si="63"/>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1">K709</f>
        <v>0.1</v>
      </c>
      <c r="L710" s="98">
        <f t="shared" si="81"/>
        <v>1000</v>
      </c>
      <c r="M710" s="86"/>
      <c r="N710" s="247">
        <f t="shared" si="54"/>
        <v>0.69000000000000006</v>
      </c>
      <c r="P710" s="247">
        <f t="shared" si="55"/>
        <v>0.59</v>
      </c>
      <c r="S710" s="566">
        <f t="shared" si="56"/>
        <v>0.73</v>
      </c>
      <c r="T710" s="566">
        <f t="shared" si="72"/>
        <v>0.57999999999999996</v>
      </c>
      <c r="AC710" s="87">
        <f t="shared" si="62"/>
        <v>5</v>
      </c>
      <c r="AD710" s="87">
        <f t="shared" si="63"/>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2">AVERAGE(K700:K701)</f>
        <v>0.10187500000000001</v>
      </c>
      <c r="L711" s="98">
        <f t="shared" si="82"/>
        <v>1000</v>
      </c>
      <c r="M711" s="86"/>
      <c r="N711" s="247">
        <f t="shared" si="54"/>
        <v>0.68656250000000008</v>
      </c>
      <c r="P711" s="247">
        <f t="shared" si="55"/>
        <v>0.58468750000000014</v>
      </c>
      <c r="S711" s="566">
        <f t="shared" si="56"/>
        <v>0.55999999999999994</v>
      </c>
      <c r="T711" s="566">
        <f t="shared" si="72"/>
        <v>0.41999999999999993</v>
      </c>
      <c r="AC711" s="87">
        <f t="shared" si="62"/>
        <v>5</v>
      </c>
      <c r="AD711" s="87">
        <f t="shared" si="63"/>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3">J702</f>
        <v>0.53</v>
      </c>
      <c r="K712" s="113">
        <f t="shared" si="83"/>
        <v>0.14000000000000001</v>
      </c>
      <c r="L712" s="98">
        <f t="shared" si="83"/>
        <v>1000</v>
      </c>
      <c r="M712" s="86"/>
      <c r="N712" s="247">
        <f t="shared" si="54"/>
        <v>0.60000000000000009</v>
      </c>
      <c r="P712" s="247">
        <f t="shared" si="55"/>
        <v>0.46</v>
      </c>
      <c r="S712" s="566">
        <f t="shared" si="56"/>
        <v>0.54999999999999993</v>
      </c>
      <c r="T712" s="566">
        <f t="shared" si="72"/>
        <v>0.40999999999999992</v>
      </c>
      <c r="AC712" s="87">
        <f t="shared" si="62"/>
        <v>5</v>
      </c>
      <c r="AD712" s="87">
        <f t="shared" si="63"/>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3"/>
        <v>0.53</v>
      </c>
      <c r="K713" s="113">
        <f t="shared" si="83"/>
        <v>0.14000000000000001</v>
      </c>
      <c r="L713" s="98">
        <f t="shared" si="83"/>
        <v>1000</v>
      </c>
      <c r="M713" s="86"/>
      <c r="N713" s="247">
        <f t="shared" si="54"/>
        <v>0.60000000000000009</v>
      </c>
      <c r="P713" s="247">
        <f t="shared" si="55"/>
        <v>0.46</v>
      </c>
      <c r="S713" s="566">
        <f t="shared" si="56"/>
        <v>0.53</v>
      </c>
      <c r="T713" s="566">
        <f t="shared" si="72"/>
        <v>0.41000000000000003</v>
      </c>
      <c r="AC713" s="87">
        <f t="shared" si="62"/>
        <v>5</v>
      </c>
      <c r="AD713" s="87">
        <f t="shared" si="63"/>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3"/>
        <v>0.53</v>
      </c>
      <c r="K714" s="113">
        <f t="shared" si="83"/>
        <v>0.14000000000000001</v>
      </c>
      <c r="L714" s="98">
        <f t="shared" si="83"/>
        <v>1000</v>
      </c>
      <c r="M714" s="86"/>
      <c r="N714" s="247">
        <f t="shared" si="54"/>
        <v>0.60000000000000009</v>
      </c>
      <c r="P714" s="247">
        <f t="shared" si="55"/>
        <v>0.46</v>
      </c>
      <c r="S714" s="566">
        <f t="shared" si="56"/>
        <v>0.5</v>
      </c>
      <c r="T714" s="566">
        <f t="shared" si="72"/>
        <v>0.38</v>
      </c>
      <c r="AC714" s="87">
        <f t="shared" si="62"/>
        <v>5</v>
      </c>
      <c r="AD714" s="87">
        <f t="shared" si="63"/>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4"/>
        <v>0.53087809367006378</v>
      </c>
      <c r="P715" s="247">
        <f t="shared" si="55"/>
        <v>0.47587809367006378</v>
      </c>
      <c r="S715" s="566">
        <f t="shared" si="56"/>
        <v>0.5</v>
      </c>
      <c r="T715" s="566">
        <f t="shared" si="72"/>
        <v>0.5</v>
      </c>
      <c r="AC715" s="87">
        <f t="shared" si="62"/>
        <v>6</v>
      </c>
      <c r="AD715" s="87">
        <f t="shared" si="63"/>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4">J706</f>
        <v>0.67</v>
      </c>
      <c r="K716" s="113">
        <f t="shared" si="84"/>
        <v>0.1</v>
      </c>
      <c r="L716" s="98">
        <f t="shared" si="84"/>
        <v>100</v>
      </c>
      <c r="M716" s="86"/>
      <c r="N716" s="247">
        <f t="shared" si="54"/>
        <v>0.72000000000000008</v>
      </c>
      <c r="P716" s="247">
        <f t="shared" si="55"/>
        <v>0.62</v>
      </c>
      <c r="S716" s="566">
        <f t="shared" si="56"/>
        <v>0.68</v>
      </c>
      <c r="T716" s="566">
        <f t="shared" si="72"/>
        <v>0.63</v>
      </c>
      <c r="AC716" s="87">
        <f t="shared" si="62"/>
        <v>6</v>
      </c>
      <c r="AD716" s="87">
        <f t="shared" si="63"/>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4"/>
        <v>0.67</v>
      </c>
      <c r="K717" s="113">
        <f t="shared" si="84"/>
        <v>0.1</v>
      </c>
      <c r="L717" s="98">
        <f t="shared" si="84"/>
        <v>200</v>
      </c>
      <c r="M717" s="86"/>
      <c r="N717" s="247">
        <f t="shared" si="54"/>
        <v>0.72000000000000008</v>
      </c>
      <c r="P717" s="247">
        <f t="shared" si="55"/>
        <v>0.62</v>
      </c>
      <c r="S717" s="566">
        <f t="shared" si="56"/>
        <v>0.68</v>
      </c>
      <c r="T717" s="566">
        <f t="shared" si="72"/>
        <v>0.6100000000000001</v>
      </c>
      <c r="AC717" s="87">
        <f t="shared" si="62"/>
        <v>6</v>
      </c>
      <c r="AD717" s="87">
        <f t="shared" si="63"/>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4"/>
        <v>0.67</v>
      </c>
      <c r="K718" s="113">
        <f t="shared" si="84"/>
        <v>0.1</v>
      </c>
      <c r="L718" s="98">
        <f t="shared" si="84"/>
        <v>300</v>
      </c>
      <c r="M718" s="86"/>
      <c r="N718" s="247">
        <f t="shared" si="54"/>
        <v>0.72000000000000008</v>
      </c>
      <c r="P718" s="247">
        <f t="shared" si="55"/>
        <v>0.62</v>
      </c>
      <c r="S718" s="566">
        <f t="shared" si="56"/>
        <v>0.70000000000000007</v>
      </c>
      <c r="T718" s="566">
        <f t="shared" si="72"/>
        <v>0.58000000000000007</v>
      </c>
      <c r="AC718" s="87">
        <f t="shared" si="62"/>
        <v>6</v>
      </c>
      <c r="AD718" s="87">
        <f t="shared" si="63"/>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4"/>
        <v>0.64</v>
      </c>
      <c r="K719" s="113">
        <f t="shared" si="84"/>
        <v>0.1</v>
      </c>
      <c r="L719" s="98">
        <f t="shared" si="84"/>
        <v>1000</v>
      </c>
      <c r="M719" s="86"/>
      <c r="N719" s="247">
        <f t="shared" ref="N719:N754" si="85">$J719+$K719/2</f>
        <v>0.69000000000000006</v>
      </c>
      <c r="P719" s="247">
        <f t="shared" ref="P719:P754" si="86">$J719-$K719/2</f>
        <v>0.59</v>
      </c>
      <c r="S719" s="566">
        <f t="shared" ref="S719:S754" si="87">MAX($J583:$R583)+$T583</f>
        <v>0.73</v>
      </c>
      <c r="T719" s="566">
        <f t="shared" ref="T719:T750" si="88">MIN($J583:$R583)+$T583-INDEX(DigSpread,$AD719+1,1)</f>
        <v>0.6</v>
      </c>
      <c r="AC719" s="87">
        <f t="shared" si="62"/>
        <v>6</v>
      </c>
      <c r="AD719" s="87">
        <f t="shared" si="63"/>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89">K719</f>
        <v>0.1</v>
      </c>
      <c r="L720" s="98">
        <f t="shared" si="89"/>
        <v>1000</v>
      </c>
      <c r="M720" s="86"/>
      <c r="N720" s="247">
        <f t="shared" si="85"/>
        <v>0.69000000000000006</v>
      </c>
      <c r="P720" s="247">
        <f t="shared" si="86"/>
        <v>0.59</v>
      </c>
      <c r="S720" s="566">
        <f t="shared" si="87"/>
        <v>0.73</v>
      </c>
      <c r="T720" s="566">
        <f t="shared" si="88"/>
        <v>0.57999999999999996</v>
      </c>
      <c r="AC720" s="87">
        <f t="shared" si="62"/>
        <v>6</v>
      </c>
      <c r="AD720" s="87">
        <f t="shared" si="63"/>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0">AVERAGE(K710:K711)</f>
        <v>0.10093750000000001</v>
      </c>
      <c r="L721" s="98">
        <f t="shared" si="90"/>
        <v>1000</v>
      </c>
      <c r="M721" s="86"/>
      <c r="N721" s="247">
        <f t="shared" si="85"/>
        <v>0.68828125000000018</v>
      </c>
      <c r="P721" s="247">
        <f t="shared" si="86"/>
        <v>0.58734375000000005</v>
      </c>
      <c r="S721" s="566">
        <f t="shared" si="87"/>
        <v>0.55999999999999994</v>
      </c>
      <c r="T721" s="566">
        <f t="shared" si="88"/>
        <v>0.41999999999999993</v>
      </c>
      <c r="AC721" s="87">
        <f t="shared" si="62"/>
        <v>6</v>
      </c>
      <c r="AD721" s="87">
        <f t="shared" si="63"/>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1">J712</f>
        <v>0.53</v>
      </c>
      <c r="K722" s="113">
        <f t="shared" si="91"/>
        <v>0.14000000000000001</v>
      </c>
      <c r="L722" s="98">
        <f t="shared" si="91"/>
        <v>1000</v>
      </c>
      <c r="M722" s="86"/>
      <c r="N722" s="247">
        <f t="shared" si="85"/>
        <v>0.60000000000000009</v>
      </c>
      <c r="P722" s="247">
        <f t="shared" si="86"/>
        <v>0.46</v>
      </c>
      <c r="S722" s="566">
        <f t="shared" si="87"/>
        <v>0.54999999999999993</v>
      </c>
      <c r="T722" s="566">
        <f t="shared" si="88"/>
        <v>0.40999999999999992</v>
      </c>
      <c r="AC722" s="87">
        <f t="shared" si="62"/>
        <v>6</v>
      </c>
      <c r="AD722" s="87">
        <f t="shared" si="63"/>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1"/>
        <v>0.53</v>
      </c>
      <c r="K723" s="113">
        <f t="shared" si="91"/>
        <v>0.14000000000000001</v>
      </c>
      <c r="L723" s="98">
        <f t="shared" si="91"/>
        <v>1000</v>
      </c>
      <c r="M723" s="86"/>
      <c r="N723" s="247">
        <f t="shared" si="85"/>
        <v>0.60000000000000009</v>
      </c>
      <c r="P723" s="247">
        <f t="shared" si="86"/>
        <v>0.46</v>
      </c>
      <c r="S723" s="566">
        <f t="shared" si="87"/>
        <v>0.53</v>
      </c>
      <c r="T723" s="566">
        <f t="shared" si="88"/>
        <v>0.41000000000000003</v>
      </c>
      <c r="AC723" s="87">
        <f t="shared" si="62"/>
        <v>6</v>
      </c>
      <c r="AD723" s="87">
        <f t="shared" si="63"/>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1"/>
        <v>0.53</v>
      </c>
      <c r="K724" s="113">
        <f t="shared" si="91"/>
        <v>0.14000000000000001</v>
      </c>
      <c r="L724" s="98">
        <f t="shared" si="91"/>
        <v>1000</v>
      </c>
      <c r="M724" s="86"/>
      <c r="N724" s="247">
        <f t="shared" si="85"/>
        <v>0.60000000000000009</v>
      </c>
      <c r="P724" s="247">
        <f t="shared" si="86"/>
        <v>0.46</v>
      </c>
      <c r="S724" s="566">
        <f t="shared" si="87"/>
        <v>0.5</v>
      </c>
      <c r="T724" s="566">
        <f t="shared" si="88"/>
        <v>0.38</v>
      </c>
      <c r="AC724" s="87">
        <f t="shared" si="62"/>
        <v>6</v>
      </c>
      <c r="AD724" s="87">
        <f t="shared" si="63"/>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5"/>
        <v>0.53087809367006378</v>
      </c>
      <c r="P725" s="247">
        <f t="shared" si="86"/>
        <v>0.47587809367006378</v>
      </c>
      <c r="S725" s="566">
        <f t="shared" si="87"/>
        <v>0.5</v>
      </c>
      <c r="T725" s="566">
        <f t="shared" si="88"/>
        <v>0.5</v>
      </c>
      <c r="AC725" s="87">
        <f t="shared" si="62"/>
        <v>7</v>
      </c>
      <c r="AD725" s="87">
        <f t="shared" si="63"/>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5"/>
        <v>0.53087809367006378</v>
      </c>
      <c r="P726" s="247">
        <f t="shared" si="86"/>
        <v>0.47587809367006378</v>
      </c>
      <c r="S726" s="566">
        <f t="shared" si="87"/>
        <v>0.5</v>
      </c>
      <c r="T726" s="566">
        <f t="shared" si="88"/>
        <v>0.45</v>
      </c>
      <c r="AC726" s="87">
        <f t="shared" si="62"/>
        <v>7</v>
      </c>
      <c r="AD726" s="87">
        <f t="shared" si="63"/>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2">J717</f>
        <v>0.67</v>
      </c>
      <c r="K727" s="113">
        <f t="shared" si="92"/>
        <v>0.1</v>
      </c>
      <c r="L727" s="98">
        <f t="shared" si="92"/>
        <v>200</v>
      </c>
      <c r="M727" s="86"/>
      <c r="N727" s="247">
        <f t="shared" si="85"/>
        <v>0.72000000000000008</v>
      </c>
      <c r="P727" s="247">
        <f t="shared" si="86"/>
        <v>0.62</v>
      </c>
      <c r="S727" s="566">
        <f t="shared" si="87"/>
        <v>0.68</v>
      </c>
      <c r="T727" s="566">
        <f t="shared" si="88"/>
        <v>0.6100000000000001</v>
      </c>
      <c r="AC727" s="87">
        <f t="shared" si="62"/>
        <v>7</v>
      </c>
      <c r="AD727" s="87">
        <f t="shared" si="63"/>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2"/>
        <v>0.67</v>
      </c>
      <c r="K728" s="113">
        <f t="shared" si="92"/>
        <v>0.1</v>
      </c>
      <c r="L728" s="98">
        <f t="shared" si="92"/>
        <v>300</v>
      </c>
      <c r="M728" s="86"/>
      <c r="N728" s="247">
        <f t="shared" si="85"/>
        <v>0.72000000000000008</v>
      </c>
      <c r="P728" s="247">
        <f t="shared" si="86"/>
        <v>0.62</v>
      </c>
      <c r="S728" s="566">
        <f t="shared" si="87"/>
        <v>0.70000000000000007</v>
      </c>
      <c r="T728" s="566">
        <f t="shared" si="88"/>
        <v>0.58000000000000007</v>
      </c>
      <c r="AC728" s="87">
        <f t="shared" si="62"/>
        <v>7</v>
      </c>
      <c r="AD728" s="87">
        <f t="shared" si="63"/>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2"/>
        <v>0.64</v>
      </c>
      <c r="K729" s="113">
        <f t="shared" si="92"/>
        <v>0.1</v>
      </c>
      <c r="L729" s="98">
        <f t="shared" si="92"/>
        <v>1000</v>
      </c>
      <c r="M729" s="86"/>
      <c r="N729" s="247">
        <f t="shared" si="85"/>
        <v>0.69000000000000006</v>
      </c>
      <c r="P729" s="247">
        <f t="shared" si="86"/>
        <v>0.59</v>
      </c>
      <c r="S729" s="566">
        <f t="shared" si="87"/>
        <v>0.74</v>
      </c>
      <c r="T729" s="566">
        <f t="shared" si="88"/>
        <v>0.61</v>
      </c>
      <c r="AC729" s="87">
        <f t="shared" si="62"/>
        <v>7</v>
      </c>
      <c r="AD729" s="87">
        <f t="shared" si="63"/>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3">K729</f>
        <v>0.1</v>
      </c>
      <c r="L730" s="98">
        <f t="shared" si="93"/>
        <v>1000</v>
      </c>
      <c r="M730" s="86"/>
      <c r="N730" s="247">
        <f t="shared" si="85"/>
        <v>0.69000000000000006</v>
      </c>
      <c r="P730" s="247">
        <f t="shared" si="86"/>
        <v>0.59</v>
      </c>
      <c r="S730" s="566">
        <f t="shared" si="87"/>
        <v>0.74</v>
      </c>
      <c r="T730" s="566">
        <f t="shared" si="88"/>
        <v>0.59</v>
      </c>
      <c r="AC730" s="87">
        <f t="shared" ref="AC730:AC754" si="94">AC720+1</f>
        <v>7</v>
      </c>
      <c r="AD730" s="87">
        <f t="shared" ref="AD730:AD754" si="95">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6">AVERAGE(K720:K721)</f>
        <v>0.10046875000000001</v>
      </c>
      <c r="L731" s="98">
        <f t="shared" si="96"/>
        <v>1000</v>
      </c>
      <c r="M731" s="86"/>
      <c r="N731" s="247">
        <f t="shared" si="85"/>
        <v>0.68914062500000006</v>
      </c>
      <c r="P731" s="247">
        <f t="shared" si="86"/>
        <v>0.58867187499999996</v>
      </c>
      <c r="S731" s="566">
        <f t="shared" si="87"/>
        <v>0.55999999999999994</v>
      </c>
      <c r="T731" s="566">
        <f t="shared" si="88"/>
        <v>0.41999999999999993</v>
      </c>
      <c r="AC731" s="87">
        <f t="shared" si="94"/>
        <v>7</v>
      </c>
      <c r="AD731" s="87">
        <f t="shared" si="95"/>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7">J722</f>
        <v>0.53</v>
      </c>
      <c r="K732" s="113">
        <f t="shared" si="97"/>
        <v>0.14000000000000001</v>
      </c>
      <c r="L732" s="98">
        <f t="shared" si="97"/>
        <v>1000</v>
      </c>
      <c r="M732" s="86"/>
      <c r="N732" s="247">
        <f t="shared" si="85"/>
        <v>0.60000000000000009</v>
      </c>
      <c r="P732" s="247">
        <f t="shared" si="86"/>
        <v>0.46</v>
      </c>
      <c r="S732" s="566">
        <f t="shared" si="87"/>
        <v>0.54999999999999993</v>
      </c>
      <c r="T732" s="566">
        <f t="shared" si="88"/>
        <v>0.40999999999999992</v>
      </c>
      <c r="AC732" s="87">
        <f t="shared" si="94"/>
        <v>7</v>
      </c>
      <c r="AD732" s="87">
        <f t="shared" si="95"/>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7"/>
        <v>0.53</v>
      </c>
      <c r="K733" s="113">
        <f t="shared" si="97"/>
        <v>0.14000000000000001</v>
      </c>
      <c r="L733" s="98">
        <f t="shared" si="97"/>
        <v>1000</v>
      </c>
      <c r="M733" s="86"/>
      <c r="N733" s="247">
        <f t="shared" si="85"/>
        <v>0.60000000000000009</v>
      </c>
      <c r="P733" s="247">
        <f t="shared" si="86"/>
        <v>0.46</v>
      </c>
      <c r="S733" s="566">
        <f t="shared" si="87"/>
        <v>0.53</v>
      </c>
      <c r="T733" s="566">
        <f t="shared" si="88"/>
        <v>0.41000000000000003</v>
      </c>
      <c r="AC733" s="87">
        <f t="shared" si="94"/>
        <v>7</v>
      </c>
      <c r="AD733" s="87">
        <f t="shared" si="95"/>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7"/>
        <v>0.53</v>
      </c>
      <c r="K734" s="113">
        <f t="shared" si="97"/>
        <v>0.14000000000000001</v>
      </c>
      <c r="L734" s="98">
        <f t="shared" si="97"/>
        <v>1000</v>
      </c>
      <c r="M734" s="86"/>
      <c r="N734" s="247">
        <f t="shared" si="85"/>
        <v>0.60000000000000009</v>
      </c>
      <c r="P734" s="247">
        <f t="shared" si="86"/>
        <v>0.46</v>
      </c>
      <c r="S734" s="566">
        <f t="shared" si="87"/>
        <v>0.5</v>
      </c>
      <c r="T734" s="566">
        <f t="shared" si="88"/>
        <v>0.38</v>
      </c>
      <c r="AC734" s="87">
        <f t="shared" si="94"/>
        <v>7</v>
      </c>
      <c r="AD734" s="87">
        <f t="shared" si="95"/>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5"/>
        <v>0.53087809367006378</v>
      </c>
      <c r="P735" s="247">
        <f t="shared" si="86"/>
        <v>0.47587809367006378</v>
      </c>
      <c r="S735" s="566">
        <f t="shared" si="87"/>
        <v>0.5</v>
      </c>
      <c r="T735" s="566">
        <f t="shared" si="88"/>
        <v>0.5</v>
      </c>
      <c r="AC735" s="87">
        <f t="shared" si="94"/>
        <v>8</v>
      </c>
      <c r="AD735" s="87">
        <f t="shared" si="95"/>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5"/>
        <v>0.53087809367006378</v>
      </c>
      <c r="P736" s="247">
        <f t="shared" si="86"/>
        <v>0.47587809367006378</v>
      </c>
      <c r="S736" s="566">
        <f t="shared" si="87"/>
        <v>0.5</v>
      </c>
      <c r="T736" s="566">
        <f t="shared" si="88"/>
        <v>0.45</v>
      </c>
      <c r="AC736" s="87">
        <f t="shared" si="94"/>
        <v>8</v>
      </c>
      <c r="AD736" s="87">
        <f t="shared" si="95"/>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98">J727</f>
        <v>0.67</v>
      </c>
      <c r="K737" s="113">
        <f t="shared" si="98"/>
        <v>0.1</v>
      </c>
      <c r="L737" s="98">
        <f t="shared" si="98"/>
        <v>200</v>
      </c>
      <c r="M737" s="86"/>
      <c r="N737" s="247">
        <f t="shared" si="85"/>
        <v>0.72000000000000008</v>
      </c>
      <c r="P737" s="247">
        <f t="shared" si="86"/>
        <v>0.62</v>
      </c>
      <c r="S737" s="566">
        <f t="shared" si="87"/>
        <v>0.68</v>
      </c>
      <c r="T737" s="566">
        <f t="shared" si="88"/>
        <v>0.6100000000000001</v>
      </c>
      <c r="AC737" s="87">
        <f t="shared" si="94"/>
        <v>8</v>
      </c>
      <c r="AD737" s="87">
        <f t="shared" si="95"/>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98"/>
        <v>0.67</v>
      </c>
      <c r="K738" s="113">
        <f t="shared" si="98"/>
        <v>0.1</v>
      </c>
      <c r="L738" s="98">
        <f t="shared" si="98"/>
        <v>300</v>
      </c>
      <c r="M738" s="86"/>
      <c r="N738" s="247">
        <f t="shared" si="85"/>
        <v>0.72000000000000008</v>
      </c>
      <c r="P738" s="247">
        <f t="shared" si="86"/>
        <v>0.62</v>
      </c>
      <c r="S738" s="566">
        <f t="shared" si="87"/>
        <v>0.70000000000000007</v>
      </c>
      <c r="T738" s="566">
        <f t="shared" si="88"/>
        <v>0.58000000000000007</v>
      </c>
      <c r="AC738" s="87">
        <f t="shared" si="94"/>
        <v>8</v>
      </c>
      <c r="AD738" s="87">
        <f t="shared" si="95"/>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98"/>
        <v>0.64</v>
      </c>
      <c r="K739" s="113">
        <f t="shared" si="98"/>
        <v>0.1</v>
      </c>
      <c r="L739" s="98">
        <f t="shared" si="98"/>
        <v>1000</v>
      </c>
      <c r="M739" s="86"/>
      <c r="N739" s="247">
        <f t="shared" si="85"/>
        <v>0.69000000000000006</v>
      </c>
      <c r="P739" s="247">
        <f t="shared" si="86"/>
        <v>0.59</v>
      </c>
      <c r="S739" s="566">
        <f t="shared" si="87"/>
        <v>0.75</v>
      </c>
      <c r="T739" s="566">
        <f t="shared" si="88"/>
        <v>0.62</v>
      </c>
      <c r="AC739" s="87">
        <f t="shared" si="94"/>
        <v>8</v>
      </c>
      <c r="AD739" s="87">
        <f t="shared" si="95"/>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99">K739</f>
        <v>0.1</v>
      </c>
      <c r="L740" s="98">
        <f t="shared" si="99"/>
        <v>1000</v>
      </c>
      <c r="M740" s="87"/>
      <c r="N740" s="247">
        <f t="shared" si="85"/>
        <v>0.69000000000000006</v>
      </c>
      <c r="P740" s="247">
        <f t="shared" si="86"/>
        <v>0.59</v>
      </c>
      <c r="S740" s="566">
        <f t="shared" si="87"/>
        <v>0.75</v>
      </c>
      <c r="T740" s="566">
        <f t="shared" si="88"/>
        <v>0.6</v>
      </c>
      <c r="AC740" s="87">
        <f t="shared" si="94"/>
        <v>8</v>
      </c>
      <c r="AD740" s="87">
        <f t="shared" si="95"/>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0">AVERAGE(K730:K731)</f>
        <v>0.10023437500000001</v>
      </c>
      <c r="L741" s="98">
        <f t="shared" si="100"/>
        <v>1000</v>
      </c>
      <c r="M741" s="87"/>
      <c r="N741" s="247">
        <f t="shared" si="85"/>
        <v>0.6895703125</v>
      </c>
      <c r="P741" s="247">
        <f t="shared" si="86"/>
        <v>0.58933593749999991</v>
      </c>
      <c r="S741" s="566">
        <f t="shared" si="87"/>
        <v>0.55999999999999994</v>
      </c>
      <c r="T741" s="566">
        <f t="shared" si="88"/>
        <v>0.41999999999999993</v>
      </c>
      <c r="AC741" s="87">
        <f t="shared" si="94"/>
        <v>8</v>
      </c>
      <c r="AD741" s="87">
        <f t="shared" si="95"/>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1">J732</f>
        <v>0.53</v>
      </c>
      <c r="K742" s="113">
        <f t="shared" si="101"/>
        <v>0.14000000000000001</v>
      </c>
      <c r="L742" s="98">
        <f t="shared" si="101"/>
        <v>1000</v>
      </c>
      <c r="M742" s="87"/>
      <c r="N742" s="247">
        <f t="shared" si="85"/>
        <v>0.60000000000000009</v>
      </c>
      <c r="P742" s="247">
        <f t="shared" si="86"/>
        <v>0.46</v>
      </c>
      <c r="S742" s="566">
        <f t="shared" si="87"/>
        <v>0.54999999999999993</v>
      </c>
      <c r="T742" s="566">
        <f t="shared" si="88"/>
        <v>0.40999999999999992</v>
      </c>
      <c r="AC742" s="87">
        <f t="shared" si="94"/>
        <v>8</v>
      </c>
      <c r="AD742" s="87">
        <f t="shared" si="95"/>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1"/>
        <v>0.53</v>
      </c>
      <c r="K743" s="113">
        <f t="shared" si="101"/>
        <v>0.14000000000000001</v>
      </c>
      <c r="L743" s="98">
        <f t="shared" si="101"/>
        <v>1000</v>
      </c>
      <c r="M743" s="87"/>
      <c r="N743" s="247">
        <f t="shared" si="85"/>
        <v>0.60000000000000009</v>
      </c>
      <c r="P743" s="247">
        <f t="shared" si="86"/>
        <v>0.46</v>
      </c>
      <c r="S743" s="566">
        <f t="shared" si="87"/>
        <v>0.53</v>
      </c>
      <c r="T743" s="566">
        <f t="shared" si="88"/>
        <v>0.41000000000000003</v>
      </c>
      <c r="AC743" s="87">
        <f t="shared" si="94"/>
        <v>8</v>
      </c>
      <c r="AD743" s="87">
        <f t="shared" si="95"/>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1"/>
        <v>0.53</v>
      </c>
      <c r="K744" s="113">
        <f t="shared" si="101"/>
        <v>0.14000000000000001</v>
      </c>
      <c r="L744" s="98">
        <f t="shared" si="101"/>
        <v>1000</v>
      </c>
      <c r="M744" s="87"/>
      <c r="N744" s="247">
        <f t="shared" si="85"/>
        <v>0.60000000000000009</v>
      </c>
      <c r="P744" s="247">
        <f t="shared" si="86"/>
        <v>0.46</v>
      </c>
      <c r="S744" s="566">
        <f t="shared" si="87"/>
        <v>0.5</v>
      </c>
      <c r="T744" s="566">
        <f t="shared" si="88"/>
        <v>0.38</v>
      </c>
      <c r="AC744" s="87">
        <f t="shared" si="94"/>
        <v>8</v>
      </c>
      <c r="AD744" s="87">
        <f t="shared" si="95"/>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5"/>
        <v>0.53087809367006378</v>
      </c>
      <c r="P745" s="247">
        <f t="shared" si="86"/>
        <v>0.47587809367006378</v>
      </c>
      <c r="S745" s="566">
        <f t="shared" si="87"/>
        <v>0.5</v>
      </c>
      <c r="T745" s="566">
        <f t="shared" si="88"/>
        <v>0.5</v>
      </c>
      <c r="AC745" s="87">
        <f t="shared" si="94"/>
        <v>9</v>
      </c>
      <c r="AD745" s="87">
        <f t="shared" si="95"/>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5"/>
        <v>0.53087809367006378</v>
      </c>
      <c r="P746" s="247">
        <f t="shared" si="86"/>
        <v>0.47587809367006378</v>
      </c>
      <c r="S746" s="566">
        <f t="shared" si="87"/>
        <v>0.5</v>
      </c>
      <c r="T746" s="566">
        <f t="shared" si="88"/>
        <v>0.45</v>
      </c>
      <c r="AC746" s="87">
        <f t="shared" si="94"/>
        <v>9</v>
      </c>
      <c r="AD746" s="87">
        <f t="shared" si="95"/>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2">J737</f>
        <v>0.67</v>
      </c>
      <c r="K747" s="113">
        <f t="shared" si="102"/>
        <v>0.1</v>
      </c>
      <c r="L747" s="98">
        <f t="shared" si="102"/>
        <v>200</v>
      </c>
      <c r="M747" s="87"/>
      <c r="N747" s="247">
        <f t="shared" si="85"/>
        <v>0.72000000000000008</v>
      </c>
      <c r="P747" s="247">
        <f t="shared" si="86"/>
        <v>0.62</v>
      </c>
      <c r="S747" s="566">
        <f t="shared" si="87"/>
        <v>0.68</v>
      </c>
      <c r="T747" s="566">
        <f t="shared" si="88"/>
        <v>0.6100000000000001</v>
      </c>
      <c r="AC747" s="87">
        <f t="shared" si="94"/>
        <v>9</v>
      </c>
      <c r="AD747" s="87">
        <f t="shared" si="95"/>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2"/>
        <v>0.67</v>
      </c>
      <c r="K748" s="113">
        <f t="shared" si="102"/>
        <v>0.1</v>
      </c>
      <c r="L748" s="98">
        <f t="shared" si="102"/>
        <v>300</v>
      </c>
      <c r="M748" s="87"/>
      <c r="N748" s="247">
        <f t="shared" si="85"/>
        <v>0.72000000000000008</v>
      </c>
      <c r="P748" s="247">
        <f t="shared" si="86"/>
        <v>0.62</v>
      </c>
      <c r="S748" s="566">
        <f t="shared" si="87"/>
        <v>0.70000000000000007</v>
      </c>
      <c r="T748" s="566">
        <f t="shared" si="88"/>
        <v>0.58000000000000007</v>
      </c>
      <c r="AC748" s="87">
        <f t="shared" si="94"/>
        <v>9</v>
      </c>
      <c r="AD748" s="87">
        <f t="shared" si="95"/>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2"/>
        <v>0.64</v>
      </c>
      <c r="K749" s="113">
        <f t="shared" si="102"/>
        <v>0.1</v>
      </c>
      <c r="L749" s="98">
        <f t="shared" si="102"/>
        <v>1000</v>
      </c>
      <c r="M749" s="87"/>
      <c r="N749" s="247">
        <f t="shared" si="85"/>
        <v>0.69000000000000006</v>
      </c>
      <c r="P749" s="247">
        <f t="shared" si="86"/>
        <v>0.59</v>
      </c>
      <c r="S749" s="566">
        <f t="shared" si="87"/>
        <v>0.75</v>
      </c>
      <c r="T749" s="566">
        <f t="shared" si="88"/>
        <v>0.62</v>
      </c>
      <c r="AC749" s="87">
        <f t="shared" si="94"/>
        <v>9</v>
      </c>
      <c r="AD749" s="87">
        <f t="shared" si="95"/>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3">K749</f>
        <v>0.1</v>
      </c>
      <c r="L750" s="98">
        <f t="shared" si="103"/>
        <v>1000</v>
      </c>
      <c r="M750" s="87"/>
      <c r="N750" s="247">
        <f t="shared" si="85"/>
        <v>0.69000000000000006</v>
      </c>
      <c r="P750" s="247">
        <f t="shared" si="86"/>
        <v>0.59</v>
      </c>
      <c r="S750" s="566">
        <f t="shared" si="87"/>
        <v>0.75</v>
      </c>
      <c r="T750" s="566">
        <f t="shared" si="88"/>
        <v>0.6</v>
      </c>
      <c r="AC750" s="87">
        <f t="shared" si="94"/>
        <v>9</v>
      </c>
      <c r="AD750" s="87">
        <f t="shared" si="95"/>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4">AVERAGE(K740:K741)</f>
        <v>0.10011718750000001</v>
      </c>
      <c r="L751" s="98">
        <f t="shared" si="104"/>
        <v>1000</v>
      </c>
      <c r="M751" s="87"/>
      <c r="N751" s="247">
        <f t="shared" si="85"/>
        <v>0.68978515624999992</v>
      </c>
      <c r="P751" s="247">
        <f t="shared" si="86"/>
        <v>0.58966796874999994</v>
      </c>
      <c r="S751" s="566">
        <f t="shared" si="87"/>
        <v>0.55999999999999994</v>
      </c>
      <c r="T751" s="566">
        <f t="shared" ref="T751:T754" si="105">MIN($J615:$R615)+$T615-INDEX(DigSpread,$AD751+1,1)</f>
        <v>0.41999999999999993</v>
      </c>
      <c r="AC751" s="87">
        <f t="shared" si="94"/>
        <v>9</v>
      </c>
      <c r="AD751" s="87">
        <f t="shared" si="95"/>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6">J742</f>
        <v>0.53</v>
      </c>
      <c r="K752" s="113">
        <f t="shared" si="106"/>
        <v>0.14000000000000001</v>
      </c>
      <c r="L752" s="98">
        <f t="shared" si="106"/>
        <v>1000</v>
      </c>
      <c r="M752" s="87"/>
      <c r="N752" s="247">
        <f t="shared" si="85"/>
        <v>0.60000000000000009</v>
      </c>
      <c r="P752" s="247">
        <f t="shared" si="86"/>
        <v>0.46</v>
      </c>
      <c r="S752" s="566">
        <f t="shared" si="87"/>
        <v>0.54999999999999993</v>
      </c>
      <c r="T752" s="566">
        <f t="shared" si="105"/>
        <v>0.40999999999999992</v>
      </c>
      <c r="AC752" s="87">
        <f t="shared" si="94"/>
        <v>9</v>
      </c>
      <c r="AD752" s="87">
        <f t="shared" si="95"/>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6"/>
        <v>0.53</v>
      </c>
      <c r="K753" s="113">
        <f t="shared" si="106"/>
        <v>0.14000000000000001</v>
      </c>
      <c r="L753" s="98">
        <f t="shared" si="106"/>
        <v>1000</v>
      </c>
      <c r="M753" s="87"/>
      <c r="N753" s="247">
        <f t="shared" si="85"/>
        <v>0.60000000000000009</v>
      </c>
      <c r="P753" s="247">
        <f t="shared" si="86"/>
        <v>0.46</v>
      </c>
      <c r="S753" s="566">
        <f t="shared" si="87"/>
        <v>0.53</v>
      </c>
      <c r="T753" s="566">
        <f t="shared" si="105"/>
        <v>0.41000000000000003</v>
      </c>
      <c r="AC753" s="87">
        <f t="shared" si="94"/>
        <v>9</v>
      </c>
      <c r="AD753" s="87">
        <f t="shared" si="95"/>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6"/>
        <v>0.53</v>
      </c>
      <c r="K754" s="113">
        <f t="shared" si="106"/>
        <v>0.14000000000000001</v>
      </c>
      <c r="L754" s="98">
        <f t="shared" si="106"/>
        <v>1000</v>
      </c>
      <c r="M754" s="87"/>
      <c r="N754" s="247">
        <f t="shared" si="85"/>
        <v>0.60000000000000009</v>
      </c>
      <c r="P754" s="247">
        <f t="shared" si="86"/>
        <v>0.46</v>
      </c>
      <c r="S754" s="566">
        <f t="shared" si="87"/>
        <v>0.5</v>
      </c>
      <c r="T754" s="566">
        <f t="shared" si="105"/>
        <v>0.38</v>
      </c>
      <c r="AC754" s="87">
        <f t="shared" si="94"/>
        <v>9</v>
      </c>
      <c r="AD754" s="87">
        <f t="shared" si="95"/>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7">M775</f>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7"/>
        <v>0</v>
      </c>
      <c r="N783" s="246">
        <f t="shared" si="107"/>
        <v>0</v>
      </c>
      <c r="O783" s="246">
        <f t="shared" si="107"/>
        <v>0</v>
      </c>
      <c r="P783" s="246">
        <f t="shared" si="107"/>
        <v>0</v>
      </c>
      <c r="Q783" s="246">
        <f t="shared" si="107"/>
        <v>0</v>
      </c>
      <c r="R783" s="246">
        <f t="shared" si="107"/>
        <v>0</v>
      </c>
      <c r="S783" s="246">
        <f t="shared" si="107"/>
        <v>0</v>
      </c>
      <c r="T783" s="246">
        <f t="shared" si="107"/>
        <v>0</v>
      </c>
      <c r="U783" s="246">
        <f t="shared" si="107"/>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7"/>
        <v>0</v>
      </c>
      <c r="N784" s="246">
        <f t="shared" si="107"/>
        <v>0</v>
      </c>
      <c r="O784" s="246">
        <f t="shared" si="107"/>
        <v>0</v>
      </c>
      <c r="P784" s="246">
        <f t="shared" si="107"/>
        <v>0</v>
      </c>
      <c r="Q784" s="246">
        <f t="shared" si="107"/>
        <v>0</v>
      </c>
      <c r="R784" s="246">
        <f t="shared" si="107"/>
        <v>0</v>
      </c>
      <c r="S784" s="246">
        <f t="shared" si="107"/>
        <v>0</v>
      </c>
      <c r="T784" s="246">
        <f t="shared" si="107"/>
        <v>0</v>
      </c>
      <c r="U784" s="246">
        <f t="shared" si="107"/>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08">INDEX(N$775:N$784,MATCH($L785,$L$775:$L$784,0))</f>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09">INDEX(M$775:M$784,MATCH($L786,$L$775:$L$784,0))</f>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09"/>
        <v>0</v>
      </c>
      <c r="N799" s="5">
        <f t="shared" si="108"/>
        <v>0</v>
      </c>
      <c r="O799" s="5">
        <f t="shared" si="108"/>
        <v>0</v>
      </c>
      <c r="P799" s="5">
        <f t="shared" si="108"/>
        <v>0</v>
      </c>
      <c r="Q799" s="5">
        <f t="shared" si="108"/>
        <v>0</v>
      </c>
      <c r="R799" s="5">
        <f t="shared" si="108"/>
        <v>0</v>
      </c>
      <c r="S799" s="5">
        <f t="shared" si="108"/>
        <v>0</v>
      </c>
      <c r="T799" s="5">
        <f t="shared" si="108"/>
        <v>0</v>
      </c>
      <c r="U799" s="5">
        <f t="shared" si="108"/>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09"/>
        <v>0</v>
      </c>
      <c r="N800" s="5">
        <f t="shared" si="108"/>
        <v>0</v>
      </c>
      <c r="O800" s="5">
        <f t="shared" si="108"/>
        <v>0</v>
      </c>
      <c r="P800" s="5">
        <f t="shared" si="108"/>
        <v>0</v>
      </c>
      <c r="Q800" s="5">
        <f t="shared" si="108"/>
        <v>0</v>
      </c>
      <c r="R800" s="5">
        <f t="shared" si="108"/>
        <v>0</v>
      </c>
      <c r="S800" s="5">
        <f t="shared" si="108"/>
        <v>0</v>
      </c>
      <c r="T800" s="5">
        <f t="shared" si="108"/>
        <v>0</v>
      </c>
      <c r="U800" s="5">
        <f t="shared" si="108"/>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09"/>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09"/>
        <v>0</v>
      </c>
      <c r="N809" s="5">
        <f t="shared" si="109"/>
        <v>0</v>
      </c>
      <c r="O809" s="5">
        <f t="shared" si="109"/>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09"/>
        <v>0</v>
      </c>
      <c r="N811" s="5">
        <f t="shared" si="109"/>
        <v>0</v>
      </c>
      <c r="O811" s="5">
        <f>INDEX(O$775:O$784,MATCH($L811,$L$775:$L$784,0))</f>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09"/>
        <v>0</v>
      </c>
      <c r="N816" s="5">
        <f t="shared" si="109"/>
        <v>0</v>
      </c>
      <c r="O816" s="5">
        <f t="shared" si="109"/>
        <v>0</v>
      </c>
      <c r="P816" s="5">
        <f t="shared" si="109"/>
        <v>0</v>
      </c>
      <c r="Q816" s="5">
        <f t="shared" si="109"/>
        <v>0</v>
      </c>
      <c r="R816" s="5">
        <f t="shared" si="109"/>
        <v>0</v>
      </c>
      <c r="S816" s="5">
        <f t="shared" si="109"/>
        <v>0</v>
      </c>
      <c r="T816" s="5">
        <f t="shared" si="109"/>
        <v>0</v>
      </c>
      <c r="U816" s="5">
        <f t="shared" si="109"/>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09"/>
        <v>0</v>
      </c>
      <c r="N817" s="5">
        <f t="shared" si="109"/>
        <v>0</v>
      </c>
      <c r="O817" s="5">
        <f t="shared" si="109"/>
        <v>0</v>
      </c>
      <c r="P817" s="5">
        <f t="shared" si="109"/>
        <v>0</v>
      </c>
      <c r="Q817" s="5">
        <f t="shared" si="109"/>
        <v>0</v>
      </c>
      <c r="R817" s="5">
        <f t="shared" si="109"/>
        <v>0</v>
      </c>
      <c r="S817" s="5">
        <f t="shared" si="109"/>
        <v>0</v>
      </c>
      <c r="T817" s="5">
        <f t="shared" si="109"/>
        <v>0</v>
      </c>
      <c r="U817" s="5">
        <f t="shared" si="109"/>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0">INDEX(M$775:M$784,MATCH($L818,$L$775:$L$784,0))</f>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0"/>
        <v>0</v>
      </c>
      <c r="N823" s="5">
        <f t="shared" si="110"/>
        <v>0</v>
      </c>
      <c r="O823" s="5">
        <f t="shared" si="110"/>
        <v>0</v>
      </c>
      <c r="P823" s="5">
        <f t="shared" si="110"/>
        <v>0</v>
      </c>
      <c r="Q823" s="5">
        <f t="shared" si="110"/>
        <v>0</v>
      </c>
      <c r="R823" s="5">
        <f t="shared" si="110"/>
        <v>0</v>
      </c>
      <c r="S823" s="5">
        <f t="shared" si="110"/>
        <v>0</v>
      </c>
      <c r="T823" s="5">
        <f t="shared" si="110"/>
        <v>0</v>
      </c>
      <c r="U823" s="5">
        <f t="shared" si="110"/>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0"/>
        <v>0</v>
      </c>
      <c r="N833" s="5">
        <f t="shared" si="110"/>
        <v>0</v>
      </c>
      <c r="O833" s="5">
        <f t="shared" si="110"/>
        <v>0</v>
      </c>
      <c r="P833" s="5">
        <f t="shared" si="110"/>
        <v>0</v>
      </c>
      <c r="Q833" s="5">
        <f t="shared" si="110"/>
        <v>0</v>
      </c>
      <c r="R833" s="5">
        <f t="shared" si="110"/>
        <v>0</v>
      </c>
      <c r="S833" s="5">
        <f t="shared" si="110"/>
        <v>0</v>
      </c>
      <c r="T833" s="5">
        <f t="shared" si="110"/>
        <v>0</v>
      </c>
      <c r="U833" s="5">
        <f t="shared" si="110"/>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0"/>
        <v>0</v>
      </c>
      <c r="N843" s="5">
        <f t="shared" si="110"/>
        <v>0</v>
      </c>
      <c r="O843" s="5">
        <f t="shared" si="110"/>
        <v>0</v>
      </c>
      <c r="P843" s="5">
        <f t="shared" si="110"/>
        <v>0</v>
      </c>
      <c r="Q843" s="5">
        <f t="shared" si="110"/>
        <v>0</v>
      </c>
      <c r="R843" s="5">
        <f t="shared" si="110"/>
        <v>0</v>
      </c>
      <c r="S843" s="5">
        <f t="shared" si="110"/>
        <v>0</v>
      </c>
      <c r="T843" s="5">
        <f t="shared" si="110"/>
        <v>0</v>
      </c>
      <c r="U843" s="5">
        <f t="shared" si="110"/>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0"/>
        <v>0</v>
      </c>
      <c r="N844" s="5">
        <f t="shared" si="110"/>
        <v>0</v>
      </c>
      <c r="O844" s="5">
        <f t="shared" si="110"/>
        <v>0</v>
      </c>
      <c r="P844" s="5">
        <f t="shared" si="110"/>
        <v>0</v>
      </c>
      <c r="Q844" s="5">
        <f t="shared" si="110"/>
        <v>0</v>
      </c>
      <c r="R844" s="5">
        <f t="shared" si="110"/>
        <v>0</v>
      </c>
      <c r="S844" s="5">
        <f t="shared" si="110"/>
        <v>0</v>
      </c>
      <c r="T844" s="5">
        <f t="shared" si="110"/>
        <v>0</v>
      </c>
      <c r="U844" s="5">
        <f t="shared" si="110"/>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0"/>
        <v>0</v>
      </c>
      <c r="N848" s="5">
        <f t="shared" si="110"/>
        <v>0</v>
      </c>
      <c r="O848" s="5">
        <f t="shared" si="110"/>
        <v>0</v>
      </c>
      <c r="P848" s="5">
        <f t="shared" si="110"/>
        <v>0</v>
      </c>
      <c r="Q848" s="5">
        <f t="shared" si="110"/>
        <v>0</v>
      </c>
      <c r="R848" s="5">
        <f t="shared" si="110"/>
        <v>0</v>
      </c>
      <c r="S848" s="5">
        <f t="shared" si="110"/>
        <v>0</v>
      </c>
      <c r="T848" s="5">
        <f t="shared" si="110"/>
        <v>0</v>
      </c>
      <c r="U848" s="5">
        <f t="shared" si="110"/>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0"/>
        <v>0</v>
      </c>
      <c r="N849" s="5">
        <f t="shared" si="110"/>
        <v>0</v>
      </c>
      <c r="O849" s="5">
        <f t="shared" si="110"/>
        <v>0</v>
      </c>
      <c r="P849" s="5">
        <f t="shared" si="110"/>
        <v>0</v>
      </c>
      <c r="Q849" s="5">
        <f t="shared" si="110"/>
        <v>0</v>
      </c>
      <c r="R849" s="5">
        <f t="shared" si="110"/>
        <v>0</v>
      </c>
      <c r="S849" s="5">
        <f t="shared" si="110"/>
        <v>0</v>
      </c>
      <c r="T849" s="5">
        <f t="shared" si="110"/>
        <v>0</v>
      </c>
      <c r="U849" s="5">
        <f t="shared" si="110"/>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1">INDEX(M$775:M$784,MATCH($L850,$L$775:$L$784,0))</f>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1"/>
        <v>0</v>
      </c>
      <c r="N853" s="5">
        <f t="shared" si="111"/>
        <v>0</v>
      </c>
      <c r="O853" s="5">
        <f t="shared" si="111"/>
        <v>0</v>
      </c>
      <c r="P853" s="5">
        <f t="shared" si="111"/>
        <v>0</v>
      </c>
      <c r="Q853" s="5">
        <f t="shared" si="111"/>
        <v>0</v>
      </c>
      <c r="R853" s="5">
        <f t="shared" si="111"/>
        <v>0</v>
      </c>
      <c r="S853" s="5">
        <f t="shared" si="111"/>
        <v>0</v>
      </c>
      <c r="T853" s="5">
        <f t="shared" si="111"/>
        <v>0</v>
      </c>
      <c r="U853" s="5">
        <f t="shared" si="111"/>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1"/>
        <v>0</v>
      </c>
      <c r="N854" s="5">
        <f t="shared" si="111"/>
        <v>0</v>
      </c>
      <c r="O854" s="5">
        <f t="shared" si="111"/>
        <v>0</v>
      </c>
      <c r="P854" s="5">
        <f t="shared" si="111"/>
        <v>0</v>
      </c>
      <c r="Q854" s="5">
        <f t="shared" si="111"/>
        <v>0</v>
      </c>
      <c r="R854" s="5">
        <f t="shared" si="111"/>
        <v>0</v>
      </c>
      <c r="S854" s="5">
        <f t="shared" si="111"/>
        <v>0</v>
      </c>
      <c r="T854" s="5">
        <f t="shared" si="111"/>
        <v>0</v>
      </c>
      <c r="U854" s="5">
        <f t="shared" si="111"/>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1"/>
        <v>0</v>
      </c>
      <c r="N863" s="5">
        <f t="shared" si="111"/>
        <v>0</v>
      </c>
      <c r="O863" s="5">
        <f t="shared" si="111"/>
        <v>0</v>
      </c>
      <c r="P863" s="5">
        <f t="shared" si="111"/>
        <v>0</v>
      </c>
      <c r="Q863" s="5">
        <f t="shared" si="111"/>
        <v>0</v>
      </c>
      <c r="R863" s="5">
        <f t="shared" si="111"/>
        <v>0</v>
      </c>
      <c r="S863" s="5">
        <f t="shared" si="111"/>
        <v>0</v>
      </c>
      <c r="T863" s="5">
        <f t="shared" si="111"/>
        <v>0</v>
      </c>
      <c r="U863" s="5">
        <f t="shared" si="111"/>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1"/>
        <v>0</v>
      </c>
      <c r="N864" s="5">
        <f t="shared" si="111"/>
        <v>0</v>
      </c>
      <c r="O864" s="5">
        <f t="shared" si="111"/>
        <v>0</v>
      </c>
      <c r="P864" s="5">
        <f t="shared" si="111"/>
        <v>0</v>
      </c>
      <c r="Q864" s="5">
        <f t="shared" si="111"/>
        <v>0</v>
      </c>
      <c r="R864" s="5">
        <f t="shared" si="111"/>
        <v>0</v>
      </c>
      <c r="S864" s="5">
        <f t="shared" si="111"/>
        <v>0</v>
      </c>
      <c r="T864" s="5">
        <f t="shared" si="111"/>
        <v>0</v>
      </c>
      <c r="U864" s="5">
        <f t="shared" si="111"/>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1"/>
        <v>0</v>
      </c>
      <c r="N873" s="5">
        <f t="shared" si="111"/>
        <v>0</v>
      </c>
      <c r="O873" s="5">
        <f t="shared" si="111"/>
        <v>0</v>
      </c>
      <c r="P873" s="5">
        <f t="shared" si="111"/>
        <v>0</v>
      </c>
      <c r="Q873" s="5">
        <f t="shared" si="111"/>
        <v>0</v>
      </c>
      <c r="R873" s="5">
        <f t="shared" si="111"/>
        <v>0</v>
      </c>
      <c r="S873" s="5">
        <f t="shared" si="111"/>
        <v>0</v>
      </c>
      <c r="T873" s="5">
        <f t="shared" si="111"/>
        <v>0</v>
      </c>
      <c r="U873" s="5">
        <f t="shared" si="111"/>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1"/>
        <v>0</v>
      </c>
      <c r="N874" s="5">
        <f t="shared" si="111"/>
        <v>0</v>
      </c>
      <c r="O874" s="5">
        <f t="shared" si="111"/>
        <v>0</v>
      </c>
      <c r="P874" s="5">
        <f t="shared" si="111"/>
        <v>0</v>
      </c>
      <c r="Q874" s="5">
        <f t="shared" si="111"/>
        <v>0</v>
      </c>
      <c r="R874" s="5">
        <f t="shared" si="111"/>
        <v>0</v>
      </c>
      <c r="S874" s="5">
        <f t="shared" si="111"/>
        <v>0</v>
      </c>
      <c r="T874" s="5">
        <f t="shared" si="111"/>
        <v>0</v>
      </c>
      <c r="U874" s="5">
        <f t="shared" si="111"/>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2">J$145</f>
        <v>typ</v>
      </c>
      <c r="J891" s="23" t="str">
        <f t="shared" si="112"/>
        <v>z0</v>
      </c>
      <c r="K891" s="23" t="str">
        <f t="shared" si="112"/>
        <v>z1</v>
      </c>
      <c r="L891" s="23" t="str">
        <f t="shared" si="112"/>
        <v>z2</v>
      </c>
      <c r="M891" s="23" t="str">
        <f t="shared" si="112"/>
        <v>z3</v>
      </c>
      <c r="N891" s="23" t="str">
        <f t="shared" si="112"/>
        <v>z4</v>
      </c>
      <c r="O891" s="23" t="str">
        <f t="shared" si="112"/>
        <v>z5</v>
      </c>
      <c r="P891" s="23" t="str">
        <f t="shared" si="112"/>
        <v>z6</v>
      </c>
      <c r="Q891" s="23" t="str">
        <f t="shared" si="112"/>
        <v>z7</v>
      </c>
      <c r="R891" s="23" t="str">
        <f t="shared" si="112"/>
        <v>z8</v>
      </c>
      <c r="S891" s="22"/>
      <c r="T891" s="23" t="str">
        <f>J$145</f>
        <v>typ</v>
      </c>
      <c r="U891" s="23" t="str">
        <f t="shared" ref="U891:AC891" si="113">K$145</f>
        <v>z0</v>
      </c>
      <c r="V891" s="23" t="str">
        <f t="shared" si="113"/>
        <v>z1</v>
      </c>
      <c r="W891" s="23" t="str">
        <f t="shared" si="113"/>
        <v>z2</v>
      </c>
      <c r="X891" s="23" t="str">
        <f t="shared" si="113"/>
        <v>z3</v>
      </c>
      <c r="Y891" s="23" t="str">
        <f t="shared" si="113"/>
        <v>z4</v>
      </c>
      <c r="Z891" s="23" t="str">
        <f t="shared" si="113"/>
        <v>z5</v>
      </c>
      <c r="AA891" s="23" t="str">
        <f t="shared" si="113"/>
        <v>z6</v>
      </c>
      <c r="AB891" s="23" t="str">
        <f t="shared" si="113"/>
        <v>z7</v>
      </c>
      <c r="AC891" s="23" t="str">
        <f t="shared" si="113"/>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4">$K920</f>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4"/>
        <v>100</v>
      </c>
      <c r="M926" s="5">
        <f t="shared" si="114"/>
        <v>100</v>
      </c>
      <c r="N926" s="5">
        <f t="shared" si="114"/>
        <v>100</v>
      </c>
      <c r="O926" s="5">
        <f t="shared" si="114"/>
        <v>100</v>
      </c>
      <c r="P926" s="5">
        <f t="shared" si="114"/>
        <v>100</v>
      </c>
      <c r="Q926" s="5">
        <f t="shared" si="114"/>
        <v>100</v>
      </c>
      <c r="R926" s="5">
        <f t="shared" si="114"/>
        <v>100</v>
      </c>
      <c r="S926" s="5">
        <f t="shared" si="114"/>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4"/>
        <v>100</v>
      </c>
      <c r="M927" s="5">
        <f t="shared" si="114"/>
        <v>100</v>
      </c>
      <c r="N927" s="5">
        <f t="shared" si="114"/>
        <v>100</v>
      </c>
      <c r="O927" s="5">
        <f t="shared" si="114"/>
        <v>100</v>
      </c>
      <c r="P927" s="5">
        <f t="shared" si="114"/>
        <v>100</v>
      </c>
      <c r="Q927" s="5">
        <f t="shared" si="114"/>
        <v>100</v>
      </c>
      <c r="R927" s="5">
        <f t="shared" si="114"/>
        <v>100</v>
      </c>
      <c r="S927" s="5">
        <f t="shared" si="114"/>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4"/>
        <v>1250</v>
      </c>
      <c r="M928" s="5">
        <f t="shared" si="114"/>
        <v>1250</v>
      </c>
      <c r="N928" s="5">
        <f t="shared" si="114"/>
        <v>1250</v>
      </c>
      <c r="O928" s="5">
        <f t="shared" si="114"/>
        <v>1250</v>
      </c>
      <c r="P928" s="5">
        <f t="shared" si="114"/>
        <v>1250</v>
      </c>
      <c r="Q928" s="5">
        <f t="shared" si="114"/>
        <v>1250</v>
      </c>
      <c r="R928" s="5">
        <f t="shared" si="114"/>
        <v>1250</v>
      </c>
      <c r="S928" s="5">
        <f t="shared" si="114"/>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4"/>
        <v>1000</v>
      </c>
      <c r="M929" s="5">
        <f t="shared" si="114"/>
        <v>1000</v>
      </c>
      <c r="N929" s="5">
        <f t="shared" si="114"/>
        <v>1000</v>
      </c>
      <c r="O929" s="5">
        <f t="shared" si="114"/>
        <v>1000</v>
      </c>
      <c r="P929" s="5">
        <f t="shared" si="114"/>
        <v>1000</v>
      </c>
      <c r="Q929" s="5">
        <f t="shared" si="114"/>
        <v>1000</v>
      </c>
      <c r="R929" s="5">
        <f t="shared" si="114"/>
        <v>1000</v>
      </c>
      <c r="S929" s="5">
        <f t="shared" si="114"/>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5">$K931</f>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5"/>
        <v>100</v>
      </c>
      <c r="M933" s="5">
        <f t="shared" si="114"/>
        <v>100</v>
      </c>
      <c r="N933" s="5">
        <f t="shared" si="114"/>
        <v>100</v>
      </c>
      <c r="O933" s="5">
        <f t="shared" si="114"/>
        <v>100</v>
      </c>
      <c r="P933" s="5">
        <f t="shared" si="114"/>
        <v>100</v>
      </c>
      <c r="Q933" s="5">
        <f t="shared" si="114"/>
        <v>100</v>
      </c>
      <c r="R933" s="5">
        <f t="shared" si="114"/>
        <v>100</v>
      </c>
      <c r="S933" s="5">
        <f t="shared" si="114"/>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5"/>
        <v>100</v>
      </c>
      <c r="M934" s="5">
        <f t="shared" si="114"/>
        <v>100</v>
      </c>
      <c r="N934" s="5">
        <f t="shared" si="114"/>
        <v>100</v>
      </c>
      <c r="O934" s="5">
        <f t="shared" si="114"/>
        <v>100</v>
      </c>
      <c r="P934" s="5">
        <f t="shared" si="114"/>
        <v>100</v>
      </c>
      <c r="Q934" s="5">
        <f t="shared" si="114"/>
        <v>100</v>
      </c>
      <c r="R934" s="5">
        <f t="shared" si="114"/>
        <v>100</v>
      </c>
      <c r="S934" s="5">
        <f t="shared" si="114"/>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5"/>
        <v>1500</v>
      </c>
      <c r="M935" s="5">
        <f t="shared" si="114"/>
        <v>1500</v>
      </c>
      <c r="N935" s="5">
        <f t="shared" si="114"/>
        <v>1500</v>
      </c>
      <c r="O935" s="5">
        <f t="shared" si="114"/>
        <v>1500</v>
      </c>
      <c r="P935" s="5">
        <f t="shared" si="114"/>
        <v>1500</v>
      </c>
      <c r="Q935" s="5">
        <f t="shared" si="114"/>
        <v>1500</v>
      </c>
      <c r="R935" s="5">
        <f t="shared" si="114"/>
        <v>1500</v>
      </c>
      <c r="S935" s="5">
        <f t="shared" si="114"/>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5"/>
        <v>1500</v>
      </c>
      <c r="M936" s="5">
        <f t="shared" si="115"/>
        <v>1500</v>
      </c>
      <c r="N936" s="5">
        <f t="shared" si="115"/>
        <v>1500</v>
      </c>
      <c r="O936" s="5">
        <f t="shared" si="115"/>
        <v>1500</v>
      </c>
      <c r="P936" s="5">
        <f t="shared" si="115"/>
        <v>1500</v>
      </c>
      <c r="Q936" s="5">
        <f t="shared" si="115"/>
        <v>1500</v>
      </c>
      <c r="R936" s="5">
        <f t="shared" si="115"/>
        <v>1500</v>
      </c>
      <c r="S936" s="5">
        <f t="shared" si="115"/>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5"/>
        <v>1500</v>
      </c>
      <c r="M937" s="5">
        <f t="shared" si="115"/>
        <v>1500</v>
      </c>
      <c r="N937" s="5">
        <f t="shared" si="115"/>
        <v>1500</v>
      </c>
      <c r="O937" s="5">
        <f t="shared" si="115"/>
        <v>1500</v>
      </c>
      <c r="P937" s="5">
        <f t="shared" si="115"/>
        <v>1500</v>
      </c>
      <c r="Q937" s="5">
        <f t="shared" si="115"/>
        <v>1500</v>
      </c>
      <c r="R937" s="5">
        <f t="shared" si="115"/>
        <v>1500</v>
      </c>
      <c r="S937" s="5">
        <f t="shared" si="115"/>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5"/>
        <v>1250</v>
      </c>
      <c r="M938" s="5">
        <f t="shared" si="115"/>
        <v>1250</v>
      </c>
      <c r="N938" s="5">
        <f t="shared" si="115"/>
        <v>1250</v>
      </c>
      <c r="O938" s="5">
        <f t="shared" si="115"/>
        <v>1250</v>
      </c>
      <c r="P938" s="5">
        <f t="shared" si="115"/>
        <v>1250</v>
      </c>
      <c r="Q938" s="5">
        <f t="shared" si="115"/>
        <v>1250</v>
      </c>
      <c r="R938" s="5">
        <f t="shared" si="115"/>
        <v>1250</v>
      </c>
      <c r="S938" s="5">
        <f t="shared" si="115"/>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5"/>
        <v>1000</v>
      </c>
      <c r="M939" s="5">
        <f t="shared" si="115"/>
        <v>1000</v>
      </c>
      <c r="N939" s="5">
        <f t="shared" si="115"/>
        <v>1000</v>
      </c>
      <c r="O939" s="5">
        <f t="shared" si="115"/>
        <v>1000</v>
      </c>
      <c r="P939" s="5">
        <f t="shared" si="115"/>
        <v>1000</v>
      </c>
      <c r="Q939" s="5">
        <f t="shared" si="115"/>
        <v>1000</v>
      </c>
      <c r="R939" s="5">
        <f t="shared" si="115"/>
        <v>1000</v>
      </c>
      <c r="S939" s="5">
        <f t="shared" si="115"/>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5"/>
        <v>100</v>
      </c>
      <c r="M943" s="5">
        <f t="shared" si="115"/>
        <v>100</v>
      </c>
      <c r="N943" s="5">
        <f t="shared" si="115"/>
        <v>100</v>
      </c>
      <c r="O943" s="5">
        <f t="shared" si="115"/>
        <v>100</v>
      </c>
      <c r="P943" s="5">
        <f t="shared" si="115"/>
        <v>100</v>
      </c>
      <c r="Q943" s="5">
        <f t="shared" si="115"/>
        <v>100</v>
      </c>
      <c r="R943" s="5">
        <f t="shared" si="115"/>
        <v>100</v>
      </c>
      <c r="S943" s="5">
        <f t="shared" si="115"/>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5"/>
        <v>100</v>
      </c>
      <c r="M944" s="5">
        <f t="shared" si="115"/>
        <v>100</v>
      </c>
      <c r="N944" s="5">
        <f t="shared" si="115"/>
        <v>100</v>
      </c>
      <c r="O944" s="5">
        <f t="shared" si="115"/>
        <v>100</v>
      </c>
      <c r="P944" s="5">
        <f t="shared" si="115"/>
        <v>100</v>
      </c>
      <c r="Q944" s="5">
        <f t="shared" si="115"/>
        <v>100</v>
      </c>
      <c r="R944" s="5">
        <f t="shared" si="115"/>
        <v>100</v>
      </c>
      <c r="S944" s="5">
        <f t="shared" si="115"/>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5"/>
        <v>1500</v>
      </c>
      <c r="M946" s="5">
        <f t="shared" si="115"/>
        <v>1500</v>
      </c>
      <c r="N946" s="5">
        <f t="shared" si="115"/>
        <v>1500</v>
      </c>
      <c r="O946" s="5">
        <f t="shared" si="115"/>
        <v>1500</v>
      </c>
      <c r="P946" s="5">
        <f t="shared" si="115"/>
        <v>1500</v>
      </c>
      <c r="Q946" s="5">
        <f t="shared" si="115"/>
        <v>1500</v>
      </c>
      <c r="R946" s="5">
        <f t="shared" si="115"/>
        <v>1500</v>
      </c>
      <c r="S946" s="5">
        <f t="shared" si="115"/>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5"/>
        <v>1500</v>
      </c>
      <c r="M947" s="5">
        <f t="shared" si="115"/>
        <v>1500</v>
      </c>
      <c r="N947" s="5">
        <f t="shared" si="115"/>
        <v>1500</v>
      </c>
      <c r="O947" s="5">
        <f t="shared" si="115"/>
        <v>1500</v>
      </c>
      <c r="P947" s="5">
        <f t="shared" si="115"/>
        <v>1500</v>
      </c>
      <c r="Q947" s="5">
        <f t="shared" si="115"/>
        <v>1500</v>
      </c>
      <c r="R947" s="5">
        <f t="shared" si="115"/>
        <v>1500</v>
      </c>
      <c r="S947" s="5">
        <f t="shared" si="115"/>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5"/>
        <v>1250</v>
      </c>
      <c r="M948" s="5">
        <f t="shared" si="115"/>
        <v>1250</v>
      </c>
      <c r="N948" s="5">
        <f t="shared" si="115"/>
        <v>1250</v>
      </c>
      <c r="O948" s="5">
        <f t="shared" si="115"/>
        <v>1250</v>
      </c>
      <c r="P948" s="5">
        <f t="shared" si="115"/>
        <v>1250</v>
      </c>
      <c r="Q948" s="5">
        <f t="shared" si="115"/>
        <v>1250</v>
      </c>
      <c r="R948" s="5">
        <f t="shared" si="115"/>
        <v>1250</v>
      </c>
      <c r="S948" s="5">
        <f t="shared" si="115"/>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5"/>
        <v>1000</v>
      </c>
      <c r="M949" s="5">
        <f t="shared" si="115"/>
        <v>1000</v>
      </c>
      <c r="N949" s="5">
        <f t="shared" si="115"/>
        <v>1000</v>
      </c>
      <c r="O949" s="5">
        <f t="shared" si="115"/>
        <v>1000</v>
      </c>
      <c r="P949" s="5">
        <f t="shared" si="115"/>
        <v>1000</v>
      </c>
      <c r="Q949" s="5">
        <f t="shared" si="115"/>
        <v>1000</v>
      </c>
      <c r="R949" s="5">
        <f t="shared" si="115"/>
        <v>1000</v>
      </c>
      <c r="S949" s="5">
        <f t="shared" si="115"/>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5"/>
        <v>100</v>
      </c>
      <c r="M953" s="5">
        <f t="shared" si="115"/>
        <v>100</v>
      </c>
      <c r="N953" s="5">
        <f t="shared" si="115"/>
        <v>100</v>
      </c>
      <c r="O953" s="5">
        <f t="shared" si="115"/>
        <v>100</v>
      </c>
      <c r="P953" s="5">
        <f t="shared" si="115"/>
        <v>100</v>
      </c>
      <c r="Q953" s="5">
        <f t="shared" si="115"/>
        <v>100</v>
      </c>
      <c r="R953" s="5">
        <f t="shared" si="115"/>
        <v>100</v>
      </c>
      <c r="S953" s="5">
        <f t="shared" si="115"/>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5"/>
        <v>100</v>
      </c>
      <c r="M954" s="5">
        <f t="shared" si="115"/>
        <v>100</v>
      </c>
      <c r="N954" s="5">
        <f t="shared" si="115"/>
        <v>100</v>
      </c>
      <c r="O954" s="5">
        <f t="shared" si="115"/>
        <v>100</v>
      </c>
      <c r="P954" s="5">
        <f t="shared" si="115"/>
        <v>100</v>
      </c>
      <c r="Q954" s="5">
        <f t="shared" si="115"/>
        <v>100</v>
      </c>
      <c r="R954" s="5">
        <f t="shared" si="115"/>
        <v>100</v>
      </c>
      <c r="S954" s="5">
        <f t="shared" si="115"/>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5"/>
        <v>1500</v>
      </c>
      <c r="M956" s="5">
        <f t="shared" si="115"/>
        <v>1500</v>
      </c>
      <c r="N956" s="5">
        <f t="shared" si="115"/>
        <v>1500</v>
      </c>
      <c r="O956" s="5">
        <f t="shared" si="115"/>
        <v>1500</v>
      </c>
      <c r="P956" s="5">
        <f t="shared" si="115"/>
        <v>1500</v>
      </c>
      <c r="Q956" s="5">
        <f t="shared" si="115"/>
        <v>1500</v>
      </c>
      <c r="R956" s="5">
        <f t="shared" si="115"/>
        <v>1500</v>
      </c>
      <c r="S956" s="5">
        <f t="shared" si="115"/>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5"/>
        <v>1500</v>
      </c>
      <c r="M957" s="5">
        <f t="shared" si="115"/>
        <v>1500</v>
      </c>
      <c r="N957" s="5">
        <f t="shared" si="115"/>
        <v>1500</v>
      </c>
      <c r="O957" s="5">
        <f t="shared" si="115"/>
        <v>1500</v>
      </c>
      <c r="P957" s="5">
        <f t="shared" si="115"/>
        <v>1500</v>
      </c>
      <c r="Q957" s="5">
        <f t="shared" si="115"/>
        <v>1500</v>
      </c>
      <c r="R957" s="5">
        <f t="shared" si="115"/>
        <v>1500</v>
      </c>
      <c r="S957" s="5">
        <f t="shared" si="115"/>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5"/>
        <v>1250</v>
      </c>
      <c r="M958" s="5">
        <f t="shared" si="115"/>
        <v>1250</v>
      </c>
      <c r="N958" s="5">
        <f t="shared" si="115"/>
        <v>1250</v>
      </c>
      <c r="O958" s="5">
        <f t="shared" si="115"/>
        <v>1250</v>
      </c>
      <c r="P958" s="5">
        <f t="shared" si="115"/>
        <v>1250</v>
      </c>
      <c r="Q958" s="5">
        <f t="shared" si="115"/>
        <v>1250</v>
      </c>
      <c r="R958" s="5">
        <f t="shared" si="115"/>
        <v>1250</v>
      </c>
      <c r="S958" s="5">
        <f t="shared" si="115"/>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5"/>
        <v>1000</v>
      </c>
      <c r="M959" s="5">
        <f t="shared" si="115"/>
        <v>1000</v>
      </c>
      <c r="N959" s="5">
        <f t="shared" si="115"/>
        <v>1000</v>
      </c>
      <c r="O959" s="5">
        <f t="shared" si="115"/>
        <v>1000</v>
      </c>
      <c r="P959" s="5">
        <f t="shared" si="115"/>
        <v>1000</v>
      </c>
      <c r="Q959" s="5">
        <f t="shared" si="115"/>
        <v>1000</v>
      </c>
      <c r="R959" s="5">
        <f t="shared" si="115"/>
        <v>1000</v>
      </c>
      <c r="S959" s="5">
        <f t="shared" si="115"/>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6">$K963</f>
        <v>100</v>
      </c>
      <c r="M963" s="5">
        <f t="shared" si="116"/>
        <v>100</v>
      </c>
      <c r="N963" s="5">
        <f t="shared" si="116"/>
        <v>100</v>
      </c>
      <c r="O963" s="5">
        <f t="shared" si="116"/>
        <v>100</v>
      </c>
      <c r="P963" s="5">
        <f t="shared" si="116"/>
        <v>100</v>
      </c>
      <c r="Q963" s="5">
        <f t="shared" si="116"/>
        <v>100</v>
      </c>
      <c r="R963" s="5">
        <f t="shared" si="116"/>
        <v>100</v>
      </c>
      <c r="S963" s="5">
        <f t="shared" si="116"/>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6"/>
        <v>100</v>
      </c>
      <c r="M964" s="5">
        <f t="shared" si="116"/>
        <v>100</v>
      </c>
      <c r="N964" s="5">
        <f t="shared" si="116"/>
        <v>100</v>
      </c>
      <c r="O964" s="5">
        <f t="shared" si="116"/>
        <v>100</v>
      </c>
      <c r="P964" s="5">
        <f t="shared" si="116"/>
        <v>100</v>
      </c>
      <c r="Q964" s="5">
        <f t="shared" si="116"/>
        <v>100</v>
      </c>
      <c r="R964" s="5">
        <f t="shared" si="116"/>
        <v>100</v>
      </c>
      <c r="S964" s="5">
        <f t="shared" si="116"/>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6"/>
        <v>1500</v>
      </c>
      <c r="M966" s="5">
        <f t="shared" si="116"/>
        <v>1500</v>
      </c>
      <c r="N966" s="5">
        <f t="shared" si="116"/>
        <v>1500</v>
      </c>
      <c r="O966" s="5">
        <f t="shared" si="116"/>
        <v>1500</v>
      </c>
      <c r="P966" s="5">
        <f t="shared" si="116"/>
        <v>1500</v>
      </c>
      <c r="Q966" s="5">
        <f t="shared" si="116"/>
        <v>1500</v>
      </c>
      <c r="R966" s="5">
        <f t="shared" si="116"/>
        <v>1500</v>
      </c>
      <c r="S966" s="5">
        <f t="shared" si="116"/>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6"/>
        <v>1500</v>
      </c>
      <c r="M967" s="5">
        <f t="shared" si="116"/>
        <v>1500</v>
      </c>
      <c r="N967" s="5">
        <f t="shared" si="116"/>
        <v>1500</v>
      </c>
      <c r="O967" s="5">
        <f t="shared" si="116"/>
        <v>1500</v>
      </c>
      <c r="P967" s="5">
        <f t="shared" si="116"/>
        <v>1500</v>
      </c>
      <c r="Q967" s="5">
        <f t="shared" si="116"/>
        <v>1500</v>
      </c>
      <c r="R967" s="5">
        <f t="shared" si="116"/>
        <v>1500</v>
      </c>
      <c r="S967" s="5">
        <f t="shared" si="116"/>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6"/>
        <v>1250</v>
      </c>
      <c r="M968" s="5">
        <f t="shared" si="116"/>
        <v>1250</v>
      </c>
      <c r="N968" s="5">
        <f t="shared" si="116"/>
        <v>1250</v>
      </c>
      <c r="O968" s="5">
        <f t="shared" si="116"/>
        <v>1250</v>
      </c>
      <c r="P968" s="5">
        <f t="shared" si="116"/>
        <v>1250</v>
      </c>
      <c r="Q968" s="5">
        <f t="shared" si="116"/>
        <v>1250</v>
      </c>
      <c r="R968" s="5">
        <f t="shared" si="116"/>
        <v>1250</v>
      </c>
      <c r="S968" s="5">
        <f t="shared" si="116"/>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6"/>
        <v>1000</v>
      </c>
      <c r="M969" s="5">
        <f t="shared" si="116"/>
        <v>1000</v>
      </c>
      <c r="N969" s="5">
        <f t="shared" si="116"/>
        <v>1000</v>
      </c>
      <c r="O969" s="5">
        <f t="shared" si="116"/>
        <v>1000</v>
      </c>
      <c r="P969" s="5">
        <f t="shared" si="116"/>
        <v>1000</v>
      </c>
      <c r="Q969" s="5">
        <f t="shared" si="116"/>
        <v>1000</v>
      </c>
      <c r="R969" s="5">
        <f t="shared" si="116"/>
        <v>1000</v>
      </c>
      <c r="S969" s="5">
        <f t="shared" si="116"/>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6"/>
        <v>1000</v>
      </c>
      <c r="M970" s="5">
        <f t="shared" si="116"/>
        <v>1000</v>
      </c>
      <c r="N970" s="5">
        <f t="shared" si="116"/>
        <v>1000</v>
      </c>
      <c r="O970" s="5">
        <f t="shared" si="116"/>
        <v>1000</v>
      </c>
      <c r="P970" s="5">
        <f t="shared" si="116"/>
        <v>1000</v>
      </c>
      <c r="Q970" s="5">
        <f t="shared" si="116"/>
        <v>1000</v>
      </c>
      <c r="R970" s="5">
        <f t="shared" si="116"/>
        <v>1000</v>
      </c>
      <c r="S970" s="5">
        <f t="shared" si="116"/>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6"/>
        <v>100</v>
      </c>
      <c r="M973" s="5">
        <f t="shared" si="116"/>
        <v>100</v>
      </c>
      <c r="N973" s="5">
        <f t="shared" si="116"/>
        <v>100</v>
      </c>
      <c r="O973" s="5">
        <f t="shared" si="116"/>
        <v>100</v>
      </c>
      <c r="P973" s="5">
        <f t="shared" si="116"/>
        <v>100</v>
      </c>
      <c r="Q973" s="5">
        <f t="shared" si="116"/>
        <v>100</v>
      </c>
      <c r="R973" s="5">
        <f t="shared" si="116"/>
        <v>100</v>
      </c>
      <c r="S973" s="5">
        <f t="shared" si="116"/>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6"/>
        <v>100</v>
      </c>
      <c r="M974" s="5">
        <f t="shared" si="116"/>
        <v>100</v>
      </c>
      <c r="N974" s="5">
        <f t="shared" si="116"/>
        <v>100</v>
      </c>
      <c r="O974" s="5">
        <f t="shared" si="116"/>
        <v>100</v>
      </c>
      <c r="P974" s="5">
        <f t="shared" si="116"/>
        <v>100</v>
      </c>
      <c r="Q974" s="5">
        <f t="shared" si="116"/>
        <v>100</v>
      </c>
      <c r="R974" s="5">
        <f t="shared" si="116"/>
        <v>100</v>
      </c>
      <c r="S974" s="5">
        <f t="shared" si="116"/>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6"/>
        <v>1500</v>
      </c>
      <c r="M976" s="5">
        <f t="shared" si="116"/>
        <v>1500</v>
      </c>
      <c r="N976" s="5">
        <f t="shared" si="116"/>
        <v>1500</v>
      </c>
      <c r="O976" s="5">
        <f t="shared" si="116"/>
        <v>1500</v>
      </c>
      <c r="P976" s="5">
        <f t="shared" si="116"/>
        <v>1500</v>
      </c>
      <c r="Q976" s="5">
        <f t="shared" si="116"/>
        <v>1500</v>
      </c>
      <c r="R976" s="5">
        <f t="shared" si="116"/>
        <v>1500</v>
      </c>
      <c r="S976" s="5">
        <f t="shared" si="116"/>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6"/>
        <v>1500</v>
      </c>
      <c r="M977" s="5">
        <f t="shared" si="116"/>
        <v>1500</v>
      </c>
      <c r="N977" s="5">
        <f t="shared" si="116"/>
        <v>1500</v>
      </c>
      <c r="O977" s="5">
        <f t="shared" si="116"/>
        <v>1500</v>
      </c>
      <c r="P977" s="5">
        <f t="shared" si="116"/>
        <v>1500</v>
      </c>
      <c r="Q977" s="5">
        <f t="shared" si="116"/>
        <v>1500</v>
      </c>
      <c r="R977" s="5">
        <f t="shared" si="116"/>
        <v>1500</v>
      </c>
      <c r="S977" s="5">
        <f t="shared" si="116"/>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6"/>
        <v>1250</v>
      </c>
      <c r="M978" s="5">
        <f t="shared" si="116"/>
        <v>1250</v>
      </c>
      <c r="N978" s="5">
        <f t="shared" si="116"/>
        <v>1250</v>
      </c>
      <c r="O978" s="5">
        <f t="shared" si="116"/>
        <v>1250</v>
      </c>
      <c r="P978" s="5">
        <f t="shared" si="116"/>
        <v>1250</v>
      </c>
      <c r="Q978" s="5">
        <f t="shared" si="116"/>
        <v>1250</v>
      </c>
      <c r="R978" s="5">
        <f t="shared" si="116"/>
        <v>1250</v>
      </c>
      <c r="S978" s="5">
        <f t="shared" si="116"/>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6"/>
        <v>1000</v>
      </c>
      <c r="M979" s="5">
        <f t="shared" si="116"/>
        <v>1000</v>
      </c>
      <c r="N979" s="5">
        <f t="shared" si="116"/>
        <v>1000</v>
      </c>
      <c r="O979" s="5">
        <f t="shared" si="116"/>
        <v>1000</v>
      </c>
      <c r="P979" s="5">
        <f t="shared" si="116"/>
        <v>1000</v>
      </c>
      <c r="Q979" s="5">
        <f t="shared" si="116"/>
        <v>1000</v>
      </c>
      <c r="R979" s="5">
        <f t="shared" si="116"/>
        <v>1000</v>
      </c>
      <c r="S979" s="5">
        <f t="shared" si="116"/>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6"/>
        <v>1000</v>
      </c>
      <c r="M980" s="5">
        <f t="shared" si="116"/>
        <v>1000</v>
      </c>
      <c r="N980" s="5">
        <f t="shared" si="116"/>
        <v>1000</v>
      </c>
      <c r="O980" s="5">
        <f t="shared" si="116"/>
        <v>1000</v>
      </c>
      <c r="P980" s="5">
        <f t="shared" si="116"/>
        <v>1000</v>
      </c>
      <c r="Q980" s="5">
        <f t="shared" si="116"/>
        <v>1000</v>
      </c>
      <c r="R980" s="5">
        <f t="shared" si="116"/>
        <v>1000</v>
      </c>
      <c r="S980" s="5">
        <f t="shared" si="116"/>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6"/>
        <v>100</v>
      </c>
      <c r="M983" s="5">
        <f t="shared" si="116"/>
        <v>100</v>
      </c>
      <c r="N983" s="5">
        <f t="shared" si="116"/>
        <v>100</v>
      </c>
      <c r="O983" s="5">
        <f t="shared" si="116"/>
        <v>100</v>
      </c>
      <c r="P983" s="5">
        <f t="shared" si="116"/>
        <v>100</v>
      </c>
      <c r="Q983" s="5">
        <f t="shared" si="116"/>
        <v>100</v>
      </c>
      <c r="R983" s="5">
        <f t="shared" si="116"/>
        <v>100</v>
      </c>
      <c r="S983" s="5">
        <f t="shared" si="116"/>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6"/>
        <v>100</v>
      </c>
      <c r="M984" s="5">
        <f t="shared" si="116"/>
        <v>100</v>
      </c>
      <c r="N984" s="5">
        <f t="shared" si="116"/>
        <v>100</v>
      </c>
      <c r="O984" s="5">
        <f t="shared" si="116"/>
        <v>100</v>
      </c>
      <c r="P984" s="5">
        <f t="shared" si="116"/>
        <v>100</v>
      </c>
      <c r="Q984" s="5">
        <f t="shared" si="116"/>
        <v>100</v>
      </c>
      <c r="R984" s="5">
        <f t="shared" si="116"/>
        <v>100</v>
      </c>
      <c r="S984" s="5">
        <f t="shared" si="116"/>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6"/>
        <v>1500</v>
      </c>
      <c r="M986" s="5">
        <f t="shared" si="116"/>
        <v>1500</v>
      </c>
      <c r="N986" s="5">
        <f t="shared" si="116"/>
        <v>1500</v>
      </c>
      <c r="O986" s="5">
        <f t="shared" si="116"/>
        <v>1500</v>
      </c>
      <c r="P986" s="5">
        <f t="shared" si="116"/>
        <v>1500</v>
      </c>
      <c r="Q986" s="5">
        <f t="shared" si="116"/>
        <v>1500</v>
      </c>
      <c r="R986" s="5">
        <f t="shared" si="116"/>
        <v>1500</v>
      </c>
      <c r="S986" s="5">
        <f t="shared" si="116"/>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6"/>
        <v>1500</v>
      </c>
      <c r="M987" s="5">
        <f t="shared" si="116"/>
        <v>1500</v>
      </c>
      <c r="N987" s="5">
        <f t="shared" si="116"/>
        <v>1500</v>
      </c>
      <c r="O987" s="5">
        <f t="shared" si="116"/>
        <v>1500</v>
      </c>
      <c r="P987" s="5">
        <f t="shared" si="116"/>
        <v>1500</v>
      </c>
      <c r="Q987" s="5">
        <f t="shared" si="116"/>
        <v>1500</v>
      </c>
      <c r="R987" s="5">
        <f t="shared" si="116"/>
        <v>1500</v>
      </c>
      <c r="S987" s="5">
        <f t="shared" si="116"/>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6"/>
        <v>1250</v>
      </c>
      <c r="M988" s="5">
        <f t="shared" si="116"/>
        <v>1250</v>
      </c>
      <c r="N988" s="5">
        <f t="shared" si="116"/>
        <v>1250</v>
      </c>
      <c r="O988" s="5">
        <f t="shared" si="116"/>
        <v>1250</v>
      </c>
      <c r="P988" s="5">
        <f t="shared" si="116"/>
        <v>1250</v>
      </c>
      <c r="Q988" s="5">
        <f t="shared" si="116"/>
        <v>1250</v>
      </c>
      <c r="R988" s="5">
        <f t="shared" si="116"/>
        <v>1250</v>
      </c>
      <c r="S988" s="5">
        <f t="shared" si="116"/>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6"/>
        <v>1000</v>
      </c>
      <c r="M990" s="5">
        <f t="shared" si="116"/>
        <v>1000</v>
      </c>
      <c r="N990" s="5">
        <f t="shared" si="116"/>
        <v>1000</v>
      </c>
      <c r="O990" s="5">
        <f t="shared" si="116"/>
        <v>1000</v>
      </c>
      <c r="P990" s="5">
        <f t="shared" si="116"/>
        <v>1000</v>
      </c>
      <c r="Q990" s="5">
        <f t="shared" si="116"/>
        <v>1000</v>
      </c>
      <c r="R990" s="5">
        <f t="shared" si="116"/>
        <v>1000</v>
      </c>
      <c r="S990" s="5">
        <f t="shared" si="116"/>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6"/>
        <v>1000</v>
      </c>
      <c r="M991" s="5">
        <f t="shared" si="116"/>
        <v>1000</v>
      </c>
      <c r="N991" s="5">
        <f t="shared" si="116"/>
        <v>1000</v>
      </c>
      <c r="O991" s="5">
        <f t="shared" si="116"/>
        <v>1000</v>
      </c>
      <c r="P991" s="5">
        <f t="shared" si="116"/>
        <v>1000</v>
      </c>
      <c r="Q991" s="5">
        <f t="shared" si="116"/>
        <v>1000</v>
      </c>
      <c r="R991" s="5">
        <f t="shared" si="116"/>
        <v>1000</v>
      </c>
      <c r="S991" s="5">
        <f t="shared" si="116"/>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si="116"/>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6"/>
        <v>100</v>
      </c>
      <c r="M993" s="5">
        <f t="shared" si="116"/>
        <v>100</v>
      </c>
      <c r="N993" s="5">
        <f t="shared" si="116"/>
        <v>100</v>
      </c>
      <c r="O993" s="5">
        <f t="shared" si="116"/>
        <v>100</v>
      </c>
      <c r="P993" s="5">
        <f t="shared" si="116"/>
        <v>100</v>
      </c>
      <c r="Q993" s="5">
        <f t="shared" si="116"/>
        <v>100</v>
      </c>
      <c r="R993" s="5">
        <f t="shared" si="116"/>
        <v>100</v>
      </c>
      <c r="S993" s="5">
        <f t="shared" si="116"/>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6"/>
        <v>100</v>
      </c>
      <c r="M994" s="5">
        <f t="shared" si="116"/>
        <v>100</v>
      </c>
      <c r="N994" s="5">
        <f t="shared" si="116"/>
        <v>100</v>
      </c>
      <c r="O994" s="5">
        <f t="shared" si="116"/>
        <v>100</v>
      </c>
      <c r="P994" s="5">
        <f t="shared" si="116"/>
        <v>100</v>
      </c>
      <c r="Q994" s="5">
        <f t="shared" si="116"/>
        <v>100</v>
      </c>
      <c r="R994" s="5">
        <f t="shared" si="116"/>
        <v>100</v>
      </c>
      <c r="S994" s="5">
        <f t="shared" ref="S994" si="117">$K994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18">$K995</f>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18"/>
        <v>1500</v>
      </c>
      <c r="M996" s="5">
        <f t="shared" si="118"/>
        <v>1500</v>
      </c>
      <c r="N996" s="5">
        <f t="shared" si="118"/>
        <v>1500</v>
      </c>
      <c r="O996" s="5">
        <f t="shared" si="118"/>
        <v>1500</v>
      </c>
      <c r="P996" s="5">
        <f t="shared" si="118"/>
        <v>1500</v>
      </c>
      <c r="Q996" s="5">
        <f t="shared" si="118"/>
        <v>1500</v>
      </c>
      <c r="R996" s="5">
        <f t="shared" si="118"/>
        <v>1500</v>
      </c>
      <c r="S996" s="5">
        <f t="shared" si="118"/>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18"/>
        <v>1500</v>
      </c>
      <c r="M997" s="5">
        <f t="shared" si="118"/>
        <v>1500</v>
      </c>
      <c r="N997" s="5">
        <f t="shared" si="118"/>
        <v>1500</v>
      </c>
      <c r="O997" s="5">
        <f t="shared" si="118"/>
        <v>1500</v>
      </c>
      <c r="P997" s="5">
        <f t="shared" si="118"/>
        <v>1500</v>
      </c>
      <c r="Q997" s="5">
        <f t="shared" si="118"/>
        <v>1500</v>
      </c>
      <c r="R997" s="5">
        <f t="shared" si="118"/>
        <v>1500</v>
      </c>
      <c r="S997" s="5">
        <f t="shared" si="118"/>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18"/>
        <v>1250</v>
      </c>
      <c r="M998" s="5">
        <f t="shared" si="118"/>
        <v>1250</v>
      </c>
      <c r="N998" s="5">
        <f t="shared" si="118"/>
        <v>1250</v>
      </c>
      <c r="O998" s="5">
        <f t="shared" si="118"/>
        <v>1250</v>
      </c>
      <c r="P998" s="5">
        <f t="shared" si="118"/>
        <v>1250</v>
      </c>
      <c r="Q998" s="5">
        <f t="shared" si="118"/>
        <v>1250</v>
      </c>
      <c r="R998" s="5">
        <f t="shared" si="118"/>
        <v>1250</v>
      </c>
      <c r="S998" s="5">
        <f t="shared" si="118"/>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18"/>
        <v>1000</v>
      </c>
      <c r="M1000" s="5">
        <f t="shared" si="118"/>
        <v>1000</v>
      </c>
      <c r="N1000" s="5">
        <f t="shared" si="118"/>
        <v>1000</v>
      </c>
      <c r="O1000" s="5">
        <f t="shared" si="118"/>
        <v>1000</v>
      </c>
      <c r="P1000" s="5">
        <f t="shared" si="118"/>
        <v>1000</v>
      </c>
      <c r="Q1000" s="5">
        <f t="shared" si="118"/>
        <v>1000</v>
      </c>
      <c r="R1000" s="5">
        <f t="shared" si="118"/>
        <v>1000</v>
      </c>
      <c r="S1000" s="5">
        <f t="shared" si="118"/>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18"/>
        <v>1000</v>
      </c>
      <c r="M1001" s="5">
        <f t="shared" si="118"/>
        <v>1000</v>
      </c>
      <c r="N1001" s="5">
        <f t="shared" si="118"/>
        <v>1000</v>
      </c>
      <c r="O1001" s="5">
        <f t="shared" si="118"/>
        <v>1000</v>
      </c>
      <c r="P1001" s="5">
        <f t="shared" si="118"/>
        <v>1000</v>
      </c>
      <c r="Q1001" s="5">
        <f t="shared" si="118"/>
        <v>1000</v>
      </c>
      <c r="R1001" s="5">
        <f t="shared" si="118"/>
        <v>1000</v>
      </c>
      <c r="S1001" s="5">
        <f t="shared" si="118"/>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18"/>
        <v>100</v>
      </c>
      <c r="M1003" s="5">
        <f t="shared" si="118"/>
        <v>100</v>
      </c>
      <c r="N1003" s="5">
        <f t="shared" si="118"/>
        <v>100</v>
      </c>
      <c r="O1003" s="5">
        <f t="shared" si="118"/>
        <v>100</v>
      </c>
      <c r="P1003" s="5">
        <f t="shared" si="118"/>
        <v>100</v>
      </c>
      <c r="Q1003" s="5">
        <f t="shared" si="118"/>
        <v>100</v>
      </c>
      <c r="R1003" s="5">
        <f t="shared" si="118"/>
        <v>100</v>
      </c>
      <c r="S1003" s="5">
        <f t="shared" si="118"/>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18"/>
        <v>100</v>
      </c>
      <c r="M1004" s="5">
        <f t="shared" si="118"/>
        <v>100</v>
      </c>
      <c r="N1004" s="5">
        <f t="shared" si="118"/>
        <v>100</v>
      </c>
      <c r="O1004" s="5">
        <f t="shared" si="118"/>
        <v>100</v>
      </c>
      <c r="P1004" s="5">
        <f t="shared" si="118"/>
        <v>100</v>
      </c>
      <c r="Q1004" s="5">
        <f t="shared" si="118"/>
        <v>100</v>
      </c>
      <c r="R1004" s="5">
        <f t="shared" si="118"/>
        <v>100</v>
      </c>
      <c r="S1004" s="5">
        <f t="shared" si="118"/>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18"/>
        <v>1500</v>
      </c>
      <c r="M1006" s="5">
        <f t="shared" si="118"/>
        <v>1500</v>
      </c>
      <c r="N1006" s="5">
        <f t="shared" si="118"/>
        <v>1500</v>
      </c>
      <c r="O1006" s="5">
        <f t="shared" si="118"/>
        <v>1500</v>
      </c>
      <c r="P1006" s="5">
        <f t="shared" si="118"/>
        <v>1500</v>
      </c>
      <c r="Q1006" s="5">
        <f t="shared" si="118"/>
        <v>1500</v>
      </c>
      <c r="R1006" s="5">
        <f t="shared" si="118"/>
        <v>1500</v>
      </c>
      <c r="S1006" s="5">
        <f t="shared" si="118"/>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18"/>
        <v>1500</v>
      </c>
      <c r="M1007" s="5">
        <f t="shared" si="118"/>
        <v>1500</v>
      </c>
      <c r="N1007" s="5">
        <f t="shared" si="118"/>
        <v>1500</v>
      </c>
      <c r="O1007" s="5">
        <f t="shared" si="118"/>
        <v>1500</v>
      </c>
      <c r="P1007" s="5">
        <f t="shared" si="118"/>
        <v>1500</v>
      </c>
      <c r="Q1007" s="5">
        <f t="shared" si="118"/>
        <v>1500</v>
      </c>
      <c r="R1007" s="5">
        <f t="shared" si="118"/>
        <v>1500</v>
      </c>
      <c r="S1007" s="5">
        <f t="shared" si="118"/>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18"/>
        <v>1250</v>
      </c>
      <c r="M1008" s="5">
        <f t="shared" si="118"/>
        <v>1250</v>
      </c>
      <c r="N1008" s="5">
        <f t="shared" si="118"/>
        <v>1250</v>
      </c>
      <c r="O1008" s="5">
        <f t="shared" si="118"/>
        <v>1250</v>
      </c>
      <c r="P1008" s="5">
        <f t="shared" si="118"/>
        <v>1250</v>
      </c>
      <c r="Q1008" s="5">
        <f t="shared" si="118"/>
        <v>1250</v>
      </c>
      <c r="R1008" s="5">
        <f t="shared" si="118"/>
        <v>1250</v>
      </c>
      <c r="S1008" s="5">
        <f t="shared" si="118"/>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18"/>
        <v>1000</v>
      </c>
      <c r="M1010" s="5">
        <f t="shared" si="118"/>
        <v>1000</v>
      </c>
      <c r="N1010" s="5">
        <f t="shared" si="118"/>
        <v>1000</v>
      </c>
      <c r="O1010" s="5">
        <f t="shared" si="118"/>
        <v>1000</v>
      </c>
      <c r="P1010" s="5">
        <f t="shared" si="118"/>
        <v>1000</v>
      </c>
      <c r="Q1010" s="5">
        <f t="shared" si="118"/>
        <v>1000</v>
      </c>
      <c r="R1010" s="5">
        <f t="shared" si="118"/>
        <v>1000</v>
      </c>
      <c r="S1010" s="5">
        <f t="shared" si="118"/>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18"/>
        <v>1000</v>
      </c>
      <c r="M1011" s="5">
        <f t="shared" si="118"/>
        <v>1000</v>
      </c>
      <c r="N1011" s="5">
        <f t="shared" si="118"/>
        <v>1000</v>
      </c>
      <c r="O1011" s="5">
        <f t="shared" si="118"/>
        <v>1000</v>
      </c>
      <c r="P1011" s="5">
        <f t="shared" si="118"/>
        <v>1000</v>
      </c>
      <c r="Q1011" s="5">
        <f t="shared" si="118"/>
        <v>1000</v>
      </c>
      <c r="R1011" s="5">
        <f t="shared" si="118"/>
        <v>1000</v>
      </c>
      <c r="S1011" s="5">
        <f t="shared" si="118"/>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18"/>
        <v>100</v>
      </c>
      <c r="M1013" s="5">
        <f t="shared" si="118"/>
        <v>100</v>
      </c>
      <c r="N1013" s="5">
        <f t="shared" si="118"/>
        <v>100</v>
      </c>
      <c r="O1013" s="5">
        <f t="shared" si="118"/>
        <v>100</v>
      </c>
      <c r="P1013" s="5">
        <f t="shared" si="118"/>
        <v>100</v>
      </c>
      <c r="Q1013" s="5">
        <f t="shared" si="118"/>
        <v>100</v>
      </c>
      <c r="R1013" s="5">
        <f t="shared" si="118"/>
        <v>100</v>
      </c>
      <c r="S1013" s="5">
        <f t="shared" si="118"/>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18"/>
        <v>100</v>
      </c>
      <c r="M1014" s="5">
        <f t="shared" si="118"/>
        <v>100</v>
      </c>
      <c r="N1014" s="5">
        <f t="shared" si="118"/>
        <v>100</v>
      </c>
      <c r="O1014" s="5">
        <f t="shared" si="118"/>
        <v>100</v>
      </c>
      <c r="P1014" s="5">
        <f t="shared" si="118"/>
        <v>100</v>
      </c>
      <c r="Q1014" s="5">
        <f t="shared" si="118"/>
        <v>100</v>
      </c>
      <c r="R1014" s="5">
        <f t="shared" si="118"/>
        <v>100</v>
      </c>
      <c r="S1014" s="5">
        <f t="shared" si="118"/>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18"/>
        <v>1500</v>
      </c>
      <c r="M1016" s="5">
        <f t="shared" si="118"/>
        <v>1500</v>
      </c>
      <c r="N1016" s="5">
        <f t="shared" si="118"/>
        <v>1500</v>
      </c>
      <c r="O1016" s="5">
        <f t="shared" si="118"/>
        <v>1500</v>
      </c>
      <c r="P1016" s="5">
        <f t="shared" si="118"/>
        <v>1500</v>
      </c>
      <c r="Q1016" s="5">
        <f t="shared" si="118"/>
        <v>1500</v>
      </c>
      <c r="R1016" s="5">
        <f t="shared" si="118"/>
        <v>1500</v>
      </c>
      <c r="S1016" s="5">
        <f t="shared" si="118"/>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18"/>
        <v>1500</v>
      </c>
      <c r="M1017" s="5">
        <f t="shared" si="118"/>
        <v>1500</v>
      </c>
      <c r="N1017" s="5">
        <f t="shared" si="118"/>
        <v>1500</v>
      </c>
      <c r="O1017" s="5">
        <f t="shared" si="118"/>
        <v>1500</v>
      </c>
      <c r="P1017" s="5">
        <f t="shared" si="118"/>
        <v>1500</v>
      </c>
      <c r="Q1017" s="5">
        <f t="shared" si="118"/>
        <v>1500</v>
      </c>
      <c r="R1017" s="5">
        <f t="shared" si="118"/>
        <v>1500</v>
      </c>
      <c r="S1017" s="5">
        <f t="shared" si="118"/>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18"/>
        <v>1250</v>
      </c>
      <c r="M1018" s="5">
        <f t="shared" si="118"/>
        <v>1250</v>
      </c>
      <c r="N1018" s="5">
        <f t="shared" si="118"/>
        <v>1250</v>
      </c>
      <c r="O1018" s="5">
        <f t="shared" si="118"/>
        <v>1250</v>
      </c>
      <c r="P1018" s="5">
        <f t="shared" si="118"/>
        <v>1250</v>
      </c>
      <c r="Q1018" s="5">
        <f t="shared" si="118"/>
        <v>1250</v>
      </c>
      <c r="R1018" s="5">
        <f t="shared" si="118"/>
        <v>1250</v>
      </c>
      <c r="S1018" s="5">
        <f t="shared" si="118"/>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18"/>
        <v>1000</v>
      </c>
      <c r="M1019" s="5">
        <f t="shared" si="118"/>
        <v>1000</v>
      </c>
      <c r="N1019" s="5">
        <f t="shared" si="118"/>
        <v>1000</v>
      </c>
      <c r="O1019" s="5">
        <f t="shared" si="118"/>
        <v>1000</v>
      </c>
      <c r="P1019" s="5">
        <f t="shared" si="118"/>
        <v>1000</v>
      </c>
      <c r="Q1019" s="5">
        <f t="shared" si="118"/>
        <v>1000</v>
      </c>
      <c r="R1019" s="5">
        <f t="shared" si="118"/>
        <v>1000</v>
      </c>
      <c r="S1019" s="5">
        <f t="shared" si="118"/>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J519:R528">
    <cfRule type="expression" dxfId="26" priority="2" stopIfTrue="1">
      <formula>OR($M$461:$M495=1)</formula>
    </cfRule>
  </conditionalFormatting>
  <conditionalFormatting sqref="J150:S150">
    <cfRule type="expression" dxfId="25" priority="6">
      <formula>J$151&lt;MIN(i_date_node_zm)</formula>
    </cfRule>
  </conditionalFormatting>
  <conditionalFormatting sqref="K464:K473 M464:M473">
    <cfRule type="expression" dxfId="24" priority="7" stopIfTrue="1">
      <formula>OR($M$495:$M495=1)</formula>
    </cfRule>
  </conditionalFormatting>
  <conditionalFormatting sqref="K496:K505">
    <cfRule type="expression" dxfId="23" priority="8" stopIfTrue="1">
      <formula>OR($M$495:$M496=1)</formula>
    </cfRule>
  </conditionalFormatting>
  <conditionalFormatting sqref="M519:R528 J529:R618 T529:T618">
    <cfRule type="expression" dxfId="22" priority="11" stopIfTrue="1">
      <formula>AND(OFFSET($M$496,$AD519,$AC519)=1,OFFSET($M$496,$AD518,$AC519)=1)</formula>
    </cfRule>
  </conditionalFormatting>
  <conditionalFormatting sqref="N655:N754">
    <cfRule type="expression" dxfId="21" priority="9" stopIfTrue="1">
      <formula>AND(N655&lt;$S655,OFFSET($M$496,$AD655,$AC655,1,1)&gt;0)</formula>
    </cfRule>
  </conditionalFormatting>
  <conditionalFormatting sqref="P655:P754">
    <cfRule type="expression" dxfId="20" priority="10" stopIfTrue="1">
      <formula>AND(P655&gt;$T655,OFFSET($M$496,$AD655,$AC655,1,1)&gt;0)</formula>
    </cfRule>
  </conditionalFormatting>
  <conditionalFormatting sqref="T519:T528">
    <cfRule type="expression" dxfId="19" priority="1" stopIfTrue="1">
      <formula>OR($M$461:$M495=1)</formula>
    </cfRule>
  </conditionalFormatting>
  <conditionalFormatting sqref="V519:V528">
    <cfRule type="expression" dxfId="18" priority="3"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3" t="s">
        <v>172</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174</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814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97">
        <v>0.93309924686373547</v>
      </c>
      <c r="O464" s="97">
        <v>0.93309924686373547</v>
      </c>
      <c r="P464" s="97">
        <v>0.93309924686373547</v>
      </c>
      <c r="Q464" s="97">
        <v>0.93309924686373547</v>
      </c>
      <c r="R464" s="97">
        <v>0.93309924686373547</v>
      </c>
      <c r="S464" s="97">
        <v>0.93309924686373547</v>
      </c>
      <c r="T464" s="97">
        <v>0.93309924686373547</v>
      </c>
      <c r="U464" s="97">
        <v>0.93309924686373547</v>
      </c>
      <c r="V464" s="97">
        <v>0.93309924686373547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97">
        <v>0.81849366759607789</v>
      </c>
      <c r="O465" s="97">
        <v>0.81849366759607789</v>
      </c>
      <c r="P465" s="97">
        <v>0.81849366759607789</v>
      </c>
      <c r="Q465" s="97">
        <v>0.81849366759607789</v>
      </c>
      <c r="R465" s="97">
        <v>0.81849366759607789</v>
      </c>
      <c r="S465" s="97">
        <v>0.81849366759607789</v>
      </c>
      <c r="T465" s="97">
        <v>0.81849366759607789</v>
      </c>
      <c r="U465" s="97">
        <v>0.81849366759607789</v>
      </c>
      <c r="V465" s="97">
        <v>0.81849366759607789</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97">
        <v>0.68014514059228337</v>
      </c>
      <c r="O466" s="97">
        <v>0.68014514059228337</v>
      </c>
      <c r="P466" s="97">
        <v>0.68014514059228337</v>
      </c>
      <c r="Q466" s="97">
        <v>0.68014514059228337</v>
      </c>
      <c r="R466" s="97">
        <v>0.68014514059228337</v>
      </c>
      <c r="S466" s="97">
        <v>0.68014514059228337</v>
      </c>
      <c r="T466" s="97">
        <v>0.68014514059228337</v>
      </c>
      <c r="U466" s="97">
        <v>0.68014514059228337</v>
      </c>
      <c r="V466" s="97">
        <v>0.68014514059228337</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97">
        <v>0.56733314119896172</v>
      </c>
      <c r="O467" s="97">
        <v>0.56733314119896172</v>
      </c>
      <c r="P467" s="97">
        <v>0.56733314119896172</v>
      </c>
      <c r="Q467" s="97">
        <v>0.56733314119896172</v>
      </c>
      <c r="R467" s="97">
        <v>0.56733314119896172</v>
      </c>
      <c r="S467" s="97">
        <v>0.56733314119896172</v>
      </c>
      <c r="T467" s="97">
        <v>0.56733314119896172</v>
      </c>
      <c r="U467" s="97">
        <v>0.56733314119896172</v>
      </c>
      <c r="V467" s="97">
        <v>0.56733314119896172</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97">
        <v>0.61972530683850524</v>
      </c>
      <c r="O468" s="97">
        <v>0.61972530683850524</v>
      </c>
      <c r="P468" s="97">
        <v>0.61972530683850524</v>
      </c>
      <c r="Q468" s="97">
        <v>0.61972530683850524</v>
      </c>
      <c r="R468" s="97">
        <v>0.61972530683850524</v>
      </c>
      <c r="S468" s="97">
        <v>0.61972530683850524</v>
      </c>
      <c r="T468" s="97">
        <v>0.61972530683850524</v>
      </c>
      <c r="U468" s="97">
        <v>0.61972530683850524</v>
      </c>
      <c r="V468" s="97">
        <v>0.61972530683850524</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599" t="s">
        <v>1126</v>
      </c>
      <c r="K491" s="599"/>
      <c r="L491" s="100"/>
      <c r="M491" s="100"/>
      <c r="N491" s="100"/>
      <c r="O491" s="599"/>
      <c r="P491" s="100"/>
      <c r="Q491" s="100"/>
      <c r="R491" s="100"/>
      <c r="S491" s="22"/>
      <c r="T491" s="22"/>
      <c r="U491" s="133" t="s">
        <v>790</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23"/>
      <c r="L492" s="100"/>
      <c r="M492" s="100"/>
      <c r="N492" s="100"/>
      <c r="O492" s="599"/>
      <c r="P492" s="100"/>
      <c r="Q492" s="100"/>
      <c r="R492" s="100"/>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t="s">
        <v>153</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2"/>
      <c r="J494" s="22"/>
      <c r="K494" s="22"/>
      <c r="L494" s="22"/>
      <c r="M494" s="22"/>
      <c r="N494" s="22"/>
      <c r="O494" s="22"/>
      <c r="P494" s="22"/>
      <c r="Q494" s="22"/>
      <c r="R494" s="22"/>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372</v>
      </c>
      <c r="I496" s="139">
        <v>5.0000000000000001E-4</v>
      </c>
      <c r="J496" s="139">
        <v>5.0000000000000001E-4</v>
      </c>
      <c r="K496" s="139">
        <v>5.0000000000000001E-4</v>
      </c>
      <c r="L496" s="139">
        <v>5.0000000000000001E-4</v>
      </c>
      <c r="M496" s="139">
        <v>5.0000000000000001E-4</v>
      </c>
      <c r="N496" s="139">
        <v>5.0000000000000001E-4</v>
      </c>
      <c r="O496" s="139">
        <v>5.0000000000000001E-4</v>
      </c>
      <c r="P496" s="139">
        <v>5.0000000000000001E-4</v>
      </c>
      <c r="Q496" s="139">
        <v>5.0000000000000001E-4</v>
      </c>
      <c r="R496" s="139">
        <v>5.0000000000000001E-4</v>
      </c>
      <c r="T496" s="97">
        <v>0</v>
      </c>
      <c r="U496" s="97">
        <v>0</v>
      </c>
      <c r="V496" s="97">
        <v>0</v>
      </c>
      <c r="W496" s="97">
        <v>0</v>
      </c>
      <c r="X496" s="97">
        <v>0</v>
      </c>
      <c r="Y496" s="97">
        <v>1</v>
      </c>
      <c r="Z496" s="97">
        <v>1</v>
      </c>
      <c r="AA496" s="97">
        <v>1</v>
      </c>
      <c r="AB496" s="97">
        <v>1</v>
      </c>
      <c r="AC496" s="97">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373</v>
      </c>
      <c r="I497" s="139">
        <v>1E-3</v>
      </c>
      <c r="J497" s="139">
        <v>1E-3</v>
      </c>
      <c r="K497" s="139">
        <v>1E-3</v>
      </c>
      <c r="L497" s="139">
        <v>1E-3</v>
      </c>
      <c r="M497" s="139">
        <v>1E-3</v>
      </c>
      <c r="N497" s="139">
        <v>1E-3</v>
      </c>
      <c r="O497" s="139">
        <v>1E-3</v>
      </c>
      <c r="P497" s="139">
        <v>1E-3</v>
      </c>
      <c r="Q497" s="139">
        <v>1E-3</v>
      </c>
      <c r="R497" s="139">
        <v>1E-3</v>
      </c>
      <c r="T497" s="97">
        <v>0</v>
      </c>
      <c r="U497" s="97">
        <v>0</v>
      </c>
      <c r="V497" s="97">
        <v>0</v>
      </c>
      <c r="W497" s="97">
        <v>0.9</v>
      </c>
      <c r="X497" s="97">
        <v>0.9</v>
      </c>
      <c r="Y497" s="97">
        <v>0</v>
      </c>
      <c r="Z497" s="97">
        <v>0</v>
      </c>
      <c r="AA497" s="97">
        <v>1</v>
      </c>
      <c r="AB497" s="97">
        <v>1</v>
      </c>
      <c r="AC497" s="97">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374</v>
      </c>
      <c r="I498" s="139">
        <v>1.5E-3</v>
      </c>
      <c r="J498" s="139">
        <v>1.5E-3</v>
      </c>
      <c r="K498" s="139">
        <v>1.5E-3</v>
      </c>
      <c r="L498" s="139">
        <v>1.5E-3</v>
      </c>
      <c r="M498" s="139">
        <v>1.5E-3</v>
      </c>
      <c r="N498" s="139">
        <v>1.5E-3</v>
      </c>
      <c r="O498" s="139">
        <v>1.5E-3</v>
      </c>
      <c r="P498" s="139">
        <v>1.5E-3</v>
      </c>
      <c r="Q498" s="139">
        <v>1.5E-3</v>
      </c>
      <c r="R498" s="139">
        <v>1.5E-3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375</v>
      </c>
      <c r="I499" s="139">
        <v>3.0000000000000001E-3</v>
      </c>
      <c r="J499" s="139">
        <v>3.0000000000000001E-3</v>
      </c>
      <c r="K499" s="139">
        <v>3.0000000000000001E-3</v>
      </c>
      <c r="L499" s="139">
        <v>3.0000000000000001E-3</v>
      </c>
      <c r="M499" s="139">
        <v>3.0000000000000001E-3</v>
      </c>
      <c r="N499" s="139">
        <v>3.0000000000000001E-3</v>
      </c>
      <c r="O499" s="139">
        <v>3.0000000000000001E-3</v>
      </c>
      <c r="P499" s="139">
        <v>3.0000000000000001E-3</v>
      </c>
      <c r="Q499" s="139">
        <v>3.0000000000000001E-3</v>
      </c>
      <c r="R499" s="139">
        <v>3.0000000000000001E-3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376</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v>
      </c>
      <c r="U500" s="97">
        <v>0</v>
      </c>
      <c r="V500" s="97">
        <v>0</v>
      </c>
      <c r="W500" s="97">
        <v>0</v>
      </c>
      <c r="X500" s="97">
        <v>0</v>
      </c>
      <c r="Y500" s="97">
        <v>0</v>
      </c>
      <c r="Z500" s="97">
        <v>0</v>
      </c>
      <c r="AA500" s="97">
        <v>0</v>
      </c>
      <c r="AB500" s="97">
        <v>0</v>
      </c>
      <c r="AC500" s="97">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377</v>
      </c>
      <c r="I501" s="139">
        <v>7.4999999999999997E-3</v>
      </c>
      <c r="J501" s="139">
        <v>7.4999999999999997E-3</v>
      </c>
      <c r="K501" s="139">
        <v>7.4999999999999997E-3</v>
      </c>
      <c r="L501" s="139">
        <v>7.4999999999999997E-3</v>
      </c>
      <c r="M501" s="139">
        <v>7.4999999999999997E-3</v>
      </c>
      <c r="N501" s="139">
        <v>7.4999999999999997E-3</v>
      </c>
      <c r="O501" s="139">
        <v>7.4999999999999997E-3</v>
      </c>
      <c r="P501" s="139">
        <v>7.4999999999999997E-3</v>
      </c>
      <c r="Q501" s="139">
        <v>7.4999999999999997E-3</v>
      </c>
      <c r="R501" s="139">
        <v>7.4999999999999997E-3</v>
      </c>
      <c r="T501" s="97">
        <v>0.1</v>
      </c>
      <c r="U501" s="97">
        <v>0.1</v>
      </c>
      <c r="V501" s="97">
        <v>0.1</v>
      </c>
      <c r="W501" s="97">
        <v>0.1</v>
      </c>
      <c r="X501" s="97">
        <v>0.1</v>
      </c>
      <c r="Y501" s="97">
        <v>0.1</v>
      </c>
      <c r="Z501" s="97">
        <v>0.1</v>
      </c>
      <c r="AA501" s="97">
        <v>0.1</v>
      </c>
      <c r="AB501" s="97">
        <v>0.1</v>
      </c>
      <c r="AC501" s="97">
        <v>0.1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378</v>
      </c>
      <c r="I502" s="139">
        <v>4.0000000000000001E-3</v>
      </c>
      <c r="J502" s="139">
        <v>4.0000000000000001E-3</v>
      </c>
      <c r="K502" s="139">
        <v>4.0000000000000001E-3</v>
      </c>
      <c r="L502" s="139">
        <v>4.0000000000000001E-3</v>
      </c>
      <c r="M502" s="139">
        <v>4.0000000000000001E-3</v>
      </c>
      <c r="N502" s="139">
        <v>4.0000000000000001E-3</v>
      </c>
      <c r="O502" s="139">
        <v>4.0000000000000001E-3</v>
      </c>
      <c r="P502" s="139">
        <v>4.0000000000000001E-3</v>
      </c>
      <c r="Q502" s="139">
        <v>4.0000000000000001E-3</v>
      </c>
      <c r="R502" s="139">
        <v>4.0000000000000001E-3</v>
      </c>
      <c r="T502" s="97">
        <v>0.5</v>
      </c>
      <c r="U502" s="97">
        <v>0.5</v>
      </c>
      <c r="V502" s="97">
        <v>0.5</v>
      </c>
      <c r="W502" s="97">
        <v>0.5</v>
      </c>
      <c r="X502" s="97">
        <v>0.5</v>
      </c>
      <c r="Y502" s="97">
        <v>0.5</v>
      </c>
      <c r="Z502" s="97">
        <v>0.5</v>
      </c>
      <c r="AA502" s="97">
        <v>0.5</v>
      </c>
      <c r="AB502" s="97">
        <v>0.5</v>
      </c>
      <c r="AC502" s="97">
        <v>0.5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102" t="s">
        <v>379</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102" t="s">
        <v>380</v>
      </c>
      <c r="I504" s="139">
        <v>2E-3</v>
      </c>
      <c r="J504" s="139">
        <v>2E-3</v>
      </c>
      <c r="K504" s="139">
        <v>2E-3</v>
      </c>
      <c r="L504" s="139">
        <v>2E-3</v>
      </c>
      <c r="M504" s="139">
        <v>2E-3</v>
      </c>
      <c r="N504" s="139">
        <v>2E-3</v>
      </c>
      <c r="O504" s="139">
        <v>2E-3</v>
      </c>
      <c r="P504" s="139">
        <v>2E-3</v>
      </c>
      <c r="Q504" s="139">
        <v>2E-3</v>
      </c>
      <c r="R504" s="139">
        <v>2E-3</v>
      </c>
      <c r="T504" s="97">
        <v>0.25</v>
      </c>
      <c r="U504" s="97">
        <v>0.25</v>
      </c>
      <c r="V504" s="97">
        <v>0.25</v>
      </c>
      <c r="W504" s="97">
        <v>0.25</v>
      </c>
      <c r="X504" s="97">
        <v>0.25</v>
      </c>
      <c r="Y504" s="97">
        <v>0.25</v>
      </c>
      <c r="Z504" s="97">
        <v>0.25</v>
      </c>
      <c r="AA504" s="97">
        <v>0.25</v>
      </c>
      <c r="AB504" s="97">
        <v>0.25</v>
      </c>
      <c r="AC504" s="97">
        <v>0.25</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102" t="s">
        <v>381</v>
      </c>
      <c r="I505" s="139">
        <v>2E-3</v>
      </c>
      <c r="J505" s="139">
        <v>2E-3</v>
      </c>
      <c r="K505" s="139">
        <v>2E-3</v>
      </c>
      <c r="L505" s="139">
        <v>2E-3</v>
      </c>
      <c r="M505" s="139">
        <v>2E-3</v>
      </c>
      <c r="N505" s="139">
        <v>2E-3</v>
      </c>
      <c r="O505" s="139">
        <v>2E-3</v>
      </c>
      <c r="P505" s="139">
        <v>2E-3</v>
      </c>
      <c r="Q505" s="139">
        <v>2E-3</v>
      </c>
      <c r="R505" s="139">
        <v>2E-3</v>
      </c>
      <c r="T505" s="97">
        <v>0.25</v>
      </c>
      <c r="U505" s="97">
        <v>0.25</v>
      </c>
      <c r="V505" s="97">
        <v>0.25</v>
      </c>
      <c r="W505" s="97">
        <v>0.25</v>
      </c>
      <c r="X505" s="97">
        <v>0.25</v>
      </c>
      <c r="Y505" s="97">
        <v>0.25</v>
      </c>
      <c r="Z505" s="97">
        <v>0.25</v>
      </c>
      <c r="AA505" s="97">
        <v>0.25</v>
      </c>
      <c r="AB505" s="97">
        <v>0.25</v>
      </c>
      <c r="AC505" s="97">
        <v>0.25</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7">AC520</f>
        <v>0</v>
      </c>
      <c r="AD521" s="92">
        <f t="shared" ref="AD521:AD528" si="48">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7"/>
        <v>0</v>
      </c>
      <c r="AD522" s="92">
        <f t="shared" si="48"/>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7"/>
        <v>0</v>
      </c>
      <c r="AD523" s="92">
        <f t="shared" si="48"/>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7"/>
        <v>0</v>
      </c>
      <c r="AD524" s="92">
        <f t="shared" si="48"/>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7"/>
        <v>0</v>
      </c>
      <c r="AD525" s="92">
        <f t="shared" si="48"/>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7"/>
        <v>0</v>
      </c>
      <c r="AD526" s="92">
        <f t="shared" si="48"/>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7"/>
        <v>0</v>
      </c>
      <c r="AD527" s="92">
        <f t="shared" si="48"/>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7"/>
        <v>0</v>
      </c>
      <c r="AD528" s="92">
        <f t="shared" si="48"/>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9">V520</f>
        <v>0.05</v>
      </c>
      <c r="W530" s="92"/>
      <c r="X530" s="92"/>
      <c r="Y530" s="92"/>
      <c r="Z530" s="92"/>
      <c r="AA530" s="92"/>
      <c r="AB530" s="92"/>
      <c r="AC530" s="92">
        <f t="shared" ref="AC530:AC593" si="50">AC520+1</f>
        <v>1</v>
      </c>
      <c r="AD530" s="92">
        <f t="shared" ref="AD530:AD593" si="51">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9"/>
        <v>7.0000000000000007E-2</v>
      </c>
      <c r="W531" s="92"/>
      <c r="X531" s="92"/>
      <c r="Y531" s="92"/>
      <c r="Z531" s="92"/>
      <c r="AA531" s="92"/>
      <c r="AB531" s="92"/>
      <c r="AC531" s="92">
        <f t="shared" si="50"/>
        <v>1</v>
      </c>
      <c r="AD531" s="92">
        <f t="shared" si="51"/>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9"/>
        <v>0.1</v>
      </c>
      <c r="W532" s="92"/>
      <c r="X532" s="92"/>
      <c r="Y532" s="92"/>
      <c r="Z532" s="92"/>
      <c r="AA532" s="92"/>
      <c r="AB532" s="92"/>
      <c r="AC532" s="92">
        <f t="shared" si="50"/>
        <v>1</v>
      </c>
      <c r="AD532" s="92">
        <f t="shared" si="51"/>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9"/>
        <v>0.1</v>
      </c>
      <c r="W533" s="92"/>
      <c r="X533" s="92"/>
      <c r="Y533" s="92"/>
      <c r="Z533" s="92"/>
      <c r="AA533" s="92"/>
      <c r="AB533" s="92"/>
      <c r="AC533" s="92">
        <f t="shared" si="50"/>
        <v>1</v>
      </c>
      <c r="AD533" s="92">
        <f t="shared" si="51"/>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9"/>
        <v>0.12</v>
      </c>
      <c r="W534" s="92"/>
      <c r="X534" s="92"/>
      <c r="Y534" s="92"/>
      <c r="Z534" s="92"/>
      <c r="AA534" s="92"/>
      <c r="AB534" s="92"/>
      <c r="AC534" s="92">
        <f t="shared" si="50"/>
        <v>1</v>
      </c>
      <c r="AD534" s="92">
        <f t="shared" si="51"/>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9"/>
        <v>0.14000000000000001</v>
      </c>
      <c r="W535" s="92"/>
      <c r="X535" s="92"/>
      <c r="Y535" s="92"/>
      <c r="Z535" s="92"/>
      <c r="AA535" s="92"/>
      <c r="AB535" s="92"/>
      <c r="AC535" s="92">
        <f t="shared" si="50"/>
        <v>1</v>
      </c>
      <c r="AD535" s="92">
        <f t="shared" si="51"/>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9"/>
        <v>0.14000000000000001</v>
      </c>
      <c r="W536" s="92"/>
      <c r="X536" s="92"/>
      <c r="Y536" s="92"/>
      <c r="Z536" s="92"/>
      <c r="AA536" s="92"/>
      <c r="AB536" s="92"/>
      <c r="AC536" s="92">
        <f t="shared" si="50"/>
        <v>1</v>
      </c>
      <c r="AD536" s="92">
        <f t="shared" si="51"/>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9"/>
        <v>0.12</v>
      </c>
      <c r="W537" s="92"/>
      <c r="X537" s="92"/>
      <c r="Y537" s="92"/>
      <c r="Z537" s="92"/>
      <c r="AA537" s="92"/>
      <c r="AB537" s="92"/>
      <c r="AC537" s="92">
        <f t="shared" si="50"/>
        <v>1</v>
      </c>
      <c r="AD537" s="92">
        <f t="shared" si="51"/>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9"/>
        <v>0.12</v>
      </c>
      <c r="W538" s="92"/>
      <c r="X538" s="92"/>
      <c r="Y538" s="92"/>
      <c r="Z538" s="92"/>
      <c r="AA538" s="92"/>
      <c r="AB538" s="92"/>
      <c r="AC538" s="92">
        <f t="shared" si="50"/>
        <v>1</v>
      </c>
      <c r="AD538" s="92">
        <f t="shared" si="51"/>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9"/>
        <v>0</v>
      </c>
      <c r="W539" s="92"/>
      <c r="X539" s="92"/>
      <c r="Y539" s="92"/>
      <c r="Z539" s="92"/>
      <c r="AA539" s="92"/>
      <c r="AB539" s="92"/>
      <c r="AC539" s="92">
        <f t="shared" si="50"/>
        <v>2</v>
      </c>
      <c r="AD539" s="92">
        <f t="shared" si="51"/>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9"/>
        <v>0.05</v>
      </c>
      <c r="W540" s="92"/>
      <c r="X540" s="92"/>
      <c r="Y540" s="92"/>
      <c r="Z540" s="92"/>
      <c r="AA540" s="92"/>
      <c r="AB540" s="92"/>
      <c r="AC540" s="92">
        <f t="shared" si="50"/>
        <v>2</v>
      </c>
      <c r="AD540" s="92">
        <f t="shared" si="51"/>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9"/>
        <v>7.0000000000000007E-2</v>
      </c>
      <c r="W541" s="92"/>
      <c r="X541" s="92"/>
      <c r="Y541" s="92"/>
      <c r="Z541" s="92"/>
      <c r="AA541" s="92"/>
      <c r="AB541" s="92"/>
      <c r="AC541" s="92">
        <f t="shared" si="50"/>
        <v>2</v>
      </c>
      <c r="AD541" s="92">
        <f t="shared" si="51"/>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9"/>
        <v>0.1</v>
      </c>
      <c r="W542" s="92"/>
      <c r="X542" s="92"/>
      <c r="Y542" s="92"/>
      <c r="Z542" s="92"/>
      <c r="AA542" s="92"/>
      <c r="AB542" s="92"/>
      <c r="AC542" s="92">
        <f t="shared" si="50"/>
        <v>2</v>
      </c>
      <c r="AD542" s="92">
        <f t="shared" si="51"/>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9"/>
        <v>0.1</v>
      </c>
      <c r="W543" s="92"/>
      <c r="X543" s="92"/>
      <c r="Y543" s="92"/>
      <c r="Z543" s="92"/>
      <c r="AA543" s="92"/>
      <c r="AB543" s="92"/>
      <c r="AC543" s="92">
        <f t="shared" si="50"/>
        <v>2</v>
      </c>
      <c r="AD543" s="92">
        <f t="shared" si="51"/>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9"/>
        <v>0.12</v>
      </c>
      <c r="W544" s="92"/>
      <c r="X544" s="92"/>
      <c r="Y544" s="92"/>
      <c r="Z544" s="92"/>
      <c r="AA544" s="92"/>
      <c r="AB544" s="92"/>
      <c r="AC544" s="92">
        <f t="shared" si="50"/>
        <v>2</v>
      </c>
      <c r="AD544" s="92">
        <f t="shared" si="51"/>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9"/>
        <v>0.14000000000000001</v>
      </c>
      <c r="W545" s="92"/>
      <c r="X545" s="92"/>
      <c r="Y545" s="92"/>
      <c r="Z545" s="92"/>
      <c r="AA545" s="92"/>
      <c r="AB545" s="92"/>
      <c r="AC545" s="92">
        <f t="shared" si="50"/>
        <v>2</v>
      </c>
      <c r="AD545" s="92">
        <f t="shared" si="51"/>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9"/>
        <v>0.14000000000000001</v>
      </c>
      <c r="W546" s="92"/>
      <c r="X546" s="92"/>
      <c r="Y546" s="92"/>
      <c r="Z546" s="92"/>
      <c r="AA546" s="92"/>
      <c r="AB546" s="92"/>
      <c r="AC546" s="92">
        <f t="shared" si="50"/>
        <v>2</v>
      </c>
      <c r="AD546" s="92">
        <f t="shared" si="51"/>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9"/>
        <v>0.12</v>
      </c>
      <c r="W547" s="92"/>
      <c r="X547" s="92"/>
      <c r="Y547" s="92"/>
      <c r="Z547" s="92"/>
      <c r="AA547" s="92"/>
      <c r="AB547" s="92"/>
      <c r="AC547" s="92">
        <f t="shared" si="50"/>
        <v>2</v>
      </c>
      <c r="AD547" s="92">
        <f t="shared" si="51"/>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9"/>
        <v>0.12</v>
      </c>
      <c r="W548" s="92"/>
      <c r="X548" s="92"/>
      <c r="Y548" s="92"/>
      <c r="Z548" s="92"/>
      <c r="AA548" s="92"/>
      <c r="AB548" s="92"/>
      <c r="AC548" s="92">
        <f t="shared" si="50"/>
        <v>2</v>
      </c>
      <c r="AD548" s="92">
        <f t="shared" si="51"/>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9"/>
        <v>0</v>
      </c>
      <c r="W549" s="92"/>
      <c r="X549" s="92"/>
      <c r="Y549" s="92"/>
      <c r="Z549" s="92"/>
      <c r="AA549" s="92"/>
      <c r="AB549" s="92"/>
      <c r="AC549" s="92">
        <f t="shared" si="50"/>
        <v>3</v>
      </c>
      <c r="AD549" s="92">
        <f t="shared" si="51"/>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9"/>
        <v>0.05</v>
      </c>
      <c r="W550" s="92"/>
      <c r="X550" s="92"/>
      <c r="Y550" s="92"/>
      <c r="Z550" s="92"/>
      <c r="AA550" s="92"/>
      <c r="AB550" s="92"/>
      <c r="AC550" s="92">
        <f t="shared" si="50"/>
        <v>3</v>
      </c>
      <c r="AD550" s="92">
        <f t="shared" si="51"/>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9"/>
        <v>7.0000000000000007E-2</v>
      </c>
      <c r="W551" s="92"/>
      <c r="X551" s="92"/>
      <c r="Y551" s="92"/>
      <c r="Z551" s="92"/>
      <c r="AA551" s="92"/>
      <c r="AB551" s="92"/>
      <c r="AC551" s="92">
        <f t="shared" si="50"/>
        <v>3</v>
      </c>
      <c r="AD551" s="92">
        <f t="shared" si="51"/>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9"/>
        <v>0.1</v>
      </c>
      <c r="W552" s="92"/>
      <c r="X552" s="92"/>
      <c r="Y552" s="92"/>
      <c r="Z552" s="92"/>
      <c r="AA552" s="92"/>
      <c r="AB552" s="92"/>
      <c r="AC552" s="92">
        <f t="shared" si="50"/>
        <v>3</v>
      </c>
      <c r="AD552" s="92">
        <f t="shared" si="51"/>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9"/>
        <v>0.1</v>
      </c>
      <c r="W553" s="92"/>
      <c r="X553" s="92"/>
      <c r="Y553" s="92"/>
      <c r="Z553" s="92"/>
      <c r="AA553" s="92"/>
      <c r="AB553" s="92"/>
      <c r="AC553" s="92">
        <f t="shared" si="50"/>
        <v>3</v>
      </c>
      <c r="AD553" s="92">
        <f t="shared" si="51"/>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9"/>
        <v>0.12</v>
      </c>
      <c r="W554" s="92"/>
      <c r="X554" s="92"/>
      <c r="Y554" s="92"/>
      <c r="Z554" s="92"/>
      <c r="AA554" s="92"/>
      <c r="AB554" s="92"/>
      <c r="AC554" s="92">
        <f t="shared" si="50"/>
        <v>3</v>
      </c>
      <c r="AD554" s="92">
        <f t="shared" si="51"/>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9"/>
        <v>0.14000000000000001</v>
      </c>
      <c r="W555" s="92"/>
      <c r="X555" s="92"/>
      <c r="Y555" s="92"/>
      <c r="Z555" s="92"/>
      <c r="AA555" s="92"/>
      <c r="AB555" s="92"/>
      <c r="AC555" s="92">
        <f t="shared" si="50"/>
        <v>3</v>
      </c>
      <c r="AD555" s="92">
        <f t="shared" si="51"/>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9"/>
        <v>0.14000000000000001</v>
      </c>
      <c r="W556" s="92"/>
      <c r="X556" s="92"/>
      <c r="Y556" s="92"/>
      <c r="Z556" s="92"/>
      <c r="AA556" s="92"/>
      <c r="AB556" s="92"/>
      <c r="AC556" s="92">
        <f t="shared" si="50"/>
        <v>3</v>
      </c>
      <c r="AD556" s="92">
        <f t="shared" si="51"/>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9"/>
        <v>0.12</v>
      </c>
      <c r="W557" s="92"/>
      <c r="X557" s="92"/>
      <c r="Y557" s="92"/>
      <c r="Z557" s="92"/>
      <c r="AA557" s="92"/>
      <c r="AB557" s="92"/>
      <c r="AC557" s="92">
        <f t="shared" si="50"/>
        <v>3</v>
      </c>
      <c r="AD557" s="92">
        <f t="shared" si="51"/>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9"/>
        <v>0.12</v>
      </c>
      <c r="W558" s="92"/>
      <c r="X558" s="92"/>
      <c r="Y558" s="92"/>
      <c r="Z558" s="92"/>
      <c r="AA558" s="92"/>
      <c r="AB558" s="92"/>
      <c r="AC558" s="92">
        <f t="shared" si="50"/>
        <v>3</v>
      </c>
      <c r="AD558" s="92">
        <f t="shared" si="51"/>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9"/>
        <v>0</v>
      </c>
      <c r="W559" s="92"/>
      <c r="X559" s="92"/>
      <c r="Y559" s="92"/>
      <c r="Z559" s="92"/>
      <c r="AA559" s="92"/>
      <c r="AB559" s="92"/>
      <c r="AC559" s="92">
        <f t="shared" si="50"/>
        <v>4</v>
      </c>
      <c r="AD559" s="92">
        <f t="shared" si="51"/>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9"/>
        <v>0.05</v>
      </c>
      <c r="W560" s="92"/>
      <c r="X560" s="92"/>
      <c r="Y560" s="92"/>
      <c r="Z560" s="92"/>
      <c r="AA560" s="92"/>
      <c r="AB560" s="92"/>
      <c r="AC560" s="92">
        <f t="shared" si="50"/>
        <v>4</v>
      </c>
      <c r="AD560" s="92">
        <f t="shared" si="51"/>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9"/>
        <v>7.0000000000000007E-2</v>
      </c>
      <c r="W561" s="92"/>
      <c r="X561" s="92"/>
      <c r="Y561" s="92"/>
      <c r="Z561" s="92"/>
      <c r="AA561" s="92"/>
      <c r="AB561" s="92"/>
      <c r="AC561" s="92">
        <f t="shared" si="50"/>
        <v>4</v>
      </c>
      <c r="AD561" s="92">
        <f t="shared" si="51"/>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9"/>
        <v>0.1</v>
      </c>
      <c r="W562" s="92"/>
      <c r="X562" s="92"/>
      <c r="Y562" s="92"/>
      <c r="Z562" s="92"/>
      <c r="AA562" s="92"/>
      <c r="AB562" s="92"/>
      <c r="AC562" s="92">
        <f t="shared" si="50"/>
        <v>4</v>
      </c>
      <c r="AD562" s="92">
        <f t="shared" si="51"/>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9"/>
        <v>0.1</v>
      </c>
      <c r="W563" s="92"/>
      <c r="X563" s="92"/>
      <c r="Y563" s="92"/>
      <c r="Z563" s="92"/>
      <c r="AA563" s="92"/>
      <c r="AB563" s="92"/>
      <c r="AC563" s="92">
        <f t="shared" si="50"/>
        <v>4</v>
      </c>
      <c r="AD563" s="92">
        <f t="shared" si="51"/>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9"/>
        <v>0.12</v>
      </c>
      <c r="W564" s="92"/>
      <c r="X564" s="92"/>
      <c r="Y564" s="92"/>
      <c r="Z564" s="92"/>
      <c r="AA564" s="92"/>
      <c r="AB564" s="92"/>
      <c r="AC564" s="92">
        <f t="shared" si="50"/>
        <v>4</v>
      </c>
      <c r="AD564" s="92">
        <f t="shared" si="51"/>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9"/>
        <v>0.14000000000000001</v>
      </c>
      <c r="W565" s="92"/>
      <c r="X565" s="92"/>
      <c r="Y565" s="92"/>
      <c r="Z565" s="92"/>
      <c r="AA565" s="92"/>
      <c r="AB565" s="92"/>
      <c r="AC565" s="92">
        <f t="shared" si="50"/>
        <v>4</v>
      </c>
      <c r="AD565" s="92">
        <f t="shared" si="51"/>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9"/>
        <v>0.14000000000000001</v>
      </c>
      <c r="W566" s="92"/>
      <c r="X566" s="92"/>
      <c r="Y566" s="92"/>
      <c r="Z566" s="92"/>
      <c r="AA566" s="92"/>
      <c r="AB566" s="92"/>
      <c r="AC566" s="92">
        <f t="shared" si="50"/>
        <v>4</v>
      </c>
      <c r="AD566" s="92">
        <f t="shared" si="51"/>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9"/>
        <v>0.12</v>
      </c>
      <c r="W567" s="92"/>
      <c r="X567" s="92"/>
      <c r="Y567" s="92"/>
      <c r="Z567" s="92"/>
      <c r="AA567" s="92"/>
      <c r="AB567" s="92"/>
      <c r="AC567" s="92">
        <f t="shared" si="50"/>
        <v>4</v>
      </c>
      <c r="AD567" s="92">
        <f t="shared" si="51"/>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9"/>
        <v>0.12</v>
      </c>
      <c r="W568" s="92"/>
      <c r="X568" s="92"/>
      <c r="Y568" s="92"/>
      <c r="Z568" s="92"/>
      <c r="AA568" s="92"/>
      <c r="AB568" s="92"/>
      <c r="AC568" s="92">
        <f t="shared" si="50"/>
        <v>4</v>
      </c>
      <c r="AD568" s="92">
        <f t="shared" si="51"/>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9"/>
        <v>0</v>
      </c>
      <c r="W569" s="92"/>
      <c r="X569" s="92"/>
      <c r="Y569" s="92"/>
      <c r="Z569" s="92"/>
      <c r="AA569" s="92"/>
      <c r="AB569" s="92"/>
      <c r="AC569" s="92">
        <f t="shared" si="50"/>
        <v>5</v>
      </c>
      <c r="AD569" s="92">
        <f t="shared" si="51"/>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9"/>
        <v>0.05</v>
      </c>
      <c r="W570" s="92"/>
      <c r="X570" s="92"/>
      <c r="Y570" s="92"/>
      <c r="Z570" s="92"/>
      <c r="AA570" s="92"/>
      <c r="AB570" s="92"/>
      <c r="AC570" s="92">
        <f t="shared" si="50"/>
        <v>5</v>
      </c>
      <c r="AD570" s="92">
        <f t="shared" si="51"/>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9"/>
        <v>7.0000000000000007E-2</v>
      </c>
      <c r="W571" s="92"/>
      <c r="X571" s="92"/>
      <c r="Y571" s="92"/>
      <c r="Z571" s="92"/>
      <c r="AA571" s="92"/>
      <c r="AB571" s="92"/>
      <c r="AC571" s="92">
        <f t="shared" si="50"/>
        <v>5</v>
      </c>
      <c r="AD571" s="92">
        <f t="shared" si="51"/>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9"/>
        <v>0.1</v>
      </c>
      <c r="W572" s="92"/>
      <c r="X572" s="92"/>
      <c r="Y572" s="92"/>
      <c r="Z572" s="92"/>
      <c r="AA572" s="92"/>
      <c r="AB572" s="92"/>
      <c r="AC572" s="92">
        <f t="shared" si="50"/>
        <v>5</v>
      </c>
      <c r="AD572" s="92">
        <f t="shared" si="51"/>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9"/>
        <v>0.1</v>
      </c>
      <c r="W573" s="92"/>
      <c r="X573" s="92"/>
      <c r="Y573" s="92"/>
      <c r="Z573" s="92"/>
      <c r="AA573" s="92"/>
      <c r="AB573" s="92"/>
      <c r="AC573" s="92">
        <f t="shared" si="50"/>
        <v>5</v>
      </c>
      <c r="AD573" s="92">
        <f t="shared" si="51"/>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9"/>
        <v>0.12</v>
      </c>
      <c r="W574" s="92"/>
      <c r="X574" s="92"/>
      <c r="Y574" s="92"/>
      <c r="Z574" s="92"/>
      <c r="AA574" s="92"/>
      <c r="AB574" s="92"/>
      <c r="AC574" s="92">
        <f t="shared" si="50"/>
        <v>5</v>
      </c>
      <c r="AD574" s="92">
        <f t="shared" si="51"/>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9"/>
        <v>0.14000000000000001</v>
      </c>
      <c r="W575" s="92"/>
      <c r="X575" s="92"/>
      <c r="Y575" s="92"/>
      <c r="Z575" s="92"/>
      <c r="AA575" s="92"/>
      <c r="AB575" s="92"/>
      <c r="AC575" s="92">
        <f t="shared" si="50"/>
        <v>5</v>
      </c>
      <c r="AD575" s="92">
        <f t="shared" si="51"/>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9"/>
        <v>0.14000000000000001</v>
      </c>
      <c r="W576" s="92"/>
      <c r="X576" s="92"/>
      <c r="Y576" s="92"/>
      <c r="Z576" s="92"/>
      <c r="AA576" s="92"/>
      <c r="AB576" s="92"/>
      <c r="AC576" s="92">
        <f t="shared" si="50"/>
        <v>5</v>
      </c>
      <c r="AD576" s="92">
        <f t="shared" si="51"/>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9"/>
        <v>0.12</v>
      </c>
      <c r="W577" s="92"/>
      <c r="X577" s="92"/>
      <c r="Y577" s="92"/>
      <c r="Z577" s="92"/>
      <c r="AA577" s="92"/>
      <c r="AB577" s="92"/>
      <c r="AC577" s="92">
        <f t="shared" si="50"/>
        <v>5</v>
      </c>
      <c r="AD577" s="92">
        <f t="shared" si="51"/>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9"/>
        <v>0.12</v>
      </c>
      <c r="W578" s="92"/>
      <c r="X578" s="92"/>
      <c r="Y578" s="92"/>
      <c r="Z578" s="92"/>
      <c r="AA578" s="92"/>
      <c r="AB578" s="92"/>
      <c r="AC578" s="92">
        <f t="shared" si="50"/>
        <v>5</v>
      </c>
      <c r="AD578" s="92">
        <f t="shared" si="51"/>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9"/>
        <v>0</v>
      </c>
      <c r="W579" s="92"/>
      <c r="X579" s="92"/>
      <c r="Y579" s="92"/>
      <c r="Z579" s="92"/>
      <c r="AA579" s="92"/>
      <c r="AB579" s="92"/>
      <c r="AC579" s="92">
        <f t="shared" si="50"/>
        <v>6</v>
      </c>
      <c r="AD579" s="92">
        <f t="shared" si="51"/>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9"/>
        <v>0.05</v>
      </c>
      <c r="W580" s="92"/>
      <c r="X580" s="92"/>
      <c r="Y580" s="92"/>
      <c r="Z580" s="92"/>
      <c r="AA580" s="92"/>
      <c r="AB580" s="92"/>
      <c r="AC580" s="92">
        <f t="shared" si="50"/>
        <v>6</v>
      </c>
      <c r="AD580" s="92">
        <f t="shared" si="51"/>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9"/>
        <v>7.0000000000000007E-2</v>
      </c>
      <c r="W581" s="92"/>
      <c r="X581" s="92"/>
      <c r="Y581" s="92"/>
      <c r="Z581" s="92"/>
      <c r="AA581" s="92"/>
      <c r="AB581" s="92"/>
      <c r="AC581" s="92">
        <f t="shared" si="50"/>
        <v>6</v>
      </c>
      <c r="AD581" s="92">
        <f t="shared" si="51"/>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9"/>
        <v>0.1</v>
      </c>
      <c r="W582" s="92"/>
      <c r="X582" s="92"/>
      <c r="Y582" s="92"/>
      <c r="Z582" s="92"/>
      <c r="AA582" s="92"/>
      <c r="AB582" s="92"/>
      <c r="AC582" s="92">
        <f t="shared" si="50"/>
        <v>6</v>
      </c>
      <c r="AD582" s="92">
        <f t="shared" si="51"/>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9"/>
        <v>0.1</v>
      </c>
      <c r="W583" s="92"/>
      <c r="X583" s="92"/>
      <c r="Y583" s="92"/>
      <c r="Z583" s="92"/>
      <c r="AA583" s="92"/>
      <c r="AB583" s="92"/>
      <c r="AC583" s="92">
        <f t="shared" si="50"/>
        <v>6</v>
      </c>
      <c r="AD583" s="92">
        <f t="shared" si="51"/>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9"/>
        <v>0.12</v>
      </c>
      <c r="W584" s="92"/>
      <c r="X584" s="92"/>
      <c r="Y584" s="92"/>
      <c r="Z584" s="92"/>
      <c r="AA584" s="92"/>
      <c r="AB584" s="92"/>
      <c r="AC584" s="92">
        <f t="shared" si="50"/>
        <v>6</v>
      </c>
      <c r="AD584" s="92">
        <f t="shared" si="51"/>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9"/>
        <v>0.14000000000000001</v>
      </c>
      <c r="W585" s="92"/>
      <c r="X585" s="92"/>
      <c r="Y585" s="92"/>
      <c r="Z585" s="92"/>
      <c r="AA585" s="92"/>
      <c r="AB585" s="92"/>
      <c r="AC585" s="92">
        <f t="shared" si="50"/>
        <v>6</v>
      </c>
      <c r="AD585" s="92">
        <f t="shared" si="51"/>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9"/>
        <v>0.14000000000000001</v>
      </c>
      <c r="W586" s="92"/>
      <c r="X586" s="92"/>
      <c r="Y586" s="92"/>
      <c r="Z586" s="92"/>
      <c r="AA586" s="92"/>
      <c r="AB586" s="92"/>
      <c r="AC586" s="92">
        <f t="shared" si="50"/>
        <v>6</v>
      </c>
      <c r="AD586" s="92">
        <f t="shared" si="51"/>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9"/>
        <v>0.12</v>
      </c>
      <c r="W587" s="92"/>
      <c r="X587" s="92"/>
      <c r="Y587" s="92"/>
      <c r="Z587" s="92"/>
      <c r="AA587" s="92"/>
      <c r="AB587" s="92"/>
      <c r="AC587" s="92">
        <f t="shared" si="50"/>
        <v>6</v>
      </c>
      <c r="AD587" s="92">
        <f t="shared" si="51"/>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9"/>
        <v>0.12</v>
      </c>
      <c r="W588" s="92"/>
      <c r="X588" s="92"/>
      <c r="Y588" s="92"/>
      <c r="Z588" s="92"/>
      <c r="AA588" s="92"/>
      <c r="AB588" s="92"/>
      <c r="AC588" s="92">
        <f t="shared" si="50"/>
        <v>6</v>
      </c>
      <c r="AD588" s="92">
        <f t="shared" si="51"/>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9"/>
        <v>0</v>
      </c>
      <c r="W589" s="92"/>
      <c r="X589" s="92"/>
      <c r="Y589" s="92"/>
      <c r="Z589" s="92"/>
      <c r="AA589" s="92"/>
      <c r="AB589" s="92"/>
      <c r="AC589" s="92">
        <f t="shared" si="50"/>
        <v>7</v>
      </c>
      <c r="AD589" s="92">
        <f t="shared" si="51"/>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9"/>
        <v>0.05</v>
      </c>
      <c r="W590" s="92"/>
      <c r="X590" s="92"/>
      <c r="Y590" s="92"/>
      <c r="Z590" s="92"/>
      <c r="AA590" s="92"/>
      <c r="AB590" s="92"/>
      <c r="AC590" s="92">
        <f t="shared" si="50"/>
        <v>7</v>
      </c>
      <c r="AD590" s="92">
        <f t="shared" si="51"/>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9"/>
        <v>7.0000000000000007E-2</v>
      </c>
      <c r="W591" s="92"/>
      <c r="X591" s="92"/>
      <c r="Y591" s="92"/>
      <c r="Z591" s="92"/>
      <c r="AA591" s="92"/>
      <c r="AB591" s="92"/>
      <c r="AC591" s="92">
        <f t="shared" si="50"/>
        <v>7</v>
      </c>
      <c r="AD591" s="92">
        <f t="shared" si="51"/>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9"/>
        <v>0.1</v>
      </c>
      <c r="W592" s="92"/>
      <c r="X592" s="92"/>
      <c r="Y592" s="92"/>
      <c r="Z592" s="92"/>
      <c r="AA592" s="92"/>
      <c r="AB592" s="92"/>
      <c r="AC592" s="92">
        <f t="shared" si="50"/>
        <v>7</v>
      </c>
      <c r="AD592" s="92">
        <f t="shared" si="51"/>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9"/>
        <v>0.1</v>
      </c>
      <c r="W593" s="92"/>
      <c r="X593" s="92"/>
      <c r="Y593" s="92"/>
      <c r="Z593" s="92"/>
      <c r="AA593" s="92"/>
      <c r="AB593" s="92"/>
      <c r="AC593" s="92">
        <f t="shared" si="50"/>
        <v>7</v>
      </c>
      <c r="AD593" s="92">
        <f t="shared" si="51"/>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2">V584</f>
        <v>0.12</v>
      </c>
      <c r="W594" s="92"/>
      <c r="X594" s="92"/>
      <c r="Y594" s="92"/>
      <c r="Z594" s="92"/>
      <c r="AA594" s="92"/>
      <c r="AB594" s="92"/>
      <c r="AC594" s="92">
        <f t="shared" ref="AC594:AC618" si="53">AC584+1</f>
        <v>7</v>
      </c>
      <c r="AD594" s="92">
        <f t="shared" ref="AD594:AD618" si="54">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2"/>
        <v>0.14000000000000001</v>
      </c>
      <c r="W595" s="92"/>
      <c r="X595" s="92"/>
      <c r="Y595" s="92"/>
      <c r="Z595" s="92"/>
      <c r="AA595" s="92"/>
      <c r="AB595" s="92"/>
      <c r="AC595" s="92">
        <f t="shared" si="53"/>
        <v>7</v>
      </c>
      <c r="AD595" s="92">
        <f t="shared" si="54"/>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2"/>
        <v>0.14000000000000001</v>
      </c>
      <c r="W596" s="92"/>
      <c r="X596" s="92"/>
      <c r="Y596" s="92"/>
      <c r="Z596" s="92"/>
      <c r="AA596" s="92"/>
      <c r="AB596" s="92"/>
      <c r="AC596" s="92">
        <f t="shared" si="53"/>
        <v>7</v>
      </c>
      <c r="AD596" s="92">
        <f t="shared" si="54"/>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2"/>
        <v>0.12</v>
      </c>
      <c r="W597" s="92"/>
      <c r="X597" s="92"/>
      <c r="Y597" s="92"/>
      <c r="Z597" s="92"/>
      <c r="AA597" s="92"/>
      <c r="AB597" s="92"/>
      <c r="AC597" s="92">
        <f t="shared" si="53"/>
        <v>7</v>
      </c>
      <c r="AD597" s="92">
        <f t="shared" si="54"/>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2"/>
        <v>0.12</v>
      </c>
      <c r="W598" s="92"/>
      <c r="X598" s="92"/>
      <c r="Y598" s="92"/>
      <c r="Z598" s="92"/>
      <c r="AA598" s="92"/>
      <c r="AB598" s="92"/>
      <c r="AC598" s="92">
        <f t="shared" si="53"/>
        <v>7</v>
      </c>
      <c r="AD598" s="92">
        <f t="shared" si="54"/>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2"/>
        <v>0</v>
      </c>
      <c r="W599" s="92"/>
      <c r="X599" s="92"/>
      <c r="Y599" s="92"/>
      <c r="Z599" s="92"/>
      <c r="AA599" s="92"/>
      <c r="AB599" s="92"/>
      <c r="AC599" s="92">
        <f t="shared" si="53"/>
        <v>8</v>
      </c>
      <c r="AD599" s="92">
        <f t="shared" si="54"/>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2"/>
        <v>0.05</v>
      </c>
      <c r="W600" s="92"/>
      <c r="X600" s="92"/>
      <c r="Y600" s="92"/>
      <c r="Z600" s="92"/>
      <c r="AA600" s="92"/>
      <c r="AB600" s="92"/>
      <c r="AC600" s="92">
        <f t="shared" si="53"/>
        <v>8</v>
      </c>
      <c r="AD600" s="92">
        <f t="shared" si="54"/>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2"/>
        <v>7.0000000000000007E-2</v>
      </c>
      <c r="W601" s="92"/>
      <c r="X601" s="92"/>
      <c r="Y601" s="92"/>
      <c r="Z601" s="92"/>
      <c r="AA601" s="92"/>
      <c r="AB601" s="92"/>
      <c r="AC601" s="92">
        <f t="shared" si="53"/>
        <v>8</v>
      </c>
      <c r="AD601" s="92">
        <f t="shared" si="54"/>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2"/>
        <v>0.1</v>
      </c>
      <c r="W602" s="92"/>
      <c r="X602" s="92"/>
      <c r="Y602" s="92"/>
      <c r="Z602" s="92"/>
      <c r="AA602" s="92"/>
      <c r="AB602" s="92"/>
      <c r="AC602" s="92">
        <f t="shared" si="53"/>
        <v>8</v>
      </c>
      <c r="AD602" s="92">
        <f t="shared" si="54"/>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2"/>
        <v>0.1</v>
      </c>
      <c r="W603" s="92"/>
      <c r="X603" s="92"/>
      <c r="Y603" s="92"/>
      <c r="Z603" s="92"/>
      <c r="AA603" s="92"/>
      <c r="AB603" s="92"/>
      <c r="AC603" s="92">
        <f t="shared" si="53"/>
        <v>8</v>
      </c>
      <c r="AD603" s="92">
        <f t="shared" si="54"/>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2"/>
        <v>0.12</v>
      </c>
      <c r="W604" s="92"/>
      <c r="X604" s="92"/>
      <c r="Y604" s="92"/>
      <c r="Z604" s="92"/>
      <c r="AA604" s="92"/>
      <c r="AB604" s="92"/>
      <c r="AC604" s="92">
        <f t="shared" si="53"/>
        <v>8</v>
      </c>
      <c r="AD604" s="92">
        <f t="shared" si="54"/>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2"/>
        <v>0.14000000000000001</v>
      </c>
      <c r="W605" s="92"/>
      <c r="X605" s="92"/>
      <c r="Y605" s="92"/>
      <c r="Z605" s="92"/>
      <c r="AA605" s="92"/>
      <c r="AB605" s="92"/>
      <c r="AC605" s="92">
        <f t="shared" si="53"/>
        <v>8</v>
      </c>
      <c r="AD605" s="92">
        <f t="shared" si="54"/>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2"/>
        <v>0.14000000000000001</v>
      </c>
      <c r="W606" s="92"/>
      <c r="X606" s="92"/>
      <c r="Y606" s="92"/>
      <c r="Z606" s="92"/>
      <c r="AA606" s="92"/>
      <c r="AB606" s="92"/>
      <c r="AC606" s="92">
        <f t="shared" si="53"/>
        <v>8</v>
      </c>
      <c r="AD606" s="92">
        <f t="shared" si="54"/>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2"/>
        <v>0.12</v>
      </c>
      <c r="W607" s="92"/>
      <c r="X607" s="92"/>
      <c r="Y607" s="92"/>
      <c r="Z607" s="92"/>
      <c r="AA607" s="92"/>
      <c r="AB607" s="92"/>
      <c r="AC607" s="92">
        <f t="shared" si="53"/>
        <v>8</v>
      </c>
      <c r="AD607" s="92">
        <f t="shared" si="54"/>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2"/>
        <v>0.12</v>
      </c>
      <c r="W608" s="92"/>
      <c r="X608" s="92"/>
      <c r="Y608" s="92"/>
      <c r="Z608" s="92"/>
      <c r="AA608" s="92"/>
      <c r="AB608" s="92"/>
      <c r="AC608" s="92">
        <f t="shared" si="53"/>
        <v>8</v>
      </c>
      <c r="AD608" s="92">
        <f t="shared" si="54"/>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2"/>
        <v>0</v>
      </c>
      <c r="W609" s="92"/>
      <c r="X609" s="92"/>
      <c r="Y609" s="92"/>
      <c r="Z609" s="92"/>
      <c r="AA609" s="92"/>
      <c r="AB609" s="92"/>
      <c r="AC609" s="92">
        <f t="shared" si="53"/>
        <v>9</v>
      </c>
      <c r="AD609" s="92">
        <f t="shared" si="54"/>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2"/>
        <v>0.05</v>
      </c>
      <c r="W610" s="92"/>
      <c r="X610" s="92"/>
      <c r="Y610" s="92"/>
      <c r="Z610" s="92"/>
      <c r="AA610" s="92"/>
      <c r="AB610" s="92"/>
      <c r="AC610" s="92">
        <f t="shared" si="53"/>
        <v>9</v>
      </c>
      <c r="AD610" s="92">
        <f t="shared" si="54"/>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2"/>
        <v>7.0000000000000007E-2</v>
      </c>
      <c r="W611" s="92"/>
      <c r="X611" s="92"/>
      <c r="Y611" s="92"/>
      <c r="Z611" s="92"/>
      <c r="AA611" s="92"/>
      <c r="AB611" s="92"/>
      <c r="AC611" s="92">
        <f t="shared" si="53"/>
        <v>9</v>
      </c>
      <c r="AD611" s="92">
        <f t="shared" si="54"/>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2"/>
        <v>0.1</v>
      </c>
      <c r="W612" s="92"/>
      <c r="X612" s="92"/>
      <c r="Y612" s="92"/>
      <c r="Z612" s="92"/>
      <c r="AA612" s="92"/>
      <c r="AB612" s="92"/>
      <c r="AC612" s="92">
        <f t="shared" si="53"/>
        <v>9</v>
      </c>
      <c r="AD612" s="92">
        <f t="shared" si="54"/>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2"/>
        <v>0.1</v>
      </c>
      <c r="W613" s="92"/>
      <c r="X613" s="92"/>
      <c r="Y613" s="92"/>
      <c r="Z613" s="92"/>
      <c r="AA613" s="92"/>
      <c r="AB613" s="92"/>
      <c r="AC613" s="92">
        <f t="shared" si="53"/>
        <v>9</v>
      </c>
      <c r="AD613" s="92">
        <f t="shared" si="54"/>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2"/>
        <v>0.12</v>
      </c>
      <c r="W614" s="92"/>
      <c r="X614" s="92"/>
      <c r="Y614" s="92"/>
      <c r="Z614" s="92"/>
      <c r="AA614" s="92"/>
      <c r="AB614" s="92"/>
      <c r="AC614" s="92">
        <f t="shared" si="53"/>
        <v>9</v>
      </c>
      <c r="AD614" s="92">
        <f t="shared" si="54"/>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2"/>
        <v>0.14000000000000001</v>
      </c>
      <c r="W615" s="92"/>
      <c r="X615" s="92"/>
      <c r="Y615" s="92"/>
      <c r="Z615" s="92"/>
      <c r="AA615" s="92"/>
      <c r="AB615" s="92"/>
      <c r="AC615" s="92">
        <f t="shared" si="53"/>
        <v>9</v>
      </c>
      <c r="AD615" s="92">
        <f t="shared" si="54"/>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2"/>
        <v>0.14000000000000001</v>
      </c>
      <c r="W616" s="92"/>
      <c r="X616" s="92"/>
      <c r="Y616" s="92"/>
      <c r="Z616" s="92"/>
      <c r="AA616" s="92"/>
      <c r="AB616" s="92"/>
      <c r="AC616" s="92">
        <f t="shared" si="53"/>
        <v>9</v>
      </c>
      <c r="AD616" s="92">
        <f t="shared" si="54"/>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2"/>
        <v>0.12</v>
      </c>
      <c r="W617" s="92"/>
      <c r="X617" s="92"/>
      <c r="Y617" s="92"/>
      <c r="Z617" s="92"/>
      <c r="AA617" s="92"/>
      <c r="AB617" s="92"/>
      <c r="AC617" s="92">
        <f t="shared" si="53"/>
        <v>9</v>
      </c>
      <c r="AD617" s="92">
        <f t="shared" si="54"/>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2"/>
        <v>0.12</v>
      </c>
      <c r="W618" s="92"/>
      <c r="X618" s="92"/>
      <c r="Y618" s="92"/>
      <c r="Z618" s="92"/>
      <c r="AA618" s="92"/>
      <c r="AB618" s="92"/>
      <c r="AC618" s="92">
        <f t="shared" si="53"/>
        <v>9</v>
      </c>
      <c r="AD618" s="92">
        <f t="shared" si="54"/>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5">K$145</f>
        <v>z0</v>
      </c>
      <c r="O632" s="23" t="str">
        <f t="shared" si="55"/>
        <v>z1</v>
      </c>
      <c r="P632" s="23" t="str">
        <f t="shared" si="55"/>
        <v>z2</v>
      </c>
      <c r="Q632" s="23" t="str">
        <f t="shared" si="55"/>
        <v>z3</v>
      </c>
      <c r="R632" s="23" t="str">
        <f t="shared" si="55"/>
        <v>z4</v>
      </c>
      <c r="S632" s="23" t="str">
        <f t="shared" si="55"/>
        <v>z5</v>
      </c>
      <c r="T632" s="23" t="str">
        <f t="shared" si="55"/>
        <v>z6</v>
      </c>
      <c r="U632" s="23" t="str">
        <f t="shared" si="55"/>
        <v>z7</v>
      </c>
      <c r="V632" s="23" t="str">
        <f t="shared" si="55"/>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6">$J655+$K655/2</f>
        <v>0.54</v>
      </c>
      <c r="P655" s="565">
        <f t="shared" ref="P655:P718" si="57">$J655-$K655/2</f>
        <v>0.44</v>
      </c>
      <c r="S655" s="566">
        <f t="shared" ref="S655:S718" si="58">MAX($J519:$R519)+$T519</f>
        <v>0.63</v>
      </c>
      <c r="T655" s="566">
        <f t="shared" ref="T655:T686" si="59">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6"/>
        <v>0.72000000000000008</v>
      </c>
      <c r="P656" s="565">
        <f t="shared" si="57"/>
        <v>0.62</v>
      </c>
      <c r="S656" s="566">
        <f t="shared" si="58"/>
        <v>0.70000000000000007</v>
      </c>
      <c r="T656" s="566">
        <f t="shared" si="59"/>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6"/>
        <v>0.72000000000000008</v>
      </c>
      <c r="P657" s="565">
        <f t="shared" si="57"/>
        <v>0.62</v>
      </c>
      <c r="S657" s="566">
        <f t="shared" si="58"/>
        <v>0.70000000000000007</v>
      </c>
      <c r="T657" s="566">
        <f t="shared" si="59"/>
        <v>0.63000000000000012</v>
      </c>
      <c r="V657" s="97">
        <v>0.06</v>
      </c>
      <c r="AC657" s="87">
        <f t="shared" ref="AC657:AC664" si="60">AC656</f>
        <v>0</v>
      </c>
      <c r="AD657" s="87">
        <f t="shared" ref="AD657:AD664" si="61">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6"/>
        <v>0.72000000000000008</v>
      </c>
      <c r="P658" s="565">
        <f t="shared" si="57"/>
        <v>0.62</v>
      </c>
      <c r="S658" s="566">
        <f t="shared" si="58"/>
        <v>0.70000000000000007</v>
      </c>
      <c r="T658" s="566">
        <f t="shared" si="59"/>
        <v>0.60000000000000009</v>
      </c>
      <c r="V658" s="97">
        <v>0.06</v>
      </c>
      <c r="AC658" s="87">
        <f t="shared" si="60"/>
        <v>0</v>
      </c>
      <c r="AD658" s="87">
        <f t="shared" si="61"/>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7"/>
        <v>0.59</v>
      </c>
      <c r="S659" s="566">
        <f t="shared" si="58"/>
        <v>0.68</v>
      </c>
      <c r="T659" s="566">
        <f t="shared" si="59"/>
        <v>0.58000000000000007</v>
      </c>
      <c r="V659" s="97">
        <v>0.06</v>
      </c>
      <c r="AC659" s="87">
        <f t="shared" si="60"/>
        <v>0</v>
      </c>
      <c r="AD659" s="87">
        <f t="shared" si="61"/>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7"/>
        <v>0.53</v>
      </c>
      <c r="S660" s="566">
        <f t="shared" si="58"/>
        <v>0.65</v>
      </c>
      <c r="T660" s="566">
        <f t="shared" si="59"/>
        <v>0.53</v>
      </c>
      <c r="V660" s="97">
        <v>0.06</v>
      </c>
      <c r="AC660" s="87">
        <f t="shared" si="60"/>
        <v>0</v>
      </c>
      <c r="AD660" s="87">
        <f t="shared" si="61"/>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6"/>
        <v>0.62000000000000011</v>
      </c>
      <c r="P661" s="565">
        <f t="shared" si="57"/>
        <v>0.48000000000000004</v>
      </c>
      <c r="S661" s="566">
        <f t="shared" si="58"/>
        <v>0.62</v>
      </c>
      <c r="T661" s="566">
        <f t="shared" si="59"/>
        <v>0.48</v>
      </c>
      <c r="V661" s="97">
        <v>0.06</v>
      </c>
      <c r="AC661" s="87">
        <f t="shared" si="60"/>
        <v>0</v>
      </c>
      <c r="AD661" s="87">
        <f t="shared" si="61"/>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6"/>
        <v>0.60000000000000009</v>
      </c>
      <c r="P662" s="565">
        <f t="shared" si="57"/>
        <v>0.46</v>
      </c>
      <c r="S662" s="566">
        <f t="shared" si="58"/>
        <v>0.6</v>
      </c>
      <c r="T662" s="566">
        <f t="shared" si="59"/>
        <v>0.45999999999999996</v>
      </c>
      <c r="V662" s="97">
        <v>0.06</v>
      </c>
      <c r="AC662" s="87">
        <f t="shared" si="60"/>
        <v>0</v>
      </c>
      <c r="AD662" s="87">
        <f t="shared" si="61"/>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6"/>
        <v>0.60000000000000009</v>
      </c>
      <c r="P663" s="565">
        <f t="shared" si="57"/>
        <v>0.46</v>
      </c>
      <c r="S663" s="566">
        <f t="shared" si="58"/>
        <v>0.6</v>
      </c>
      <c r="T663" s="566">
        <f t="shared" si="59"/>
        <v>0.48</v>
      </c>
      <c r="V663" s="97">
        <v>0.06</v>
      </c>
      <c r="AC663" s="87">
        <f t="shared" si="60"/>
        <v>0</v>
      </c>
      <c r="AD663" s="87">
        <f t="shared" si="61"/>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6"/>
        <v>0.60000000000000009</v>
      </c>
      <c r="P664" s="565">
        <f t="shared" si="57"/>
        <v>0.46</v>
      </c>
      <c r="S664" s="566">
        <f t="shared" si="58"/>
        <v>0.6</v>
      </c>
      <c r="T664" s="566">
        <f t="shared" si="59"/>
        <v>0.48</v>
      </c>
      <c r="V664" s="131">
        <v>0.06</v>
      </c>
      <c r="AC664" s="87">
        <f t="shared" si="60"/>
        <v>0</v>
      </c>
      <c r="AD664" s="87">
        <f t="shared" si="61"/>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2">K655</f>
        <v>0.1</v>
      </c>
      <c r="L665" s="98">
        <f t="shared" si="62"/>
        <v>150</v>
      </c>
      <c r="M665" s="86"/>
      <c r="N665" s="247">
        <f t="shared" si="56"/>
        <v>0.54</v>
      </c>
      <c r="P665" s="247">
        <f t="shared" si="57"/>
        <v>0.44</v>
      </c>
      <c r="S665" s="566">
        <f t="shared" si="58"/>
        <v>0.68</v>
      </c>
      <c r="T665" s="566">
        <f t="shared" si="59"/>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3">J656</f>
        <v>0.67</v>
      </c>
      <c r="K666" s="113">
        <f t="shared" si="63"/>
        <v>0.1</v>
      </c>
      <c r="L666" s="98">
        <f t="shared" si="63"/>
        <v>100</v>
      </c>
      <c r="M666" s="86"/>
      <c r="N666" s="247">
        <f t="shared" si="56"/>
        <v>0.72000000000000008</v>
      </c>
      <c r="P666" s="247">
        <f t="shared" si="57"/>
        <v>0.62</v>
      </c>
      <c r="S666" s="566">
        <f t="shared" si="58"/>
        <v>0.68</v>
      </c>
      <c r="T666" s="566">
        <f t="shared" si="59"/>
        <v>0.63</v>
      </c>
      <c r="AC666" s="87">
        <f t="shared" ref="AC666:AC729" si="64">AC656+1</f>
        <v>1</v>
      </c>
      <c r="AD666" s="87">
        <f t="shared" ref="AD666:AD729" si="65">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3"/>
        <v>0.67</v>
      </c>
      <c r="K667" s="113">
        <f t="shared" si="63"/>
        <v>0.1</v>
      </c>
      <c r="L667" s="98">
        <f t="shared" si="63"/>
        <v>200</v>
      </c>
      <c r="M667" s="86"/>
      <c r="N667" s="247">
        <f t="shared" si="56"/>
        <v>0.72000000000000008</v>
      </c>
      <c r="P667" s="247">
        <f t="shared" si="57"/>
        <v>0.62</v>
      </c>
      <c r="S667" s="566">
        <f t="shared" si="58"/>
        <v>0.68</v>
      </c>
      <c r="T667" s="566">
        <f t="shared" si="59"/>
        <v>0.6100000000000001</v>
      </c>
      <c r="AC667" s="87">
        <f t="shared" si="64"/>
        <v>1</v>
      </c>
      <c r="AD667" s="87">
        <f t="shared" si="65"/>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3"/>
        <v>0.67</v>
      </c>
      <c r="K668" s="113">
        <f t="shared" si="63"/>
        <v>0.1</v>
      </c>
      <c r="L668" s="98">
        <f t="shared" si="63"/>
        <v>300</v>
      </c>
      <c r="M668" s="86"/>
      <c r="N668" s="247">
        <f t="shared" si="56"/>
        <v>0.72000000000000008</v>
      </c>
      <c r="P668" s="247">
        <f t="shared" si="57"/>
        <v>0.62</v>
      </c>
      <c r="S668" s="566">
        <f t="shared" si="58"/>
        <v>0.70000000000000007</v>
      </c>
      <c r="T668" s="566">
        <f t="shared" si="59"/>
        <v>0.58000000000000007</v>
      </c>
      <c r="AC668" s="87">
        <f t="shared" si="64"/>
        <v>1</v>
      </c>
      <c r="AD668" s="87">
        <f t="shared" si="65"/>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3"/>
        <v>0.64</v>
      </c>
      <c r="K669" s="113">
        <f t="shared" si="63"/>
        <v>0.1</v>
      </c>
      <c r="L669" s="98">
        <f t="shared" si="63"/>
        <v>1000</v>
      </c>
      <c r="M669" s="86"/>
      <c r="N669" s="247">
        <f t="shared" si="56"/>
        <v>0.69000000000000006</v>
      </c>
      <c r="P669" s="247">
        <f t="shared" si="57"/>
        <v>0.59</v>
      </c>
      <c r="S669" s="566">
        <f t="shared" si="58"/>
        <v>0.73</v>
      </c>
      <c r="T669" s="566">
        <f t="shared" si="59"/>
        <v>0.6</v>
      </c>
      <c r="AC669" s="87">
        <f t="shared" si="64"/>
        <v>1</v>
      </c>
      <c r="AD669" s="87">
        <f t="shared" si="65"/>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6">K669</f>
        <v>0.1</v>
      </c>
      <c r="L670" s="98">
        <f t="shared" si="66"/>
        <v>1000</v>
      </c>
      <c r="M670" s="86"/>
      <c r="N670" s="247">
        <f t="shared" si="56"/>
        <v>0.69000000000000006</v>
      </c>
      <c r="P670" s="247">
        <f t="shared" si="57"/>
        <v>0.59</v>
      </c>
      <c r="S670" s="566">
        <f t="shared" si="58"/>
        <v>0.73</v>
      </c>
      <c r="T670" s="566">
        <f t="shared" si="59"/>
        <v>0.57999999999999996</v>
      </c>
      <c r="AC670" s="87">
        <f t="shared" si="64"/>
        <v>1</v>
      </c>
      <c r="AD670" s="87">
        <f t="shared" si="65"/>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7">AVERAGE(K660:K661)</f>
        <v>0.13</v>
      </c>
      <c r="L671" s="98">
        <f t="shared" si="67"/>
        <v>1000</v>
      </c>
      <c r="M671" s="86"/>
      <c r="N671" s="247">
        <f t="shared" si="56"/>
        <v>0.63500000000000001</v>
      </c>
      <c r="P671" s="247">
        <f t="shared" si="57"/>
        <v>0.50500000000000012</v>
      </c>
      <c r="S671" s="566">
        <f t="shared" si="58"/>
        <v>0.55999999999999994</v>
      </c>
      <c r="T671" s="566">
        <f t="shared" si="59"/>
        <v>0.41999999999999993</v>
      </c>
      <c r="AC671" s="87">
        <f t="shared" si="64"/>
        <v>1</v>
      </c>
      <c r="AD671" s="87">
        <f t="shared" si="65"/>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8">J662</f>
        <v>0.53</v>
      </c>
      <c r="K672" s="113">
        <f t="shared" si="68"/>
        <v>0.14000000000000001</v>
      </c>
      <c r="L672" s="98">
        <f t="shared" si="68"/>
        <v>1000</v>
      </c>
      <c r="M672" s="86"/>
      <c r="N672" s="247">
        <f t="shared" si="56"/>
        <v>0.60000000000000009</v>
      </c>
      <c r="P672" s="247">
        <f t="shared" si="57"/>
        <v>0.46</v>
      </c>
      <c r="S672" s="566">
        <f t="shared" si="58"/>
        <v>0.54999999999999993</v>
      </c>
      <c r="T672" s="566">
        <f t="shared" si="59"/>
        <v>0.40999999999999992</v>
      </c>
      <c r="AC672" s="87">
        <f t="shared" si="64"/>
        <v>1</v>
      </c>
      <c r="AD672" s="87">
        <f t="shared" si="65"/>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8"/>
        <v>0.53</v>
      </c>
      <c r="K673" s="113">
        <f t="shared" si="68"/>
        <v>0.14000000000000001</v>
      </c>
      <c r="L673" s="98">
        <f t="shared" si="68"/>
        <v>1000</v>
      </c>
      <c r="M673" s="86"/>
      <c r="N673" s="247">
        <f t="shared" si="56"/>
        <v>0.60000000000000009</v>
      </c>
      <c r="P673" s="247">
        <f t="shared" si="57"/>
        <v>0.46</v>
      </c>
      <c r="S673" s="566">
        <f t="shared" si="58"/>
        <v>0.53</v>
      </c>
      <c r="T673" s="566">
        <f t="shared" si="59"/>
        <v>0.41000000000000003</v>
      </c>
      <c r="AC673" s="87">
        <f t="shared" si="64"/>
        <v>1</v>
      </c>
      <c r="AD673" s="87">
        <f t="shared" si="65"/>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8"/>
        <v>0.53</v>
      </c>
      <c r="K674" s="113">
        <f t="shared" si="68"/>
        <v>0.14000000000000001</v>
      </c>
      <c r="L674" s="98">
        <f t="shared" si="68"/>
        <v>1000</v>
      </c>
      <c r="M674" s="86"/>
      <c r="N674" s="247">
        <f t="shared" si="56"/>
        <v>0.60000000000000009</v>
      </c>
      <c r="P674" s="247">
        <f t="shared" si="57"/>
        <v>0.46</v>
      </c>
      <c r="S674" s="566">
        <f t="shared" si="58"/>
        <v>0.5</v>
      </c>
      <c r="T674" s="566">
        <f t="shared" si="59"/>
        <v>0.38</v>
      </c>
      <c r="AC674" s="87">
        <f t="shared" si="64"/>
        <v>1</v>
      </c>
      <c r="AD674" s="87">
        <f t="shared" si="65"/>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8"/>
        <v>0.1</v>
      </c>
      <c r="L675" s="98">
        <f t="shared" si="68"/>
        <v>150</v>
      </c>
      <c r="M675" s="86"/>
      <c r="N675" s="247">
        <f t="shared" si="56"/>
        <v>0.54</v>
      </c>
      <c r="P675" s="247">
        <f t="shared" si="57"/>
        <v>0.44</v>
      </c>
      <c r="S675" s="566">
        <f t="shared" si="58"/>
        <v>0.68</v>
      </c>
      <c r="T675" s="566">
        <f t="shared" si="59"/>
        <v>0.68</v>
      </c>
      <c r="AC675" s="87">
        <f t="shared" si="64"/>
        <v>2</v>
      </c>
      <c r="AD675" s="87">
        <f t="shared" si="65"/>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9">J666</f>
        <v>0.67</v>
      </c>
      <c r="K676" s="113">
        <f t="shared" si="69"/>
        <v>0.1</v>
      </c>
      <c r="L676" s="98">
        <f t="shared" si="69"/>
        <v>100</v>
      </c>
      <c r="M676" s="86"/>
      <c r="N676" s="247">
        <f t="shared" si="56"/>
        <v>0.72000000000000008</v>
      </c>
      <c r="P676" s="247">
        <f t="shared" si="57"/>
        <v>0.62</v>
      </c>
      <c r="S676" s="566">
        <f t="shared" si="58"/>
        <v>0.68</v>
      </c>
      <c r="T676" s="566">
        <f t="shared" si="59"/>
        <v>0.63</v>
      </c>
      <c r="AC676" s="87">
        <f t="shared" si="64"/>
        <v>2</v>
      </c>
      <c r="AD676" s="87">
        <f t="shared" si="65"/>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9"/>
        <v>0.67</v>
      </c>
      <c r="K677" s="113">
        <f t="shared" si="69"/>
        <v>0.1</v>
      </c>
      <c r="L677" s="98">
        <f t="shared" si="69"/>
        <v>200</v>
      </c>
      <c r="M677" s="86"/>
      <c r="N677" s="247">
        <f t="shared" si="56"/>
        <v>0.72000000000000008</v>
      </c>
      <c r="P677" s="247">
        <f t="shared" si="57"/>
        <v>0.62</v>
      </c>
      <c r="S677" s="566">
        <f t="shared" si="58"/>
        <v>0.68</v>
      </c>
      <c r="T677" s="566">
        <f t="shared" si="59"/>
        <v>0.6100000000000001</v>
      </c>
      <c r="AC677" s="87">
        <f t="shared" si="64"/>
        <v>2</v>
      </c>
      <c r="AD677" s="87">
        <f t="shared" si="65"/>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9"/>
        <v>0.67</v>
      </c>
      <c r="K678" s="113">
        <f t="shared" si="69"/>
        <v>0.1</v>
      </c>
      <c r="L678" s="98">
        <f t="shared" si="69"/>
        <v>300</v>
      </c>
      <c r="M678" s="86"/>
      <c r="N678" s="247">
        <f t="shared" si="56"/>
        <v>0.72000000000000008</v>
      </c>
      <c r="P678" s="247">
        <f t="shared" si="57"/>
        <v>0.62</v>
      </c>
      <c r="S678" s="566">
        <f t="shared" si="58"/>
        <v>0.70000000000000007</v>
      </c>
      <c r="T678" s="566">
        <f t="shared" si="59"/>
        <v>0.58000000000000007</v>
      </c>
      <c r="AC678" s="87">
        <f t="shared" si="64"/>
        <v>2</v>
      </c>
      <c r="AD678" s="87">
        <f t="shared" si="65"/>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9"/>
        <v>0.64</v>
      </c>
      <c r="K679" s="113">
        <f t="shared" si="69"/>
        <v>0.1</v>
      </c>
      <c r="L679" s="98">
        <f t="shared" si="69"/>
        <v>1000</v>
      </c>
      <c r="M679" s="86"/>
      <c r="N679" s="247">
        <f t="shared" si="56"/>
        <v>0.69000000000000006</v>
      </c>
      <c r="P679" s="247">
        <f t="shared" si="57"/>
        <v>0.59</v>
      </c>
      <c r="S679" s="566">
        <f t="shared" si="58"/>
        <v>0.74</v>
      </c>
      <c r="T679" s="566">
        <f t="shared" si="59"/>
        <v>0.61</v>
      </c>
      <c r="AC679" s="87">
        <f t="shared" si="64"/>
        <v>2</v>
      </c>
      <c r="AD679" s="87">
        <f t="shared" si="65"/>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70">K679</f>
        <v>0.1</v>
      </c>
      <c r="L680" s="98">
        <f t="shared" si="70"/>
        <v>1000</v>
      </c>
      <c r="M680" s="86"/>
      <c r="N680" s="247">
        <f t="shared" si="56"/>
        <v>0.69000000000000006</v>
      </c>
      <c r="P680" s="247">
        <f t="shared" si="57"/>
        <v>0.59</v>
      </c>
      <c r="S680" s="566">
        <f t="shared" si="58"/>
        <v>0.74</v>
      </c>
      <c r="T680" s="566">
        <f t="shared" si="59"/>
        <v>0.59</v>
      </c>
      <c r="AC680" s="87">
        <f t="shared" si="64"/>
        <v>2</v>
      </c>
      <c r="AD680" s="87">
        <f t="shared" si="65"/>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71">AVERAGE(K670:K671)</f>
        <v>0.115</v>
      </c>
      <c r="L681" s="98">
        <f t="shared" si="71"/>
        <v>1000</v>
      </c>
      <c r="M681" s="86"/>
      <c r="N681" s="247">
        <f t="shared" si="56"/>
        <v>0.66249999999999998</v>
      </c>
      <c r="P681" s="247">
        <f t="shared" si="57"/>
        <v>0.54749999999999999</v>
      </c>
      <c r="S681" s="566">
        <f t="shared" si="58"/>
        <v>0.55999999999999994</v>
      </c>
      <c r="T681" s="566">
        <f t="shared" si="59"/>
        <v>0.41999999999999993</v>
      </c>
      <c r="AC681" s="87">
        <f t="shared" si="64"/>
        <v>2</v>
      </c>
      <c r="AD681" s="87">
        <f t="shared" si="65"/>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2">J672</f>
        <v>0.53</v>
      </c>
      <c r="K682" s="113">
        <f t="shared" si="72"/>
        <v>0.14000000000000001</v>
      </c>
      <c r="L682" s="98">
        <f t="shared" si="72"/>
        <v>1000</v>
      </c>
      <c r="M682" s="86"/>
      <c r="N682" s="247">
        <f t="shared" si="56"/>
        <v>0.60000000000000009</v>
      </c>
      <c r="P682" s="247">
        <f t="shared" si="57"/>
        <v>0.46</v>
      </c>
      <c r="S682" s="566">
        <f t="shared" si="58"/>
        <v>0.54999999999999993</v>
      </c>
      <c r="T682" s="566">
        <f t="shared" si="59"/>
        <v>0.40999999999999992</v>
      </c>
      <c r="AC682" s="87">
        <f t="shared" si="64"/>
        <v>2</v>
      </c>
      <c r="AD682" s="87">
        <f t="shared" si="65"/>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2"/>
        <v>0.53</v>
      </c>
      <c r="K683" s="113">
        <f t="shared" si="72"/>
        <v>0.14000000000000001</v>
      </c>
      <c r="L683" s="98">
        <f t="shared" si="72"/>
        <v>1000</v>
      </c>
      <c r="M683" s="86"/>
      <c r="N683" s="247">
        <f t="shared" si="56"/>
        <v>0.60000000000000009</v>
      </c>
      <c r="P683" s="247">
        <f t="shared" si="57"/>
        <v>0.46</v>
      </c>
      <c r="S683" s="566">
        <f t="shared" si="58"/>
        <v>0.53</v>
      </c>
      <c r="T683" s="566">
        <f t="shared" si="59"/>
        <v>0.41000000000000003</v>
      </c>
      <c r="AC683" s="87">
        <f t="shared" si="64"/>
        <v>2</v>
      </c>
      <c r="AD683" s="87">
        <f t="shared" si="65"/>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2"/>
        <v>0.53</v>
      </c>
      <c r="K684" s="113">
        <f t="shared" si="72"/>
        <v>0.14000000000000001</v>
      </c>
      <c r="L684" s="98">
        <f t="shared" si="72"/>
        <v>1000</v>
      </c>
      <c r="M684" s="86"/>
      <c r="N684" s="247">
        <f t="shared" si="56"/>
        <v>0.60000000000000009</v>
      </c>
      <c r="P684" s="247">
        <f t="shared" si="57"/>
        <v>0.46</v>
      </c>
      <c r="S684" s="566">
        <f t="shared" si="58"/>
        <v>0.5</v>
      </c>
      <c r="T684" s="566">
        <f t="shared" si="59"/>
        <v>0.38</v>
      </c>
      <c r="AC684" s="87">
        <f t="shared" si="64"/>
        <v>2</v>
      </c>
      <c r="AD684" s="87">
        <f t="shared" si="65"/>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2"/>
        <v>0.1</v>
      </c>
      <c r="L685" s="98">
        <f t="shared" si="72"/>
        <v>150</v>
      </c>
      <c r="M685" s="86"/>
      <c r="N685" s="247">
        <f t="shared" si="56"/>
        <v>0.54</v>
      </c>
      <c r="P685" s="247">
        <f t="shared" si="57"/>
        <v>0.44</v>
      </c>
      <c r="S685" s="566">
        <f t="shared" si="58"/>
        <v>0.68</v>
      </c>
      <c r="T685" s="566">
        <f t="shared" si="59"/>
        <v>0.68</v>
      </c>
      <c r="AC685" s="87">
        <f t="shared" si="64"/>
        <v>3</v>
      </c>
      <c r="AD685" s="87">
        <f t="shared" si="65"/>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3">J676</f>
        <v>0.67</v>
      </c>
      <c r="K686" s="113">
        <f t="shared" si="73"/>
        <v>0.1</v>
      </c>
      <c r="L686" s="98">
        <f t="shared" si="73"/>
        <v>100</v>
      </c>
      <c r="M686" s="86"/>
      <c r="N686" s="247">
        <f t="shared" si="56"/>
        <v>0.72000000000000008</v>
      </c>
      <c r="P686" s="247">
        <f t="shared" si="57"/>
        <v>0.62</v>
      </c>
      <c r="S686" s="566">
        <f t="shared" si="58"/>
        <v>0.68</v>
      </c>
      <c r="T686" s="566">
        <f t="shared" si="59"/>
        <v>0.63</v>
      </c>
      <c r="AC686" s="87">
        <f t="shared" si="64"/>
        <v>3</v>
      </c>
      <c r="AD686" s="87">
        <f t="shared" si="65"/>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3"/>
        <v>0.67</v>
      </c>
      <c r="K687" s="113">
        <f t="shared" si="73"/>
        <v>0.1</v>
      </c>
      <c r="L687" s="98">
        <f t="shared" si="73"/>
        <v>200</v>
      </c>
      <c r="M687" s="86"/>
      <c r="N687" s="247">
        <f t="shared" si="56"/>
        <v>0.72000000000000008</v>
      </c>
      <c r="P687" s="247">
        <f t="shared" si="57"/>
        <v>0.62</v>
      </c>
      <c r="S687" s="566">
        <f t="shared" si="58"/>
        <v>0.68</v>
      </c>
      <c r="T687" s="566">
        <f t="shared" ref="T687:T718" si="74">MIN($J551:$R551)+$T551-INDEX(DigSpread,$AD687+1,1)</f>
        <v>0.6100000000000001</v>
      </c>
      <c r="AC687" s="87">
        <f t="shared" si="64"/>
        <v>3</v>
      </c>
      <c r="AD687" s="87">
        <f t="shared" si="65"/>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3"/>
        <v>0.67</v>
      </c>
      <c r="K688" s="113">
        <f t="shared" si="73"/>
        <v>0.1</v>
      </c>
      <c r="L688" s="98">
        <f t="shared" si="73"/>
        <v>300</v>
      </c>
      <c r="M688" s="86"/>
      <c r="N688" s="247">
        <f t="shared" si="56"/>
        <v>0.72000000000000008</v>
      </c>
      <c r="P688" s="247">
        <f t="shared" si="57"/>
        <v>0.62</v>
      </c>
      <c r="S688" s="566">
        <f t="shared" si="58"/>
        <v>0.70000000000000007</v>
      </c>
      <c r="T688" s="566">
        <f t="shared" si="74"/>
        <v>0.58000000000000007</v>
      </c>
      <c r="AC688" s="87">
        <f t="shared" si="64"/>
        <v>3</v>
      </c>
      <c r="AD688" s="87">
        <f t="shared" si="65"/>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3"/>
        <v>0.64</v>
      </c>
      <c r="K689" s="113">
        <f t="shared" si="73"/>
        <v>0.1</v>
      </c>
      <c r="L689" s="98">
        <f t="shared" si="73"/>
        <v>1000</v>
      </c>
      <c r="M689" s="86"/>
      <c r="N689" s="247">
        <f t="shared" si="56"/>
        <v>0.69000000000000006</v>
      </c>
      <c r="P689" s="247">
        <f t="shared" si="57"/>
        <v>0.59</v>
      </c>
      <c r="S689" s="566">
        <f t="shared" si="58"/>
        <v>0.72</v>
      </c>
      <c r="T689" s="566">
        <f t="shared" si="74"/>
        <v>0.59</v>
      </c>
      <c r="AC689" s="87">
        <f t="shared" si="64"/>
        <v>3</v>
      </c>
      <c r="AD689" s="87">
        <f t="shared" si="65"/>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5">K689</f>
        <v>0.1</v>
      </c>
      <c r="L690" s="98">
        <f t="shared" si="75"/>
        <v>1000</v>
      </c>
      <c r="M690" s="86"/>
      <c r="N690" s="247">
        <f t="shared" si="56"/>
        <v>0.69000000000000006</v>
      </c>
      <c r="P690" s="247">
        <f t="shared" si="57"/>
        <v>0.59</v>
      </c>
      <c r="S690" s="566">
        <f t="shared" si="58"/>
        <v>0.72</v>
      </c>
      <c r="T690" s="566">
        <f t="shared" si="74"/>
        <v>0.56999999999999995</v>
      </c>
      <c r="AC690" s="87">
        <f t="shared" si="64"/>
        <v>3</v>
      </c>
      <c r="AD690" s="87">
        <f t="shared" si="65"/>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6">AVERAGE(K680:K681)</f>
        <v>0.10750000000000001</v>
      </c>
      <c r="L691" s="98">
        <f t="shared" si="76"/>
        <v>1000</v>
      </c>
      <c r="M691" s="86"/>
      <c r="N691" s="247">
        <f t="shared" si="56"/>
        <v>0.67625000000000002</v>
      </c>
      <c r="P691" s="247">
        <f t="shared" si="57"/>
        <v>0.56875000000000009</v>
      </c>
      <c r="S691" s="566">
        <f t="shared" si="58"/>
        <v>0.55999999999999994</v>
      </c>
      <c r="T691" s="566">
        <f t="shared" si="74"/>
        <v>0.41999999999999993</v>
      </c>
      <c r="AC691" s="87">
        <f t="shared" si="64"/>
        <v>3</v>
      </c>
      <c r="AD691" s="87">
        <f t="shared" si="65"/>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7">J682</f>
        <v>0.53</v>
      </c>
      <c r="K692" s="113">
        <f t="shared" si="77"/>
        <v>0.14000000000000001</v>
      </c>
      <c r="L692" s="98">
        <f t="shared" si="77"/>
        <v>1000</v>
      </c>
      <c r="M692" s="86"/>
      <c r="N692" s="247">
        <f t="shared" si="56"/>
        <v>0.60000000000000009</v>
      </c>
      <c r="P692" s="247">
        <f t="shared" si="57"/>
        <v>0.46</v>
      </c>
      <c r="S692" s="566">
        <f t="shared" si="58"/>
        <v>0.54999999999999993</v>
      </c>
      <c r="T692" s="566">
        <f t="shared" si="74"/>
        <v>0.40999999999999992</v>
      </c>
      <c r="AC692" s="87">
        <f t="shared" si="64"/>
        <v>3</v>
      </c>
      <c r="AD692" s="87">
        <f t="shared" si="65"/>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7"/>
        <v>0.53</v>
      </c>
      <c r="K693" s="113">
        <f t="shared" si="77"/>
        <v>0.14000000000000001</v>
      </c>
      <c r="L693" s="98">
        <f t="shared" si="77"/>
        <v>1000</v>
      </c>
      <c r="M693" s="86"/>
      <c r="N693" s="247">
        <f t="shared" si="56"/>
        <v>0.60000000000000009</v>
      </c>
      <c r="P693" s="247">
        <f t="shared" si="57"/>
        <v>0.46</v>
      </c>
      <c r="S693" s="566">
        <f t="shared" si="58"/>
        <v>0.53</v>
      </c>
      <c r="T693" s="566">
        <f t="shared" si="74"/>
        <v>0.41000000000000003</v>
      </c>
      <c r="AC693" s="87">
        <f t="shared" si="64"/>
        <v>3</v>
      </c>
      <c r="AD693" s="87">
        <f t="shared" si="65"/>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7"/>
        <v>0.53</v>
      </c>
      <c r="K694" s="113">
        <f t="shared" si="77"/>
        <v>0.14000000000000001</v>
      </c>
      <c r="L694" s="98">
        <f t="shared" si="77"/>
        <v>1000</v>
      </c>
      <c r="M694" s="86"/>
      <c r="N694" s="247">
        <f t="shared" si="56"/>
        <v>0.60000000000000009</v>
      </c>
      <c r="P694" s="247">
        <f t="shared" si="57"/>
        <v>0.46</v>
      </c>
      <c r="S694" s="566">
        <f t="shared" si="58"/>
        <v>0.5</v>
      </c>
      <c r="T694" s="566">
        <f t="shared" si="74"/>
        <v>0.38</v>
      </c>
      <c r="AC694" s="87">
        <f t="shared" si="64"/>
        <v>3</v>
      </c>
      <c r="AD694" s="87">
        <f t="shared" si="65"/>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7"/>
        <v>0.1</v>
      </c>
      <c r="L695" s="98">
        <f t="shared" si="77"/>
        <v>150</v>
      </c>
      <c r="M695" s="86"/>
      <c r="N695" s="247">
        <f t="shared" si="56"/>
        <v>0.54</v>
      </c>
      <c r="P695" s="247">
        <f t="shared" si="57"/>
        <v>0.44</v>
      </c>
      <c r="S695" s="566">
        <f t="shared" si="58"/>
        <v>0.68</v>
      </c>
      <c r="T695" s="566">
        <f t="shared" si="74"/>
        <v>0.68</v>
      </c>
      <c r="AC695" s="87">
        <f t="shared" si="64"/>
        <v>4</v>
      </c>
      <c r="AD695" s="87">
        <f t="shared" si="65"/>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8">J686</f>
        <v>0.67</v>
      </c>
      <c r="K696" s="113">
        <f t="shared" si="78"/>
        <v>0.1</v>
      </c>
      <c r="L696" s="98">
        <f t="shared" si="78"/>
        <v>100</v>
      </c>
      <c r="M696" s="86"/>
      <c r="N696" s="247">
        <f t="shared" si="56"/>
        <v>0.72000000000000008</v>
      </c>
      <c r="P696" s="247">
        <f t="shared" si="57"/>
        <v>0.62</v>
      </c>
      <c r="S696" s="566">
        <f t="shared" si="58"/>
        <v>0.68</v>
      </c>
      <c r="T696" s="566">
        <f t="shared" si="74"/>
        <v>0.63</v>
      </c>
      <c r="AC696" s="87">
        <f t="shared" si="64"/>
        <v>4</v>
      </c>
      <c r="AD696" s="87">
        <f t="shared" si="65"/>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8"/>
        <v>0.67</v>
      </c>
      <c r="K697" s="113">
        <f t="shared" si="78"/>
        <v>0.1</v>
      </c>
      <c r="L697" s="98">
        <f t="shared" si="78"/>
        <v>200</v>
      </c>
      <c r="M697" s="86"/>
      <c r="N697" s="247">
        <f t="shared" si="56"/>
        <v>0.72000000000000008</v>
      </c>
      <c r="P697" s="247">
        <f t="shared" si="57"/>
        <v>0.62</v>
      </c>
      <c r="S697" s="566">
        <f t="shared" si="58"/>
        <v>0.68</v>
      </c>
      <c r="T697" s="566">
        <f t="shared" si="74"/>
        <v>0.6100000000000001</v>
      </c>
      <c r="AC697" s="87">
        <f t="shared" si="64"/>
        <v>4</v>
      </c>
      <c r="AD697" s="87">
        <f t="shared" si="65"/>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8"/>
        <v>0.67</v>
      </c>
      <c r="K698" s="113">
        <f t="shared" si="78"/>
        <v>0.1</v>
      </c>
      <c r="L698" s="98">
        <f t="shared" si="78"/>
        <v>300</v>
      </c>
      <c r="M698" s="86"/>
      <c r="N698" s="247">
        <f t="shared" si="56"/>
        <v>0.72000000000000008</v>
      </c>
      <c r="P698" s="247">
        <f t="shared" si="57"/>
        <v>0.62</v>
      </c>
      <c r="S698" s="566">
        <f t="shared" si="58"/>
        <v>0.70000000000000007</v>
      </c>
      <c r="T698" s="566">
        <f t="shared" si="74"/>
        <v>0.58000000000000007</v>
      </c>
      <c r="AC698" s="87">
        <f t="shared" si="64"/>
        <v>4</v>
      </c>
      <c r="AD698" s="87">
        <f t="shared" si="65"/>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8"/>
        <v>0.64</v>
      </c>
      <c r="K699" s="113">
        <f t="shared" si="78"/>
        <v>0.1</v>
      </c>
      <c r="L699" s="98">
        <f t="shared" si="78"/>
        <v>1000</v>
      </c>
      <c r="M699" s="86"/>
      <c r="N699" s="247">
        <f t="shared" si="56"/>
        <v>0.69000000000000006</v>
      </c>
      <c r="P699" s="247">
        <f t="shared" si="57"/>
        <v>0.59</v>
      </c>
      <c r="S699" s="566">
        <f t="shared" si="58"/>
        <v>0.73</v>
      </c>
      <c r="T699" s="566">
        <f t="shared" si="74"/>
        <v>0.6</v>
      </c>
      <c r="AC699" s="87">
        <f t="shared" si="64"/>
        <v>4</v>
      </c>
      <c r="AD699" s="87">
        <f t="shared" si="65"/>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9">K699</f>
        <v>0.1</v>
      </c>
      <c r="L700" s="98">
        <f t="shared" si="79"/>
        <v>1000</v>
      </c>
      <c r="M700" s="86"/>
      <c r="N700" s="247">
        <f t="shared" si="56"/>
        <v>0.69000000000000006</v>
      </c>
      <c r="P700" s="247">
        <f t="shared" si="57"/>
        <v>0.59</v>
      </c>
      <c r="S700" s="566">
        <f t="shared" si="58"/>
        <v>0.73</v>
      </c>
      <c r="T700" s="566">
        <f t="shared" si="74"/>
        <v>0.57999999999999996</v>
      </c>
      <c r="AC700" s="87">
        <f t="shared" si="64"/>
        <v>4</v>
      </c>
      <c r="AD700" s="87">
        <f t="shared" si="65"/>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80">AVERAGE(K690:K691)</f>
        <v>0.10375000000000001</v>
      </c>
      <c r="L701" s="98">
        <f t="shared" si="80"/>
        <v>1000</v>
      </c>
      <c r="M701" s="86"/>
      <c r="N701" s="247">
        <f t="shared" si="56"/>
        <v>0.68312500000000009</v>
      </c>
      <c r="P701" s="247">
        <f t="shared" si="57"/>
        <v>0.57937500000000008</v>
      </c>
      <c r="S701" s="566">
        <f t="shared" si="58"/>
        <v>0.55999999999999994</v>
      </c>
      <c r="T701" s="566">
        <f t="shared" si="74"/>
        <v>0.41999999999999993</v>
      </c>
      <c r="AC701" s="87">
        <f t="shared" si="64"/>
        <v>4</v>
      </c>
      <c r="AD701" s="87">
        <f t="shared" si="65"/>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81">J692</f>
        <v>0.53</v>
      </c>
      <c r="K702" s="113">
        <f t="shared" si="81"/>
        <v>0.14000000000000001</v>
      </c>
      <c r="L702" s="98">
        <f t="shared" si="81"/>
        <v>1000</v>
      </c>
      <c r="M702" s="86"/>
      <c r="N702" s="247">
        <f t="shared" si="56"/>
        <v>0.60000000000000009</v>
      </c>
      <c r="P702" s="247">
        <f t="shared" si="57"/>
        <v>0.46</v>
      </c>
      <c r="S702" s="566">
        <f t="shared" si="58"/>
        <v>0.54999999999999993</v>
      </c>
      <c r="T702" s="566">
        <f t="shared" si="74"/>
        <v>0.40999999999999992</v>
      </c>
      <c r="AC702" s="87">
        <f t="shared" si="64"/>
        <v>4</v>
      </c>
      <c r="AD702" s="87">
        <f t="shared" si="65"/>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81"/>
        <v>0.53</v>
      </c>
      <c r="K703" s="113">
        <f t="shared" si="81"/>
        <v>0.14000000000000001</v>
      </c>
      <c r="L703" s="98">
        <f t="shared" si="81"/>
        <v>1000</v>
      </c>
      <c r="M703" s="86"/>
      <c r="N703" s="247">
        <f t="shared" si="56"/>
        <v>0.60000000000000009</v>
      </c>
      <c r="P703" s="247">
        <f t="shared" si="57"/>
        <v>0.46</v>
      </c>
      <c r="S703" s="566">
        <f t="shared" si="58"/>
        <v>0.53</v>
      </c>
      <c r="T703" s="566">
        <f t="shared" si="74"/>
        <v>0.41000000000000003</v>
      </c>
      <c r="AC703" s="87">
        <f t="shared" si="64"/>
        <v>4</v>
      </c>
      <c r="AD703" s="87">
        <f t="shared" si="65"/>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81"/>
        <v>0.53</v>
      </c>
      <c r="K704" s="113">
        <f t="shared" si="81"/>
        <v>0.14000000000000001</v>
      </c>
      <c r="L704" s="98">
        <f t="shared" si="81"/>
        <v>1000</v>
      </c>
      <c r="M704" s="86"/>
      <c r="N704" s="247">
        <f t="shared" si="56"/>
        <v>0.60000000000000009</v>
      </c>
      <c r="P704" s="247">
        <f t="shared" si="57"/>
        <v>0.46</v>
      </c>
      <c r="S704" s="566">
        <f t="shared" si="58"/>
        <v>0.5</v>
      </c>
      <c r="T704" s="566">
        <f t="shared" si="74"/>
        <v>0.38</v>
      </c>
      <c r="AC704" s="87">
        <f t="shared" si="64"/>
        <v>4</v>
      </c>
      <c r="AD704" s="87">
        <f t="shared" si="65"/>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6"/>
        <v>0.53087809367006378</v>
      </c>
      <c r="P705" s="247">
        <f t="shared" si="57"/>
        <v>0.47587809367006378</v>
      </c>
      <c r="S705" s="566">
        <f t="shared" si="58"/>
        <v>0.5</v>
      </c>
      <c r="T705" s="566">
        <f t="shared" si="74"/>
        <v>0.5</v>
      </c>
      <c r="AC705" s="87">
        <f t="shared" si="64"/>
        <v>5</v>
      </c>
      <c r="AD705" s="87">
        <f t="shared" si="65"/>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2">J696</f>
        <v>0.67</v>
      </c>
      <c r="K706" s="113">
        <f t="shared" si="82"/>
        <v>0.1</v>
      </c>
      <c r="L706" s="98">
        <f t="shared" si="82"/>
        <v>100</v>
      </c>
      <c r="M706" s="86"/>
      <c r="N706" s="247">
        <f t="shared" si="56"/>
        <v>0.72000000000000008</v>
      </c>
      <c r="P706" s="247">
        <f t="shared" si="57"/>
        <v>0.62</v>
      </c>
      <c r="S706" s="566">
        <f t="shared" si="58"/>
        <v>0.68</v>
      </c>
      <c r="T706" s="566">
        <f t="shared" si="74"/>
        <v>0.63</v>
      </c>
      <c r="AC706" s="87">
        <f t="shared" si="64"/>
        <v>5</v>
      </c>
      <c r="AD706" s="87">
        <f t="shared" si="65"/>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2"/>
        <v>0.67</v>
      </c>
      <c r="K707" s="113">
        <f t="shared" si="82"/>
        <v>0.1</v>
      </c>
      <c r="L707" s="98">
        <f t="shared" si="82"/>
        <v>200</v>
      </c>
      <c r="M707" s="86"/>
      <c r="N707" s="247">
        <f t="shared" si="56"/>
        <v>0.72000000000000008</v>
      </c>
      <c r="P707" s="247">
        <f t="shared" si="57"/>
        <v>0.62</v>
      </c>
      <c r="S707" s="566">
        <f t="shared" si="58"/>
        <v>0.68</v>
      </c>
      <c r="T707" s="566">
        <f t="shared" si="74"/>
        <v>0.6100000000000001</v>
      </c>
      <c r="AC707" s="87">
        <f t="shared" si="64"/>
        <v>5</v>
      </c>
      <c r="AD707" s="87">
        <f t="shared" si="65"/>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2"/>
        <v>0.67</v>
      </c>
      <c r="K708" s="113">
        <f t="shared" si="82"/>
        <v>0.1</v>
      </c>
      <c r="L708" s="98">
        <f t="shared" si="82"/>
        <v>300</v>
      </c>
      <c r="M708" s="86"/>
      <c r="N708" s="247">
        <f t="shared" si="56"/>
        <v>0.72000000000000008</v>
      </c>
      <c r="P708" s="247">
        <f t="shared" si="57"/>
        <v>0.62</v>
      </c>
      <c r="S708" s="566">
        <f t="shared" si="58"/>
        <v>0.70000000000000007</v>
      </c>
      <c r="T708" s="566">
        <f t="shared" si="74"/>
        <v>0.58000000000000007</v>
      </c>
      <c r="AC708" s="87">
        <f t="shared" si="64"/>
        <v>5</v>
      </c>
      <c r="AD708" s="87">
        <f t="shared" si="65"/>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2"/>
        <v>0.64</v>
      </c>
      <c r="K709" s="113">
        <f t="shared" si="82"/>
        <v>0.1</v>
      </c>
      <c r="L709" s="98">
        <f t="shared" si="82"/>
        <v>1000</v>
      </c>
      <c r="M709" s="86"/>
      <c r="N709" s="247">
        <f t="shared" si="56"/>
        <v>0.69000000000000006</v>
      </c>
      <c r="P709" s="247">
        <f t="shared" si="57"/>
        <v>0.59</v>
      </c>
      <c r="S709" s="566">
        <f t="shared" si="58"/>
        <v>0.73</v>
      </c>
      <c r="T709" s="566">
        <f t="shared" si="74"/>
        <v>0.6</v>
      </c>
      <c r="AC709" s="87">
        <f t="shared" si="64"/>
        <v>5</v>
      </c>
      <c r="AD709" s="87">
        <f t="shared" si="65"/>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3">K709</f>
        <v>0.1</v>
      </c>
      <c r="L710" s="98">
        <f t="shared" si="83"/>
        <v>1000</v>
      </c>
      <c r="M710" s="86"/>
      <c r="N710" s="247">
        <f t="shared" si="56"/>
        <v>0.69000000000000006</v>
      </c>
      <c r="P710" s="247">
        <f t="shared" si="57"/>
        <v>0.59</v>
      </c>
      <c r="S710" s="566">
        <f t="shared" si="58"/>
        <v>0.73</v>
      </c>
      <c r="T710" s="566">
        <f t="shared" si="74"/>
        <v>0.57999999999999996</v>
      </c>
      <c r="AC710" s="87">
        <f t="shared" si="64"/>
        <v>5</v>
      </c>
      <c r="AD710" s="87">
        <f t="shared" si="65"/>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4">AVERAGE(K700:K701)</f>
        <v>0.10187500000000001</v>
      </c>
      <c r="L711" s="98">
        <f t="shared" si="84"/>
        <v>1000</v>
      </c>
      <c r="M711" s="86"/>
      <c r="N711" s="247">
        <f t="shared" si="56"/>
        <v>0.68656250000000008</v>
      </c>
      <c r="P711" s="247">
        <f t="shared" si="57"/>
        <v>0.58468750000000014</v>
      </c>
      <c r="S711" s="566">
        <f t="shared" si="58"/>
        <v>0.55999999999999994</v>
      </c>
      <c r="T711" s="566">
        <f t="shared" si="74"/>
        <v>0.41999999999999993</v>
      </c>
      <c r="AC711" s="87">
        <f t="shared" si="64"/>
        <v>5</v>
      </c>
      <c r="AD711" s="87">
        <f t="shared" si="65"/>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5">J702</f>
        <v>0.53</v>
      </c>
      <c r="K712" s="113">
        <f t="shared" si="85"/>
        <v>0.14000000000000001</v>
      </c>
      <c r="L712" s="98">
        <f t="shared" si="85"/>
        <v>1000</v>
      </c>
      <c r="M712" s="86"/>
      <c r="N712" s="247">
        <f t="shared" si="56"/>
        <v>0.60000000000000009</v>
      </c>
      <c r="P712" s="247">
        <f t="shared" si="57"/>
        <v>0.46</v>
      </c>
      <c r="S712" s="566">
        <f t="shared" si="58"/>
        <v>0.54999999999999993</v>
      </c>
      <c r="T712" s="566">
        <f t="shared" si="74"/>
        <v>0.40999999999999992</v>
      </c>
      <c r="AC712" s="87">
        <f t="shared" si="64"/>
        <v>5</v>
      </c>
      <c r="AD712" s="87">
        <f t="shared" si="65"/>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5"/>
        <v>0.53</v>
      </c>
      <c r="K713" s="113">
        <f t="shared" si="85"/>
        <v>0.14000000000000001</v>
      </c>
      <c r="L713" s="98">
        <f t="shared" si="85"/>
        <v>1000</v>
      </c>
      <c r="M713" s="86"/>
      <c r="N713" s="247">
        <f t="shared" si="56"/>
        <v>0.60000000000000009</v>
      </c>
      <c r="P713" s="247">
        <f t="shared" si="57"/>
        <v>0.46</v>
      </c>
      <c r="S713" s="566">
        <f t="shared" si="58"/>
        <v>0.53</v>
      </c>
      <c r="T713" s="566">
        <f t="shared" si="74"/>
        <v>0.41000000000000003</v>
      </c>
      <c r="AC713" s="87">
        <f t="shared" si="64"/>
        <v>5</v>
      </c>
      <c r="AD713" s="87">
        <f t="shared" si="65"/>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5"/>
        <v>0.53</v>
      </c>
      <c r="K714" s="113">
        <f t="shared" si="85"/>
        <v>0.14000000000000001</v>
      </c>
      <c r="L714" s="98">
        <f t="shared" si="85"/>
        <v>1000</v>
      </c>
      <c r="M714" s="86"/>
      <c r="N714" s="247">
        <f t="shared" si="56"/>
        <v>0.60000000000000009</v>
      </c>
      <c r="P714" s="247">
        <f t="shared" si="57"/>
        <v>0.46</v>
      </c>
      <c r="S714" s="566">
        <f t="shared" si="58"/>
        <v>0.5</v>
      </c>
      <c r="T714" s="566">
        <f t="shared" si="74"/>
        <v>0.38</v>
      </c>
      <c r="AC714" s="87">
        <f t="shared" si="64"/>
        <v>5</v>
      </c>
      <c r="AD714" s="87">
        <f t="shared" si="65"/>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6"/>
        <v>0.53087809367006378</v>
      </c>
      <c r="P715" s="247">
        <f t="shared" si="57"/>
        <v>0.47587809367006378</v>
      </c>
      <c r="S715" s="566">
        <f t="shared" si="58"/>
        <v>0.5</v>
      </c>
      <c r="T715" s="566">
        <f t="shared" si="74"/>
        <v>0.5</v>
      </c>
      <c r="AC715" s="87">
        <f t="shared" si="64"/>
        <v>6</v>
      </c>
      <c r="AD715" s="87">
        <f t="shared" si="65"/>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6">J706</f>
        <v>0.67</v>
      </c>
      <c r="K716" s="113">
        <f t="shared" si="86"/>
        <v>0.1</v>
      </c>
      <c r="L716" s="98">
        <f t="shared" si="86"/>
        <v>100</v>
      </c>
      <c r="M716" s="86"/>
      <c r="N716" s="247">
        <f t="shared" si="56"/>
        <v>0.72000000000000008</v>
      </c>
      <c r="P716" s="247">
        <f t="shared" si="57"/>
        <v>0.62</v>
      </c>
      <c r="S716" s="566">
        <f t="shared" si="58"/>
        <v>0.68</v>
      </c>
      <c r="T716" s="566">
        <f t="shared" si="74"/>
        <v>0.63</v>
      </c>
      <c r="AC716" s="87">
        <f t="shared" si="64"/>
        <v>6</v>
      </c>
      <c r="AD716" s="87">
        <f t="shared" si="65"/>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6"/>
        <v>0.67</v>
      </c>
      <c r="K717" s="113">
        <f t="shared" si="86"/>
        <v>0.1</v>
      </c>
      <c r="L717" s="98">
        <f t="shared" si="86"/>
        <v>200</v>
      </c>
      <c r="M717" s="86"/>
      <c r="N717" s="247">
        <f t="shared" si="56"/>
        <v>0.72000000000000008</v>
      </c>
      <c r="P717" s="247">
        <f t="shared" si="57"/>
        <v>0.62</v>
      </c>
      <c r="S717" s="566">
        <f t="shared" si="58"/>
        <v>0.68</v>
      </c>
      <c r="T717" s="566">
        <f t="shared" si="74"/>
        <v>0.6100000000000001</v>
      </c>
      <c r="AC717" s="87">
        <f t="shared" si="64"/>
        <v>6</v>
      </c>
      <c r="AD717" s="87">
        <f t="shared" si="65"/>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6"/>
        <v>0.67</v>
      </c>
      <c r="K718" s="113">
        <f t="shared" si="86"/>
        <v>0.1</v>
      </c>
      <c r="L718" s="98">
        <f t="shared" si="86"/>
        <v>300</v>
      </c>
      <c r="M718" s="86"/>
      <c r="N718" s="247">
        <f t="shared" si="56"/>
        <v>0.72000000000000008</v>
      </c>
      <c r="P718" s="247">
        <f t="shared" si="57"/>
        <v>0.62</v>
      </c>
      <c r="S718" s="566">
        <f t="shared" si="58"/>
        <v>0.70000000000000007</v>
      </c>
      <c r="T718" s="566">
        <f t="shared" si="74"/>
        <v>0.58000000000000007</v>
      </c>
      <c r="AC718" s="87">
        <f t="shared" si="64"/>
        <v>6</v>
      </c>
      <c r="AD718" s="87">
        <f t="shared" si="65"/>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6"/>
        <v>0.64</v>
      </c>
      <c r="K719" s="113">
        <f t="shared" si="86"/>
        <v>0.1</v>
      </c>
      <c r="L719" s="98">
        <f t="shared" si="86"/>
        <v>1000</v>
      </c>
      <c r="M719" s="86"/>
      <c r="N719" s="247">
        <f t="shared" ref="N719:N754" si="87">$J719+$K719/2</f>
        <v>0.69000000000000006</v>
      </c>
      <c r="P719" s="247">
        <f t="shared" ref="P719:P754" si="88">$J719-$K719/2</f>
        <v>0.59</v>
      </c>
      <c r="S719" s="566">
        <f t="shared" ref="S719:S754" si="89">MAX($J583:$R583)+$T583</f>
        <v>0.73</v>
      </c>
      <c r="T719" s="566">
        <f t="shared" ref="T719:T750" si="90">MIN($J583:$R583)+$T583-INDEX(DigSpread,$AD719+1,1)</f>
        <v>0.6</v>
      </c>
      <c r="AC719" s="87">
        <f t="shared" si="64"/>
        <v>6</v>
      </c>
      <c r="AD719" s="87">
        <f t="shared" si="65"/>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91">K719</f>
        <v>0.1</v>
      </c>
      <c r="L720" s="98">
        <f t="shared" si="91"/>
        <v>1000</v>
      </c>
      <c r="M720" s="86"/>
      <c r="N720" s="247">
        <f t="shared" si="87"/>
        <v>0.69000000000000006</v>
      </c>
      <c r="P720" s="247">
        <f t="shared" si="88"/>
        <v>0.59</v>
      </c>
      <c r="S720" s="566">
        <f t="shared" si="89"/>
        <v>0.73</v>
      </c>
      <c r="T720" s="566">
        <f t="shared" si="90"/>
        <v>0.57999999999999996</v>
      </c>
      <c r="AC720" s="87">
        <f t="shared" si="64"/>
        <v>6</v>
      </c>
      <c r="AD720" s="87">
        <f t="shared" si="65"/>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2">AVERAGE(K710:K711)</f>
        <v>0.10093750000000001</v>
      </c>
      <c r="L721" s="98">
        <f t="shared" si="92"/>
        <v>1000</v>
      </c>
      <c r="M721" s="86"/>
      <c r="N721" s="247">
        <f t="shared" si="87"/>
        <v>0.68828125000000018</v>
      </c>
      <c r="P721" s="247">
        <f t="shared" si="88"/>
        <v>0.58734375000000005</v>
      </c>
      <c r="S721" s="566">
        <f t="shared" si="89"/>
        <v>0.55999999999999994</v>
      </c>
      <c r="T721" s="566">
        <f t="shared" si="90"/>
        <v>0.41999999999999993</v>
      </c>
      <c r="AC721" s="87">
        <f t="shared" si="64"/>
        <v>6</v>
      </c>
      <c r="AD721" s="87">
        <f t="shared" si="65"/>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3">J712</f>
        <v>0.53</v>
      </c>
      <c r="K722" s="113">
        <f t="shared" si="93"/>
        <v>0.14000000000000001</v>
      </c>
      <c r="L722" s="98">
        <f t="shared" si="93"/>
        <v>1000</v>
      </c>
      <c r="M722" s="86"/>
      <c r="N722" s="247">
        <f t="shared" si="87"/>
        <v>0.60000000000000009</v>
      </c>
      <c r="P722" s="247">
        <f t="shared" si="88"/>
        <v>0.46</v>
      </c>
      <c r="S722" s="566">
        <f t="shared" si="89"/>
        <v>0.54999999999999993</v>
      </c>
      <c r="T722" s="566">
        <f t="shared" si="90"/>
        <v>0.40999999999999992</v>
      </c>
      <c r="AC722" s="87">
        <f t="shared" si="64"/>
        <v>6</v>
      </c>
      <c r="AD722" s="87">
        <f t="shared" si="65"/>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3"/>
        <v>0.53</v>
      </c>
      <c r="K723" s="113">
        <f t="shared" si="93"/>
        <v>0.14000000000000001</v>
      </c>
      <c r="L723" s="98">
        <f t="shared" si="93"/>
        <v>1000</v>
      </c>
      <c r="M723" s="86"/>
      <c r="N723" s="247">
        <f t="shared" si="87"/>
        <v>0.60000000000000009</v>
      </c>
      <c r="P723" s="247">
        <f t="shared" si="88"/>
        <v>0.46</v>
      </c>
      <c r="S723" s="566">
        <f t="shared" si="89"/>
        <v>0.53</v>
      </c>
      <c r="T723" s="566">
        <f t="shared" si="90"/>
        <v>0.41000000000000003</v>
      </c>
      <c r="AC723" s="87">
        <f t="shared" si="64"/>
        <v>6</v>
      </c>
      <c r="AD723" s="87">
        <f t="shared" si="65"/>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3"/>
        <v>0.53</v>
      </c>
      <c r="K724" s="113">
        <f t="shared" si="93"/>
        <v>0.14000000000000001</v>
      </c>
      <c r="L724" s="98">
        <f t="shared" si="93"/>
        <v>1000</v>
      </c>
      <c r="M724" s="86"/>
      <c r="N724" s="247">
        <f t="shared" si="87"/>
        <v>0.60000000000000009</v>
      </c>
      <c r="P724" s="247">
        <f t="shared" si="88"/>
        <v>0.46</v>
      </c>
      <c r="S724" s="566">
        <f t="shared" si="89"/>
        <v>0.5</v>
      </c>
      <c r="T724" s="566">
        <f t="shared" si="90"/>
        <v>0.38</v>
      </c>
      <c r="AC724" s="87">
        <f t="shared" si="64"/>
        <v>6</v>
      </c>
      <c r="AD724" s="87">
        <f t="shared" si="65"/>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7"/>
        <v>0.53087809367006378</v>
      </c>
      <c r="P725" s="247">
        <f t="shared" si="88"/>
        <v>0.47587809367006378</v>
      </c>
      <c r="S725" s="566">
        <f t="shared" si="89"/>
        <v>0.5</v>
      </c>
      <c r="T725" s="566">
        <f t="shared" si="90"/>
        <v>0.5</v>
      </c>
      <c r="AC725" s="87">
        <f t="shared" si="64"/>
        <v>7</v>
      </c>
      <c r="AD725" s="87">
        <f t="shared" si="65"/>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7"/>
        <v>0.53087809367006378</v>
      </c>
      <c r="P726" s="247">
        <f t="shared" si="88"/>
        <v>0.47587809367006378</v>
      </c>
      <c r="S726" s="566">
        <f t="shared" si="89"/>
        <v>0.5</v>
      </c>
      <c r="T726" s="566">
        <f t="shared" si="90"/>
        <v>0.45</v>
      </c>
      <c r="AC726" s="87">
        <f t="shared" si="64"/>
        <v>7</v>
      </c>
      <c r="AD726" s="87">
        <f t="shared" si="65"/>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4">J717</f>
        <v>0.67</v>
      </c>
      <c r="K727" s="113">
        <f t="shared" si="94"/>
        <v>0.1</v>
      </c>
      <c r="L727" s="98">
        <f t="shared" si="94"/>
        <v>200</v>
      </c>
      <c r="M727" s="86"/>
      <c r="N727" s="247">
        <f t="shared" si="87"/>
        <v>0.72000000000000008</v>
      </c>
      <c r="P727" s="247">
        <f t="shared" si="88"/>
        <v>0.62</v>
      </c>
      <c r="S727" s="566">
        <f t="shared" si="89"/>
        <v>0.68</v>
      </c>
      <c r="T727" s="566">
        <f t="shared" si="90"/>
        <v>0.6100000000000001</v>
      </c>
      <c r="AC727" s="87">
        <f t="shared" si="64"/>
        <v>7</v>
      </c>
      <c r="AD727" s="87">
        <f t="shared" si="65"/>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4"/>
        <v>0.67</v>
      </c>
      <c r="K728" s="113">
        <f t="shared" si="94"/>
        <v>0.1</v>
      </c>
      <c r="L728" s="98">
        <f t="shared" si="94"/>
        <v>300</v>
      </c>
      <c r="M728" s="86"/>
      <c r="N728" s="247">
        <f t="shared" si="87"/>
        <v>0.72000000000000008</v>
      </c>
      <c r="P728" s="247">
        <f t="shared" si="88"/>
        <v>0.62</v>
      </c>
      <c r="S728" s="566">
        <f t="shared" si="89"/>
        <v>0.70000000000000007</v>
      </c>
      <c r="T728" s="566">
        <f t="shared" si="90"/>
        <v>0.58000000000000007</v>
      </c>
      <c r="AC728" s="87">
        <f t="shared" si="64"/>
        <v>7</v>
      </c>
      <c r="AD728" s="87">
        <f t="shared" si="65"/>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4"/>
        <v>0.64</v>
      </c>
      <c r="K729" s="113">
        <f t="shared" si="94"/>
        <v>0.1</v>
      </c>
      <c r="L729" s="98">
        <f t="shared" si="94"/>
        <v>1000</v>
      </c>
      <c r="M729" s="86"/>
      <c r="N729" s="247">
        <f t="shared" si="87"/>
        <v>0.69000000000000006</v>
      </c>
      <c r="P729" s="247">
        <f t="shared" si="88"/>
        <v>0.59</v>
      </c>
      <c r="S729" s="566">
        <f t="shared" si="89"/>
        <v>0.74</v>
      </c>
      <c r="T729" s="566">
        <f t="shared" si="90"/>
        <v>0.61</v>
      </c>
      <c r="AC729" s="87">
        <f t="shared" si="64"/>
        <v>7</v>
      </c>
      <c r="AD729" s="87">
        <f t="shared" si="65"/>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5">K729</f>
        <v>0.1</v>
      </c>
      <c r="L730" s="98">
        <f t="shared" si="95"/>
        <v>1000</v>
      </c>
      <c r="M730" s="86"/>
      <c r="N730" s="247">
        <f t="shared" si="87"/>
        <v>0.69000000000000006</v>
      </c>
      <c r="P730" s="247">
        <f t="shared" si="88"/>
        <v>0.59</v>
      </c>
      <c r="S730" s="566">
        <f t="shared" si="89"/>
        <v>0.74</v>
      </c>
      <c r="T730" s="566">
        <f t="shared" si="90"/>
        <v>0.59</v>
      </c>
      <c r="AC730" s="87">
        <f t="shared" ref="AC730:AC754" si="96">AC720+1</f>
        <v>7</v>
      </c>
      <c r="AD730" s="87">
        <f t="shared" ref="AD730:AD754" si="97">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8">AVERAGE(K720:K721)</f>
        <v>0.10046875000000001</v>
      </c>
      <c r="L731" s="98">
        <f t="shared" si="98"/>
        <v>1000</v>
      </c>
      <c r="M731" s="86"/>
      <c r="N731" s="247">
        <f t="shared" si="87"/>
        <v>0.68914062500000006</v>
      </c>
      <c r="P731" s="247">
        <f t="shared" si="88"/>
        <v>0.58867187499999996</v>
      </c>
      <c r="S731" s="566">
        <f t="shared" si="89"/>
        <v>0.55999999999999994</v>
      </c>
      <c r="T731" s="566">
        <f t="shared" si="90"/>
        <v>0.41999999999999993</v>
      </c>
      <c r="AC731" s="87">
        <f t="shared" si="96"/>
        <v>7</v>
      </c>
      <c r="AD731" s="87">
        <f t="shared" si="97"/>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9">J722</f>
        <v>0.53</v>
      </c>
      <c r="K732" s="113">
        <f t="shared" si="99"/>
        <v>0.14000000000000001</v>
      </c>
      <c r="L732" s="98">
        <f t="shared" si="99"/>
        <v>1000</v>
      </c>
      <c r="M732" s="86"/>
      <c r="N732" s="247">
        <f t="shared" si="87"/>
        <v>0.60000000000000009</v>
      </c>
      <c r="P732" s="247">
        <f t="shared" si="88"/>
        <v>0.46</v>
      </c>
      <c r="S732" s="566">
        <f t="shared" si="89"/>
        <v>0.54999999999999993</v>
      </c>
      <c r="T732" s="566">
        <f t="shared" si="90"/>
        <v>0.40999999999999992</v>
      </c>
      <c r="AC732" s="87">
        <f t="shared" si="96"/>
        <v>7</v>
      </c>
      <c r="AD732" s="87">
        <f t="shared" si="97"/>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9"/>
        <v>0.53</v>
      </c>
      <c r="K733" s="113">
        <f t="shared" si="99"/>
        <v>0.14000000000000001</v>
      </c>
      <c r="L733" s="98">
        <f t="shared" si="99"/>
        <v>1000</v>
      </c>
      <c r="M733" s="86"/>
      <c r="N733" s="247">
        <f t="shared" si="87"/>
        <v>0.60000000000000009</v>
      </c>
      <c r="P733" s="247">
        <f t="shared" si="88"/>
        <v>0.46</v>
      </c>
      <c r="S733" s="566">
        <f t="shared" si="89"/>
        <v>0.53</v>
      </c>
      <c r="T733" s="566">
        <f t="shared" si="90"/>
        <v>0.41000000000000003</v>
      </c>
      <c r="AC733" s="87">
        <f t="shared" si="96"/>
        <v>7</v>
      </c>
      <c r="AD733" s="87">
        <f t="shared" si="97"/>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9"/>
        <v>0.53</v>
      </c>
      <c r="K734" s="113">
        <f t="shared" si="99"/>
        <v>0.14000000000000001</v>
      </c>
      <c r="L734" s="98">
        <f t="shared" si="99"/>
        <v>1000</v>
      </c>
      <c r="M734" s="86"/>
      <c r="N734" s="247">
        <f t="shared" si="87"/>
        <v>0.60000000000000009</v>
      </c>
      <c r="P734" s="247">
        <f t="shared" si="88"/>
        <v>0.46</v>
      </c>
      <c r="S734" s="566">
        <f t="shared" si="89"/>
        <v>0.5</v>
      </c>
      <c r="T734" s="566">
        <f t="shared" si="90"/>
        <v>0.38</v>
      </c>
      <c r="AC734" s="87">
        <f t="shared" si="96"/>
        <v>7</v>
      </c>
      <c r="AD734" s="87">
        <f t="shared" si="97"/>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7"/>
        <v>0.53087809367006378</v>
      </c>
      <c r="P735" s="247">
        <f t="shared" si="88"/>
        <v>0.47587809367006378</v>
      </c>
      <c r="S735" s="566">
        <f t="shared" si="89"/>
        <v>0.5</v>
      </c>
      <c r="T735" s="566">
        <f t="shared" si="90"/>
        <v>0.5</v>
      </c>
      <c r="AC735" s="87">
        <f t="shared" si="96"/>
        <v>8</v>
      </c>
      <c r="AD735" s="87">
        <f t="shared" si="97"/>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7"/>
        <v>0.53087809367006378</v>
      </c>
      <c r="P736" s="247">
        <f t="shared" si="88"/>
        <v>0.47587809367006378</v>
      </c>
      <c r="S736" s="566">
        <f t="shared" si="89"/>
        <v>0.5</v>
      </c>
      <c r="T736" s="566">
        <f t="shared" si="90"/>
        <v>0.45</v>
      </c>
      <c r="AC736" s="87">
        <f t="shared" si="96"/>
        <v>8</v>
      </c>
      <c r="AD736" s="87">
        <f t="shared" si="97"/>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100">J727</f>
        <v>0.67</v>
      </c>
      <c r="K737" s="113">
        <f t="shared" si="100"/>
        <v>0.1</v>
      </c>
      <c r="L737" s="98">
        <f t="shared" si="100"/>
        <v>200</v>
      </c>
      <c r="M737" s="86"/>
      <c r="N737" s="247">
        <f t="shared" si="87"/>
        <v>0.72000000000000008</v>
      </c>
      <c r="P737" s="247">
        <f t="shared" si="88"/>
        <v>0.62</v>
      </c>
      <c r="S737" s="566">
        <f t="shared" si="89"/>
        <v>0.68</v>
      </c>
      <c r="T737" s="566">
        <f t="shared" si="90"/>
        <v>0.6100000000000001</v>
      </c>
      <c r="AC737" s="87">
        <f t="shared" si="96"/>
        <v>8</v>
      </c>
      <c r="AD737" s="87">
        <f t="shared" si="97"/>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100"/>
        <v>0.67</v>
      </c>
      <c r="K738" s="113">
        <f t="shared" si="100"/>
        <v>0.1</v>
      </c>
      <c r="L738" s="98">
        <f t="shared" si="100"/>
        <v>300</v>
      </c>
      <c r="M738" s="86"/>
      <c r="N738" s="247">
        <f t="shared" si="87"/>
        <v>0.72000000000000008</v>
      </c>
      <c r="P738" s="247">
        <f t="shared" si="88"/>
        <v>0.62</v>
      </c>
      <c r="S738" s="566">
        <f t="shared" si="89"/>
        <v>0.70000000000000007</v>
      </c>
      <c r="T738" s="566">
        <f t="shared" si="90"/>
        <v>0.58000000000000007</v>
      </c>
      <c r="AC738" s="87">
        <f t="shared" si="96"/>
        <v>8</v>
      </c>
      <c r="AD738" s="87">
        <f t="shared" si="97"/>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100"/>
        <v>0.64</v>
      </c>
      <c r="K739" s="113">
        <f t="shared" si="100"/>
        <v>0.1</v>
      </c>
      <c r="L739" s="98">
        <f t="shared" si="100"/>
        <v>1000</v>
      </c>
      <c r="M739" s="86"/>
      <c r="N739" s="247">
        <f t="shared" si="87"/>
        <v>0.69000000000000006</v>
      </c>
      <c r="P739" s="247">
        <f t="shared" si="88"/>
        <v>0.59</v>
      </c>
      <c r="S739" s="566">
        <f t="shared" si="89"/>
        <v>0.75</v>
      </c>
      <c r="T739" s="566">
        <f t="shared" si="90"/>
        <v>0.62</v>
      </c>
      <c r="AC739" s="87">
        <f t="shared" si="96"/>
        <v>8</v>
      </c>
      <c r="AD739" s="87">
        <f t="shared" si="97"/>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101">K739</f>
        <v>0.1</v>
      </c>
      <c r="L740" s="98">
        <f t="shared" si="101"/>
        <v>1000</v>
      </c>
      <c r="M740" s="87"/>
      <c r="N740" s="247">
        <f t="shared" si="87"/>
        <v>0.69000000000000006</v>
      </c>
      <c r="P740" s="247">
        <f t="shared" si="88"/>
        <v>0.59</v>
      </c>
      <c r="S740" s="566">
        <f t="shared" si="89"/>
        <v>0.75</v>
      </c>
      <c r="T740" s="566">
        <f t="shared" si="90"/>
        <v>0.6</v>
      </c>
      <c r="AC740" s="87">
        <f t="shared" si="96"/>
        <v>8</v>
      </c>
      <c r="AD740" s="87">
        <f t="shared" si="97"/>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2">AVERAGE(K730:K731)</f>
        <v>0.10023437500000001</v>
      </c>
      <c r="L741" s="98">
        <f t="shared" si="102"/>
        <v>1000</v>
      </c>
      <c r="M741" s="87"/>
      <c r="N741" s="247">
        <f t="shared" si="87"/>
        <v>0.6895703125</v>
      </c>
      <c r="P741" s="247">
        <f t="shared" si="88"/>
        <v>0.58933593749999991</v>
      </c>
      <c r="S741" s="566">
        <f t="shared" si="89"/>
        <v>0.55999999999999994</v>
      </c>
      <c r="T741" s="566">
        <f t="shared" si="90"/>
        <v>0.41999999999999993</v>
      </c>
      <c r="AC741" s="87">
        <f t="shared" si="96"/>
        <v>8</v>
      </c>
      <c r="AD741" s="87">
        <f t="shared" si="97"/>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3">J732</f>
        <v>0.53</v>
      </c>
      <c r="K742" s="113">
        <f t="shared" si="103"/>
        <v>0.14000000000000001</v>
      </c>
      <c r="L742" s="98">
        <f t="shared" si="103"/>
        <v>1000</v>
      </c>
      <c r="M742" s="87"/>
      <c r="N742" s="247">
        <f t="shared" si="87"/>
        <v>0.60000000000000009</v>
      </c>
      <c r="P742" s="247">
        <f t="shared" si="88"/>
        <v>0.46</v>
      </c>
      <c r="S742" s="566">
        <f t="shared" si="89"/>
        <v>0.54999999999999993</v>
      </c>
      <c r="T742" s="566">
        <f t="shared" si="90"/>
        <v>0.40999999999999992</v>
      </c>
      <c r="AC742" s="87">
        <f t="shared" si="96"/>
        <v>8</v>
      </c>
      <c r="AD742" s="87">
        <f t="shared" si="97"/>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3"/>
        <v>0.53</v>
      </c>
      <c r="K743" s="113">
        <f t="shared" si="103"/>
        <v>0.14000000000000001</v>
      </c>
      <c r="L743" s="98">
        <f t="shared" si="103"/>
        <v>1000</v>
      </c>
      <c r="M743" s="87"/>
      <c r="N743" s="247">
        <f t="shared" si="87"/>
        <v>0.60000000000000009</v>
      </c>
      <c r="P743" s="247">
        <f t="shared" si="88"/>
        <v>0.46</v>
      </c>
      <c r="S743" s="566">
        <f t="shared" si="89"/>
        <v>0.53</v>
      </c>
      <c r="T743" s="566">
        <f t="shared" si="90"/>
        <v>0.41000000000000003</v>
      </c>
      <c r="AC743" s="87">
        <f t="shared" si="96"/>
        <v>8</v>
      </c>
      <c r="AD743" s="87">
        <f t="shared" si="97"/>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3"/>
        <v>0.53</v>
      </c>
      <c r="K744" s="113">
        <f t="shared" si="103"/>
        <v>0.14000000000000001</v>
      </c>
      <c r="L744" s="98">
        <f t="shared" si="103"/>
        <v>1000</v>
      </c>
      <c r="M744" s="87"/>
      <c r="N744" s="247">
        <f t="shared" si="87"/>
        <v>0.60000000000000009</v>
      </c>
      <c r="P744" s="247">
        <f t="shared" si="88"/>
        <v>0.46</v>
      </c>
      <c r="S744" s="566">
        <f t="shared" si="89"/>
        <v>0.5</v>
      </c>
      <c r="T744" s="566">
        <f t="shared" si="90"/>
        <v>0.38</v>
      </c>
      <c r="AC744" s="87">
        <f t="shared" si="96"/>
        <v>8</v>
      </c>
      <c r="AD744" s="87">
        <f t="shared" si="97"/>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7"/>
        <v>0.53087809367006378</v>
      </c>
      <c r="P745" s="247">
        <f t="shared" si="88"/>
        <v>0.47587809367006378</v>
      </c>
      <c r="S745" s="566">
        <f t="shared" si="89"/>
        <v>0.5</v>
      </c>
      <c r="T745" s="566">
        <f t="shared" si="90"/>
        <v>0.5</v>
      </c>
      <c r="AC745" s="87">
        <f t="shared" si="96"/>
        <v>9</v>
      </c>
      <c r="AD745" s="87">
        <f t="shared" si="97"/>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7"/>
        <v>0.53087809367006378</v>
      </c>
      <c r="P746" s="247">
        <f t="shared" si="88"/>
        <v>0.47587809367006378</v>
      </c>
      <c r="S746" s="566">
        <f t="shared" si="89"/>
        <v>0.5</v>
      </c>
      <c r="T746" s="566">
        <f t="shared" si="90"/>
        <v>0.45</v>
      </c>
      <c r="AC746" s="87">
        <f t="shared" si="96"/>
        <v>9</v>
      </c>
      <c r="AD746" s="87">
        <f t="shared" si="97"/>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4">J737</f>
        <v>0.67</v>
      </c>
      <c r="K747" s="113">
        <f t="shared" si="104"/>
        <v>0.1</v>
      </c>
      <c r="L747" s="98">
        <f t="shared" si="104"/>
        <v>200</v>
      </c>
      <c r="M747" s="87"/>
      <c r="N747" s="247">
        <f t="shared" si="87"/>
        <v>0.72000000000000008</v>
      </c>
      <c r="P747" s="247">
        <f t="shared" si="88"/>
        <v>0.62</v>
      </c>
      <c r="S747" s="566">
        <f t="shared" si="89"/>
        <v>0.68</v>
      </c>
      <c r="T747" s="566">
        <f t="shared" si="90"/>
        <v>0.6100000000000001</v>
      </c>
      <c r="AC747" s="87">
        <f t="shared" si="96"/>
        <v>9</v>
      </c>
      <c r="AD747" s="87">
        <f t="shared" si="97"/>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4"/>
        <v>0.67</v>
      </c>
      <c r="K748" s="113">
        <f t="shared" si="104"/>
        <v>0.1</v>
      </c>
      <c r="L748" s="98">
        <f t="shared" si="104"/>
        <v>300</v>
      </c>
      <c r="M748" s="87"/>
      <c r="N748" s="247">
        <f t="shared" si="87"/>
        <v>0.72000000000000008</v>
      </c>
      <c r="P748" s="247">
        <f t="shared" si="88"/>
        <v>0.62</v>
      </c>
      <c r="S748" s="566">
        <f t="shared" si="89"/>
        <v>0.70000000000000007</v>
      </c>
      <c r="T748" s="566">
        <f t="shared" si="90"/>
        <v>0.58000000000000007</v>
      </c>
      <c r="AC748" s="87">
        <f t="shared" si="96"/>
        <v>9</v>
      </c>
      <c r="AD748" s="87">
        <f t="shared" si="97"/>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4"/>
        <v>0.64</v>
      </c>
      <c r="K749" s="113">
        <f t="shared" si="104"/>
        <v>0.1</v>
      </c>
      <c r="L749" s="98">
        <f t="shared" si="104"/>
        <v>1000</v>
      </c>
      <c r="M749" s="87"/>
      <c r="N749" s="247">
        <f t="shared" si="87"/>
        <v>0.69000000000000006</v>
      </c>
      <c r="P749" s="247">
        <f t="shared" si="88"/>
        <v>0.59</v>
      </c>
      <c r="S749" s="566">
        <f t="shared" si="89"/>
        <v>0.75</v>
      </c>
      <c r="T749" s="566">
        <f t="shared" si="90"/>
        <v>0.62</v>
      </c>
      <c r="AC749" s="87">
        <f t="shared" si="96"/>
        <v>9</v>
      </c>
      <c r="AD749" s="87">
        <f t="shared" si="97"/>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5">K749</f>
        <v>0.1</v>
      </c>
      <c r="L750" s="98">
        <f t="shared" si="105"/>
        <v>1000</v>
      </c>
      <c r="M750" s="87"/>
      <c r="N750" s="247">
        <f t="shared" si="87"/>
        <v>0.69000000000000006</v>
      </c>
      <c r="P750" s="247">
        <f t="shared" si="88"/>
        <v>0.59</v>
      </c>
      <c r="S750" s="566">
        <f t="shared" si="89"/>
        <v>0.75</v>
      </c>
      <c r="T750" s="566">
        <f t="shared" si="90"/>
        <v>0.6</v>
      </c>
      <c r="AC750" s="87">
        <f t="shared" si="96"/>
        <v>9</v>
      </c>
      <c r="AD750" s="87">
        <f t="shared" si="97"/>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6">AVERAGE(K740:K741)</f>
        <v>0.10011718750000001</v>
      </c>
      <c r="L751" s="98">
        <f t="shared" si="106"/>
        <v>1000</v>
      </c>
      <c r="M751" s="87"/>
      <c r="N751" s="247">
        <f t="shared" si="87"/>
        <v>0.68978515624999992</v>
      </c>
      <c r="P751" s="247">
        <f t="shared" si="88"/>
        <v>0.58966796874999994</v>
      </c>
      <c r="S751" s="566">
        <f t="shared" si="89"/>
        <v>0.55999999999999994</v>
      </c>
      <c r="T751" s="566">
        <f t="shared" ref="T751:T754" si="107">MIN($J615:$R615)+$T615-INDEX(DigSpread,$AD751+1,1)</f>
        <v>0.41999999999999993</v>
      </c>
      <c r="AC751" s="87">
        <f t="shared" si="96"/>
        <v>9</v>
      </c>
      <c r="AD751" s="87">
        <f t="shared" si="97"/>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8">J742</f>
        <v>0.53</v>
      </c>
      <c r="K752" s="113">
        <f t="shared" si="108"/>
        <v>0.14000000000000001</v>
      </c>
      <c r="L752" s="98">
        <f t="shared" si="108"/>
        <v>1000</v>
      </c>
      <c r="M752" s="87"/>
      <c r="N752" s="247">
        <f t="shared" si="87"/>
        <v>0.60000000000000009</v>
      </c>
      <c r="P752" s="247">
        <f t="shared" si="88"/>
        <v>0.46</v>
      </c>
      <c r="S752" s="566">
        <f t="shared" si="89"/>
        <v>0.54999999999999993</v>
      </c>
      <c r="T752" s="566">
        <f t="shared" si="107"/>
        <v>0.40999999999999992</v>
      </c>
      <c r="AC752" s="87">
        <f t="shared" si="96"/>
        <v>9</v>
      </c>
      <c r="AD752" s="87">
        <f t="shared" si="97"/>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8"/>
        <v>0.53</v>
      </c>
      <c r="K753" s="113">
        <f t="shared" si="108"/>
        <v>0.14000000000000001</v>
      </c>
      <c r="L753" s="98">
        <f t="shared" si="108"/>
        <v>1000</v>
      </c>
      <c r="M753" s="87"/>
      <c r="N753" s="247">
        <f t="shared" si="87"/>
        <v>0.60000000000000009</v>
      </c>
      <c r="P753" s="247">
        <f t="shared" si="88"/>
        <v>0.46</v>
      </c>
      <c r="S753" s="566">
        <f t="shared" si="89"/>
        <v>0.53</v>
      </c>
      <c r="T753" s="566">
        <f t="shared" si="107"/>
        <v>0.41000000000000003</v>
      </c>
      <c r="AC753" s="87">
        <f t="shared" si="96"/>
        <v>9</v>
      </c>
      <c r="AD753" s="87">
        <f t="shared" si="97"/>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8"/>
        <v>0.53</v>
      </c>
      <c r="K754" s="113">
        <f t="shared" si="108"/>
        <v>0.14000000000000001</v>
      </c>
      <c r="L754" s="98">
        <f t="shared" si="108"/>
        <v>1000</v>
      </c>
      <c r="M754" s="87"/>
      <c r="N754" s="247">
        <f t="shared" si="87"/>
        <v>0.60000000000000009</v>
      </c>
      <c r="P754" s="247">
        <f t="shared" si="88"/>
        <v>0.46</v>
      </c>
      <c r="S754" s="566">
        <f t="shared" si="89"/>
        <v>0.5</v>
      </c>
      <c r="T754" s="566">
        <f t="shared" si="107"/>
        <v>0.38</v>
      </c>
      <c r="AC754" s="87">
        <f t="shared" si="96"/>
        <v>9</v>
      </c>
      <c r="AD754" s="87">
        <f t="shared" si="97"/>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9">M775</f>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9"/>
        <v>0</v>
      </c>
      <c r="N783" s="246">
        <f t="shared" si="109"/>
        <v>0</v>
      </c>
      <c r="O783" s="246">
        <f t="shared" si="109"/>
        <v>0</v>
      </c>
      <c r="P783" s="246">
        <f t="shared" si="109"/>
        <v>0</v>
      </c>
      <c r="Q783" s="246">
        <f t="shared" si="109"/>
        <v>0</v>
      </c>
      <c r="R783" s="246">
        <f t="shared" si="109"/>
        <v>0</v>
      </c>
      <c r="S783" s="246">
        <f t="shared" si="109"/>
        <v>0</v>
      </c>
      <c r="T783" s="246">
        <f t="shared" si="109"/>
        <v>0</v>
      </c>
      <c r="U783" s="246">
        <f t="shared" si="109"/>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9"/>
        <v>0</v>
      </c>
      <c r="N784" s="246">
        <f t="shared" si="109"/>
        <v>0</v>
      </c>
      <c r="O784" s="246">
        <f t="shared" si="109"/>
        <v>0</v>
      </c>
      <c r="P784" s="246">
        <f t="shared" si="109"/>
        <v>0</v>
      </c>
      <c r="Q784" s="246">
        <f t="shared" si="109"/>
        <v>0</v>
      </c>
      <c r="R784" s="246">
        <f t="shared" si="109"/>
        <v>0</v>
      </c>
      <c r="S784" s="246">
        <f t="shared" si="109"/>
        <v>0</v>
      </c>
      <c r="T784" s="246">
        <f t="shared" si="109"/>
        <v>0</v>
      </c>
      <c r="U784" s="246">
        <f t="shared" si="109"/>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10">INDEX(N$775:N$784,MATCH($L785,$L$775:$L$784,0))</f>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11">INDEX(M$775:M$784,MATCH($L786,$L$775:$L$784,0))</f>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11"/>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11"/>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11"/>
        <v>0</v>
      </c>
      <c r="N811" s="5">
        <f t="shared" si="111"/>
        <v>0</v>
      </c>
      <c r="O811" s="5">
        <f>INDEX(O$775:O$784,MATCH($L811,$L$775:$L$784,0))</f>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2">INDEX(M$775:M$784,MATCH($L818,$L$775:$L$784,0))</f>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2"/>
        <v>0</v>
      </c>
      <c r="N823" s="5">
        <f t="shared" si="112"/>
        <v>0</v>
      </c>
      <c r="O823" s="5">
        <f t="shared" si="112"/>
        <v>0</v>
      </c>
      <c r="P823" s="5">
        <f t="shared" si="112"/>
        <v>0</v>
      </c>
      <c r="Q823" s="5">
        <f t="shared" si="112"/>
        <v>0</v>
      </c>
      <c r="R823" s="5">
        <f t="shared" si="112"/>
        <v>0</v>
      </c>
      <c r="S823" s="5">
        <f t="shared" si="112"/>
        <v>0</v>
      </c>
      <c r="T823" s="5">
        <f t="shared" si="112"/>
        <v>0</v>
      </c>
      <c r="U823" s="5">
        <f t="shared" si="112"/>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2"/>
        <v>0</v>
      </c>
      <c r="N833" s="5">
        <f t="shared" si="112"/>
        <v>0</v>
      </c>
      <c r="O833" s="5">
        <f t="shared" si="112"/>
        <v>0</v>
      </c>
      <c r="P833" s="5">
        <f t="shared" si="112"/>
        <v>0</v>
      </c>
      <c r="Q833" s="5">
        <f t="shared" si="112"/>
        <v>0</v>
      </c>
      <c r="R833" s="5">
        <f t="shared" si="112"/>
        <v>0</v>
      </c>
      <c r="S833" s="5">
        <f t="shared" si="112"/>
        <v>0</v>
      </c>
      <c r="T833" s="5">
        <f t="shared" si="112"/>
        <v>0</v>
      </c>
      <c r="U833" s="5">
        <f t="shared" si="112"/>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3">INDEX(M$775:M$784,MATCH($L850,$L$775:$L$784,0))</f>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3"/>
        <v>0</v>
      </c>
      <c r="N853" s="5">
        <f t="shared" si="113"/>
        <v>0</v>
      </c>
      <c r="O853" s="5">
        <f t="shared" si="113"/>
        <v>0</v>
      </c>
      <c r="P853" s="5">
        <f t="shared" si="113"/>
        <v>0</v>
      </c>
      <c r="Q853" s="5">
        <f t="shared" si="113"/>
        <v>0</v>
      </c>
      <c r="R853" s="5">
        <f t="shared" si="113"/>
        <v>0</v>
      </c>
      <c r="S853" s="5">
        <f t="shared" si="113"/>
        <v>0</v>
      </c>
      <c r="T853" s="5">
        <f t="shared" si="113"/>
        <v>0</v>
      </c>
      <c r="U853" s="5">
        <f t="shared" si="113"/>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3"/>
        <v>0</v>
      </c>
      <c r="N854" s="5">
        <f t="shared" si="113"/>
        <v>0</v>
      </c>
      <c r="O854" s="5">
        <f t="shared" si="113"/>
        <v>0</v>
      </c>
      <c r="P854" s="5">
        <f t="shared" si="113"/>
        <v>0</v>
      </c>
      <c r="Q854" s="5">
        <f t="shared" si="113"/>
        <v>0</v>
      </c>
      <c r="R854" s="5">
        <f t="shared" si="113"/>
        <v>0</v>
      </c>
      <c r="S854" s="5">
        <f t="shared" si="113"/>
        <v>0</v>
      </c>
      <c r="T854" s="5">
        <f t="shared" si="113"/>
        <v>0</v>
      </c>
      <c r="U854" s="5">
        <f t="shared" si="113"/>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3"/>
        <v>0</v>
      </c>
      <c r="N863" s="5">
        <f t="shared" si="113"/>
        <v>0</v>
      </c>
      <c r="O863" s="5">
        <f t="shared" si="113"/>
        <v>0</v>
      </c>
      <c r="P863" s="5">
        <f t="shared" si="113"/>
        <v>0</v>
      </c>
      <c r="Q863" s="5">
        <f t="shared" si="113"/>
        <v>0</v>
      </c>
      <c r="R863" s="5">
        <f t="shared" si="113"/>
        <v>0</v>
      </c>
      <c r="S863" s="5">
        <f t="shared" si="113"/>
        <v>0</v>
      </c>
      <c r="T863" s="5">
        <f t="shared" si="113"/>
        <v>0</v>
      </c>
      <c r="U863" s="5">
        <f t="shared" si="113"/>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3"/>
        <v>0</v>
      </c>
      <c r="N864" s="5">
        <f t="shared" si="113"/>
        <v>0</v>
      </c>
      <c r="O864" s="5">
        <f t="shared" si="113"/>
        <v>0</v>
      </c>
      <c r="P864" s="5">
        <f t="shared" si="113"/>
        <v>0</v>
      </c>
      <c r="Q864" s="5">
        <f t="shared" si="113"/>
        <v>0</v>
      </c>
      <c r="R864" s="5">
        <f t="shared" si="113"/>
        <v>0</v>
      </c>
      <c r="S864" s="5">
        <f t="shared" si="113"/>
        <v>0</v>
      </c>
      <c r="T864" s="5">
        <f t="shared" si="113"/>
        <v>0</v>
      </c>
      <c r="U864" s="5">
        <f t="shared" si="113"/>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3"/>
        <v>0</v>
      </c>
      <c r="N873" s="5">
        <f t="shared" si="113"/>
        <v>0</v>
      </c>
      <c r="O873" s="5">
        <f t="shared" si="113"/>
        <v>0</v>
      </c>
      <c r="P873" s="5">
        <f t="shared" si="113"/>
        <v>0</v>
      </c>
      <c r="Q873" s="5">
        <f t="shared" si="113"/>
        <v>0</v>
      </c>
      <c r="R873" s="5">
        <f t="shared" si="113"/>
        <v>0</v>
      </c>
      <c r="S873" s="5">
        <f t="shared" si="113"/>
        <v>0</v>
      </c>
      <c r="T873" s="5">
        <f t="shared" si="113"/>
        <v>0</v>
      </c>
      <c r="U873" s="5">
        <f t="shared" si="113"/>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3"/>
        <v>0</v>
      </c>
      <c r="N874" s="5">
        <f t="shared" si="113"/>
        <v>0</v>
      </c>
      <c r="O874" s="5">
        <f t="shared" si="113"/>
        <v>0</v>
      </c>
      <c r="P874" s="5">
        <f t="shared" si="113"/>
        <v>0</v>
      </c>
      <c r="Q874" s="5">
        <f t="shared" si="113"/>
        <v>0</v>
      </c>
      <c r="R874" s="5">
        <f t="shared" si="113"/>
        <v>0</v>
      </c>
      <c r="S874" s="5">
        <f t="shared" si="113"/>
        <v>0</v>
      </c>
      <c r="T874" s="5">
        <f t="shared" si="113"/>
        <v>0</v>
      </c>
      <c r="U874" s="5">
        <f t="shared" si="113"/>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4">J$145</f>
        <v>typ</v>
      </c>
      <c r="J891" s="23" t="str">
        <f t="shared" si="114"/>
        <v>z0</v>
      </c>
      <c r="K891" s="23" t="str">
        <f t="shared" si="114"/>
        <v>z1</v>
      </c>
      <c r="L891" s="23" t="str">
        <f t="shared" si="114"/>
        <v>z2</v>
      </c>
      <c r="M891" s="23" t="str">
        <f t="shared" si="114"/>
        <v>z3</v>
      </c>
      <c r="N891" s="23" t="str">
        <f t="shared" si="114"/>
        <v>z4</v>
      </c>
      <c r="O891" s="23" t="str">
        <f t="shared" si="114"/>
        <v>z5</v>
      </c>
      <c r="P891" s="23" t="str">
        <f t="shared" si="114"/>
        <v>z6</v>
      </c>
      <c r="Q891" s="23" t="str">
        <f t="shared" si="114"/>
        <v>z7</v>
      </c>
      <c r="R891" s="23" t="str">
        <f t="shared" si="114"/>
        <v>z8</v>
      </c>
      <c r="S891" s="22"/>
      <c r="T891" s="23" t="str">
        <f>J$145</f>
        <v>typ</v>
      </c>
      <c r="U891" s="23" t="str">
        <f t="shared" ref="U891:AC891" si="115">K$145</f>
        <v>z0</v>
      </c>
      <c r="V891" s="23" t="str">
        <f t="shared" si="115"/>
        <v>z1</v>
      </c>
      <c r="W891" s="23" t="str">
        <f t="shared" si="115"/>
        <v>z2</v>
      </c>
      <c r="X891" s="23" t="str">
        <f t="shared" si="115"/>
        <v>z3</v>
      </c>
      <c r="Y891" s="23" t="str">
        <f t="shared" si="115"/>
        <v>z4</v>
      </c>
      <c r="Z891" s="23" t="str">
        <f t="shared" si="115"/>
        <v>z5</v>
      </c>
      <c r="AA891" s="23" t="str">
        <f t="shared" si="115"/>
        <v>z6</v>
      </c>
      <c r="AB891" s="23" t="str">
        <f t="shared" si="115"/>
        <v>z7</v>
      </c>
      <c r="AC891" s="23" t="str">
        <f t="shared" si="115"/>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6">$K920</f>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6"/>
        <v>1250</v>
      </c>
      <c r="M928" s="5">
        <f t="shared" si="116"/>
        <v>1250</v>
      </c>
      <c r="N928" s="5">
        <f t="shared" si="116"/>
        <v>1250</v>
      </c>
      <c r="O928" s="5">
        <f t="shared" si="116"/>
        <v>1250</v>
      </c>
      <c r="P928" s="5">
        <f t="shared" si="116"/>
        <v>1250</v>
      </c>
      <c r="Q928" s="5">
        <f t="shared" si="116"/>
        <v>1250</v>
      </c>
      <c r="R928" s="5">
        <f t="shared" si="116"/>
        <v>1250</v>
      </c>
      <c r="S928" s="5">
        <f t="shared" si="116"/>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6"/>
        <v>1000</v>
      </c>
      <c r="M929" s="5">
        <f t="shared" si="116"/>
        <v>1000</v>
      </c>
      <c r="N929" s="5">
        <f t="shared" si="116"/>
        <v>1000</v>
      </c>
      <c r="O929" s="5">
        <f t="shared" si="116"/>
        <v>1000</v>
      </c>
      <c r="P929" s="5">
        <f t="shared" si="116"/>
        <v>1000</v>
      </c>
      <c r="Q929" s="5">
        <f t="shared" si="116"/>
        <v>1000</v>
      </c>
      <c r="R929" s="5">
        <f t="shared" si="116"/>
        <v>1000</v>
      </c>
      <c r="S929" s="5">
        <f t="shared" si="116"/>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7">$K931</f>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7"/>
        <v>100</v>
      </c>
      <c r="M933" s="5">
        <f t="shared" si="116"/>
        <v>100</v>
      </c>
      <c r="N933" s="5">
        <f t="shared" si="116"/>
        <v>100</v>
      </c>
      <c r="O933" s="5">
        <f t="shared" si="116"/>
        <v>100</v>
      </c>
      <c r="P933" s="5">
        <f t="shared" si="116"/>
        <v>100</v>
      </c>
      <c r="Q933" s="5">
        <f t="shared" si="116"/>
        <v>100</v>
      </c>
      <c r="R933" s="5">
        <f t="shared" si="116"/>
        <v>100</v>
      </c>
      <c r="S933" s="5">
        <f t="shared" si="116"/>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7"/>
        <v>100</v>
      </c>
      <c r="M934" s="5">
        <f t="shared" si="116"/>
        <v>100</v>
      </c>
      <c r="N934" s="5">
        <f t="shared" si="116"/>
        <v>100</v>
      </c>
      <c r="O934" s="5">
        <f t="shared" si="116"/>
        <v>100</v>
      </c>
      <c r="P934" s="5">
        <f t="shared" si="116"/>
        <v>100</v>
      </c>
      <c r="Q934" s="5">
        <f t="shared" si="116"/>
        <v>100</v>
      </c>
      <c r="R934" s="5">
        <f t="shared" si="116"/>
        <v>100</v>
      </c>
      <c r="S934" s="5">
        <f t="shared" si="116"/>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7"/>
        <v>1500</v>
      </c>
      <c r="M935" s="5">
        <f t="shared" si="116"/>
        <v>1500</v>
      </c>
      <c r="N935" s="5">
        <f t="shared" si="116"/>
        <v>1500</v>
      </c>
      <c r="O935" s="5">
        <f t="shared" si="116"/>
        <v>1500</v>
      </c>
      <c r="P935" s="5">
        <f t="shared" si="116"/>
        <v>1500</v>
      </c>
      <c r="Q935" s="5">
        <f t="shared" si="116"/>
        <v>1500</v>
      </c>
      <c r="R935" s="5">
        <f t="shared" si="116"/>
        <v>1500</v>
      </c>
      <c r="S935" s="5">
        <f t="shared" si="116"/>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7"/>
        <v>1500</v>
      </c>
      <c r="M936" s="5">
        <f t="shared" si="117"/>
        <v>1500</v>
      </c>
      <c r="N936" s="5">
        <f t="shared" si="117"/>
        <v>1500</v>
      </c>
      <c r="O936" s="5">
        <f t="shared" si="117"/>
        <v>1500</v>
      </c>
      <c r="P936" s="5">
        <f t="shared" si="117"/>
        <v>1500</v>
      </c>
      <c r="Q936" s="5">
        <f t="shared" si="117"/>
        <v>1500</v>
      </c>
      <c r="R936" s="5">
        <f t="shared" si="117"/>
        <v>1500</v>
      </c>
      <c r="S936" s="5">
        <f t="shared" si="117"/>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7"/>
        <v>1500</v>
      </c>
      <c r="M937" s="5">
        <f t="shared" si="117"/>
        <v>1500</v>
      </c>
      <c r="N937" s="5">
        <f t="shared" si="117"/>
        <v>1500</v>
      </c>
      <c r="O937" s="5">
        <f t="shared" si="117"/>
        <v>1500</v>
      </c>
      <c r="P937" s="5">
        <f t="shared" si="117"/>
        <v>1500</v>
      </c>
      <c r="Q937" s="5">
        <f t="shared" si="117"/>
        <v>1500</v>
      </c>
      <c r="R937" s="5">
        <f t="shared" si="117"/>
        <v>1500</v>
      </c>
      <c r="S937" s="5">
        <f t="shared" si="117"/>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7"/>
        <v>1250</v>
      </c>
      <c r="M938" s="5">
        <f t="shared" si="117"/>
        <v>1250</v>
      </c>
      <c r="N938" s="5">
        <f t="shared" si="117"/>
        <v>1250</v>
      </c>
      <c r="O938" s="5">
        <f t="shared" si="117"/>
        <v>1250</v>
      </c>
      <c r="P938" s="5">
        <f t="shared" si="117"/>
        <v>1250</v>
      </c>
      <c r="Q938" s="5">
        <f t="shared" si="117"/>
        <v>1250</v>
      </c>
      <c r="R938" s="5">
        <f t="shared" si="117"/>
        <v>1250</v>
      </c>
      <c r="S938" s="5">
        <f t="shared" si="117"/>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7"/>
        <v>1000</v>
      </c>
      <c r="M939" s="5">
        <f t="shared" si="117"/>
        <v>1000</v>
      </c>
      <c r="N939" s="5">
        <f t="shared" si="117"/>
        <v>1000</v>
      </c>
      <c r="O939" s="5">
        <f t="shared" si="117"/>
        <v>1000</v>
      </c>
      <c r="P939" s="5">
        <f t="shared" si="117"/>
        <v>1000</v>
      </c>
      <c r="Q939" s="5">
        <f t="shared" si="117"/>
        <v>1000</v>
      </c>
      <c r="R939" s="5">
        <f t="shared" si="117"/>
        <v>1000</v>
      </c>
      <c r="S939" s="5">
        <f t="shared" si="117"/>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7"/>
        <v>100</v>
      </c>
      <c r="M943" s="5">
        <f t="shared" si="117"/>
        <v>100</v>
      </c>
      <c r="N943" s="5">
        <f t="shared" si="117"/>
        <v>100</v>
      </c>
      <c r="O943" s="5">
        <f t="shared" si="117"/>
        <v>100</v>
      </c>
      <c r="P943" s="5">
        <f t="shared" si="117"/>
        <v>100</v>
      </c>
      <c r="Q943" s="5">
        <f t="shared" si="117"/>
        <v>100</v>
      </c>
      <c r="R943" s="5">
        <f t="shared" si="117"/>
        <v>100</v>
      </c>
      <c r="S943" s="5">
        <f t="shared" si="117"/>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7"/>
        <v>100</v>
      </c>
      <c r="M944" s="5">
        <f t="shared" si="117"/>
        <v>100</v>
      </c>
      <c r="N944" s="5">
        <f t="shared" si="117"/>
        <v>100</v>
      </c>
      <c r="O944" s="5">
        <f t="shared" si="117"/>
        <v>100</v>
      </c>
      <c r="P944" s="5">
        <f t="shared" si="117"/>
        <v>100</v>
      </c>
      <c r="Q944" s="5">
        <f t="shared" si="117"/>
        <v>100</v>
      </c>
      <c r="R944" s="5">
        <f t="shared" si="117"/>
        <v>100</v>
      </c>
      <c r="S944" s="5">
        <f t="shared" si="117"/>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7"/>
        <v>1500</v>
      </c>
      <c r="M946" s="5">
        <f t="shared" si="117"/>
        <v>1500</v>
      </c>
      <c r="N946" s="5">
        <f t="shared" si="117"/>
        <v>1500</v>
      </c>
      <c r="O946" s="5">
        <f t="shared" si="117"/>
        <v>1500</v>
      </c>
      <c r="P946" s="5">
        <f t="shared" si="117"/>
        <v>1500</v>
      </c>
      <c r="Q946" s="5">
        <f t="shared" si="117"/>
        <v>1500</v>
      </c>
      <c r="R946" s="5">
        <f t="shared" si="117"/>
        <v>1500</v>
      </c>
      <c r="S946" s="5">
        <f t="shared" si="117"/>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7"/>
        <v>1500</v>
      </c>
      <c r="M947" s="5">
        <f t="shared" si="117"/>
        <v>1500</v>
      </c>
      <c r="N947" s="5">
        <f t="shared" si="117"/>
        <v>1500</v>
      </c>
      <c r="O947" s="5">
        <f t="shared" si="117"/>
        <v>1500</v>
      </c>
      <c r="P947" s="5">
        <f t="shared" si="117"/>
        <v>1500</v>
      </c>
      <c r="Q947" s="5">
        <f t="shared" si="117"/>
        <v>1500</v>
      </c>
      <c r="R947" s="5">
        <f t="shared" si="117"/>
        <v>1500</v>
      </c>
      <c r="S947" s="5">
        <f t="shared" si="117"/>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7"/>
        <v>1250</v>
      </c>
      <c r="M948" s="5">
        <f t="shared" si="117"/>
        <v>1250</v>
      </c>
      <c r="N948" s="5">
        <f t="shared" si="117"/>
        <v>1250</v>
      </c>
      <c r="O948" s="5">
        <f t="shared" si="117"/>
        <v>1250</v>
      </c>
      <c r="P948" s="5">
        <f t="shared" si="117"/>
        <v>1250</v>
      </c>
      <c r="Q948" s="5">
        <f t="shared" si="117"/>
        <v>1250</v>
      </c>
      <c r="R948" s="5">
        <f t="shared" si="117"/>
        <v>1250</v>
      </c>
      <c r="S948" s="5">
        <f t="shared" si="117"/>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7"/>
        <v>1000</v>
      </c>
      <c r="M949" s="5">
        <f t="shared" si="117"/>
        <v>1000</v>
      </c>
      <c r="N949" s="5">
        <f t="shared" si="117"/>
        <v>1000</v>
      </c>
      <c r="O949" s="5">
        <f t="shared" si="117"/>
        <v>1000</v>
      </c>
      <c r="P949" s="5">
        <f t="shared" si="117"/>
        <v>1000</v>
      </c>
      <c r="Q949" s="5">
        <f t="shared" si="117"/>
        <v>1000</v>
      </c>
      <c r="R949" s="5">
        <f t="shared" si="117"/>
        <v>1000</v>
      </c>
      <c r="S949" s="5">
        <f t="shared" si="117"/>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7"/>
        <v>100</v>
      </c>
      <c r="M953" s="5">
        <f t="shared" si="117"/>
        <v>100</v>
      </c>
      <c r="N953" s="5">
        <f t="shared" si="117"/>
        <v>100</v>
      </c>
      <c r="O953" s="5">
        <f t="shared" si="117"/>
        <v>100</v>
      </c>
      <c r="P953" s="5">
        <f t="shared" si="117"/>
        <v>100</v>
      </c>
      <c r="Q953" s="5">
        <f t="shared" si="117"/>
        <v>100</v>
      </c>
      <c r="R953" s="5">
        <f t="shared" si="117"/>
        <v>100</v>
      </c>
      <c r="S953" s="5">
        <f t="shared" si="117"/>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7"/>
        <v>100</v>
      </c>
      <c r="M954" s="5">
        <f t="shared" si="117"/>
        <v>100</v>
      </c>
      <c r="N954" s="5">
        <f t="shared" si="117"/>
        <v>100</v>
      </c>
      <c r="O954" s="5">
        <f t="shared" si="117"/>
        <v>100</v>
      </c>
      <c r="P954" s="5">
        <f t="shared" si="117"/>
        <v>100</v>
      </c>
      <c r="Q954" s="5">
        <f t="shared" si="117"/>
        <v>100</v>
      </c>
      <c r="R954" s="5">
        <f t="shared" si="117"/>
        <v>100</v>
      </c>
      <c r="S954" s="5">
        <f t="shared" si="117"/>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7"/>
        <v>1500</v>
      </c>
      <c r="M956" s="5">
        <f t="shared" si="117"/>
        <v>1500</v>
      </c>
      <c r="N956" s="5">
        <f t="shared" si="117"/>
        <v>1500</v>
      </c>
      <c r="O956" s="5">
        <f t="shared" si="117"/>
        <v>1500</v>
      </c>
      <c r="P956" s="5">
        <f t="shared" si="117"/>
        <v>1500</v>
      </c>
      <c r="Q956" s="5">
        <f t="shared" si="117"/>
        <v>1500</v>
      </c>
      <c r="R956" s="5">
        <f t="shared" si="117"/>
        <v>1500</v>
      </c>
      <c r="S956" s="5">
        <f t="shared" si="117"/>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7"/>
        <v>1500</v>
      </c>
      <c r="M957" s="5">
        <f t="shared" si="117"/>
        <v>1500</v>
      </c>
      <c r="N957" s="5">
        <f t="shared" si="117"/>
        <v>1500</v>
      </c>
      <c r="O957" s="5">
        <f t="shared" si="117"/>
        <v>1500</v>
      </c>
      <c r="P957" s="5">
        <f t="shared" si="117"/>
        <v>1500</v>
      </c>
      <c r="Q957" s="5">
        <f t="shared" si="117"/>
        <v>1500</v>
      </c>
      <c r="R957" s="5">
        <f t="shared" si="117"/>
        <v>1500</v>
      </c>
      <c r="S957" s="5">
        <f t="shared" si="117"/>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7"/>
        <v>1250</v>
      </c>
      <c r="M958" s="5">
        <f t="shared" si="117"/>
        <v>1250</v>
      </c>
      <c r="N958" s="5">
        <f t="shared" si="117"/>
        <v>1250</v>
      </c>
      <c r="O958" s="5">
        <f t="shared" si="117"/>
        <v>1250</v>
      </c>
      <c r="P958" s="5">
        <f t="shared" si="117"/>
        <v>1250</v>
      </c>
      <c r="Q958" s="5">
        <f t="shared" si="117"/>
        <v>1250</v>
      </c>
      <c r="R958" s="5">
        <f t="shared" si="117"/>
        <v>1250</v>
      </c>
      <c r="S958" s="5">
        <f t="shared" si="117"/>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7"/>
        <v>1000</v>
      </c>
      <c r="M959" s="5">
        <f t="shared" si="117"/>
        <v>1000</v>
      </c>
      <c r="N959" s="5">
        <f t="shared" si="117"/>
        <v>1000</v>
      </c>
      <c r="O959" s="5">
        <f t="shared" si="117"/>
        <v>1000</v>
      </c>
      <c r="P959" s="5">
        <f t="shared" si="117"/>
        <v>1000</v>
      </c>
      <c r="Q959" s="5">
        <f t="shared" si="117"/>
        <v>1000</v>
      </c>
      <c r="R959" s="5">
        <f t="shared" si="117"/>
        <v>1000</v>
      </c>
      <c r="S959" s="5">
        <f t="shared" si="117"/>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7"/>
        <v>100</v>
      </c>
      <c r="M961" s="5">
        <f t="shared" si="117"/>
        <v>100</v>
      </c>
      <c r="N961" s="5">
        <f t="shared" si="117"/>
        <v>100</v>
      </c>
      <c r="O961" s="5">
        <f t="shared" si="117"/>
        <v>100</v>
      </c>
      <c r="P961" s="5">
        <f t="shared" si="117"/>
        <v>100</v>
      </c>
      <c r="Q961" s="5">
        <f t="shared" si="117"/>
        <v>100</v>
      </c>
      <c r="R961" s="5">
        <f t="shared" si="117"/>
        <v>100</v>
      </c>
      <c r="S961" s="5">
        <f t="shared" si="117"/>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7"/>
        <v>100</v>
      </c>
      <c r="M962" s="5">
        <f t="shared" si="117"/>
        <v>100</v>
      </c>
      <c r="N962" s="5">
        <f t="shared" si="117"/>
        <v>100</v>
      </c>
      <c r="O962" s="5">
        <f t="shared" si="117"/>
        <v>100</v>
      </c>
      <c r="P962" s="5">
        <f t="shared" si="117"/>
        <v>100</v>
      </c>
      <c r="Q962" s="5">
        <f t="shared" si="117"/>
        <v>100</v>
      </c>
      <c r="R962" s="5">
        <f t="shared" si="117"/>
        <v>100</v>
      </c>
      <c r="S962" s="5">
        <f t="shared" si="117"/>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8">$K963</f>
        <v>100</v>
      </c>
      <c r="M963" s="5">
        <f t="shared" si="118"/>
        <v>100</v>
      </c>
      <c r="N963" s="5">
        <f t="shared" si="118"/>
        <v>100</v>
      </c>
      <c r="O963" s="5">
        <f t="shared" si="118"/>
        <v>100</v>
      </c>
      <c r="P963" s="5">
        <f t="shared" si="118"/>
        <v>100</v>
      </c>
      <c r="Q963" s="5">
        <f t="shared" si="118"/>
        <v>100</v>
      </c>
      <c r="R963" s="5">
        <f t="shared" si="118"/>
        <v>100</v>
      </c>
      <c r="S963" s="5">
        <f t="shared" si="118"/>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8"/>
        <v>100</v>
      </c>
      <c r="M964" s="5">
        <f t="shared" si="118"/>
        <v>100</v>
      </c>
      <c r="N964" s="5">
        <f t="shared" si="118"/>
        <v>100</v>
      </c>
      <c r="O964" s="5">
        <f t="shared" si="118"/>
        <v>100</v>
      </c>
      <c r="P964" s="5">
        <f t="shared" si="118"/>
        <v>100</v>
      </c>
      <c r="Q964" s="5">
        <f t="shared" si="118"/>
        <v>100</v>
      </c>
      <c r="R964" s="5">
        <f t="shared" si="118"/>
        <v>100</v>
      </c>
      <c r="S964" s="5">
        <f t="shared" si="118"/>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8"/>
        <v>1500</v>
      </c>
      <c r="M966" s="5">
        <f t="shared" si="118"/>
        <v>1500</v>
      </c>
      <c r="N966" s="5">
        <f t="shared" si="118"/>
        <v>1500</v>
      </c>
      <c r="O966" s="5">
        <f t="shared" si="118"/>
        <v>1500</v>
      </c>
      <c r="P966" s="5">
        <f t="shared" si="118"/>
        <v>1500</v>
      </c>
      <c r="Q966" s="5">
        <f t="shared" si="118"/>
        <v>1500</v>
      </c>
      <c r="R966" s="5">
        <f t="shared" si="118"/>
        <v>1500</v>
      </c>
      <c r="S966" s="5">
        <f t="shared" si="118"/>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8"/>
        <v>1500</v>
      </c>
      <c r="M967" s="5">
        <f t="shared" si="118"/>
        <v>1500</v>
      </c>
      <c r="N967" s="5">
        <f t="shared" si="118"/>
        <v>1500</v>
      </c>
      <c r="O967" s="5">
        <f t="shared" si="118"/>
        <v>1500</v>
      </c>
      <c r="P967" s="5">
        <f t="shared" si="118"/>
        <v>1500</v>
      </c>
      <c r="Q967" s="5">
        <f t="shared" si="118"/>
        <v>1500</v>
      </c>
      <c r="R967" s="5">
        <f t="shared" si="118"/>
        <v>1500</v>
      </c>
      <c r="S967" s="5">
        <f t="shared" si="118"/>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8"/>
        <v>1250</v>
      </c>
      <c r="M968" s="5">
        <f t="shared" si="118"/>
        <v>1250</v>
      </c>
      <c r="N968" s="5">
        <f t="shared" si="118"/>
        <v>1250</v>
      </c>
      <c r="O968" s="5">
        <f t="shared" si="118"/>
        <v>1250</v>
      </c>
      <c r="P968" s="5">
        <f t="shared" si="118"/>
        <v>1250</v>
      </c>
      <c r="Q968" s="5">
        <f t="shared" si="118"/>
        <v>1250</v>
      </c>
      <c r="R968" s="5">
        <f t="shared" si="118"/>
        <v>1250</v>
      </c>
      <c r="S968" s="5">
        <f t="shared" si="118"/>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8"/>
        <v>1000</v>
      </c>
      <c r="M969" s="5">
        <f t="shared" si="118"/>
        <v>1000</v>
      </c>
      <c r="N969" s="5">
        <f t="shared" si="118"/>
        <v>1000</v>
      </c>
      <c r="O969" s="5">
        <f t="shared" si="118"/>
        <v>1000</v>
      </c>
      <c r="P969" s="5">
        <f t="shared" si="118"/>
        <v>1000</v>
      </c>
      <c r="Q969" s="5">
        <f t="shared" si="118"/>
        <v>1000</v>
      </c>
      <c r="R969" s="5">
        <f t="shared" si="118"/>
        <v>1000</v>
      </c>
      <c r="S969" s="5">
        <f t="shared" si="118"/>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8"/>
        <v>1000</v>
      </c>
      <c r="M970" s="5">
        <f t="shared" si="118"/>
        <v>1000</v>
      </c>
      <c r="N970" s="5">
        <f t="shared" si="118"/>
        <v>1000</v>
      </c>
      <c r="O970" s="5">
        <f t="shared" si="118"/>
        <v>1000</v>
      </c>
      <c r="P970" s="5">
        <f t="shared" si="118"/>
        <v>1000</v>
      </c>
      <c r="Q970" s="5">
        <f t="shared" si="118"/>
        <v>1000</v>
      </c>
      <c r="R970" s="5">
        <f t="shared" si="118"/>
        <v>1000</v>
      </c>
      <c r="S970" s="5">
        <f t="shared" si="118"/>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8"/>
        <v>100</v>
      </c>
      <c r="M973" s="5">
        <f t="shared" si="118"/>
        <v>100</v>
      </c>
      <c r="N973" s="5">
        <f t="shared" si="118"/>
        <v>100</v>
      </c>
      <c r="O973" s="5">
        <f t="shared" si="118"/>
        <v>100</v>
      </c>
      <c r="P973" s="5">
        <f t="shared" si="118"/>
        <v>100</v>
      </c>
      <c r="Q973" s="5">
        <f t="shared" si="118"/>
        <v>100</v>
      </c>
      <c r="R973" s="5">
        <f t="shared" si="118"/>
        <v>100</v>
      </c>
      <c r="S973" s="5">
        <f t="shared" si="118"/>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8"/>
        <v>100</v>
      </c>
      <c r="M974" s="5">
        <f t="shared" si="118"/>
        <v>100</v>
      </c>
      <c r="N974" s="5">
        <f t="shared" si="118"/>
        <v>100</v>
      </c>
      <c r="O974" s="5">
        <f t="shared" si="118"/>
        <v>100</v>
      </c>
      <c r="P974" s="5">
        <f t="shared" si="118"/>
        <v>100</v>
      </c>
      <c r="Q974" s="5">
        <f t="shared" si="118"/>
        <v>100</v>
      </c>
      <c r="R974" s="5">
        <f t="shared" si="118"/>
        <v>100</v>
      </c>
      <c r="S974" s="5">
        <f t="shared" si="118"/>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8"/>
        <v>1500</v>
      </c>
      <c r="M976" s="5">
        <f t="shared" si="118"/>
        <v>1500</v>
      </c>
      <c r="N976" s="5">
        <f t="shared" si="118"/>
        <v>1500</v>
      </c>
      <c r="O976" s="5">
        <f t="shared" si="118"/>
        <v>1500</v>
      </c>
      <c r="P976" s="5">
        <f t="shared" si="118"/>
        <v>1500</v>
      </c>
      <c r="Q976" s="5">
        <f t="shared" si="118"/>
        <v>1500</v>
      </c>
      <c r="R976" s="5">
        <f t="shared" si="118"/>
        <v>1500</v>
      </c>
      <c r="S976" s="5">
        <f t="shared" si="118"/>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8"/>
        <v>1500</v>
      </c>
      <c r="M977" s="5">
        <f t="shared" si="118"/>
        <v>1500</v>
      </c>
      <c r="N977" s="5">
        <f t="shared" si="118"/>
        <v>1500</v>
      </c>
      <c r="O977" s="5">
        <f t="shared" si="118"/>
        <v>1500</v>
      </c>
      <c r="P977" s="5">
        <f t="shared" si="118"/>
        <v>1500</v>
      </c>
      <c r="Q977" s="5">
        <f t="shared" si="118"/>
        <v>1500</v>
      </c>
      <c r="R977" s="5">
        <f t="shared" si="118"/>
        <v>1500</v>
      </c>
      <c r="S977" s="5">
        <f t="shared" si="118"/>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8"/>
        <v>1250</v>
      </c>
      <c r="M978" s="5">
        <f t="shared" si="118"/>
        <v>1250</v>
      </c>
      <c r="N978" s="5">
        <f t="shared" si="118"/>
        <v>1250</v>
      </c>
      <c r="O978" s="5">
        <f t="shared" si="118"/>
        <v>1250</v>
      </c>
      <c r="P978" s="5">
        <f t="shared" si="118"/>
        <v>1250</v>
      </c>
      <c r="Q978" s="5">
        <f t="shared" si="118"/>
        <v>1250</v>
      </c>
      <c r="R978" s="5">
        <f t="shared" si="118"/>
        <v>1250</v>
      </c>
      <c r="S978" s="5">
        <f t="shared" si="118"/>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8"/>
        <v>1000</v>
      </c>
      <c r="M979" s="5">
        <f t="shared" si="118"/>
        <v>1000</v>
      </c>
      <c r="N979" s="5">
        <f t="shared" si="118"/>
        <v>1000</v>
      </c>
      <c r="O979" s="5">
        <f t="shared" si="118"/>
        <v>1000</v>
      </c>
      <c r="P979" s="5">
        <f t="shared" si="118"/>
        <v>1000</v>
      </c>
      <c r="Q979" s="5">
        <f t="shared" si="118"/>
        <v>1000</v>
      </c>
      <c r="R979" s="5">
        <f t="shared" si="118"/>
        <v>1000</v>
      </c>
      <c r="S979" s="5">
        <f t="shared" si="118"/>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8"/>
        <v>1000</v>
      </c>
      <c r="M980" s="5">
        <f t="shared" si="118"/>
        <v>1000</v>
      </c>
      <c r="N980" s="5">
        <f t="shared" si="118"/>
        <v>1000</v>
      </c>
      <c r="O980" s="5">
        <f t="shared" si="118"/>
        <v>1000</v>
      </c>
      <c r="P980" s="5">
        <f t="shared" si="118"/>
        <v>1000</v>
      </c>
      <c r="Q980" s="5">
        <f t="shared" si="118"/>
        <v>1000</v>
      </c>
      <c r="R980" s="5">
        <f t="shared" si="118"/>
        <v>1000</v>
      </c>
      <c r="S980" s="5">
        <f t="shared" si="118"/>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8"/>
        <v>100</v>
      </c>
      <c r="M983" s="5">
        <f t="shared" si="118"/>
        <v>100</v>
      </c>
      <c r="N983" s="5">
        <f t="shared" si="118"/>
        <v>100</v>
      </c>
      <c r="O983" s="5">
        <f t="shared" si="118"/>
        <v>100</v>
      </c>
      <c r="P983" s="5">
        <f t="shared" si="118"/>
        <v>100</v>
      </c>
      <c r="Q983" s="5">
        <f t="shared" si="118"/>
        <v>100</v>
      </c>
      <c r="R983" s="5">
        <f t="shared" si="118"/>
        <v>100</v>
      </c>
      <c r="S983" s="5">
        <f t="shared" si="118"/>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8"/>
        <v>100</v>
      </c>
      <c r="M984" s="5">
        <f t="shared" si="118"/>
        <v>100</v>
      </c>
      <c r="N984" s="5">
        <f t="shared" si="118"/>
        <v>100</v>
      </c>
      <c r="O984" s="5">
        <f t="shared" si="118"/>
        <v>100</v>
      </c>
      <c r="P984" s="5">
        <f t="shared" si="118"/>
        <v>100</v>
      </c>
      <c r="Q984" s="5">
        <f t="shared" si="118"/>
        <v>100</v>
      </c>
      <c r="R984" s="5">
        <f t="shared" si="118"/>
        <v>100</v>
      </c>
      <c r="S984" s="5">
        <f t="shared" si="118"/>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8"/>
        <v>1500</v>
      </c>
      <c r="M986" s="5">
        <f t="shared" si="118"/>
        <v>1500</v>
      </c>
      <c r="N986" s="5">
        <f t="shared" si="118"/>
        <v>1500</v>
      </c>
      <c r="O986" s="5">
        <f t="shared" si="118"/>
        <v>1500</v>
      </c>
      <c r="P986" s="5">
        <f t="shared" si="118"/>
        <v>1500</v>
      </c>
      <c r="Q986" s="5">
        <f t="shared" si="118"/>
        <v>1500</v>
      </c>
      <c r="R986" s="5">
        <f t="shared" si="118"/>
        <v>1500</v>
      </c>
      <c r="S986" s="5">
        <f t="shared" si="118"/>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8"/>
        <v>1500</v>
      </c>
      <c r="M987" s="5">
        <f t="shared" si="118"/>
        <v>1500</v>
      </c>
      <c r="N987" s="5">
        <f t="shared" si="118"/>
        <v>1500</v>
      </c>
      <c r="O987" s="5">
        <f t="shared" si="118"/>
        <v>1500</v>
      </c>
      <c r="P987" s="5">
        <f t="shared" si="118"/>
        <v>1500</v>
      </c>
      <c r="Q987" s="5">
        <f t="shared" si="118"/>
        <v>1500</v>
      </c>
      <c r="R987" s="5">
        <f t="shared" si="118"/>
        <v>1500</v>
      </c>
      <c r="S987" s="5">
        <f t="shared" si="118"/>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8"/>
        <v>1250</v>
      </c>
      <c r="M988" s="5">
        <f t="shared" si="118"/>
        <v>1250</v>
      </c>
      <c r="N988" s="5">
        <f t="shared" si="118"/>
        <v>1250</v>
      </c>
      <c r="O988" s="5">
        <f t="shared" si="118"/>
        <v>1250</v>
      </c>
      <c r="P988" s="5">
        <f t="shared" si="118"/>
        <v>1250</v>
      </c>
      <c r="Q988" s="5">
        <f t="shared" si="118"/>
        <v>1250</v>
      </c>
      <c r="R988" s="5">
        <f t="shared" si="118"/>
        <v>1250</v>
      </c>
      <c r="S988" s="5">
        <f t="shared" si="118"/>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8"/>
        <v>1000</v>
      </c>
      <c r="M990" s="5">
        <f t="shared" si="118"/>
        <v>1000</v>
      </c>
      <c r="N990" s="5">
        <f t="shared" si="118"/>
        <v>1000</v>
      </c>
      <c r="O990" s="5">
        <f t="shared" si="118"/>
        <v>1000</v>
      </c>
      <c r="P990" s="5">
        <f t="shared" si="118"/>
        <v>1000</v>
      </c>
      <c r="Q990" s="5">
        <f t="shared" si="118"/>
        <v>1000</v>
      </c>
      <c r="R990" s="5">
        <f t="shared" si="118"/>
        <v>1000</v>
      </c>
      <c r="S990" s="5">
        <f t="shared" si="118"/>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8"/>
        <v>1000</v>
      </c>
      <c r="M991" s="5">
        <f t="shared" si="118"/>
        <v>1000</v>
      </c>
      <c r="N991" s="5">
        <f t="shared" si="118"/>
        <v>1000</v>
      </c>
      <c r="O991" s="5">
        <f t="shared" si="118"/>
        <v>1000</v>
      </c>
      <c r="P991" s="5">
        <f t="shared" si="118"/>
        <v>1000</v>
      </c>
      <c r="Q991" s="5">
        <f t="shared" si="118"/>
        <v>1000</v>
      </c>
      <c r="R991" s="5">
        <f t="shared" si="118"/>
        <v>1000</v>
      </c>
      <c r="S991" s="5">
        <f t="shared" si="118"/>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si="118"/>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8"/>
        <v>100</v>
      </c>
      <c r="M993" s="5">
        <f t="shared" si="118"/>
        <v>100</v>
      </c>
      <c r="N993" s="5">
        <f t="shared" si="118"/>
        <v>100</v>
      </c>
      <c r="O993" s="5">
        <f t="shared" si="118"/>
        <v>100</v>
      </c>
      <c r="P993" s="5">
        <f t="shared" si="118"/>
        <v>100</v>
      </c>
      <c r="Q993" s="5">
        <f t="shared" si="118"/>
        <v>100</v>
      </c>
      <c r="R993" s="5">
        <f t="shared" si="118"/>
        <v>100</v>
      </c>
      <c r="S993" s="5">
        <f t="shared" si="118"/>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8"/>
        <v>100</v>
      </c>
      <c r="M994" s="5">
        <f t="shared" si="118"/>
        <v>100</v>
      </c>
      <c r="N994" s="5">
        <f t="shared" si="118"/>
        <v>100</v>
      </c>
      <c r="O994" s="5">
        <f t="shared" si="118"/>
        <v>100</v>
      </c>
      <c r="P994" s="5">
        <f t="shared" si="118"/>
        <v>100</v>
      </c>
      <c r="Q994" s="5">
        <f t="shared" si="118"/>
        <v>100</v>
      </c>
      <c r="R994" s="5">
        <f t="shared" si="118"/>
        <v>100</v>
      </c>
      <c r="S994" s="5">
        <f t="shared" ref="S994" si="119">$K994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20">$K995</f>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20"/>
        <v>1500</v>
      </c>
      <c r="M996" s="5">
        <f t="shared" si="120"/>
        <v>1500</v>
      </c>
      <c r="N996" s="5">
        <f t="shared" si="120"/>
        <v>1500</v>
      </c>
      <c r="O996" s="5">
        <f t="shared" si="120"/>
        <v>1500</v>
      </c>
      <c r="P996" s="5">
        <f t="shared" si="120"/>
        <v>1500</v>
      </c>
      <c r="Q996" s="5">
        <f t="shared" si="120"/>
        <v>1500</v>
      </c>
      <c r="R996" s="5">
        <f t="shared" si="120"/>
        <v>1500</v>
      </c>
      <c r="S996" s="5">
        <f t="shared" si="120"/>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20"/>
        <v>1500</v>
      </c>
      <c r="M997" s="5">
        <f t="shared" si="120"/>
        <v>1500</v>
      </c>
      <c r="N997" s="5">
        <f t="shared" si="120"/>
        <v>1500</v>
      </c>
      <c r="O997" s="5">
        <f t="shared" si="120"/>
        <v>1500</v>
      </c>
      <c r="P997" s="5">
        <f t="shared" si="120"/>
        <v>1500</v>
      </c>
      <c r="Q997" s="5">
        <f t="shared" si="120"/>
        <v>1500</v>
      </c>
      <c r="R997" s="5">
        <f t="shared" si="120"/>
        <v>1500</v>
      </c>
      <c r="S997" s="5">
        <f t="shared" si="120"/>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20"/>
        <v>1250</v>
      </c>
      <c r="M998" s="5">
        <f t="shared" si="120"/>
        <v>1250</v>
      </c>
      <c r="N998" s="5">
        <f t="shared" si="120"/>
        <v>1250</v>
      </c>
      <c r="O998" s="5">
        <f t="shared" si="120"/>
        <v>1250</v>
      </c>
      <c r="P998" s="5">
        <f t="shared" si="120"/>
        <v>1250</v>
      </c>
      <c r="Q998" s="5">
        <f t="shared" si="120"/>
        <v>1250</v>
      </c>
      <c r="R998" s="5">
        <f t="shared" si="120"/>
        <v>1250</v>
      </c>
      <c r="S998" s="5">
        <f t="shared" si="120"/>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20"/>
        <v>1000</v>
      </c>
      <c r="M1000" s="5">
        <f t="shared" si="120"/>
        <v>1000</v>
      </c>
      <c r="N1000" s="5">
        <f t="shared" si="120"/>
        <v>1000</v>
      </c>
      <c r="O1000" s="5">
        <f t="shared" si="120"/>
        <v>1000</v>
      </c>
      <c r="P1000" s="5">
        <f t="shared" si="120"/>
        <v>1000</v>
      </c>
      <c r="Q1000" s="5">
        <f t="shared" si="120"/>
        <v>1000</v>
      </c>
      <c r="R1000" s="5">
        <f t="shared" si="120"/>
        <v>1000</v>
      </c>
      <c r="S1000" s="5">
        <f t="shared" si="120"/>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20"/>
        <v>1000</v>
      </c>
      <c r="M1001" s="5">
        <f t="shared" si="120"/>
        <v>1000</v>
      </c>
      <c r="N1001" s="5">
        <f t="shared" si="120"/>
        <v>1000</v>
      </c>
      <c r="O1001" s="5">
        <f t="shared" si="120"/>
        <v>1000</v>
      </c>
      <c r="P1001" s="5">
        <f t="shared" si="120"/>
        <v>1000</v>
      </c>
      <c r="Q1001" s="5">
        <f t="shared" si="120"/>
        <v>1000</v>
      </c>
      <c r="R1001" s="5">
        <f t="shared" si="120"/>
        <v>1000</v>
      </c>
      <c r="S1001" s="5">
        <f t="shared" si="120"/>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20"/>
        <v>100</v>
      </c>
      <c r="M1003" s="5">
        <f t="shared" si="120"/>
        <v>100</v>
      </c>
      <c r="N1003" s="5">
        <f t="shared" si="120"/>
        <v>100</v>
      </c>
      <c r="O1003" s="5">
        <f t="shared" si="120"/>
        <v>100</v>
      </c>
      <c r="P1003" s="5">
        <f t="shared" si="120"/>
        <v>100</v>
      </c>
      <c r="Q1003" s="5">
        <f t="shared" si="120"/>
        <v>100</v>
      </c>
      <c r="R1003" s="5">
        <f t="shared" si="120"/>
        <v>100</v>
      </c>
      <c r="S1003" s="5">
        <f t="shared" si="120"/>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20"/>
        <v>100</v>
      </c>
      <c r="M1004" s="5">
        <f t="shared" si="120"/>
        <v>100</v>
      </c>
      <c r="N1004" s="5">
        <f t="shared" si="120"/>
        <v>100</v>
      </c>
      <c r="O1004" s="5">
        <f t="shared" si="120"/>
        <v>100</v>
      </c>
      <c r="P1004" s="5">
        <f t="shared" si="120"/>
        <v>100</v>
      </c>
      <c r="Q1004" s="5">
        <f t="shared" si="120"/>
        <v>100</v>
      </c>
      <c r="R1004" s="5">
        <f t="shared" si="120"/>
        <v>100</v>
      </c>
      <c r="S1004" s="5">
        <f t="shared" si="120"/>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20"/>
        <v>1500</v>
      </c>
      <c r="M1006" s="5">
        <f t="shared" si="120"/>
        <v>1500</v>
      </c>
      <c r="N1006" s="5">
        <f t="shared" si="120"/>
        <v>1500</v>
      </c>
      <c r="O1006" s="5">
        <f t="shared" si="120"/>
        <v>1500</v>
      </c>
      <c r="P1006" s="5">
        <f t="shared" si="120"/>
        <v>1500</v>
      </c>
      <c r="Q1006" s="5">
        <f t="shared" si="120"/>
        <v>1500</v>
      </c>
      <c r="R1006" s="5">
        <f t="shared" si="120"/>
        <v>1500</v>
      </c>
      <c r="S1006" s="5">
        <f t="shared" si="120"/>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20"/>
        <v>1500</v>
      </c>
      <c r="M1007" s="5">
        <f t="shared" si="120"/>
        <v>1500</v>
      </c>
      <c r="N1007" s="5">
        <f t="shared" si="120"/>
        <v>1500</v>
      </c>
      <c r="O1007" s="5">
        <f t="shared" si="120"/>
        <v>1500</v>
      </c>
      <c r="P1007" s="5">
        <f t="shared" si="120"/>
        <v>1500</v>
      </c>
      <c r="Q1007" s="5">
        <f t="shared" si="120"/>
        <v>1500</v>
      </c>
      <c r="R1007" s="5">
        <f t="shared" si="120"/>
        <v>1500</v>
      </c>
      <c r="S1007" s="5">
        <f t="shared" si="120"/>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20"/>
        <v>1250</v>
      </c>
      <c r="M1008" s="5">
        <f t="shared" si="120"/>
        <v>1250</v>
      </c>
      <c r="N1008" s="5">
        <f t="shared" si="120"/>
        <v>1250</v>
      </c>
      <c r="O1008" s="5">
        <f t="shared" si="120"/>
        <v>1250</v>
      </c>
      <c r="P1008" s="5">
        <f t="shared" si="120"/>
        <v>1250</v>
      </c>
      <c r="Q1008" s="5">
        <f t="shared" si="120"/>
        <v>1250</v>
      </c>
      <c r="R1008" s="5">
        <f t="shared" si="120"/>
        <v>1250</v>
      </c>
      <c r="S1008" s="5">
        <f t="shared" si="120"/>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20"/>
        <v>1000</v>
      </c>
      <c r="M1010" s="5">
        <f t="shared" si="120"/>
        <v>1000</v>
      </c>
      <c r="N1010" s="5">
        <f t="shared" si="120"/>
        <v>1000</v>
      </c>
      <c r="O1010" s="5">
        <f t="shared" si="120"/>
        <v>1000</v>
      </c>
      <c r="P1010" s="5">
        <f t="shared" si="120"/>
        <v>1000</v>
      </c>
      <c r="Q1010" s="5">
        <f t="shared" si="120"/>
        <v>1000</v>
      </c>
      <c r="R1010" s="5">
        <f t="shared" si="120"/>
        <v>1000</v>
      </c>
      <c r="S1010" s="5">
        <f t="shared" si="120"/>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20"/>
        <v>1000</v>
      </c>
      <c r="M1011" s="5">
        <f t="shared" si="120"/>
        <v>1000</v>
      </c>
      <c r="N1011" s="5">
        <f t="shared" si="120"/>
        <v>1000</v>
      </c>
      <c r="O1011" s="5">
        <f t="shared" si="120"/>
        <v>1000</v>
      </c>
      <c r="P1011" s="5">
        <f t="shared" si="120"/>
        <v>1000</v>
      </c>
      <c r="Q1011" s="5">
        <f t="shared" si="120"/>
        <v>1000</v>
      </c>
      <c r="R1011" s="5">
        <f t="shared" si="120"/>
        <v>1000</v>
      </c>
      <c r="S1011" s="5">
        <f t="shared" si="120"/>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20"/>
        <v>100</v>
      </c>
      <c r="M1013" s="5">
        <f t="shared" si="120"/>
        <v>100</v>
      </c>
      <c r="N1013" s="5">
        <f t="shared" si="120"/>
        <v>100</v>
      </c>
      <c r="O1013" s="5">
        <f t="shared" si="120"/>
        <v>100</v>
      </c>
      <c r="P1013" s="5">
        <f t="shared" si="120"/>
        <v>100</v>
      </c>
      <c r="Q1013" s="5">
        <f t="shared" si="120"/>
        <v>100</v>
      </c>
      <c r="R1013" s="5">
        <f t="shared" si="120"/>
        <v>100</v>
      </c>
      <c r="S1013" s="5">
        <f t="shared" si="120"/>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20"/>
        <v>100</v>
      </c>
      <c r="M1014" s="5">
        <f t="shared" si="120"/>
        <v>100</v>
      </c>
      <c r="N1014" s="5">
        <f t="shared" si="120"/>
        <v>100</v>
      </c>
      <c r="O1014" s="5">
        <f t="shared" si="120"/>
        <v>100</v>
      </c>
      <c r="P1014" s="5">
        <f t="shared" si="120"/>
        <v>100</v>
      </c>
      <c r="Q1014" s="5">
        <f t="shared" si="120"/>
        <v>100</v>
      </c>
      <c r="R1014" s="5">
        <f t="shared" si="120"/>
        <v>100</v>
      </c>
      <c r="S1014" s="5">
        <f t="shared" si="120"/>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20"/>
        <v>1500</v>
      </c>
      <c r="M1016" s="5">
        <f t="shared" si="120"/>
        <v>1500</v>
      </c>
      <c r="N1016" s="5">
        <f t="shared" si="120"/>
        <v>1500</v>
      </c>
      <c r="O1016" s="5">
        <f t="shared" si="120"/>
        <v>1500</v>
      </c>
      <c r="P1016" s="5">
        <f t="shared" si="120"/>
        <v>1500</v>
      </c>
      <c r="Q1016" s="5">
        <f t="shared" si="120"/>
        <v>1500</v>
      </c>
      <c r="R1016" s="5">
        <f t="shared" si="120"/>
        <v>1500</v>
      </c>
      <c r="S1016" s="5">
        <f t="shared" si="120"/>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20"/>
        <v>1500</v>
      </c>
      <c r="M1017" s="5">
        <f t="shared" si="120"/>
        <v>1500</v>
      </c>
      <c r="N1017" s="5">
        <f t="shared" si="120"/>
        <v>1500</v>
      </c>
      <c r="O1017" s="5">
        <f t="shared" si="120"/>
        <v>1500</v>
      </c>
      <c r="P1017" s="5">
        <f t="shared" si="120"/>
        <v>1500</v>
      </c>
      <c r="Q1017" s="5">
        <f t="shared" si="120"/>
        <v>1500</v>
      </c>
      <c r="R1017" s="5">
        <f t="shared" si="120"/>
        <v>1500</v>
      </c>
      <c r="S1017" s="5">
        <f t="shared" si="120"/>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20"/>
        <v>1250</v>
      </c>
      <c r="M1018" s="5">
        <f t="shared" si="120"/>
        <v>1250</v>
      </c>
      <c r="N1018" s="5">
        <f t="shared" si="120"/>
        <v>1250</v>
      </c>
      <c r="O1018" s="5">
        <f t="shared" si="120"/>
        <v>1250</v>
      </c>
      <c r="P1018" s="5">
        <f t="shared" si="120"/>
        <v>1250</v>
      </c>
      <c r="Q1018" s="5">
        <f t="shared" si="120"/>
        <v>1250</v>
      </c>
      <c r="R1018" s="5">
        <f t="shared" si="120"/>
        <v>1250</v>
      </c>
      <c r="S1018" s="5">
        <f t="shared" si="120"/>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20"/>
        <v>1000</v>
      </c>
      <c r="M1019" s="5">
        <f t="shared" si="120"/>
        <v>1000</v>
      </c>
      <c r="N1019" s="5">
        <f t="shared" si="120"/>
        <v>1000</v>
      </c>
      <c r="O1019" s="5">
        <f t="shared" si="120"/>
        <v>1000</v>
      </c>
      <c r="P1019" s="5">
        <f t="shared" si="120"/>
        <v>1000</v>
      </c>
      <c r="Q1019" s="5">
        <f t="shared" si="120"/>
        <v>1000</v>
      </c>
      <c r="R1019" s="5">
        <f t="shared" si="120"/>
        <v>1000</v>
      </c>
      <c r="S1019" s="5">
        <f t="shared" si="120"/>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I496:R505">
    <cfRule type="expression" dxfId="17" priority="153" stopIfTrue="1">
      <formula>OR($T496=1)</formula>
    </cfRule>
  </conditionalFormatting>
  <conditionalFormatting sqref="J519:R528 T519:T528 V519:V528">
    <cfRule type="expression" dxfId="16" priority="3" stopIfTrue="1">
      <formula>OR($M$461:$M495=1)</formula>
    </cfRule>
  </conditionalFormatting>
  <conditionalFormatting sqref="J150:S150">
    <cfRule type="expression" dxfId="15" priority="4">
      <formula>J$151&lt;MIN(i_date_node_zm)</formula>
    </cfRule>
  </conditionalFormatting>
  <conditionalFormatting sqref="K464:K473 M464:V473">
    <cfRule type="expression" dxfId="14" priority="151" stopIfTrue="1">
      <formula>OR($T$495:$T495=1)</formula>
    </cfRule>
  </conditionalFormatting>
  <conditionalFormatting sqref="M519:R528 J529:R618 T529:T618">
    <cfRule type="expression" dxfId="13" priority="156" stopIfTrue="1">
      <formula>AND(OFFSET($T$496,$AD519,$AC519)=1,OFFSET($T$496,$AD518,$AC519)=1)</formula>
    </cfRule>
  </conditionalFormatting>
  <conditionalFormatting sqref="N655:N754">
    <cfRule type="expression" dxfId="12" priority="154" stopIfTrue="1">
      <formula>AND(N655&lt;$S655,OFFSET($T$496,$AD655,$AC655,1,1)&gt;0)</formula>
    </cfRule>
  </conditionalFormatting>
  <conditionalFormatting sqref="P655:P754">
    <cfRule type="expression" dxfId="11" priority="155" stopIfTrue="1">
      <formula>AND(P655&gt;$T655,OFFSET($T$496,$AD655,$AC655,1,1)&gt;0)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9"/>
  <sheetViews>
    <sheetView topLeftCell="A16" zoomScale="106" zoomScaleNormal="106" workbookViewId="0">
      <selection activeCell="A43" sqref="A43:XFD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lf</v>
      </c>
      <c r="H43" s="232">
        <v>3</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ms</v>
      </c>
      <c r="H44" s="232"/>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od</v>
      </c>
      <c r="H46" s="232">
        <v>3.5</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of</v>
      </c>
      <c r="H47" s="232"/>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rd</v>
      </c>
      <c r="H49" s="232">
        <v>2.2999999999999998</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v</v>
      </c>
      <c r="H50" s="232">
        <v>3</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wd</v>
      </c>
      <c r="H52" s="232">
        <v>3.5</v>
      </c>
      <c r="I52" s="56"/>
      <c r="J52" s="54"/>
      <c r="K52" s="619"/>
      <c r="L52" s="54"/>
      <c r="O52" s="54"/>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653" t="str">
        <f>General!G35</f>
        <v>zd</v>
      </c>
      <c r="H54" s="232">
        <v>2.2999999999999998</v>
      </c>
      <c r="I54" s="56"/>
      <c r="J54" s="57"/>
      <c r="K54" s="57"/>
      <c r="L54" s="57"/>
      <c r="O54" s="57"/>
      <c r="P54" s="32"/>
      <c r="Q54" s="32"/>
      <c r="R54" s="32"/>
      <c r="S54" s="32"/>
      <c r="T54" s="32"/>
      <c r="U54" s="32"/>
      <c r="V54" s="30"/>
      <c r="W54" s="16"/>
      <c r="X54" s="8"/>
      <c r="Y54" s="8"/>
      <c r="Z54" s="8"/>
    </row>
    <row r="55" spans="1:68" customFormat="1" ht="12" customHeight="1" outlineLevel="1" x14ac:dyDescent="0.35">
      <c r="A55" s="6"/>
      <c r="B55" s="7"/>
      <c r="C55" s="17"/>
      <c r="D55" s="17"/>
      <c r="E55" s="17"/>
      <c r="F55" s="26"/>
      <c r="G55" s="27"/>
      <c r="H55" s="34"/>
      <c r="I55" s="56"/>
      <c r="J55" s="57"/>
      <c r="K55" s="57"/>
      <c r="L55" s="57"/>
      <c r="O55" s="57"/>
      <c r="P55" s="32"/>
      <c r="Q55" s="32"/>
      <c r="R55" s="32"/>
      <c r="S55" s="32"/>
      <c r="T55" s="32"/>
      <c r="U55" s="32"/>
      <c r="V55" s="30"/>
      <c r="W55" s="16"/>
      <c r="X55" s="8"/>
      <c r="Y55" s="8"/>
      <c r="Z55" s="8"/>
    </row>
    <row r="56" spans="1:68" customFormat="1" ht="5.15" customHeight="1" outlineLevel="1" x14ac:dyDescent="0.35">
      <c r="A56" s="6"/>
      <c r="B56" s="7"/>
      <c r="C56" s="17"/>
      <c r="D56" s="17"/>
      <c r="E56" s="17"/>
      <c r="F56" s="36"/>
      <c r="G56" s="37"/>
      <c r="H56" s="37"/>
      <c r="I56" s="37"/>
      <c r="J56" s="38"/>
      <c r="K56" s="38"/>
      <c r="L56" s="38"/>
      <c r="M56" s="38"/>
      <c r="N56" s="38"/>
      <c r="O56" s="38"/>
      <c r="P56" s="38"/>
      <c r="Q56" s="38"/>
      <c r="R56" s="38"/>
      <c r="S56" s="38"/>
      <c r="T56" s="38"/>
      <c r="U56" s="38"/>
      <c r="V56" s="30"/>
      <c r="W56" s="16"/>
      <c r="X56" s="8"/>
      <c r="Y56" s="8"/>
      <c r="Z56" s="8"/>
    </row>
    <row r="57" spans="1:68" customFormat="1" ht="25.4" customHeight="1" outlineLevel="1" x14ac:dyDescent="0.35">
      <c r="A57" s="6"/>
      <c r="B57" s="7"/>
      <c r="C57" s="39"/>
      <c r="D57" s="39"/>
      <c r="E57" s="39"/>
      <c r="F57" s="39"/>
      <c r="G57" s="40" t="str">
        <f>G25</f>
        <v>STUBBLE HANDLING</v>
      </c>
      <c r="H57" s="39"/>
      <c r="I57" s="39"/>
      <c r="J57" s="39"/>
      <c r="K57" s="39"/>
      <c r="L57" s="39"/>
      <c r="M57" s="39"/>
      <c r="N57" s="39"/>
      <c r="O57" s="39"/>
      <c r="P57" s="39"/>
      <c r="Q57" s="39"/>
      <c r="R57" s="39"/>
      <c r="S57" s="39"/>
      <c r="T57" s="39"/>
      <c r="U57" s="39"/>
      <c r="V57" s="39"/>
      <c r="W57" s="41" t="s">
        <v>24</v>
      </c>
      <c r="X57" s="8"/>
      <c r="Y57" s="8"/>
      <c r="Z57" s="8"/>
    </row>
    <row r="58" spans="1:68" customFormat="1" ht="12" customHeight="1" outlineLevel="1" x14ac:dyDescent="0.35">
      <c r="A58" s="6"/>
      <c r="B58" s="7"/>
      <c r="C58" s="7"/>
      <c r="D58" s="7"/>
      <c r="E58" s="7"/>
      <c r="F58" s="8"/>
      <c r="G58" s="8"/>
      <c r="H58" s="8"/>
      <c r="I58" s="8"/>
      <c r="J58" s="8"/>
      <c r="K58" s="8"/>
      <c r="L58" s="8"/>
      <c r="M58" s="8"/>
      <c r="N58" s="8"/>
      <c r="O58" s="8"/>
      <c r="P58" s="8"/>
      <c r="Q58" s="8"/>
      <c r="R58" s="8"/>
      <c r="S58" s="8"/>
      <c r="T58" s="8"/>
      <c r="U58" s="8"/>
      <c r="V58" s="8"/>
      <c r="W58" s="8"/>
      <c r="X58" s="8"/>
      <c r="Y58" s="8"/>
      <c r="Z58" s="8"/>
    </row>
    <row r="59" spans="1:68" customFormat="1" ht="12" customHeight="1" outlineLevel="1" x14ac:dyDescent="0.35">
      <c r="A59" s="6"/>
      <c r="B59" s="7"/>
      <c r="C59" s="7"/>
      <c r="D59" s="7"/>
      <c r="E59" s="7"/>
      <c r="F59" s="7"/>
      <c r="G59" s="7"/>
      <c r="H59" s="8"/>
      <c r="I59" s="8"/>
      <c r="J59" s="8"/>
      <c r="K59" s="8"/>
      <c r="L59" s="8"/>
      <c r="M59" s="8"/>
      <c r="N59" s="8"/>
      <c r="O59" s="8"/>
      <c r="P59" s="8"/>
      <c r="Q59" s="8"/>
      <c r="R59" s="8"/>
      <c r="S59" s="8"/>
      <c r="T59" s="8"/>
      <c r="U59" s="8"/>
      <c r="V59" s="8"/>
      <c r="W59" s="8"/>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2024-11-19T09:42:42Z</dcterms:modified>
</cp:coreProperties>
</file>