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F48CF594-0702-4F05-8492-33C18A7F4782}" xr6:coauthVersionLast="45" xr6:coauthVersionMax="47" xr10:uidLastSave="{00000000-0000-0000-0000-000000000000}"/>
  <bookViews>
    <workbookView xWindow="-110" yWindow="-110" windowWidth="19420" windowHeight="1042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Experiment!$A$4:$OM$132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Experiment!$A$5:$OM$131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3" i="1" l="1"/>
  <c r="E72" i="1"/>
  <c r="E81" i="1"/>
  <c r="E90" i="1"/>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KA92" i="1" s="1"/>
  <c r="KA93" i="1" s="1"/>
  <c r="KA94" i="1" s="1"/>
  <c r="KA95" i="1" s="1"/>
  <c r="JZ91" i="1"/>
  <c r="JZ92" i="1" s="1"/>
  <c r="JZ93" i="1" s="1"/>
  <c r="JZ94" i="1" s="1"/>
  <c r="JZ95" i="1" s="1"/>
  <c r="JY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V91" i="1" s="1"/>
  <c r="R91" i="1"/>
  <c r="R92" i="1" s="1"/>
  <c r="R93" i="1" s="1"/>
  <c r="R94" i="1" s="1"/>
  <c r="R95" i="1" s="1"/>
  <c r="Q91" i="1"/>
  <c r="MB91" i="1" s="1" a="1"/>
  <c r="MB91" i="1" s="1"/>
  <c r="P91" i="1"/>
  <c r="P92" i="1" s="1"/>
  <c r="P93" i="1" s="1"/>
  <c r="P94" i="1" s="1"/>
  <c r="P95" i="1" s="1"/>
  <c r="O91" i="1"/>
  <c r="N91" i="1"/>
  <c r="M91" i="1"/>
  <c r="E91" i="1" s="1"/>
  <c r="L91" i="1"/>
  <c r="I91" i="1"/>
  <c r="I92" i="1" s="1"/>
  <c r="I93" i="1" s="1"/>
  <c r="I94" i="1" s="1"/>
  <c r="I95" i="1" s="1"/>
  <c r="H91" i="1"/>
  <c r="H92" i="1" s="1"/>
  <c r="BC92" i="1" s="1"/>
  <c r="A91" i="1"/>
  <c r="MD90" i="1"/>
  <c r="MD90" i="1" a="1"/>
  <c r="MC90" i="1" a="1"/>
  <c r="MC90" i="1" s="1"/>
  <c r="MB90" i="1" a="1"/>
  <c r="MB90" i="1" s="1"/>
  <c r="MA90" i="1" a="1"/>
  <c r="MA90" i="1" s="1"/>
  <c r="LZ90" i="1" a="1"/>
  <c r="LZ90" i="1" s="1"/>
  <c r="LY90" i="1" a="1"/>
  <c r="LY90" i="1" s="1"/>
  <c r="LX90" i="1" a="1"/>
  <c r="LX90" i="1" s="1"/>
  <c r="LW90" i="1" a="1"/>
  <c r="LW90" i="1" s="1"/>
  <c r="LV90" i="1"/>
  <c r="LT90" i="1" a="1"/>
  <c r="LT90" i="1" s="1"/>
  <c r="LS90" i="1" a="1"/>
  <c r="LS90" i="1" s="1"/>
  <c r="LR90" i="1" a="1"/>
  <c r="LR90" i="1" s="1"/>
  <c r="LQ90" i="1"/>
  <c r="LQ90" i="1" a="1"/>
  <c r="LK90" i="1"/>
  <c r="LC90" i="1"/>
  <c r="KW90" i="1"/>
  <c r="KV90" i="1"/>
  <c r="KU90" i="1"/>
  <c r="KT90" i="1"/>
  <c r="KG90" i="1" a="1"/>
  <c r="KG90" i="1" s="1"/>
  <c r="JX90" i="1" a="1"/>
  <c r="JX90" i="1" s="1"/>
  <c r="JP90" i="1"/>
  <c r="JO90" i="1"/>
  <c r="JN90" i="1"/>
  <c r="JM90" i="1"/>
  <c r="JL90" i="1"/>
  <c r="JK90" i="1"/>
  <c r="IJ90" i="1"/>
  <c r="IH90" i="1"/>
  <c r="IG90" i="1"/>
  <c r="IE90" i="1"/>
  <c r="CG90" i="1"/>
  <c r="BC90" i="1"/>
  <c r="BB90" i="1"/>
  <c r="BA90" i="1"/>
  <c r="AZ90" i="1"/>
  <c r="AY90" i="1"/>
  <c r="AX90" i="1"/>
  <c r="AH90" i="1"/>
  <c r="AG90" i="1"/>
  <c r="AF90" i="1"/>
  <c r="K90" i="1"/>
  <c r="J90" i="1"/>
  <c r="J91" i="1" s="1"/>
  <c r="J92" i="1" s="1"/>
  <c r="J93" i="1" s="1"/>
  <c r="J94" i="1" s="1"/>
  <c r="J95" i="1" s="1"/>
  <c r="G90" i="1"/>
  <c r="A90" i="1"/>
  <c r="B91" i="1" s="1"/>
  <c r="LE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KA84" i="1" s="1"/>
  <c r="KA85" i="1" s="1"/>
  <c r="KA86" i="1" s="1"/>
  <c r="JZ82" i="1"/>
  <c r="JZ83" i="1" s="1"/>
  <c r="JZ84" i="1" s="1"/>
  <c r="JZ85" i="1" s="1"/>
  <c r="JZ86" i="1" s="1"/>
  <c r="JY82" i="1"/>
  <c r="JY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A82" i="1" s="1" a="1"/>
  <c r="MA82" i="1" s="1"/>
  <c r="P82" i="1"/>
  <c r="P83" i="1" s="1"/>
  <c r="P84" i="1" s="1"/>
  <c r="P85" i="1" s="1"/>
  <c r="P86" i="1" s="1"/>
  <c r="O82" i="1"/>
  <c r="JO82" i="1" s="1"/>
  <c r="N82" i="1"/>
  <c r="N83" i="1" s="1"/>
  <c r="M82" i="1"/>
  <c r="L82" i="1"/>
  <c r="I82" i="1"/>
  <c r="I83" i="1" s="1"/>
  <c r="I84" i="1" s="1"/>
  <c r="I85" i="1" s="1"/>
  <c r="I86" i="1" s="1"/>
  <c r="H82" i="1"/>
  <c r="BB82" i="1" s="1"/>
  <c r="A82" i="1"/>
  <c r="MD81" i="1"/>
  <c r="MD81" i="1" a="1"/>
  <c r="MC81" i="1" a="1"/>
  <c r="MC81" i="1" s="1"/>
  <c r="MB81" i="1" a="1"/>
  <c r="MB81" i="1" s="1"/>
  <c r="MA81" i="1" a="1"/>
  <c r="MA81" i="1" s="1"/>
  <c r="LZ81" i="1" a="1"/>
  <c r="LZ81" i="1" s="1"/>
  <c r="LY81" i="1"/>
  <c r="LY81" i="1" a="1"/>
  <c r="LX81" i="1" a="1"/>
  <c r="LX81" i="1" s="1"/>
  <c r="LW81" i="1" a="1"/>
  <c r="LW81" i="1" s="1"/>
  <c r="LV81" i="1"/>
  <c r="LT81" i="1" a="1"/>
  <c r="LT81" i="1" s="1"/>
  <c r="LS81" i="1" a="1"/>
  <c r="LS81" i="1" s="1"/>
  <c r="LR81" i="1" a="1"/>
  <c r="LR81" i="1" s="1"/>
  <c r="LQ81" i="1" a="1"/>
  <c r="LQ81" i="1" s="1"/>
  <c r="LK81" i="1"/>
  <c r="LC81" i="1"/>
  <c r="KW81" i="1"/>
  <c r="KV81" i="1"/>
  <c r="KU81" i="1"/>
  <c r="KT81" i="1"/>
  <c r="KG81" i="1" a="1"/>
  <c r="KG81" i="1" s="1"/>
  <c r="JX81" i="1" a="1"/>
  <c r="JX81" i="1" s="1"/>
  <c r="JP81" i="1"/>
  <c r="JO81" i="1"/>
  <c r="JN81" i="1"/>
  <c r="JM81" i="1"/>
  <c r="JL81" i="1"/>
  <c r="JK81" i="1"/>
  <c r="IJ81" i="1"/>
  <c r="IH81" i="1"/>
  <c r="IG81" i="1"/>
  <c r="IE81" i="1"/>
  <c r="CG81" i="1"/>
  <c r="BC81" i="1"/>
  <c r="BB81" i="1"/>
  <c r="BA81" i="1"/>
  <c r="AZ81" i="1"/>
  <c r="AY81" i="1"/>
  <c r="AX81" i="1"/>
  <c r="AH81" i="1"/>
  <c r="AG81" i="1"/>
  <c r="AF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KA74" i="1" s="1"/>
  <c r="KA75" i="1" s="1"/>
  <c r="KA76" i="1" s="1"/>
  <c r="KA77" i="1" s="1"/>
  <c r="JZ73" i="1"/>
  <c r="JZ74" i="1" s="1"/>
  <c r="JZ75" i="1" s="1"/>
  <c r="JZ76" i="1" s="1"/>
  <c r="JZ77" i="1" s="1"/>
  <c r="JY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V73" i="1" s="1"/>
  <c r="R73" i="1"/>
  <c r="R74" i="1" s="1"/>
  <c r="R75" i="1" s="1"/>
  <c r="R76" i="1" s="1"/>
  <c r="R77" i="1" s="1"/>
  <c r="Q73" i="1"/>
  <c r="Q74" i="1" s="1"/>
  <c r="P73" i="1"/>
  <c r="P74" i="1" s="1"/>
  <c r="P75" i="1" s="1"/>
  <c r="P76" i="1" s="1"/>
  <c r="P77" i="1" s="1"/>
  <c r="O73" i="1"/>
  <c r="N73" i="1"/>
  <c r="M73" i="1"/>
  <c r="L73" i="1"/>
  <c r="I73" i="1"/>
  <c r="I74" i="1" s="1"/>
  <c r="I75" i="1" s="1"/>
  <c r="I76" i="1" s="1"/>
  <c r="I77" i="1" s="1"/>
  <c r="H73" i="1"/>
  <c r="BC73" i="1" s="1"/>
  <c r="A73" i="1"/>
  <c r="MD72" i="1" a="1"/>
  <c r="MD72" i="1" s="1"/>
  <c r="MC72" i="1" a="1"/>
  <c r="MC72" i="1" s="1"/>
  <c r="MB72" i="1" a="1"/>
  <c r="MB72" i="1" s="1"/>
  <c r="MA72" i="1" a="1"/>
  <c r="MA72" i="1" s="1"/>
  <c r="LZ72" i="1" a="1"/>
  <c r="LZ72" i="1" s="1"/>
  <c r="LY72" i="1" a="1"/>
  <c r="LY72" i="1" s="1"/>
  <c r="LX72" i="1" a="1"/>
  <c r="LX72" i="1" s="1"/>
  <c r="LW72" i="1" a="1"/>
  <c r="LW72" i="1" s="1"/>
  <c r="LV72" i="1"/>
  <c r="LT72" i="1" a="1"/>
  <c r="LT72" i="1" s="1"/>
  <c r="LS72" i="1" a="1"/>
  <c r="LS72" i="1" s="1"/>
  <c r="LR72" i="1" a="1"/>
  <c r="LR72" i="1" s="1"/>
  <c r="LQ72" i="1" a="1"/>
  <c r="LQ72" i="1" s="1"/>
  <c r="LK72" i="1"/>
  <c r="LC72" i="1"/>
  <c r="KW72" i="1"/>
  <c r="KV72" i="1"/>
  <c r="KU72" i="1"/>
  <c r="KT72" i="1"/>
  <c r="KG72" i="1" a="1"/>
  <c r="KG72" i="1" s="1"/>
  <c r="JX72" i="1"/>
  <c r="JX72" i="1" a="1"/>
  <c r="JP72" i="1"/>
  <c r="JO72" i="1"/>
  <c r="JN72" i="1"/>
  <c r="JM72" i="1"/>
  <c r="JL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A72" i="1"/>
  <c r="B73" i="1" s="1"/>
  <c r="AA71" i="1"/>
  <c r="Z71" i="1"/>
  <c r="Y71" i="1"/>
  <c r="A71" i="1"/>
  <c r="A70" i="1"/>
  <c r="AH82" i="1" l="1"/>
  <c r="E82" i="1"/>
  <c r="KU73" i="1"/>
  <c r="E73" i="1"/>
  <c r="AI73" i="1"/>
  <c r="AX91" i="1"/>
  <c r="BA82" i="1"/>
  <c r="AY91" i="1"/>
  <c r="JX82" i="1" a="1"/>
  <c r="JX82" i="1" s="1"/>
  <c r="AX82" i="1"/>
  <c r="LW82" i="1" a="1"/>
  <c r="LW82" i="1" s="1"/>
  <c r="AF91" i="1"/>
  <c r="AY82" i="1"/>
  <c r="AZ91" i="1"/>
  <c r="BC82" i="1"/>
  <c r="KH91" i="1"/>
  <c r="LX91" i="1" a="1"/>
  <c r="LX91" i="1" s="1"/>
  <c r="CF82" i="1"/>
  <c r="AJ82" i="1" s="1"/>
  <c r="AI82" i="1"/>
  <c r="K83" i="1"/>
  <c r="CJ82" i="1"/>
  <c r="CJ83" i="1" s="1"/>
  <c r="CJ84" i="1" s="1"/>
  <c r="CJ85" i="1" s="1"/>
  <c r="CJ86" i="1" s="1"/>
  <c r="D82" i="1"/>
  <c r="IH82" i="1"/>
  <c r="M83" i="1"/>
  <c r="IG82" i="1"/>
  <c r="AG82" i="1"/>
  <c r="KW82" i="1"/>
  <c r="KV82" i="1"/>
  <c r="KU82" i="1"/>
  <c r="IJ82" i="1"/>
  <c r="W83" i="1"/>
  <c r="LK82" i="1"/>
  <c r="AF82" i="1"/>
  <c r="JP82" i="1"/>
  <c r="L83" i="1"/>
  <c r="JK82" i="1"/>
  <c r="D81" i="1"/>
  <c r="CF81" i="1"/>
  <c r="AJ81" i="1" s="1"/>
  <c r="JN83" i="1"/>
  <c r="JM83" i="1"/>
  <c r="IE83" i="1"/>
  <c r="JL83" i="1"/>
  <c r="CI82" i="1"/>
  <c r="JX83" i="1" a="1"/>
  <c r="JX83" i="1" s="1"/>
  <c r="KL82" i="1"/>
  <c r="AI81" i="1"/>
  <c r="KV73" i="1"/>
  <c r="CJ81" i="1"/>
  <c r="KT82" i="1"/>
  <c r="LA82" i="1"/>
  <c r="KS82" i="1"/>
  <c r="KK82" i="1"/>
  <c r="JW82" i="1"/>
  <c r="LH82" i="1"/>
  <c r="KZ82" i="1"/>
  <c r="KR82" i="1"/>
  <c r="KJ82" i="1"/>
  <c r="JV82" i="1"/>
  <c r="LG82" i="1"/>
  <c r="KY82" i="1"/>
  <c r="KQ82" i="1"/>
  <c r="KI82" i="1"/>
  <c r="JU82" i="1"/>
  <c r="B83" i="1"/>
  <c r="LF82" i="1"/>
  <c r="KX82" i="1"/>
  <c r="KH82" i="1"/>
  <c r="JT82" i="1"/>
  <c r="LE82" i="1"/>
  <c r="KO82" i="1"/>
  <c r="JS82" i="1"/>
  <c r="LD82" i="1"/>
  <c r="KN82" i="1"/>
  <c r="JR82" i="1"/>
  <c r="LC82" i="1"/>
  <c r="KM82" i="1"/>
  <c r="JQ82" i="1"/>
  <c r="MD82" i="1" a="1"/>
  <c r="MD82" i="1" s="1"/>
  <c r="LZ82" i="1" a="1"/>
  <c r="LZ82" i="1" s="1"/>
  <c r="LQ82" i="1" a="1"/>
  <c r="LQ82" i="1" s="1"/>
  <c r="MC82" i="1" a="1"/>
  <c r="MC82" i="1" s="1"/>
  <c r="LY82" i="1" a="1"/>
  <c r="LY82" i="1" s="1"/>
  <c r="LT82" i="1" a="1"/>
  <c r="LT82" i="1" s="1"/>
  <c r="Q83" i="1"/>
  <c r="MB82" i="1" a="1"/>
  <c r="MB82" i="1" s="1"/>
  <c r="LX82" i="1" a="1"/>
  <c r="LX82" i="1" s="1"/>
  <c r="LS82" i="1" a="1"/>
  <c r="LS82" i="1" s="1"/>
  <c r="LB82" i="1"/>
  <c r="O83" i="1"/>
  <c r="AG73" i="1"/>
  <c r="AH73" i="1"/>
  <c r="LV82" i="1"/>
  <c r="S83" i="1"/>
  <c r="LR82" i="1" a="1"/>
  <c r="LR82" i="1" s="1"/>
  <c r="H83" i="1"/>
  <c r="AZ82" i="1"/>
  <c r="JL82" i="1"/>
  <c r="IE82" i="1"/>
  <c r="JM82" i="1"/>
  <c r="JN82" i="1"/>
  <c r="LC91" i="1"/>
  <c r="KM91" i="1"/>
  <c r="JQ91" i="1"/>
  <c r="LB91" i="1"/>
  <c r="KL91" i="1"/>
  <c r="LA91" i="1"/>
  <c r="KS91" i="1"/>
  <c r="KK91" i="1"/>
  <c r="JW91" i="1"/>
  <c r="LH91" i="1"/>
  <c r="KZ91" i="1"/>
  <c r="KR91" i="1"/>
  <c r="KJ91" i="1"/>
  <c r="JV91" i="1"/>
  <c r="LG91" i="1"/>
  <c r="KY91" i="1"/>
  <c r="KQ91" i="1"/>
  <c r="KI91" i="1"/>
  <c r="JU91" i="1"/>
  <c r="LD91" i="1"/>
  <c r="KX91" i="1"/>
  <c r="B92" i="1"/>
  <c r="JT91" i="1"/>
  <c r="JS91" i="1"/>
  <c r="JR91" i="1"/>
  <c r="KO91" i="1"/>
  <c r="LF91" i="1"/>
  <c r="KN91" i="1"/>
  <c r="CI91" i="1"/>
  <c r="L92" i="1"/>
  <c r="JK91" i="1"/>
  <c r="K91" i="1"/>
  <c r="CJ90" i="1"/>
  <c r="CF90" i="1"/>
  <c r="AJ90" i="1" s="1"/>
  <c r="AI90" i="1"/>
  <c r="D90" i="1"/>
  <c r="KU91" i="1"/>
  <c r="IJ91" i="1"/>
  <c r="KT91" i="1"/>
  <c r="IH91" i="1"/>
  <c r="M92" i="1"/>
  <c r="E92" i="1" s="1"/>
  <c r="IG91" i="1"/>
  <c r="LK91" i="1"/>
  <c r="W92" i="1"/>
  <c r="N92" i="1"/>
  <c r="JN91" i="1"/>
  <c r="JM91" i="1"/>
  <c r="IE91" i="1"/>
  <c r="AG91" i="1"/>
  <c r="JL91" i="1"/>
  <c r="LY91" i="1" a="1"/>
  <c r="LY91" i="1" s="1"/>
  <c r="Q92" i="1"/>
  <c r="G91" i="1"/>
  <c r="O92" i="1"/>
  <c r="JP91" i="1"/>
  <c r="JO91" i="1"/>
  <c r="AH91" i="1"/>
  <c r="BA91" i="1"/>
  <c r="BB92" i="1"/>
  <c r="BA92" i="1"/>
  <c r="AZ92" i="1"/>
  <c r="AY92" i="1"/>
  <c r="AX92" i="1"/>
  <c r="BB91" i="1"/>
  <c r="KV91" i="1"/>
  <c r="S92" i="1"/>
  <c r="MA91" i="1" a="1"/>
  <c r="MA91" i="1" s="1"/>
  <c r="LW91" i="1" a="1"/>
  <c r="LW91" i="1" s="1"/>
  <c r="LR91" i="1" a="1"/>
  <c r="LR91" i="1" s="1"/>
  <c r="MD91" i="1" a="1"/>
  <c r="MD91" i="1" s="1"/>
  <c r="LZ91" i="1" a="1"/>
  <c r="LZ91" i="1" s="1"/>
  <c r="LQ91" i="1" a="1"/>
  <c r="LQ91" i="1" s="1"/>
  <c r="BC91" i="1"/>
  <c r="KW91" i="1"/>
  <c r="LS91" i="1" a="1"/>
  <c r="LS91" i="1" s="1"/>
  <c r="MC91" i="1" a="1"/>
  <c r="MC91" i="1" s="1"/>
  <c r="JX91" i="1" a="1"/>
  <c r="JX91" i="1" s="1"/>
  <c r="JY92" i="1"/>
  <c r="LT91" i="1" a="1"/>
  <c r="LT91" i="1" s="1"/>
  <c r="MA74" i="1" a="1"/>
  <c r="MA74" i="1" s="1"/>
  <c r="LW74" i="1" a="1"/>
  <c r="LW74" i="1" s="1"/>
  <c r="LR74" i="1" a="1"/>
  <c r="LR74" i="1" s="1"/>
  <c r="MD74" i="1" a="1"/>
  <c r="MD74" i="1" s="1"/>
  <c r="LZ74" i="1" a="1"/>
  <c r="LZ74" i="1" s="1"/>
  <c r="LQ74" i="1" a="1"/>
  <c r="LQ74" i="1" s="1"/>
  <c r="MC74" i="1" a="1"/>
  <c r="MC74" i="1" s="1"/>
  <c r="LY74" i="1" a="1"/>
  <c r="LY74" i="1" s="1"/>
  <c r="LT74" i="1" a="1"/>
  <c r="LT74" i="1" s="1"/>
  <c r="MB74" i="1" a="1"/>
  <c r="MB74" i="1" s="1"/>
  <c r="LX74" i="1" a="1"/>
  <c r="LX74" i="1" s="1"/>
  <c r="LS74" i="1" a="1"/>
  <c r="LS74" i="1" s="1"/>
  <c r="CT73" i="1"/>
  <c r="CR73" i="1"/>
  <c r="CP73" i="1"/>
  <c r="CS73" i="1"/>
  <c r="CQ73" i="1"/>
  <c r="CO73" i="1"/>
  <c r="N74" i="1"/>
  <c r="JN73" i="1"/>
  <c r="JM73" i="1"/>
  <c r="IE73" i="1"/>
  <c r="JL73" i="1"/>
  <c r="AF73" i="1"/>
  <c r="KN73" i="1"/>
  <c r="LC73" i="1"/>
  <c r="KM73" i="1"/>
  <c r="JQ73" i="1"/>
  <c r="LB73" i="1"/>
  <c r="KL73" i="1"/>
  <c r="LA73" i="1"/>
  <c r="KS73" i="1"/>
  <c r="KK73" i="1"/>
  <c r="JW73" i="1"/>
  <c r="LH73" i="1"/>
  <c r="KZ73" i="1"/>
  <c r="KR73" i="1"/>
  <c r="KJ73" i="1"/>
  <c r="JV73" i="1"/>
  <c r="LG73" i="1"/>
  <c r="KY73" i="1"/>
  <c r="KQ73" i="1"/>
  <c r="KP73" i="1" s="1"/>
  <c r="KI73" i="1"/>
  <c r="JU73" i="1"/>
  <c r="B74" i="1"/>
  <c r="LF73" i="1"/>
  <c r="KX73" i="1"/>
  <c r="KH73" i="1"/>
  <c r="JT73" i="1"/>
  <c r="LE73" i="1"/>
  <c r="KO73" i="1"/>
  <c r="JS73" i="1"/>
  <c r="G73" i="1"/>
  <c r="CI73" i="1"/>
  <c r="LD73" i="1"/>
  <c r="CF73" i="1"/>
  <c r="AJ73" i="1" s="1"/>
  <c r="D72" i="1"/>
  <c r="AI72" i="1"/>
  <c r="CF72" i="1"/>
  <c r="AJ72" i="1" s="1"/>
  <c r="H74" i="1"/>
  <c r="AY73" i="1"/>
  <c r="MA73" i="1" a="1"/>
  <c r="MA73" i="1" s="1"/>
  <c r="LW73" i="1" a="1"/>
  <c r="LW73" i="1" s="1"/>
  <c r="LR73" i="1" a="1"/>
  <c r="LR73" i="1" s="1"/>
  <c r="MD73" i="1" a="1"/>
  <c r="MD73" i="1" s="1"/>
  <c r="LZ73" i="1" a="1"/>
  <c r="LZ73" i="1" s="1"/>
  <c r="LQ73" i="1" a="1"/>
  <c r="LQ73" i="1" s="1"/>
  <c r="MC73" i="1" a="1"/>
  <c r="MC73" i="1" s="1"/>
  <c r="LY73" i="1" a="1"/>
  <c r="LY73" i="1" s="1"/>
  <c r="LT73" i="1" a="1"/>
  <c r="LT73" i="1" s="1"/>
  <c r="CJ73" i="1"/>
  <c r="CJ74" i="1" s="1"/>
  <c r="CJ75" i="1" s="1"/>
  <c r="CJ76" i="1" s="1"/>
  <c r="CJ77" i="1" s="1"/>
  <c r="O74" i="1"/>
  <c r="JP73" i="1"/>
  <c r="JO73" i="1"/>
  <c r="AX73" i="1"/>
  <c r="LS73" i="1" a="1"/>
  <c r="LS73" i="1" s="1"/>
  <c r="AZ73" i="1"/>
  <c r="LX73" i="1" a="1"/>
  <c r="LX73" i="1" s="1"/>
  <c r="CJ72" i="1"/>
  <c r="L74" i="1"/>
  <c r="JK73" i="1"/>
  <c r="BA73" i="1"/>
  <c r="JR73" i="1"/>
  <c r="MB73" i="1" a="1"/>
  <c r="MB73" i="1" s="1"/>
  <c r="K74" i="1"/>
  <c r="D73" i="1"/>
  <c r="LK73" i="1"/>
  <c r="BB73" i="1"/>
  <c r="JX73" i="1" a="1"/>
  <c r="JX73" i="1" s="1"/>
  <c r="JY74" i="1"/>
  <c r="KW73" i="1"/>
  <c r="S74" i="1"/>
  <c r="IG73" i="1"/>
  <c r="M74" i="1"/>
  <c r="E74" i="1" s="1"/>
  <c r="W74" i="1"/>
  <c r="IH73" i="1"/>
  <c r="KT73" i="1"/>
  <c r="IJ73" i="1"/>
  <c r="AF83" i="1" l="1"/>
  <c r="E83" i="1"/>
  <c r="KG91" i="1" a="1"/>
  <c r="KG91" i="1" s="1"/>
  <c r="CT90" i="1"/>
  <c r="CS90" i="1"/>
  <c r="CR90" i="1"/>
  <c r="KP90" i="1"/>
  <c r="CQ90" i="1"/>
  <c r="CP90" i="1"/>
  <c r="CO90" i="1"/>
  <c r="MA83" i="1" a="1"/>
  <c r="MA83" i="1" s="1"/>
  <c r="LW83" i="1" a="1"/>
  <c r="LW83" i="1" s="1"/>
  <c r="LR83" i="1" a="1"/>
  <c r="LR83" i="1" s="1"/>
  <c r="MD83" i="1" a="1"/>
  <c r="MD83" i="1" s="1"/>
  <c r="LZ83" i="1" a="1"/>
  <c r="LZ83" i="1" s="1"/>
  <c r="LQ83" i="1" a="1"/>
  <c r="LQ83" i="1" s="1"/>
  <c r="MC83" i="1" a="1"/>
  <c r="MC83" i="1" s="1"/>
  <c r="LY83" i="1" a="1"/>
  <c r="LY83" i="1" s="1"/>
  <c r="LT83" i="1" a="1"/>
  <c r="LT83" i="1" s="1"/>
  <c r="MB83" i="1" a="1"/>
  <c r="MB83" i="1" s="1"/>
  <c r="LX83" i="1" a="1"/>
  <c r="LX83" i="1" s="1"/>
  <c r="LS83" i="1" a="1"/>
  <c r="LS83" i="1" s="1"/>
  <c r="KG82" i="1" a="1"/>
  <c r="KG82" i="1" s="1"/>
  <c r="JP92" i="1"/>
  <c r="JO92" i="1"/>
  <c r="CT81" i="1"/>
  <c r="CQ81" i="1"/>
  <c r="CS81" i="1"/>
  <c r="CR81" i="1"/>
  <c r="KP81" i="1"/>
  <c r="CO81" i="1"/>
  <c r="CP81" i="1"/>
  <c r="JK83" i="1"/>
  <c r="LV92" i="1"/>
  <c r="JL92" i="1"/>
  <c r="AF92" i="1"/>
  <c r="JN92" i="1"/>
  <c r="JM92" i="1"/>
  <c r="IE92" i="1"/>
  <c r="CF91" i="1"/>
  <c r="AJ91" i="1" s="1"/>
  <c r="AI91" i="1"/>
  <c r="CJ91" i="1"/>
  <c r="K92" i="1"/>
  <c r="D91" i="1"/>
  <c r="AZ83" i="1"/>
  <c r="AY83" i="1"/>
  <c r="AX83" i="1"/>
  <c r="BC83" i="1"/>
  <c r="BB83" i="1"/>
  <c r="BA83" i="1"/>
  <c r="JP83" i="1"/>
  <c r="JO83" i="1"/>
  <c r="H93" i="1"/>
  <c r="MC92" i="1" a="1"/>
  <c r="MC92" i="1" s="1"/>
  <c r="LY92" i="1" a="1"/>
  <c r="LY92" i="1" s="1"/>
  <c r="LT92" i="1" a="1"/>
  <c r="LT92" i="1" s="1"/>
  <c r="MB92" i="1" a="1"/>
  <c r="MB92" i="1" s="1"/>
  <c r="LX92" i="1" a="1"/>
  <c r="LX92" i="1" s="1"/>
  <c r="LS92" i="1" a="1"/>
  <c r="LS92" i="1" s="1"/>
  <c r="MD92" i="1" a="1"/>
  <c r="MD92" i="1" s="1"/>
  <c r="LZ92" i="1" a="1"/>
  <c r="LZ92" i="1" s="1"/>
  <c r="LQ92" i="1" a="1"/>
  <c r="LQ92" i="1" s="1"/>
  <c r="MA92" i="1" a="1"/>
  <c r="MA92" i="1" s="1"/>
  <c r="LW92" i="1" a="1"/>
  <c r="LW92" i="1" s="1"/>
  <c r="LR92" i="1" a="1"/>
  <c r="LR92" i="1" s="1"/>
  <c r="LK92" i="1"/>
  <c r="LB83" i="1"/>
  <c r="KL83" i="1"/>
  <c r="LA83" i="1"/>
  <c r="KS83" i="1"/>
  <c r="KK83" i="1"/>
  <c r="JW83" i="1"/>
  <c r="LH83" i="1"/>
  <c r="KZ83" i="1"/>
  <c r="KR83" i="1"/>
  <c r="KJ83" i="1"/>
  <c r="JV83" i="1"/>
  <c r="CI83" i="1"/>
  <c r="LG83" i="1"/>
  <c r="KY83" i="1"/>
  <c r="KQ83" i="1"/>
  <c r="KI83" i="1"/>
  <c r="JU83" i="1"/>
  <c r="LF83" i="1"/>
  <c r="KX83" i="1"/>
  <c r="KH83" i="1"/>
  <c r="JT83" i="1"/>
  <c r="LE83" i="1"/>
  <c r="KO83" i="1"/>
  <c r="JS83" i="1"/>
  <c r="LD83" i="1"/>
  <c r="KN83" i="1"/>
  <c r="JR83" i="1"/>
  <c r="JQ83" i="1"/>
  <c r="LC83" i="1"/>
  <c r="KM83" i="1"/>
  <c r="CF83" i="1"/>
  <c r="AJ83" i="1" s="1"/>
  <c r="G82" i="1"/>
  <c r="JK92" i="1"/>
  <c r="D83" i="1"/>
  <c r="AI83" i="1"/>
  <c r="LV83" i="1"/>
  <c r="CQ82" i="1"/>
  <c r="KP82" i="1"/>
  <c r="CO82" i="1"/>
  <c r="CP82" i="1"/>
  <c r="CT82" i="1"/>
  <c r="CS82" i="1"/>
  <c r="CR82" i="1"/>
  <c r="JX92" i="1" a="1"/>
  <c r="JX92" i="1" s="1"/>
  <c r="KU92" i="1"/>
  <c r="IJ92" i="1"/>
  <c r="KW92" i="1"/>
  <c r="KV92" i="1"/>
  <c r="AH92" i="1"/>
  <c r="KT92" i="1"/>
  <c r="AG92" i="1"/>
  <c r="IH92" i="1"/>
  <c r="IG92" i="1"/>
  <c r="LF92" i="1"/>
  <c r="KX92" i="1"/>
  <c r="KH92" i="1"/>
  <c r="JT92" i="1"/>
  <c r="LE92" i="1"/>
  <c r="LC92" i="1"/>
  <c r="KM92" i="1"/>
  <c r="JQ92" i="1"/>
  <c r="LH92" i="1"/>
  <c r="KL92" i="1"/>
  <c r="JS92" i="1"/>
  <c r="KK92" i="1"/>
  <c r="JR92" i="1"/>
  <c r="LG92" i="1"/>
  <c r="KJ92" i="1"/>
  <c r="LD92" i="1"/>
  <c r="KS92" i="1"/>
  <c r="KI92" i="1"/>
  <c r="LB92" i="1"/>
  <c r="KR92" i="1"/>
  <c r="CI92" i="1"/>
  <c r="KQ92" i="1"/>
  <c r="JU92" i="1"/>
  <c r="KO92" i="1"/>
  <c r="KN92" i="1"/>
  <c r="LA92" i="1"/>
  <c r="KZ92" i="1"/>
  <c r="JW92" i="1"/>
  <c r="KY92" i="1"/>
  <c r="JV92" i="1"/>
  <c r="JY84" i="1"/>
  <c r="N84" i="1"/>
  <c r="LK83" i="1"/>
  <c r="KT83" i="1"/>
  <c r="AG83" i="1"/>
  <c r="IH83" i="1"/>
  <c r="IG83" i="1"/>
  <c r="KW83" i="1"/>
  <c r="KV83" i="1"/>
  <c r="AH83" i="1"/>
  <c r="KU83" i="1"/>
  <c r="IJ83" i="1"/>
  <c r="JX74" i="1" a="1"/>
  <c r="JX74" i="1" s="1"/>
  <c r="LB74" i="1"/>
  <c r="KL74" i="1"/>
  <c r="LA74" i="1"/>
  <c r="KS74" i="1"/>
  <c r="KK74" i="1"/>
  <c r="JW74" i="1"/>
  <c r="LH74" i="1"/>
  <c r="KZ74" i="1"/>
  <c r="KR74" i="1"/>
  <c r="KJ74" i="1"/>
  <c r="JV74" i="1"/>
  <c r="LG74" i="1"/>
  <c r="KY74" i="1"/>
  <c r="KQ74" i="1"/>
  <c r="KI74" i="1"/>
  <c r="LF74" i="1"/>
  <c r="KX74" i="1"/>
  <c r="KH74" i="1"/>
  <c r="JT74" i="1"/>
  <c r="LE74" i="1"/>
  <c r="LD74" i="1"/>
  <c r="KN74" i="1"/>
  <c r="JQ74" i="1"/>
  <c r="LC74" i="1"/>
  <c r="CI74" i="1"/>
  <c r="KO74" i="1"/>
  <c r="JU74" i="1"/>
  <c r="KM74" i="1"/>
  <c r="JS74" i="1"/>
  <c r="JR74" i="1"/>
  <c r="LK74" i="1"/>
  <c r="JK74" i="1"/>
  <c r="CF74" i="1"/>
  <c r="AJ74" i="1" s="1"/>
  <c r="JN74" i="1"/>
  <c r="JL74" i="1"/>
  <c r="JM74" i="1"/>
  <c r="AF74" i="1"/>
  <c r="IE74" i="1"/>
  <c r="KT74" i="1"/>
  <c r="IG74" i="1"/>
  <c r="KW74" i="1"/>
  <c r="KV74" i="1"/>
  <c r="AH74" i="1"/>
  <c r="AG74" i="1"/>
  <c r="KU74" i="1"/>
  <c r="IJ74" i="1"/>
  <c r="IH74" i="1"/>
  <c r="BB74" i="1"/>
  <c r="BA74" i="1"/>
  <c r="AZ74" i="1"/>
  <c r="AY74" i="1"/>
  <c r="AX74" i="1"/>
  <c r="BC74" i="1"/>
  <c r="LV74" i="1"/>
  <c r="AI74" i="1"/>
  <c r="D74" i="1"/>
  <c r="Q75" i="1"/>
  <c r="CT72" i="1"/>
  <c r="CS72" i="1"/>
  <c r="CR72" i="1"/>
  <c r="KP72" i="1"/>
  <c r="CQ72" i="1"/>
  <c r="CO72" i="1"/>
  <c r="CP72" i="1"/>
  <c r="KG73" i="1" a="1"/>
  <c r="KG73" i="1" s="1"/>
  <c r="JP74" i="1"/>
  <c r="JO74" i="1"/>
  <c r="KG92" i="1" l="1" a="1"/>
  <c r="KG92" i="1" s="1"/>
  <c r="K84" i="1"/>
  <c r="W93" i="1"/>
  <c r="O84" i="1"/>
  <c r="O93" i="1"/>
  <c r="CT83" i="1"/>
  <c r="CS83" i="1"/>
  <c r="CR83" i="1"/>
  <c r="CQ83" i="1"/>
  <c r="KP83" i="1"/>
  <c r="CP83" i="1"/>
  <c r="CO83" i="1"/>
  <c r="AX93" i="1"/>
  <c r="BC93" i="1"/>
  <c r="BA93" i="1"/>
  <c r="AZ93" i="1"/>
  <c r="H94" i="1"/>
  <c r="BB93" i="1"/>
  <c r="AY93" i="1"/>
  <c r="M93" i="1"/>
  <c r="E93" i="1" s="1"/>
  <c r="W84" i="1"/>
  <c r="JY85" i="1"/>
  <c r="JX84" i="1" a="1"/>
  <c r="JX84" i="1" s="1"/>
  <c r="G92" i="1"/>
  <c r="H84" i="1"/>
  <c r="AI92" i="1"/>
  <c r="D92" i="1"/>
  <c r="N93" i="1"/>
  <c r="L84" i="1"/>
  <c r="M84" i="1"/>
  <c r="JL84" i="1"/>
  <c r="N85" i="1"/>
  <c r="JM84" i="1"/>
  <c r="IE84" i="1"/>
  <c r="JN84" i="1"/>
  <c r="B93" i="1"/>
  <c r="L93" i="1"/>
  <c r="KG83" i="1" a="1"/>
  <c r="KG83" i="1" s="1"/>
  <c r="Q93" i="1"/>
  <c r="CJ92" i="1"/>
  <c r="CJ93" i="1" s="1"/>
  <c r="CJ94" i="1" s="1"/>
  <c r="CJ95" i="1" s="1"/>
  <c r="CF92" i="1"/>
  <c r="AJ92" i="1" s="1"/>
  <c r="CT91" i="1"/>
  <c r="CQ91" i="1"/>
  <c r="CR91" i="1"/>
  <c r="CP91" i="1"/>
  <c r="CO91" i="1"/>
  <c r="KP91" i="1"/>
  <c r="CS91" i="1"/>
  <c r="JY93" i="1"/>
  <c r="S84" i="1"/>
  <c r="S93" i="1"/>
  <c r="G83" i="1"/>
  <c r="B84" i="1"/>
  <c r="Q84" i="1"/>
  <c r="L75" i="1"/>
  <c r="B75" i="1"/>
  <c r="O75" i="1"/>
  <c r="K75" i="1"/>
  <c r="M75" i="1"/>
  <c r="E75" i="1" s="1"/>
  <c r="W75" i="1"/>
  <c r="G74" i="1"/>
  <c r="MA75" i="1" a="1"/>
  <c r="MA75" i="1" s="1"/>
  <c r="LW75" i="1" a="1"/>
  <c r="LW75" i="1" s="1"/>
  <c r="LR75" i="1" a="1"/>
  <c r="LR75" i="1" s="1"/>
  <c r="MD75" i="1" a="1"/>
  <c r="MD75" i="1" s="1"/>
  <c r="LZ75" i="1" a="1"/>
  <c r="LZ75" i="1" s="1"/>
  <c r="LQ75" i="1" a="1"/>
  <c r="LQ75" i="1" s="1"/>
  <c r="MC75" i="1" a="1"/>
  <c r="MC75" i="1" s="1"/>
  <c r="LY75" i="1" a="1"/>
  <c r="LY75" i="1" s="1"/>
  <c r="LT75" i="1" a="1"/>
  <c r="LT75" i="1" s="1"/>
  <c r="Q76" i="1"/>
  <c r="MB75" i="1" a="1"/>
  <c r="MB75" i="1" s="1"/>
  <c r="LX75" i="1" a="1"/>
  <c r="LX75" i="1" s="1"/>
  <c r="LS75" i="1" a="1"/>
  <c r="LS75" i="1" s="1"/>
  <c r="H75" i="1"/>
  <c r="S75" i="1"/>
  <c r="JY75" i="1"/>
  <c r="KP74" i="1"/>
  <c r="CT74" i="1"/>
  <c r="CS74" i="1"/>
  <c r="CR74" i="1"/>
  <c r="CQ74" i="1"/>
  <c r="CP74" i="1"/>
  <c r="CO74" i="1"/>
  <c r="N75" i="1"/>
  <c r="KG74" i="1" a="1"/>
  <c r="KG74" i="1" s="1"/>
  <c r="AF84" i="1" l="1"/>
  <c r="E84" i="1"/>
  <c r="AY94" i="1"/>
  <c r="BC94" i="1"/>
  <c r="AX94" i="1"/>
  <c r="BB94" i="1"/>
  <c r="BA94" i="1"/>
  <c r="AZ94" i="1"/>
  <c r="LV93" i="1"/>
  <c r="S94" i="1"/>
  <c r="N94" i="1"/>
  <c r="JN93" i="1"/>
  <c r="JM93" i="1"/>
  <c r="IE93" i="1"/>
  <c r="JL93" i="1"/>
  <c r="AF93" i="1"/>
  <c r="KT93" i="1"/>
  <c r="IH93" i="1"/>
  <c r="M94" i="1"/>
  <c r="IG93" i="1"/>
  <c r="KW93" i="1"/>
  <c r="KV93" i="1"/>
  <c r="IJ93" i="1"/>
  <c r="AH93" i="1"/>
  <c r="AG93" i="1"/>
  <c r="KU93" i="1"/>
  <c r="JX85" i="1" a="1"/>
  <c r="JX85" i="1" s="1"/>
  <c r="W94" i="1"/>
  <c r="LK93" i="1"/>
  <c r="LK84" i="1"/>
  <c r="W85" i="1"/>
  <c r="S85" i="1"/>
  <c r="LV84" i="1"/>
  <c r="MC84" i="1" a="1"/>
  <c r="MC84" i="1" s="1"/>
  <c r="LY84" i="1" a="1"/>
  <c r="LY84" i="1" s="1"/>
  <c r="LT84" i="1" a="1"/>
  <c r="LT84" i="1" s="1"/>
  <c r="Q85" i="1"/>
  <c r="MB84" i="1" a="1"/>
  <c r="MB84" i="1" s="1"/>
  <c r="LX84" i="1" a="1"/>
  <c r="LX84" i="1" s="1"/>
  <c r="LS84" i="1" a="1"/>
  <c r="LS84" i="1" s="1"/>
  <c r="MA84" i="1" a="1"/>
  <c r="MA84" i="1" s="1"/>
  <c r="LR84" i="1" a="1"/>
  <c r="LR84" i="1" s="1"/>
  <c r="LZ84" i="1" a="1"/>
  <c r="LZ84" i="1" s="1"/>
  <c r="LQ84" i="1" a="1"/>
  <c r="LQ84" i="1" s="1"/>
  <c r="LW84" i="1" a="1"/>
  <c r="LW84" i="1" s="1"/>
  <c r="MD84" i="1" a="1"/>
  <c r="MD84" i="1" s="1"/>
  <c r="JM85" i="1"/>
  <c r="IE85" i="1"/>
  <c r="JL85" i="1"/>
  <c r="JN85" i="1"/>
  <c r="KW84" i="1"/>
  <c r="KU84" i="1"/>
  <c r="IG84" i="1"/>
  <c r="M85" i="1"/>
  <c r="E85" i="1" s="1"/>
  <c r="IJ84" i="1"/>
  <c r="KV84" i="1"/>
  <c r="KT84" i="1"/>
  <c r="AH84" i="1"/>
  <c r="IH84" i="1"/>
  <c r="AG84" i="1"/>
  <c r="H85" i="1"/>
  <c r="BC84" i="1"/>
  <c r="BB84" i="1"/>
  <c r="BA84" i="1"/>
  <c r="AZ84" i="1"/>
  <c r="AY84" i="1"/>
  <c r="AX84" i="1"/>
  <c r="B85" i="1"/>
  <c r="LF84" i="1"/>
  <c r="KX84" i="1"/>
  <c r="KH84" i="1"/>
  <c r="JT84" i="1"/>
  <c r="LE84" i="1"/>
  <c r="KO84" i="1"/>
  <c r="JS84" i="1"/>
  <c r="LC84" i="1"/>
  <c r="KM84" i="1"/>
  <c r="LG84" i="1"/>
  <c r="KS84" i="1"/>
  <c r="JW84" i="1"/>
  <c r="LD84" i="1"/>
  <c r="KR84" i="1"/>
  <c r="JV84" i="1"/>
  <c r="LB84" i="1"/>
  <c r="KQ84" i="1"/>
  <c r="JU84" i="1"/>
  <c r="LA84" i="1"/>
  <c r="KN84" i="1"/>
  <c r="JR84" i="1"/>
  <c r="KZ84" i="1"/>
  <c r="KL84" i="1"/>
  <c r="JQ84" i="1"/>
  <c r="KY84" i="1"/>
  <c r="KK84" i="1"/>
  <c r="CI84" i="1"/>
  <c r="KJ84" i="1"/>
  <c r="KI84" i="1"/>
  <c r="LH84" i="1"/>
  <c r="JX93" i="1" a="1"/>
  <c r="JX93" i="1" s="1"/>
  <c r="JY94" i="1"/>
  <c r="CF84" i="1"/>
  <c r="AJ84" i="1" s="1"/>
  <c r="MA93" i="1" a="1"/>
  <c r="MA93" i="1" s="1"/>
  <c r="LW93" i="1" a="1"/>
  <c r="LW93" i="1" s="1"/>
  <c r="LR93" i="1" a="1"/>
  <c r="LR93" i="1" s="1"/>
  <c r="MD93" i="1" a="1"/>
  <c r="MD93" i="1" s="1"/>
  <c r="LZ93" i="1" a="1"/>
  <c r="LZ93" i="1" s="1"/>
  <c r="LQ93" i="1" a="1"/>
  <c r="LQ93" i="1" s="1"/>
  <c r="MC93" i="1" a="1"/>
  <c r="MC93" i="1" s="1"/>
  <c r="LY93" i="1" a="1"/>
  <c r="LY93" i="1" s="1"/>
  <c r="LT93" i="1" a="1"/>
  <c r="LT93" i="1" s="1"/>
  <c r="Q94" i="1"/>
  <c r="MB93" i="1" a="1"/>
  <c r="MB93" i="1" s="1"/>
  <c r="LX93" i="1" a="1"/>
  <c r="LX93" i="1" s="1"/>
  <c r="LS93" i="1" a="1"/>
  <c r="LS93" i="1" s="1"/>
  <c r="L94" i="1"/>
  <c r="JK93" i="1"/>
  <c r="LB93" i="1"/>
  <c r="KL93" i="1"/>
  <c r="LA93" i="1"/>
  <c r="KS93" i="1"/>
  <c r="KK93" i="1"/>
  <c r="JW93" i="1"/>
  <c r="LH93" i="1"/>
  <c r="KZ93" i="1"/>
  <c r="KR93" i="1"/>
  <c r="KJ93" i="1"/>
  <c r="JV93" i="1"/>
  <c r="LG93" i="1"/>
  <c r="KY93" i="1"/>
  <c r="KQ93" i="1"/>
  <c r="KI93" i="1"/>
  <c r="JU93" i="1"/>
  <c r="B94" i="1"/>
  <c r="LF93" i="1"/>
  <c r="KX93" i="1"/>
  <c r="KH93" i="1"/>
  <c r="JT93" i="1"/>
  <c r="LE93" i="1"/>
  <c r="KO93" i="1"/>
  <c r="LD93" i="1"/>
  <c r="KN93" i="1"/>
  <c r="KM93" i="1"/>
  <c r="JS93" i="1"/>
  <c r="JQ93" i="1"/>
  <c r="LC93" i="1"/>
  <c r="CI93" i="1"/>
  <c r="JR93" i="1"/>
  <c r="JK84" i="1"/>
  <c r="L85" i="1"/>
  <c r="KP92" i="1"/>
  <c r="CT92" i="1"/>
  <c r="CS92" i="1"/>
  <c r="CR92" i="1"/>
  <c r="CQ92" i="1"/>
  <c r="CP92" i="1"/>
  <c r="CO92" i="1"/>
  <c r="O94" i="1"/>
  <c r="JP93" i="1"/>
  <c r="JO93" i="1"/>
  <c r="K85" i="1"/>
  <c r="AI84" i="1"/>
  <c r="D84" i="1"/>
  <c r="K93" i="1"/>
  <c r="CF93" i="1"/>
  <c r="AJ93" i="1" s="1"/>
  <c r="JP84" i="1"/>
  <c r="O85" i="1"/>
  <c r="JO84" i="1"/>
  <c r="D75" i="1"/>
  <c r="K76" i="1"/>
  <c r="AI75" i="1"/>
  <c r="MC76" i="1" a="1"/>
  <c r="MC76" i="1" s="1"/>
  <c r="LY76" i="1" a="1"/>
  <c r="LY76" i="1" s="1"/>
  <c r="LT76" i="1" a="1"/>
  <c r="LT76" i="1" s="1"/>
  <c r="MB76" i="1" a="1"/>
  <c r="MB76" i="1" s="1"/>
  <c r="LX76" i="1" a="1"/>
  <c r="LX76" i="1" s="1"/>
  <c r="LS76" i="1" a="1"/>
  <c r="LS76" i="1" s="1"/>
  <c r="MA76" i="1" a="1"/>
  <c r="MA76" i="1" s="1"/>
  <c r="LW76" i="1" a="1"/>
  <c r="LW76" i="1" s="1"/>
  <c r="LR76" i="1" a="1"/>
  <c r="LR76" i="1" s="1"/>
  <c r="LQ76" i="1" a="1"/>
  <c r="LQ76" i="1" s="1"/>
  <c r="MD76" i="1" a="1"/>
  <c r="MD76" i="1" s="1"/>
  <c r="LZ76" i="1" a="1"/>
  <c r="LZ76" i="1" s="1"/>
  <c r="N76" i="1"/>
  <c r="AF75" i="1"/>
  <c r="JN75" i="1"/>
  <c r="JM75" i="1"/>
  <c r="IE75" i="1"/>
  <c r="JL75" i="1"/>
  <c r="JY76" i="1"/>
  <c r="JX75" i="1" a="1"/>
  <c r="JX75" i="1" s="1"/>
  <c r="O76" i="1"/>
  <c r="JP75" i="1"/>
  <c r="JO75" i="1"/>
  <c r="AZ75" i="1"/>
  <c r="AY75" i="1"/>
  <c r="AX75" i="1"/>
  <c r="BC75" i="1"/>
  <c r="BB75" i="1"/>
  <c r="H76" i="1"/>
  <c r="BA75" i="1"/>
  <c r="KT75" i="1"/>
  <c r="AG75" i="1"/>
  <c r="IH75" i="1"/>
  <c r="M76" i="1"/>
  <c r="E76" i="1" s="1"/>
  <c r="IG75" i="1"/>
  <c r="KW75" i="1"/>
  <c r="KV75" i="1"/>
  <c r="KU75" i="1"/>
  <c r="IJ75" i="1"/>
  <c r="AH75" i="1"/>
  <c r="LV75" i="1"/>
  <c r="S76" i="1"/>
  <c r="W76" i="1"/>
  <c r="LK75" i="1"/>
  <c r="CF75" i="1"/>
  <c r="AJ75" i="1" s="1"/>
  <c r="LB75" i="1"/>
  <c r="KL75" i="1"/>
  <c r="LA75" i="1"/>
  <c r="KS75" i="1"/>
  <c r="KK75" i="1"/>
  <c r="JW75" i="1"/>
  <c r="LH75" i="1"/>
  <c r="KZ75" i="1"/>
  <c r="KR75" i="1"/>
  <c r="KJ75" i="1"/>
  <c r="JV75" i="1"/>
  <c r="CI75" i="1"/>
  <c r="LG75" i="1"/>
  <c r="KY75" i="1"/>
  <c r="KQ75" i="1"/>
  <c r="KI75" i="1"/>
  <c r="JU75" i="1"/>
  <c r="B76" i="1"/>
  <c r="LF75" i="1"/>
  <c r="KX75" i="1"/>
  <c r="KH75" i="1"/>
  <c r="JT75" i="1"/>
  <c r="LE75" i="1"/>
  <c r="KO75" i="1"/>
  <c r="JS75" i="1"/>
  <c r="LD75" i="1"/>
  <c r="KN75" i="1"/>
  <c r="JR75" i="1"/>
  <c r="JQ75" i="1"/>
  <c r="LC75" i="1"/>
  <c r="KM75" i="1"/>
  <c r="L76" i="1"/>
  <c r="JK75" i="1"/>
  <c r="KG93" i="1" l="1" a="1"/>
  <c r="KG93" i="1" s="1"/>
  <c r="K94" i="1"/>
  <c r="D93" i="1"/>
  <c r="AI93" i="1"/>
  <c r="CF85" i="1"/>
  <c r="AJ85" i="1" s="1"/>
  <c r="G84" i="1"/>
  <c r="KW85" i="1"/>
  <c r="KV85" i="1"/>
  <c r="IG85" i="1"/>
  <c r="AG85" i="1"/>
  <c r="KU85" i="1"/>
  <c r="IJ85" i="1"/>
  <c r="KT85" i="1"/>
  <c r="IH85" i="1"/>
  <c r="AH85" i="1"/>
  <c r="LV85" i="1"/>
  <c r="LK85" i="1"/>
  <c r="JP85" i="1"/>
  <c r="JO85" i="1"/>
  <c r="KP84" i="1"/>
  <c r="CQ84" i="1"/>
  <c r="CP84" i="1"/>
  <c r="CO84" i="1"/>
  <c r="CT84" i="1"/>
  <c r="CS84" i="1"/>
  <c r="CR84" i="1"/>
  <c r="LA94" i="1"/>
  <c r="KS94" i="1"/>
  <c r="KK94" i="1"/>
  <c r="JW94" i="1"/>
  <c r="LH94" i="1"/>
  <c r="KZ94" i="1"/>
  <c r="KR94" i="1"/>
  <c r="KJ94" i="1"/>
  <c r="JV94" i="1"/>
  <c r="LF94" i="1"/>
  <c r="KX94" i="1"/>
  <c r="KH94" i="1"/>
  <c r="JT94" i="1"/>
  <c r="LE94" i="1"/>
  <c r="KO94" i="1"/>
  <c r="JS94" i="1"/>
  <c r="LG94" i="1"/>
  <c r="KQ94" i="1"/>
  <c r="CI94" i="1"/>
  <c r="LD94" i="1"/>
  <c r="KN94" i="1"/>
  <c r="LC94" i="1"/>
  <c r="KM94" i="1"/>
  <c r="LB94" i="1"/>
  <c r="KL94" i="1"/>
  <c r="KY94" i="1"/>
  <c r="KI94" i="1"/>
  <c r="JU94" i="1"/>
  <c r="JR94" i="1"/>
  <c r="JQ94" i="1"/>
  <c r="JK94" i="1"/>
  <c r="CF94" i="1"/>
  <c r="AJ94" i="1" s="1"/>
  <c r="G93" i="1"/>
  <c r="AI85" i="1"/>
  <c r="D85" i="1"/>
  <c r="KG84" i="1" a="1"/>
  <c r="KG84" i="1" s="1"/>
  <c r="MC85" i="1" a="1"/>
  <c r="MC85" i="1" s="1"/>
  <c r="LY85" i="1" a="1"/>
  <c r="LY85" i="1" s="1"/>
  <c r="LT85" i="1" a="1"/>
  <c r="LT85" i="1" s="1"/>
  <c r="MB85" i="1" a="1"/>
  <c r="MB85" i="1" s="1"/>
  <c r="LX85" i="1" a="1"/>
  <c r="LX85" i="1" s="1"/>
  <c r="LS85" i="1" a="1"/>
  <c r="LS85" i="1" s="1"/>
  <c r="MD85" i="1" a="1"/>
  <c r="MD85" i="1" s="1"/>
  <c r="MA85" i="1" a="1"/>
  <c r="MA85" i="1" s="1"/>
  <c r="LR85" i="1" a="1"/>
  <c r="LR85" i="1" s="1"/>
  <c r="LZ85" i="1" a="1"/>
  <c r="LZ85" i="1" s="1"/>
  <c r="LQ85" i="1" a="1"/>
  <c r="LQ85" i="1" s="1"/>
  <c r="LW85" i="1" a="1"/>
  <c r="LW85" i="1" s="1"/>
  <c r="JX94" i="1" a="1"/>
  <c r="JX94" i="1" s="1"/>
  <c r="BC85" i="1"/>
  <c r="BB85" i="1"/>
  <c r="AZ85" i="1"/>
  <c r="AY85" i="1"/>
  <c r="AX85" i="1"/>
  <c r="BA85" i="1"/>
  <c r="AF85" i="1"/>
  <c r="IH94" i="1"/>
  <c r="KW94" i="1"/>
  <c r="IG94" i="1"/>
  <c r="E94" i="1"/>
  <c r="AH94" i="1"/>
  <c r="AG94" i="1"/>
  <c r="KV94" i="1"/>
  <c r="KU94" i="1"/>
  <c r="IJ94" i="1"/>
  <c r="KT94" i="1"/>
  <c r="N86" i="1"/>
  <c r="LK94" i="1"/>
  <c r="AF94" i="1"/>
  <c r="JN94" i="1"/>
  <c r="JL94" i="1"/>
  <c r="JM94" i="1"/>
  <c r="IE94" i="1"/>
  <c r="JO94" i="1"/>
  <c r="JP94" i="1"/>
  <c r="JK85" i="1"/>
  <c r="MD94" i="1" a="1"/>
  <c r="MD94" i="1" s="1"/>
  <c r="LZ94" i="1" a="1"/>
  <c r="LZ94" i="1" s="1"/>
  <c r="LQ94" i="1" a="1"/>
  <c r="LQ94" i="1" s="1"/>
  <c r="MC94" i="1" a="1"/>
  <c r="MC94" i="1" s="1"/>
  <c r="LY94" i="1" a="1"/>
  <c r="LY94" i="1" s="1"/>
  <c r="LT94" i="1" a="1"/>
  <c r="LT94" i="1" s="1"/>
  <c r="LW94" i="1" a="1"/>
  <c r="LW94" i="1" s="1"/>
  <c r="LS94" i="1" a="1"/>
  <c r="LS94" i="1" s="1"/>
  <c r="LR94" i="1" a="1"/>
  <c r="LR94" i="1" s="1"/>
  <c r="MB94" i="1" a="1"/>
  <c r="MB94" i="1" s="1"/>
  <c r="MA94" i="1" a="1"/>
  <c r="MA94" i="1" s="1"/>
  <c r="LX94" i="1" a="1"/>
  <c r="LX94" i="1" s="1"/>
  <c r="LG85" i="1"/>
  <c r="KY85" i="1"/>
  <c r="KQ85" i="1"/>
  <c r="KI85" i="1"/>
  <c r="JU85" i="1"/>
  <c r="LF85" i="1"/>
  <c r="KX85" i="1"/>
  <c r="KH85" i="1"/>
  <c r="JT85" i="1"/>
  <c r="LE85" i="1"/>
  <c r="KO85" i="1"/>
  <c r="JS85" i="1"/>
  <c r="LD85" i="1"/>
  <c r="KN85" i="1"/>
  <c r="JR85" i="1"/>
  <c r="LH85" i="1"/>
  <c r="KR85" i="1"/>
  <c r="LC85" i="1"/>
  <c r="KM85" i="1"/>
  <c r="LB85" i="1"/>
  <c r="KL85" i="1"/>
  <c r="CI85" i="1"/>
  <c r="LA85" i="1"/>
  <c r="KK85" i="1"/>
  <c r="JW85" i="1"/>
  <c r="KZ85" i="1"/>
  <c r="KJ85" i="1"/>
  <c r="JV85" i="1"/>
  <c r="JQ85" i="1"/>
  <c r="KS85" i="1"/>
  <c r="JY86" i="1"/>
  <c r="JX86" i="1" s="1" a="1"/>
  <c r="JX86" i="1" s="1"/>
  <c r="LV94" i="1"/>
  <c r="H95" i="1"/>
  <c r="JX76" i="1" a="1"/>
  <c r="JX76" i="1" s="1"/>
  <c r="Q77" i="1"/>
  <c r="CF76" i="1"/>
  <c r="AJ76" i="1" s="1"/>
  <c r="G75" i="1"/>
  <c r="LK76" i="1"/>
  <c r="KG75" i="1" a="1"/>
  <c r="KG75" i="1" s="1"/>
  <c r="LV76" i="1"/>
  <c r="CT75" i="1"/>
  <c r="CS75" i="1"/>
  <c r="CR75" i="1"/>
  <c r="CQ75" i="1"/>
  <c r="KP75" i="1"/>
  <c r="CP75" i="1"/>
  <c r="CO75" i="1"/>
  <c r="AI76" i="1"/>
  <c r="D76" i="1"/>
  <c r="JK76" i="1"/>
  <c r="BC76" i="1"/>
  <c r="BA76" i="1"/>
  <c r="BB76" i="1"/>
  <c r="AZ76" i="1"/>
  <c r="AY76" i="1"/>
  <c r="AX76" i="1"/>
  <c r="JO76" i="1"/>
  <c r="JP76" i="1"/>
  <c r="JL76" i="1"/>
  <c r="IE76" i="1"/>
  <c r="JN76" i="1"/>
  <c r="AF76" i="1"/>
  <c r="JM76" i="1"/>
  <c r="LF76" i="1"/>
  <c r="KX76" i="1"/>
  <c r="KH76" i="1"/>
  <c r="JT76" i="1"/>
  <c r="LE76" i="1"/>
  <c r="KO76" i="1"/>
  <c r="JS76" i="1"/>
  <c r="LD76" i="1"/>
  <c r="KN76" i="1"/>
  <c r="JR76" i="1"/>
  <c r="LC76" i="1"/>
  <c r="KM76" i="1"/>
  <c r="JQ76" i="1"/>
  <c r="LB76" i="1"/>
  <c r="KL76" i="1"/>
  <c r="LA76" i="1"/>
  <c r="KS76" i="1"/>
  <c r="KK76" i="1"/>
  <c r="JW76" i="1"/>
  <c r="KR76" i="1"/>
  <c r="JV76" i="1"/>
  <c r="KQ76" i="1"/>
  <c r="JU76" i="1"/>
  <c r="KJ76" i="1"/>
  <c r="KI76" i="1"/>
  <c r="LH76" i="1"/>
  <c r="LG76" i="1"/>
  <c r="KZ76" i="1"/>
  <c r="CI76" i="1"/>
  <c r="KY76" i="1"/>
  <c r="KW76" i="1"/>
  <c r="KV76" i="1"/>
  <c r="KU76" i="1"/>
  <c r="IJ76" i="1"/>
  <c r="KT76" i="1"/>
  <c r="IH76" i="1"/>
  <c r="IG76" i="1"/>
  <c r="AH76" i="1"/>
  <c r="AG76" i="1"/>
  <c r="Q95" i="1" l="1"/>
  <c r="W95" i="1"/>
  <c r="K86" i="1"/>
  <c r="S95" i="1"/>
  <c r="LV95" i="1" s="1"/>
  <c r="KG85" i="1" a="1"/>
  <c r="KG85" i="1" s="1"/>
  <c r="JL86" i="1"/>
  <c r="JN86" i="1"/>
  <c r="JM86" i="1"/>
  <c r="IE86" i="1"/>
  <c r="Q86" i="1"/>
  <c r="KG94" i="1" a="1"/>
  <c r="KG94" i="1" s="1"/>
  <c r="G85" i="1"/>
  <c r="H86" i="1"/>
  <c r="L95" i="1"/>
  <c r="JK95" i="1" s="1"/>
  <c r="M95" i="1"/>
  <c r="B86" i="1"/>
  <c r="L86" i="1"/>
  <c r="JK86" i="1" s="1"/>
  <c r="B95" i="1"/>
  <c r="S86" i="1"/>
  <c r="LV86" i="1" s="1"/>
  <c r="M86" i="1"/>
  <c r="AZ95" i="1"/>
  <c r="AX95" i="1"/>
  <c r="BC95" i="1"/>
  <c r="BB95" i="1"/>
  <c r="BA95" i="1"/>
  <c r="AY95" i="1"/>
  <c r="CT93" i="1"/>
  <c r="CS93" i="1"/>
  <c r="CQ93" i="1"/>
  <c r="KP93" i="1"/>
  <c r="CP93" i="1"/>
  <c r="CR93" i="1"/>
  <c r="CO93" i="1"/>
  <c r="O95" i="1"/>
  <c r="N95" i="1"/>
  <c r="G94" i="1"/>
  <c r="O86" i="1"/>
  <c r="JY95" i="1"/>
  <c r="JX95" i="1" s="1" a="1"/>
  <c r="JX95" i="1" s="1"/>
  <c r="CQ85" i="1"/>
  <c r="KP85" i="1"/>
  <c r="CP85" i="1"/>
  <c r="CO85" i="1"/>
  <c r="CT85" i="1"/>
  <c r="CS85" i="1"/>
  <c r="CR85" i="1"/>
  <c r="W86" i="1"/>
  <c r="LK86" i="1" s="1"/>
  <c r="AI94" i="1"/>
  <c r="D94" i="1"/>
  <c r="N77" i="1"/>
  <c r="KP76" i="1"/>
  <c r="CO76" i="1"/>
  <c r="CR76" i="1"/>
  <c r="CQ76" i="1"/>
  <c r="CP76" i="1"/>
  <c r="CT76" i="1"/>
  <c r="CS76" i="1"/>
  <c r="MA77" i="1" a="1"/>
  <c r="MA77" i="1" s="1"/>
  <c r="LW77" i="1" a="1"/>
  <c r="LW77" i="1" s="1"/>
  <c r="LR77" i="1" a="1"/>
  <c r="LR77" i="1" s="1"/>
  <c r="MD77" i="1" a="1"/>
  <c r="MD77" i="1" s="1"/>
  <c r="MC77" i="1" a="1"/>
  <c r="MC77" i="1" s="1"/>
  <c r="MB77" i="1" a="1"/>
  <c r="MB77" i="1" s="1"/>
  <c r="LT77" i="1" a="1"/>
  <c r="LT77" i="1" s="1"/>
  <c r="LZ77" i="1" a="1"/>
  <c r="LZ77" i="1" s="1"/>
  <c r="LS77" i="1" a="1"/>
  <c r="LS77" i="1" s="1"/>
  <c r="LY77" i="1" a="1"/>
  <c r="LY77" i="1" s="1"/>
  <c r="LX77" i="1" a="1"/>
  <c r="LX77" i="1" s="1"/>
  <c r="LQ77" i="1" a="1"/>
  <c r="LQ77" i="1" s="1"/>
  <c r="S77" i="1"/>
  <c r="LV77" i="1" s="1"/>
  <c r="KG76" i="1" a="1"/>
  <c r="KG76" i="1" s="1"/>
  <c r="H77" i="1"/>
  <c r="M77" i="1"/>
  <c r="E77" i="1" s="1"/>
  <c r="W77" i="1"/>
  <c r="B77" i="1"/>
  <c r="O77" i="1"/>
  <c r="K77" i="1"/>
  <c r="G76" i="1"/>
  <c r="L77" i="1"/>
  <c r="JK77" i="1" s="1"/>
  <c r="JY77" i="1"/>
  <c r="JX77" i="1" s="1" a="1"/>
  <c r="JX77" i="1" s="1"/>
  <c r="AF86" i="1" l="1"/>
  <c r="E86" i="1"/>
  <c r="LK77" i="1"/>
  <c r="CF86" i="1"/>
  <c r="AJ86" i="1" s="1"/>
  <c r="LK95" i="1"/>
  <c r="JP95" i="1"/>
  <c r="JO95" i="1"/>
  <c r="IG95" i="1"/>
  <c r="AG95" i="1"/>
  <c r="KW95" i="1"/>
  <c r="KV95" i="1"/>
  <c r="KU95" i="1"/>
  <c r="IJ95" i="1"/>
  <c r="KT95" i="1"/>
  <c r="IH95" i="1"/>
  <c r="E95" i="1"/>
  <c r="G95" i="1" s="1"/>
  <c r="AH95" i="1"/>
  <c r="AX86" i="1"/>
  <c r="BC86" i="1"/>
  <c r="AZ86" i="1"/>
  <c r="BB86" i="1"/>
  <c r="BA86" i="1"/>
  <c r="AY86" i="1"/>
  <c r="MB86" i="1" a="1"/>
  <c r="MB86" i="1" s="1"/>
  <c r="LX86" i="1" a="1"/>
  <c r="LX86" i="1" s="1"/>
  <c r="LS86" i="1" a="1"/>
  <c r="LS86" i="1" s="1"/>
  <c r="MA86" i="1" a="1"/>
  <c r="MA86" i="1" s="1"/>
  <c r="LW86" i="1" a="1"/>
  <c r="LW86" i="1" s="1"/>
  <c r="LR86" i="1" a="1"/>
  <c r="LR86" i="1" s="1"/>
  <c r="LZ86" i="1" a="1"/>
  <c r="LZ86" i="1" s="1"/>
  <c r="LY86" i="1" a="1"/>
  <c r="LY86" i="1" s="1"/>
  <c r="LQ86" i="1" a="1"/>
  <c r="LQ86" i="1" s="1"/>
  <c r="MD86" i="1" a="1"/>
  <c r="MD86" i="1" s="1"/>
  <c r="MC86" i="1" a="1"/>
  <c r="MC86" i="1" s="1"/>
  <c r="LT86" i="1" a="1"/>
  <c r="LT86" i="1" s="1"/>
  <c r="D86" i="1"/>
  <c r="AI86" i="1"/>
  <c r="JN95" i="1"/>
  <c r="JM95" i="1"/>
  <c r="IE95" i="1"/>
  <c r="JL95" i="1"/>
  <c r="AF95" i="1"/>
  <c r="LH95" i="1"/>
  <c r="KZ95" i="1"/>
  <c r="KR95" i="1"/>
  <c r="KJ95" i="1"/>
  <c r="JV95" i="1"/>
  <c r="LG95" i="1"/>
  <c r="KY95" i="1"/>
  <c r="KQ95" i="1"/>
  <c r="KI95" i="1"/>
  <c r="JU95" i="1"/>
  <c r="LF95" i="1"/>
  <c r="KX95" i="1"/>
  <c r="KH95" i="1"/>
  <c r="JT95" i="1"/>
  <c r="LE95" i="1"/>
  <c r="KO95" i="1"/>
  <c r="JS95" i="1"/>
  <c r="LD95" i="1"/>
  <c r="KN95" i="1"/>
  <c r="JR95" i="1"/>
  <c r="LC95" i="1"/>
  <c r="KM95" i="1"/>
  <c r="JQ95" i="1"/>
  <c r="LB95" i="1"/>
  <c r="KL95" i="1"/>
  <c r="KS95" i="1"/>
  <c r="JW95" i="1"/>
  <c r="KK95" i="1"/>
  <c r="LA95" i="1"/>
  <c r="K95" i="1"/>
  <c r="MD95" i="1" a="1"/>
  <c r="MD95" i="1" s="1"/>
  <c r="LZ95" i="1" a="1"/>
  <c r="LZ95" i="1" s="1"/>
  <c r="LQ95" i="1" a="1"/>
  <c r="LQ95" i="1" s="1"/>
  <c r="MC95" i="1" a="1"/>
  <c r="MC95" i="1" s="1"/>
  <c r="LY95" i="1" a="1"/>
  <c r="LY95" i="1" s="1"/>
  <c r="LT95" i="1" a="1"/>
  <c r="LT95" i="1" s="1"/>
  <c r="MB95" i="1" a="1"/>
  <c r="MB95" i="1" s="1"/>
  <c r="LX95" i="1" a="1"/>
  <c r="LX95" i="1" s="1"/>
  <c r="LS95" i="1" a="1"/>
  <c r="LS95" i="1" s="1"/>
  <c r="MA95" i="1" a="1"/>
  <c r="MA95" i="1" s="1"/>
  <c r="LW95" i="1" a="1"/>
  <c r="LW95" i="1" s="1"/>
  <c r="LR95" i="1" a="1"/>
  <c r="LR95" i="1" s="1"/>
  <c r="LD86" i="1"/>
  <c r="KN86" i="1"/>
  <c r="LB86" i="1"/>
  <c r="KL86" i="1"/>
  <c r="LH86" i="1"/>
  <c r="KX86" i="1"/>
  <c r="KM86" i="1"/>
  <c r="JT86" i="1"/>
  <c r="LG86" i="1"/>
  <c r="KK86" i="1"/>
  <c r="JS86" i="1"/>
  <c r="LF86" i="1"/>
  <c r="KJ86" i="1"/>
  <c r="JR86" i="1"/>
  <c r="LE86" i="1"/>
  <c r="KS86" i="1"/>
  <c r="KI86" i="1"/>
  <c r="JQ86" i="1"/>
  <c r="LC86" i="1"/>
  <c r="KR86" i="1"/>
  <c r="KH86" i="1"/>
  <c r="LA86" i="1"/>
  <c r="KZ86" i="1"/>
  <c r="JV86" i="1"/>
  <c r="KY86" i="1"/>
  <c r="KQ86" i="1"/>
  <c r="KO86" i="1"/>
  <c r="JW86" i="1"/>
  <c r="JU86" i="1"/>
  <c r="CS94" i="1"/>
  <c r="KP94" i="1"/>
  <c r="CO94" i="1"/>
  <c r="CT94" i="1"/>
  <c r="CR94" i="1"/>
  <c r="CQ94" i="1"/>
  <c r="CP94" i="1"/>
  <c r="JP86" i="1"/>
  <c r="JO86" i="1"/>
  <c r="KV86" i="1"/>
  <c r="KT86" i="1"/>
  <c r="KW86" i="1"/>
  <c r="KU86" i="1"/>
  <c r="IJ86" i="1"/>
  <c r="IG86" i="1"/>
  <c r="AG86" i="1"/>
  <c r="IH86" i="1"/>
  <c r="G86" i="1"/>
  <c r="AH86" i="1"/>
  <c r="CF95" i="1"/>
  <c r="AJ95" i="1" s="1"/>
  <c r="JP77" i="1"/>
  <c r="JO77" i="1"/>
  <c r="BA77" i="1"/>
  <c r="AY77" i="1"/>
  <c r="BC77" i="1"/>
  <c r="BB77" i="1"/>
  <c r="AX77" i="1"/>
  <c r="AZ77" i="1"/>
  <c r="CF77" i="1"/>
  <c r="AJ77" i="1" s="1"/>
  <c r="JN77" i="1"/>
  <c r="IE77" i="1"/>
  <c r="JM77" i="1"/>
  <c r="JL77" i="1"/>
  <c r="AF77" i="1"/>
  <c r="LC77" i="1"/>
  <c r="KM77" i="1"/>
  <c r="JQ77" i="1"/>
  <c r="LB77" i="1"/>
  <c r="KL77" i="1"/>
  <c r="LA77" i="1"/>
  <c r="KS77" i="1"/>
  <c r="KK77" i="1"/>
  <c r="JW77" i="1"/>
  <c r="LD77" i="1"/>
  <c r="JS77" i="1"/>
  <c r="KY77" i="1"/>
  <c r="KN77" i="1"/>
  <c r="KX77" i="1"/>
  <c r="KJ77" i="1"/>
  <c r="LH77" i="1"/>
  <c r="KI77" i="1"/>
  <c r="LG77" i="1"/>
  <c r="KH77" i="1"/>
  <c r="JV77" i="1"/>
  <c r="LF77" i="1"/>
  <c r="KR77" i="1"/>
  <c r="JU77" i="1"/>
  <c r="LE77" i="1"/>
  <c r="KZ77" i="1"/>
  <c r="KQ77" i="1"/>
  <c r="KO77" i="1"/>
  <c r="JR77" i="1"/>
  <c r="JT77" i="1"/>
  <c r="AI77" i="1"/>
  <c r="D77" i="1"/>
  <c r="KU77" i="1"/>
  <c r="KT77" i="1"/>
  <c r="IH77" i="1"/>
  <c r="AH77" i="1"/>
  <c r="IJ77" i="1"/>
  <c r="KW77" i="1"/>
  <c r="G77" i="1"/>
  <c r="KV77" i="1"/>
  <c r="AG77" i="1"/>
  <c r="IG77" i="1"/>
  <c r="KG86" i="1" l="1" a="1"/>
  <c r="KG86" i="1" s="1"/>
  <c r="D95" i="1"/>
  <c r="AI95" i="1"/>
  <c r="CT86" i="1"/>
  <c r="CS86" i="1"/>
  <c r="KP86" i="1"/>
  <c r="CP86" i="1"/>
  <c r="CQ86" i="1"/>
  <c r="CO86" i="1"/>
  <c r="CR86" i="1"/>
  <c r="KG95" i="1" a="1"/>
  <c r="KG95" i="1" s="1"/>
  <c r="CR77" i="1"/>
  <c r="CQ77" i="1"/>
  <c r="KP77" i="1"/>
  <c r="CS77" i="1"/>
  <c r="CP77" i="1"/>
  <c r="CO77" i="1"/>
  <c r="CT77" i="1"/>
  <c r="KG77" i="1" a="1"/>
  <c r="KG77" i="1" s="1"/>
  <c r="CP95" i="1" l="1"/>
  <c r="KP95" i="1"/>
  <c r="CT95" i="1"/>
  <c r="CS95" i="1"/>
  <c r="CR95" i="1"/>
  <c r="CQ95" i="1"/>
  <c r="CO95" i="1"/>
  <c r="BB109" i="1" l="1"/>
  <c r="AL124" i="1" l="1"/>
  <c r="A124" i="1"/>
  <c r="ME123" i="1"/>
  <c r="MD123" i="1" a="1"/>
  <c r="MD123" i="1" s="1"/>
  <c r="MC123" i="1" a="1"/>
  <c r="MC123" i="1" s="1"/>
  <c r="MB123" i="1" a="1"/>
  <c r="MB123" i="1" s="1"/>
  <c r="MA123" i="1" a="1"/>
  <c r="MA123" i="1" s="1"/>
  <c r="LZ123" i="1" a="1"/>
  <c r="LZ123" i="1" s="1"/>
  <c r="LY123" i="1" a="1"/>
  <c r="LY123" i="1" s="1"/>
  <c r="LX123" i="1" a="1"/>
  <c r="LX123" i="1" s="1"/>
  <c r="LW123" i="1" a="1"/>
  <c r="LW123" i="1" s="1"/>
  <c r="LV123" i="1"/>
  <c r="LU123" i="1"/>
  <c r="LT123" i="1" a="1"/>
  <c r="LT123" i="1" s="1"/>
  <c r="LS123" i="1" a="1"/>
  <c r="LS123" i="1" s="1"/>
  <c r="LR123" i="1" a="1"/>
  <c r="LR123" i="1" s="1"/>
  <c r="LQ123" i="1" a="1"/>
  <c r="LQ123" i="1" s="1"/>
  <c r="IK123" i="1" a="1"/>
  <c r="IK123" i="1" s="1"/>
  <c r="A123" i="1"/>
  <c r="ME122" i="1"/>
  <c r="MD122" i="1" a="1"/>
  <c r="MD122" i="1" s="1"/>
  <c r="MC122" i="1" a="1"/>
  <c r="MC122" i="1" s="1"/>
  <c r="MB122" i="1" a="1"/>
  <c r="MB122" i="1" s="1"/>
  <c r="MA122" i="1" a="1"/>
  <c r="MA122" i="1" s="1"/>
  <c r="LZ122" i="1" a="1"/>
  <c r="LZ122" i="1" s="1"/>
  <c r="LY122" i="1" a="1"/>
  <c r="LY122" i="1" s="1"/>
  <c r="LX122" i="1" a="1"/>
  <c r="LX122" i="1" s="1"/>
  <c r="LW122" i="1" a="1"/>
  <c r="LW122" i="1" s="1"/>
  <c r="LV122" i="1"/>
  <c r="LU122" i="1"/>
  <c r="LT122" i="1" a="1"/>
  <c r="LT122" i="1" s="1"/>
  <c r="LS122" i="1" a="1"/>
  <c r="LS122" i="1" s="1"/>
  <c r="LR122" i="1" a="1"/>
  <c r="LR122" i="1" s="1"/>
  <c r="LQ122" i="1" a="1"/>
  <c r="LQ122" i="1" s="1"/>
  <c r="IK122" i="1" a="1"/>
  <c r="IK122" i="1" s="1"/>
  <c r="A122" i="1"/>
  <c r="ME121" i="1"/>
  <c r="MD121" i="1" a="1"/>
  <c r="MD121" i="1" s="1"/>
  <c r="MC121" i="1" a="1"/>
  <c r="MC121" i="1" s="1"/>
  <c r="MB121" i="1" a="1"/>
  <c r="MB121" i="1" s="1"/>
  <c r="MA121" i="1"/>
  <c r="MA121" i="1" a="1"/>
  <c r="LZ121" i="1" a="1"/>
  <c r="LZ121" i="1" s="1"/>
  <c r="LY121" i="1" a="1"/>
  <c r="LY121" i="1" s="1"/>
  <c r="LX121" i="1" a="1"/>
  <c r="LX121" i="1" s="1"/>
  <c r="LW121" i="1" a="1"/>
  <c r="LW121" i="1" s="1"/>
  <c r="LV121" i="1"/>
  <c r="LU121" i="1"/>
  <c r="LT121" i="1" a="1"/>
  <c r="LT121" i="1" s="1"/>
  <c r="LS121" i="1" a="1"/>
  <c r="LS121" i="1" s="1"/>
  <c r="LR121" i="1" a="1"/>
  <c r="LR121" i="1" s="1"/>
  <c r="LQ121" i="1" a="1"/>
  <c r="LQ121" i="1" s="1"/>
  <c r="IK121" i="1" a="1"/>
  <c r="IK121" i="1" s="1"/>
  <c r="A121" i="1"/>
  <c r="ME120" i="1"/>
  <c r="MD120" i="1" a="1"/>
  <c r="MD120" i="1" s="1"/>
  <c r="MC120" i="1" a="1"/>
  <c r="MC120" i="1" s="1"/>
  <c r="MB120" i="1" a="1"/>
  <c r="MB120" i="1" s="1"/>
  <c r="MA120" i="1" a="1"/>
  <c r="MA120" i="1" s="1"/>
  <c r="LZ120" i="1" a="1"/>
  <c r="LZ120" i="1" s="1"/>
  <c r="LY120" i="1" a="1"/>
  <c r="LY120" i="1" s="1"/>
  <c r="LX120" i="1" a="1"/>
  <c r="LX120" i="1" s="1"/>
  <c r="LW120" i="1" a="1"/>
  <c r="LW120" i="1" s="1"/>
  <c r="LV120" i="1"/>
  <c r="LU120" i="1"/>
  <c r="LT120" i="1" a="1"/>
  <c r="LT120" i="1" s="1"/>
  <c r="LS120" i="1" a="1"/>
  <c r="LS120" i="1" s="1"/>
  <c r="LR120" i="1" a="1"/>
  <c r="LR120" i="1" s="1"/>
  <c r="LQ120" i="1" a="1"/>
  <c r="LQ120" i="1" s="1"/>
  <c r="IK120" i="1" a="1"/>
  <c r="IK120" i="1" s="1"/>
  <c r="A120" i="1"/>
  <c r="ME119" i="1"/>
  <c r="MD119" i="1" a="1"/>
  <c r="MD119" i="1" s="1"/>
  <c r="MC119" i="1" a="1"/>
  <c r="MC119" i="1" s="1"/>
  <c r="MB119" i="1" a="1"/>
  <c r="MB119" i="1" s="1"/>
  <c r="MA119" i="1" a="1"/>
  <c r="MA119" i="1" s="1"/>
  <c r="LZ119" i="1" a="1"/>
  <c r="LZ119" i="1" s="1"/>
  <c r="LY119" i="1" a="1"/>
  <c r="LY119" i="1" s="1"/>
  <c r="LX119" i="1" a="1"/>
  <c r="LX119" i="1" s="1"/>
  <c r="LW119" i="1" a="1"/>
  <c r="LW119" i="1" s="1"/>
  <c r="LV119" i="1"/>
  <c r="LU119" i="1"/>
  <c r="LT119" i="1" a="1"/>
  <c r="LT119" i="1" s="1"/>
  <c r="LS119" i="1" a="1"/>
  <c r="LS119" i="1" s="1"/>
  <c r="LR119" i="1" a="1"/>
  <c r="LR119" i="1" s="1"/>
  <c r="LQ119" i="1" a="1"/>
  <c r="LQ119" i="1" s="1"/>
  <c r="IK119" i="1" a="1"/>
  <c r="IK119" i="1" s="1"/>
  <c r="CE119" i="1"/>
  <c r="CE120" i="1" s="1"/>
  <c r="CD119" i="1"/>
  <c r="CD120" i="1" s="1"/>
  <c r="CD121" i="1" s="1"/>
  <c r="CD122" i="1" s="1"/>
  <c r="CD123" i="1" s="1"/>
  <c r="CC119" i="1"/>
  <c r="CC120" i="1" s="1"/>
  <c r="CC121" i="1" s="1"/>
  <c r="CC122" i="1" s="1"/>
  <c r="CC123" i="1" s="1"/>
  <c r="W119" i="1" a="1"/>
  <c r="W119" i="1" s="1"/>
  <c r="P119" i="1" a="1"/>
  <c r="P119" i="1" s="1"/>
  <c r="P120" i="1" s="1" a="1"/>
  <c r="P120" i="1" s="1"/>
  <c r="P121" i="1" s="1" a="1"/>
  <c r="P121" i="1" s="1"/>
  <c r="P122" i="1" s="1" a="1"/>
  <c r="P122" i="1" s="1"/>
  <c r="P123" i="1" s="1" a="1"/>
  <c r="P123" i="1" s="1"/>
  <c r="O119" i="1"/>
  <c r="L119" i="1"/>
  <c r="I119" i="1"/>
  <c r="I120" i="1" s="1"/>
  <c r="I121" i="1" s="1"/>
  <c r="I122" i="1" s="1"/>
  <c r="I123" i="1" s="1"/>
  <c r="H119" i="1"/>
  <c r="AX119" i="1" s="1"/>
  <c r="A119" i="1"/>
  <c r="ME118" i="1"/>
  <c r="MD118" i="1" a="1"/>
  <c r="MD118" i="1" s="1"/>
  <c r="MC118" i="1" a="1"/>
  <c r="MC118" i="1" s="1"/>
  <c r="MB118" i="1" a="1"/>
  <c r="MB118" i="1" s="1"/>
  <c r="MA118" i="1" a="1"/>
  <c r="MA118" i="1" s="1"/>
  <c r="LZ118" i="1" a="1"/>
  <c r="LZ118" i="1" s="1"/>
  <c r="LY118" i="1" a="1"/>
  <c r="LY118" i="1" s="1"/>
  <c r="LX118" i="1" a="1"/>
  <c r="LX118" i="1" s="1"/>
  <c r="LW118" i="1" a="1"/>
  <c r="LW118" i="1" s="1"/>
  <c r="LV118" i="1"/>
  <c r="LU118" i="1"/>
  <c r="LT118" i="1" a="1"/>
  <c r="LT118" i="1" s="1"/>
  <c r="LS118" i="1" a="1"/>
  <c r="LS118" i="1" s="1"/>
  <c r="LR118" i="1" a="1"/>
  <c r="LR118" i="1" s="1"/>
  <c r="LQ118" i="1" a="1"/>
  <c r="LQ118" i="1" s="1"/>
  <c r="LJ118" i="1"/>
  <c r="LI118" i="1"/>
  <c r="LH118" i="1"/>
  <c r="LG118" i="1"/>
  <c r="LF118" i="1"/>
  <c r="LE118" i="1"/>
  <c r="KW118" i="1"/>
  <c r="KV118" i="1"/>
  <c r="KU118" i="1"/>
  <c r="KT118" i="1"/>
  <c r="JP118" i="1"/>
  <c r="JO118" i="1"/>
  <c r="JN118" i="1"/>
  <c r="JM118" i="1"/>
  <c r="JL118" i="1"/>
  <c r="JK118" i="1"/>
  <c r="IK118" i="1" a="1"/>
  <c r="IK118" i="1" s="1"/>
  <c r="IJ118" i="1"/>
  <c r="IH118" i="1"/>
  <c r="IG118" i="1"/>
  <c r="CG118" i="1"/>
  <c r="BC118" i="1"/>
  <c r="BB118" i="1"/>
  <c r="BA118" i="1"/>
  <c r="AZ118" i="1"/>
  <c r="AY118" i="1"/>
  <c r="AX118" i="1"/>
  <c r="AH118" i="1"/>
  <c r="AG118" i="1"/>
  <c r="K118" i="1"/>
  <c r="J118" i="1"/>
  <c r="G118" i="1"/>
  <c r="A118" i="1"/>
  <c r="A117" i="1"/>
  <c r="A116"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13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CG119" i="1" l="1"/>
  <c r="W120" i="1" a="1"/>
  <c r="W120" i="1" s="1"/>
  <c r="JO119" i="1"/>
  <c r="O120" i="1"/>
  <c r="H120" i="1"/>
  <c r="BR118" i="1"/>
  <c r="J119" i="1"/>
  <c r="CE121" i="1"/>
  <c r="CG120" i="1"/>
  <c r="K119" i="1"/>
  <c r="BC119" i="1"/>
  <c r="L120" i="1"/>
  <c r="JK119" i="1"/>
  <c r="AY119" i="1"/>
  <c r="D118" i="1"/>
  <c r="AZ119" i="1"/>
  <c r="BA119" i="1"/>
  <c r="JP119" i="1"/>
  <c r="AI118" i="1"/>
  <c r="N119" i="1" a="1"/>
  <c r="N119" i="1" s="1"/>
  <c r="BB119" i="1"/>
  <c r="AU131" i="1"/>
  <c r="AV13" i="1"/>
  <c r="EF118" i="1" l="1"/>
  <c r="EE118" i="1"/>
  <c r="BR119" i="1"/>
  <c r="J120" i="1"/>
  <c r="BA120" i="1"/>
  <c r="AZ120" i="1"/>
  <c r="AY120" i="1"/>
  <c r="AX120" i="1"/>
  <c r="H121" i="1"/>
  <c r="BC120" i="1"/>
  <c r="BB120" i="1"/>
  <c r="JO120" i="1"/>
  <c r="O121" i="1"/>
  <c r="JP120" i="1"/>
  <c r="N120" i="1" a="1"/>
  <c r="N120" i="1" s="1"/>
  <c r="JM119" i="1"/>
  <c r="JL119" i="1"/>
  <c r="JN119" i="1"/>
  <c r="M119" i="1" a="1"/>
  <c r="M119" i="1" s="1"/>
  <c r="L121" i="1"/>
  <c r="JK120" i="1"/>
  <c r="CE122" i="1"/>
  <c r="CG121" i="1"/>
  <c r="K120" i="1"/>
  <c r="D119" i="1"/>
  <c r="W121" i="1" a="1"/>
  <c r="W121" i="1" s="1"/>
  <c r="LS112" i="1" a="1"/>
  <c r="LS112" i="1" s="1"/>
  <c r="N121" i="1" l="1" a="1"/>
  <c r="N121" i="1" s="1"/>
  <c r="JM120" i="1"/>
  <c r="JN120" i="1"/>
  <c r="JL120" i="1"/>
  <c r="L122" i="1"/>
  <c r="JK121" i="1"/>
  <c r="LI119" i="1"/>
  <c r="M120" i="1" a="1"/>
  <c r="M120" i="1" s="1"/>
  <c r="AI120" i="1" s="1"/>
  <c r="EE120" i="1" s="1"/>
  <c r="LG119" i="1"/>
  <c r="IG119" i="1"/>
  <c r="LF119" i="1"/>
  <c r="LE119" i="1"/>
  <c r="KW119" i="1"/>
  <c r="KU119" i="1"/>
  <c r="LH119" i="1"/>
  <c r="IJ119" i="1"/>
  <c r="AG119" i="1"/>
  <c r="LJ119" i="1"/>
  <c r="IH119" i="1"/>
  <c r="G119" i="1" s="1"/>
  <c r="KV119" i="1"/>
  <c r="KT119" i="1"/>
  <c r="AH119" i="1"/>
  <c r="O122" i="1"/>
  <c r="JO121" i="1"/>
  <c r="JP121" i="1"/>
  <c r="BR120" i="1"/>
  <c r="J121" i="1"/>
  <c r="W122" i="1" a="1"/>
  <c r="W122" i="1" s="1"/>
  <c r="CE123" i="1"/>
  <c r="CG123" i="1" s="1"/>
  <c r="CG122" i="1"/>
  <c r="K121" i="1"/>
  <c r="D120" i="1"/>
  <c r="AI119" i="1"/>
  <c r="BA121" i="1"/>
  <c r="AZ121" i="1"/>
  <c r="AY121" i="1"/>
  <c r="H122" i="1"/>
  <c r="AX121" i="1"/>
  <c r="BC121" i="1"/>
  <c r="BB121" i="1"/>
  <c r="CD100" i="1"/>
  <c r="CD101" i="1" s="1"/>
  <c r="CD110" i="1"/>
  <c r="CD111" i="1" s="1"/>
  <c r="CD112" i="1" s="1"/>
  <c r="CD113" i="1" s="1"/>
  <c r="CD114" i="1" s="1"/>
  <c r="ME114" i="1"/>
  <c r="MD114" i="1" a="1"/>
  <c r="MD114" i="1" s="1"/>
  <c r="MC114" i="1" a="1"/>
  <c r="MC114" i="1" s="1"/>
  <c r="MB114" i="1" a="1"/>
  <c r="MB114" i="1" s="1"/>
  <c r="MA114" i="1" a="1"/>
  <c r="MA114" i="1" s="1"/>
  <c r="LZ114" i="1" a="1"/>
  <c r="LZ114" i="1" s="1"/>
  <c r="LY114" i="1" a="1"/>
  <c r="LY114" i="1" s="1"/>
  <c r="LX114" i="1" a="1"/>
  <c r="LX114" i="1" s="1"/>
  <c r="LW114" i="1" a="1"/>
  <c r="LW114" i="1" s="1"/>
  <c r="LV114" i="1"/>
  <c r="LU114" i="1"/>
  <c r="LT114" i="1" a="1"/>
  <c r="LT114" i="1" s="1"/>
  <c r="LS114" i="1" a="1"/>
  <c r="LS114" i="1" s="1"/>
  <c r="LR114" i="1" a="1"/>
  <c r="LR114" i="1" s="1"/>
  <c r="LQ114" i="1" a="1"/>
  <c r="LQ114" i="1" s="1"/>
  <c r="IK114" i="1" a="1"/>
  <c r="IK114" i="1" s="1"/>
  <c r="A114" i="1"/>
  <c r="ME113" i="1"/>
  <c r="MD113" i="1" a="1"/>
  <c r="MD113" i="1" s="1"/>
  <c r="MC113" i="1" a="1"/>
  <c r="MC113" i="1" s="1"/>
  <c r="MB113" i="1" a="1"/>
  <c r="MB113" i="1" s="1"/>
  <c r="MA113" i="1" a="1"/>
  <c r="MA113" i="1" s="1"/>
  <c r="LZ113" i="1" a="1"/>
  <c r="LZ113" i="1" s="1"/>
  <c r="LY113" i="1" a="1"/>
  <c r="LY113" i="1" s="1"/>
  <c r="LX113" i="1" a="1"/>
  <c r="LX113" i="1" s="1"/>
  <c r="LW113" i="1" a="1"/>
  <c r="LW113" i="1" s="1"/>
  <c r="LV113" i="1"/>
  <c r="LU113" i="1"/>
  <c r="LT113" i="1" a="1"/>
  <c r="LT113" i="1" s="1"/>
  <c r="LS113" i="1" a="1"/>
  <c r="LS113" i="1" s="1"/>
  <c r="LR113" i="1" a="1"/>
  <c r="LR113" i="1" s="1"/>
  <c r="LQ113" i="1" a="1"/>
  <c r="LQ113" i="1" s="1"/>
  <c r="IK113" i="1" a="1"/>
  <c r="IK113" i="1" s="1"/>
  <c r="A113" i="1"/>
  <c r="ME112" i="1"/>
  <c r="MD112" i="1" a="1"/>
  <c r="MD112" i="1" s="1"/>
  <c r="MC112" i="1" a="1"/>
  <c r="MC112" i="1" s="1"/>
  <c r="MB112" i="1" a="1"/>
  <c r="MB112" i="1" s="1"/>
  <c r="MA112" i="1" a="1"/>
  <c r="MA112" i="1" s="1"/>
  <c r="LZ112" i="1" a="1"/>
  <c r="LZ112" i="1" s="1"/>
  <c r="LY112" i="1" a="1"/>
  <c r="LY112" i="1" s="1"/>
  <c r="LX112" i="1" a="1"/>
  <c r="LX112" i="1" s="1"/>
  <c r="LW112" i="1" a="1"/>
  <c r="LW112" i="1" s="1"/>
  <c r="LV112" i="1"/>
  <c r="LU112" i="1"/>
  <c r="LT112" i="1" a="1"/>
  <c r="LT112" i="1" s="1"/>
  <c r="LR112" i="1" a="1"/>
  <c r="LR112" i="1" s="1"/>
  <c r="LQ112" i="1" a="1"/>
  <c r="LQ112" i="1" s="1"/>
  <c r="IK112" i="1" a="1"/>
  <c r="IK112" i="1" s="1"/>
  <c r="A112" i="1"/>
  <c r="LT111" i="1" a="1"/>
  <c r="LT111" i="1" s="1"/>
  <c r="LT110" i="1" a="1"/>
  <c r="LT110" i="1" s="1"/>
  <c r="LT109" i="1" a="1"/>
  <c r="LT109" i="1" s="1"/>
  <c r="LT105" i="1" a="1"/>
  <c r="LT105" i="1" s="1"/>
  <c r="LT101" i="1" a="1"/>
  <c r="LT101" i="1" s="1"/>
  <c r="LT100" i="1" a="1"/>
  <c r="LT100" i="1" s="1"/>
  <c r="LT99" i="1" a="1"/>
  <c r="LT99" i="1" s="1"/>
  <c r="LT63" i="1" a="1"/>
  <c r="LT63" i="1" s="1"/>
  <c r="LT52" i="1" a="1"/>
  <c r="LT52" i="1" s="1"/>
  <c r="LT41" i="1" a="1"/>
  <c r="LT41" i="1" s="1"/>
  <c r="LT30" i="1" a="1"/>
  <c r="LT30" i="1" s="1"/>
  <c r="LT25" i="1" a="1"/>
  <c r="LT25" i="1" s="1"/>
  <c r="LT24" i="1" a="1"/>
  <c r="LT24" i="1" s="1"/>
  <c r="LT5" i="1"/>
  <c r="LT131" i="1" s="1"/>
  <c r="LS111" i="1" a="1"/>
  <c r="LS111" i="1" s="1"/>
  <c r="LS110" i="1" a="1"/>
  <c r="LS110" i="1" s="1"/>
  <c r="LS109" i="1" a="1"/>
  <c r="LS109" i="1" s="1"/>
  <c r="LS105" i="1" a="1"/>
  <c r="LS105" i="1" s="1"/>
  <c r="LS101" i="1" a="1"/>
  <c r="LS101" i="1" s="1"/>
  <c r="LS100" i="1" a="1"/>
  <c r="LS100" i="1" s="1"/>
  <c r="LS99" i="1" a="1"/>
  <c r="LS99" i="1" s="1"/>
  <c r="LS63" i="1" a="1"/>
  <c r="LS63" i="1" s="1"/>
  <c r="LS52" i="1" a="1"/>
  <c r="LS52" i="1" s="1"/>
  <c r="LS41" i="1" a="1"/>
  <c r="LS41" i="1" s="1"/>
  <c r="LS30" i="1" a="1"/>
  <c r="LS30" i="1" s="1"/>
  <c r="LS25" i="1" a="1"/>
  <c r="LS25" i="1" s="1"/>
  <c r="LS24" i="1" a="1"/>
  <c r="LS24" i="1" s="1"/>
  <c r="LS5" i="1"/>
  <c r="LS131" i="1" s="1"/>
  <c r="JP122" i="1" l="1"/>
  <c r="O123" i="1"/>
  <c r="JO122" i="1"/>
  <c r="W123" i="1" a="1"/>
  <c r="W123" i="1" s="1"/>
  <c r="BR121" i="1"/>
  <c r="J122" i="1"/>
  <c r="EF120" i="1"/>
  <c r="EF119" i="1"/>
  <c r="EE119" i="1"/>
  <c r="LI120" i="1"/>
  <c r="M121" i="1" a="1"/>
  <c r="M121" i="1" s="1"/>
  <c r="LG120" i="1"/>
  <c r="LF120" i="1"/>
  <c r="LE120" i="1"/>
  <c r="KW120" i="1"/>
  <c r="KU120" i="1"/>
  <c r="AG120" i="1"/>
  <c r="LJ120" i="1"/>
  <c r="KT120" i="1"/>
  <c r="IH120" i="1"/>
  <c r="LH120" i="1"/>
  <c r="IG120" i="1"/>
  <c r="KV120" i="1"/>
  <c r="IJ120" i="1"/>
  <c r="AH120" i="1"/>
  <c r="BA122" i="1"/>
  <c r="AZ122" i="1"/>
  <c r="BC122" i="1"/>
  <c r="AY122" i="1"/>
  <c r="H123" i="1"/>
  <c r="AX122" i="1"/>
  <c r="BB122" i="1"/>
  <c r="K122" i="1"/>
  <c r="D121" i="1"/>
  <c r="L123" i="1"/>
  <c r="JK123" i="1" s="1"/>
  <c r="JK122" i="1"/>
  <c r="N122" i="1" a="1"/>
  <c r="N122" i="1" s="1"/>
  <c r="JN121" i="1"/>
  <c r="JM121" i="1"/>
  <c r="JL121" i="1"/>
  <c r="LS13" i="1"/>
  <c r="LT13" i="1"/>
  <c r="E120" i="1" l="1"/>
  <c r="G120" i="1" s="1"/>
  <c r="LI121" i="1"/>
  <c r="AG121" i="1"/>
  <c r="LH121" i="1"/>
  <c r="IH121" i="1"/>
  <c r="E121" i="1" s="1"/>
  <c r="G121" i="1" s="1"/>
  <c r="LG121" i="1"/>
  <c r="IG121" i="1"/>
  <c r="LF121" i="1"/>
  <c r="LE121" i="1"/>
  <c r="KW121" i="1"/>
  <c r="KU121" i="1"/>
  <c r="M122" i="1" a="1"/>
  <c r="M122" i="1" s="1"/>
  <c r="AI122" i="1" s="1"/>
  <c r="LJ121" i="1"/>
  <c r="KT121" i="1"/>
  <c r="IJ121" i="1"/>
  <c r="AH121" i="1"/>
  <c r="KV121" i="1"/>
  <c r="K123" i="1"/>
  <c r="D122" i="1"/>
  <c r="AY123" i="1"/>
  <c r="BA123" i="1"/>
  <c r="AZ123" i="1"/>
  <c r="AX123" i="1"/>
  <c r="BC123" i="1"/>
  <c r="BB123" i="1"/>
  <c r="BR122" i="1"/>
  <c r="J123" i="1"/>
  <c r="JM122" i="1"/>
  <c r="JL122" i="1"/>
  <c r="N123" i="1" a="1"/>
  <c r="N123" i="1" s="1"/>
  <c r="JN122" i="1"/>
  <c r="AI121" i="1"/>
  <c r="JP123" i="1"/>
  <c r="JO123" i="1"/>
  <c r="LS16" i="1"/>
  <c r="LS17" i="1"/>
  <c r="LT17" i="1"/>
  <c r="LT16" i="1"/>
  <c r="M123" i="1" l="1" a="1"/>
  <c r="M123" i="1" s="1"/>
  <c r="AI123" i="1" s="1"/>
  <c r="EF123" i="1" s="1"/>
  <c r="LG122" i="1"/>
  <c r="IG122" i="1"/>
  <c r="LJ122" i="1"/>
  <c r="IH122" i="1"/>
  <c r="E122" i="1" s="1"/>
  <c r="G122" i="1" s="1"/>
  <c r="AG122" i="1"/>
  <c r="LI122" i="1"/>
  <c r="LH122" i="1"/>
  <c r="LF122" i="1"/>
  <c r="KW122" i="1"/>
  <c r="KU122" i="1"/>
  <c r="KT122" i="1"/>
  <c r="IJ122" i="1"/>
  <c r="AH122" i="1"/>
  <c r="LE122" i="1"/>
  <c r="KV122" i="1"/>
  <c r="EE122" i="1"/>
  <c r="EF121" i="1"/>
  <c r="EE121" i="1"/>
  <c r="JM123" i="1"/>
  <c r="JL123" i="1"/>
  <c r="JN123" i="1"/>
  <c r="D123" i="1"/>
  <c r="EF122" i="1"/>
  <c r="BR123" i="1"/>
  <c r="EC5" i="1"/>
  <c r="EC131" i="1" s="1"/>
  <c r="EB5" i="1"/>
  <c r="EA5" i="1"/>
  <c r="DZ5" i="1"/>
  <c r="DY5" i="1"/>
  <c r="DY13" i="1" s="1"/>
  <c r="AL106" i="1"/>
  <c r="A106" i="1"/>
  <c r="ME105" i="1"/>
  <c r="MD105" i="1" a="1"/>
  <c r="MD105" i="1" s="1"/>
  <c r="MC105" i="1" a="1"/>
  <c r="MC105" i="1" s="1"/>
  <c r="MB105" i="1" a="1"/>
  <c r="MB105" i="1" s="1"/>
  <c r="MA105" i="1" a="1"/>
  <c r="MA105" i="1" s="1"/>
  <c r="LZ105" i="1" a="1"/>
  <c r="LZ105" i="1" s="1"/>
  <c r="LY105" i="1" a="1"/>
  <c r="LY105" i="1" s="1"/>
  <c r="LX105" i="1" a="1"/>
  <c r="LX105" i="1" s="1"/>
  <c r="LW105" i="1" a="1"/>
  <c r="LW105" i="1" s="1"/>
  <c r="LV105" i="1"/>
  <c r="LU105" i="1"/>
  <c r="LR105" i="1" a="1"/>
  <c r="LR105" i="1" s="1"/>
  <c r="LQ105" i="1" a="1"/>
  <c r="LQ105" i="1" s="1"/>
  <c r="LJ105" i="1"/>
  <c r="LI105" i="1"/>
  <c r="LH105" i="1"/>
  <c r="LG105" i="1"/>
  <c r="LF105" i="1"/>
  <c r="LE105" i="1"/>
  <c r="KW105" i="1"/>
  <c r="KV105" i="1"/>
  <c r="KU105" i="1"/>
  <c r="KT105" i="1"/>
  <c r="JP105" i="1"/>
  <c r="JO105" i="1"/>
  <c r="JN105" i="1"/>
  <c r="JM105" i="1"/>
  <c r="JL105" i="1"/>
  <c r="JK105" i="1"/>
  <c r="IK105" i="1" a="1"/>
  <c r="IK105" i="1" s="1"/>
  <c r="IJ105" i="1"/>
  <c r="IH105" i="1"/>
  <c r="E105" i="1" s="1"/>
  <c r="G105" i="1" s="1"/>
  <c r="IG105" i="1"/>
  <c r="CG105" i="1"/>
  <c r="BC105" i="1"/>
  <c r="BB105" i="1"/>
  <c r="BA105" i="1"/>
  <c r="AZ105" i="1"/>
  <c r="AY105" i="1"/>
  <c r="AX105" i="1"/>
  <c r="AH105" i="1"/>
  <c r="AG105" i="1"/>
  <c r="K105" i="1"/>
  <c r="D105" i="1" s="1"/>
  <c r="J105" i="1"/>
  <c r="BR105" i="1" s="1"/>
  <c r="A105" i="1"/>
  <c r="A104" i="1"/>
  <c r="A103" i="1"/>
  <c r="AL115" i="1"/>
  <c r="A115" i="1"/>
  <c r="ME111" i="1"/>
  <c r="MD111" i="1" a="1"/>
  <c r="MD111" i="1" s="1"/>
  <c r="MC111" i="1" a="1"/>
  <c r="MC111" i="1" s="1"/>
  <c r="MB111" i="1" a="1"/>
  <c r="MB111" i="1" s="1"/>
  <c r="MA111" i="1" a="1"/>
  <c r="MA111" i="1" s="1"/>
  <c r="LZ111" i="1" a="1"/>
  <c r="LZ111" i="1" s="1"/>
  <c r="LY111" i="1" a="1"/>
  <c r="LY111" i="1" s="1"/>
  <c r="LX111" i="1" a="1"/>
  <c r="LX111" i="1" s="1"/>
  <c r="LW111" i="1" a="1"/>
  <c r="LW111" i="1" s="1"/>
  <c r="LV111" i="1"/>
  <c r="LU111" i="1"/>
  <c r="LR111" i="1" a="1"/>
  <c r="LR111" i="1" s="1"/>
  <c r="LQ111" i="1" a="1"/>
  <c r="LQ111" i="1" s="1"/>
  <c r="IK111" i="1" a="1"/>
  <c r="IK111" i="1" s="1"/>
  <c r="A111" i="1"/>
  <c r="ME110" i="1"/>
  <c r="MD110" i="1" a="1"/>
  <c r="MD110" i="1" s="1"/>
  <c r="MC110" i="1" a="1"/>
  <c r="MC110" i="1" s="1"/>
  <c r="MB110" i="1" a="1"/>
  <c r="MB110" i="1" s="1"/>
  <c r="MA110" i="1" a="1"/>
  <c r="MA110" i="1" s="1"/>
  <c r="LZ110" i="1" a="1"/>
  <c r="LZ110" i="1" s="1"/>
  <c r="LY110" i="1" a="1"/>
  <c r="LY110" i="1" s="1"/>
  <c r="LX110" i="1" a="1"/>
  <c r="LX110" i="1" s="1"/>
  <c r="LW110" i="1" a="1"/>
  <c r="LW110" i="1" s="1"/>
  <c r="LV110" i="1"/>
  <c r="LU110" i="1"/>
  <c r="LR110" i="1" a="1"/>
  <c r="LR110" i="1" s="1"/>
  <c r="LQ110" i="1" a="1"/>
  <c r="LQ110" i="1" s="1"/>
  <c r="IK110" i="1" a="1"/>
  <c r="IK110" i="1" s="1"/>
  <c r="CE110" i="1"/>
  <c r="CC110" i="1"/>
  <c r="CC111" i="1" s="1"/>
  <c r="CC112" i="1" s="1"/>
  <c r="CC113" i="1" s="1"/>
  <c r="CC114" i="1" s="1"/>
  <c r="W110" i="1" a="1"/>
  <c r="W110" i="1" s="1"/>
  <c r="P110" i="1" a="1"/>
  <c r="P110" i="1" s="1"/>
  <c r="P111" i="1" s="1" a="1"/>
  <c r="P111" i="1" s="1"/>
  <c r="P112" i="1" s="1" a="1"/>
  <c r="P112" i="1" s="1"/>
  <c r="P113" i="1" s="1" a="1"/>
  <c r="P113" i="1" s="1"/>
  <c r="P114" i="1" s="1" a="1"/>
  <c r="P114" i="1" s="1"/>
  <c r="O110" i="1"/>
  <c r="L110" i="1"/>
  <c r="JK110" i="1" s="1"/>
  <c r="I110" i="1"/>
  <c r="I111" i="1" s="1"/>
  <c r="I112" i="1" s="1"/>
  <c r="I113" i="1" s="1"/>
  <c r="I114" i="1" s="1"/>
  <c r="H110" i="1"/>
  <c r="A110" i="1"/>
  <c r="ME109" i="1"/>
  <c r="MD109" i="1" a="1"/>
  <c r="MD109" i="1" s="1"/>
  <c r="MC109" i="1" a="1"/>
  <c r="MC109" i="1" s="1"/>
  <c r="MB109" i="1" a="1"/>
  <c r="MB109" i="1" s="1"/>
  <c r="MA109" i="1" a="1"/>
  <c r="MA109" i="1" s="1"/>
  <c r="LZ109" i="1" a="1"/>
  <c r="LZ109" i="1" s="1"/>
  <c r="LY109" i="1" a="1"/>
  <c r="LY109" i="1" s="1"/>
  <c r="LX109" i="1" a="1"/>
  <c r="LX109" i="1" s="1"/>
  <c r="LW109" i="1" a="1"/>
  <c r="LW109" i="1" s="1"/>
  <c r="LV109" i="1"/>
  <c r="LU109" i="1"/>
  <c r="LR109" i="1" a="1"/>
  <c r="LR109" i="1" s="1"/>
  <c r="LQ109" i="1" a="1"/>
  <c r="LQ109" i="1" s="1"/>
  <c r="LJ109" i="1"/>
  <c r="LI109" i="1"/>
  <c r="LH109" i="1"/>
  <c r="LG109" i="1"/>
  <c r="LF109" i="1"/>
  <c r="LE109" i="1"/>
  <c r="KW109" i="1"/>
  <c r="KV109" i="1"/>
  <c r="KU109" i="1"/>
  <c r="KT109" i="1"/>
  <c r="JP109" i="1"/>
  <c r="JO109" i="1"/>
  <c r="JN109" i="1"/>
  <c r="JM109" i="1"/>
  <c r="JL109" i="1"/>
  <c r="JK109" i="1"/>
  <c r="IK109" i="1" a="1"/>
  <c r="IK109" i="1" s="1"/>
  <c r="IJ109" i="1"/>
  <c r="IH109" i="1"/>
  <c r="IG109" i="1"/>
  <c r="CG109" i="1"/>
  <c r="BC109" i="1"/>
  <c r="BA109" i="1"/>
  <c r="AZ109" i="1"/>
  <c r="AY109" i="1"/>
  <c r="AX109" i="1"/>
  <c r="AH109" i="1"/>
  <c r="AG109" i="1"/>
  <c r="K109" i="1"/>
  <c r="K110" i="1" s="1"/>
  <c r="J109" i="1"/>
  <c r="J110" i="1" s="1"/>
  <c r="A109" i="1"/>
  <c r="A108" i="1"/>
  <c r="A107" i="1"/>
  <c r="DX5" i="1"/>
  <c r="DX131" i="1" s="1"/>
  <c r="LG123" i="1" l="1"/>
  <c r="IG123" i="1"/>
  <c r="LJ123" i="1"/>
  <c r="IH123" i="1"/>
  <c r="E123" i="1" s="1"/>
  <c r="G123" i="1" s="1"/>
  <c r="LI123" i="1"/>
  <c r="LH123" i="1"/>
  <c r="LF123" i="1"/>
  <c r="KW123" i="1"/>
  <c r="KU123" i="1"/>
  <c r="KT123" i="1"/>
  <c r="IJ123" i="1"/>
  <c r="AH123" i="1"/>
  <c r="LE123" i="1"/>
  <c r="KV123" i="1"/>
  <c r="AG123" i="1"/>
  <c r="EE123" i="1"/>
  <c r="G109" i="1"/>
  <c r="AI105" i="1"/>
  <c r="EE105" i="1" s="1"/>
  <c r="EC13" i="1"/>
  <c r="EC17" i="1" s="1"/>
  <c r="DY131" i="1"/>
  <c r="DY17" i="1"/>
  <c r="DY16" i="1"/>
  <c r="DZ13" i="1"/>
  <c r="DZ131" i="1"/>
  <c r="EA131" i="1"/>
  <c r="EA13" i="1"/>
  <c r="EC16" i="1"/>
  <c r="EB131" i="1"/>
  <c r="EB13" i="1"/>
  <c r="CF105" i="1"/>
  <c r="J111" i="1"/>
  <c r="J112" i="1" s="1"/>
  <c r="BR110" i="1"/>
  <c r="DX13" i="1"/>
  <c r="K111" i="1"/>
  <c r="K112" i="1" s="1"/>
  <c r="D110" i="1"/>
  <c r="W111" i="1" a="1"/>
  <c r="W111" i="1" s="1"/>
  <c r="W112" i="1" s="1" a="1"/>
  <c r="W112" i="1" s="1"/>
  <c r="W113" i="1" s="1" a="1"/>
  <c r="W113" i="1" s="1"/>
  <c r="W114" i="1" s="1" a="1"/>
  <c r="W114" i="1" s="1"/>
  <c r="BR109" i="1"/>
  <c r="H111" i="1"/>
  <c r="BA110" i="1"/>
  <c r="AZ110" i="1"/>
  <c r="AY110" i="1"/>
  <c r="AX110" i="1"/>
  <c r="CE111" i="1"/>
  <c r="CG110" i="1"/>
  <c r="BB110" i="1"/>
  <c r="D109" i="1"/>
  <c r="AI109" i="1"/>
  <c r="BC110" i="1"/>
  <c r="JO110" i="1"/>
  <c r="O111" i="1"/>
  <c r="O112" i="1" s="1"/>
  <c r="N110" i="1" a="1"/>
  <c r="N110" i="1" s="1"/>
  <c r="JP110" i="1"/>
  <c r="L111" i="1"/>
  <c r="E52" i="1"/>
  <c r="CE100" i="1"/>
  <c r="CE101" i="1" s="1"/>
  <c r="CC100" i="1"/>
  <c r="CC101" i="1" s="1"/>
  <c r="BB111" i="1" l="1"/>
  <c r="BC111" i="1"/>
  <c r="H112" i="1"/>
  <c r="JK111" i="1"/>
  <c r="L112" i="1"/>
  <c r="K113" i="1"/>
  <c r="D112" i="1"/>
  <c r="CG111" i="1"/>
  <c r="CE112" i="1"/>
  <c r="H113" i="1"/>
  <c r="BB113" i="1" s="1"/>
  <c r="AX112" i="1"/>
  <c r="JO112" i="1"/>
  <c r="O113" i="1"/>
  <c r="JP112" i="1"/>
  <c r="BR112" i="1"/>
  <c r="J113" i="1"/>
  <c r="EF105" i="1"/>
  <c r="EB17" i="1"/>
  <c r="EB16" i="1"/>
  <c r="DZ17" i="1"/>
  <c r="DZ16" i="1"/>
  <c r="EA17" i="1"/>
  <c r="EA16" i="1"/>
  <c r="AZ111" i="1"/>
  <c r="AY111" i="1"/>
  <c r="AX111" i="1"/>
  <c r="BA111" i="1"/>
  <c r="EF109" i="1"/>
  <c r="EE109" i="1"/>
  <c r="D111" i="1"/>
  <c r="BR111" i="1"/>
  <c r="JM110" i="1"/>
  <c r="JL110" i="1"/>
  <c r="N111" i="1" a="1"/>
  <c r="N111" i="1" s="1"/>
  <c r="N112" i="1" s="1" a="1"/>
  <c r="N112" i="1" s="1"/>
  <c r="M110" i="1" a="1"/>
  <c r="M110" i="1" s="1"/>
  <c r="JN110" i="1"/>
  <c r="JP111" i="1"/>
  <c r="JO111" i="1"/>
  <c r="DX17" i="1"/>
  <c r="DX16" i="1"/>
  <c r="CG101" i="1"/>
  <c r="C41" i="1"/>
  <c r="KG41" i="1" a="1"/>
  <c r="KG41" i="1" s="1"/>
  <c r="JX41" i="1" a="1"/>
  <c r="JX41" i="1" s="1"/>
  <c r="LC41" i="1"/>
  <c r="KW41" i="1"/>
  <c r="KV41" i="1"/>
  <c r="KU41" i="1"/>
  <c r="KT41" i="1"/>
  <c r="BB112" i="1" l="1"/>
  <c r="BC112" i="1"/>
  <c r="BC113" i="1"/>
  <c r="AZ112" i="1"/>
  <c r="AY112" i="1"/>
  <c r="BA112" i="1"/>
  <c r="JN112" i="1"/>
  <c r="JM112" i="1"/>
  <c r="JL112" i="1"/>
  <c r="N113" i="1" a="1"/>
  <c r="N113" i="1" s="1"/>
  <c r="BR113" i="1"/>
  <c r="J114" i="1"/>
  <c r="JO113" i="1"/>
  <c r="JP113" i="1"/>
  <c r="O114" i="1"/>
  <c r="H114" i="1"/>
  <c r="AZ113" i="1"/>
  <c r="AY113" i="1"/>
  <c r="AX113" i="1"/>
  <c r="BA113" i="1"/>
  <c r="CE113" i="1"/>
  <c r="CG112" i="1"/>
  <c r="K114" i="1"/>
  <c r="D113" i="1"/>
  <c r="JK112" i="1"/>
  <c r="L113" i="1"/>
  <c r="JN111" i="1"/>
  <c r="JM111" i="1"/>
  <c r="JL111" i="1"/>
  <c r="LI110" i="1"/>
  <c r="LE110" i="1"/>
  <c r="KV110" i="1"/>
  <c r="KU110" i="1"/>
  <c r="AG110" i="1"/>
  <c r="KT110" i="1"/>
  <c r="IJ110" i="1"/>
  <c r="IH110" i="1"/>
  <c r="LJ110" i="1"/>
  <c r="IG110" i="1"/>
  <c r="M111" i="1" a="1"/>
  <c r="M111" i="1" s="1"/>
  <c r="LH110" i="1"/>
  <c r="LG110" i="1"/>
  <c r="LF110" i="1"/>
  <c r="KW110" i="1"/>
  <c r="AH110" i="1"/>
  <c r="AI11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KA66" i="1" s="1"/>
  <c r="KA67" i="1" s="1"/>
  <c r="KA68" i="1" s="1"/>
  <c r="JZ64" i="1"/>
  <c r="JZ65" i="1" s="1"/>
  <c r="JZ66" i="1" s="1"/>
  <c r="JZ67" i="1" s="1"/>
  <c r="JZ68" i="1" s="1"/>
  <c r="JY64" i="1"/>
  <c r="JY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O64" i="1" s="1"/>
  <c r="N64" i="1"/>
  <c r="M64" i="1"/>
  <c r="E64" i="1" s="1"/>
  <c r="L64" i="1"/>
  <c r="L65" i="1" s="1"/>
  <c r="I64" i="1"/>
  <c r="I65" i="1" s="1"/>
  <c r="I66" i="1" s="1"/>
  <c r="I67" i="1" s="1"/>
  <c r="I68" i="1" s="1"/>
  <c r="H64" i="1"/>
  <c r="BB64" i="1" s="1"/>
  <c r="A64" i="1"/>
  <c r="MD63" i="1" a="1"/>
  <c r="MD63" i="1" s="1"/>
  <c r="MC63" i="1" a="1"/>
  <c r="MC63" i="1" s="1"/>
  <c r="MB63" i="1" a="1"/>
  <c r="MB63" i="1" s="1"/>
  <c r="MA63" i="1" a="1"/>
  <c r="MA63" i="1" s="1"/>
  <c r="LZ63" i="1" a="1"/>
  <c r="LZ63" i="1" s="1"/>
  <c r="LY63" i="1" a="1"/>
  <c r="LY63" i="1" s="1"/>
  <c r="LX63" i="1" a="1"/>
  <c r="LX63" i="1" s="1"/>
  <c r="LW63" i="1" a="1"/>
  <c r="LW63" i="1" s="1"/>
  <c r="LV63" i="1"/>
  <c r="LR63" i="1" a="1"/>
  <c r="LR63" i="1" s="1"/>
  <c r="LQ63" i="1" a="1"/>
  <c r="LQ63" i="1" s="1"/>
  <c r="LC63" i="1"/>
  <c r="KW63" i="1"/>
  <c r="KV63" i="1"/>
  <c r="KU63" i="1"/>
  <c r="KT63" i="1"/>
  <c r="KG63" i="1" a="1"/>
  <c r="KG63" i="1" s="1"/>
  <c r="JX63" i="1" a="1"/>
  <c r="JX63" i="1" s="1"/>
  <c r="JP63" i="1"/>
  <c r="JO63" i="1"/>
  <c r="JN63" i="1"/>
  <c r="JM63" i="1"/>
  <c r="JL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V53" i="1" s="1"/>
  <c r="R53" i="1"/>
  <c r="R54" i="1" s="1"/>
  <c r="R55" i="1" s="1"/>
  <c r="R56" i="1" s="1"/>
  <c r="R57" i="1" s="1"/>
  <c r="R58" i="1" s="1"/>
  <c r="R59" i="1" s="1"/>
  <c r="Q53" i="1"/>
  <c r="P53" i="1"/>
  <c r="P54" i="1" s="1"/>
  <c r="P55" i="1" s="1"/>
  <c r="P56" i="1" s="1"/>
  <c r="P57" i="1" s="1"/>
  <c r="P58" i="1" s="1"/>
  <c r="P59" i="1" s="1"/>
  <c r="O53" i="1"/>
  <c r="JO53" i="1" s="1"/>
  <c r="N53" i="1"/>
  <c r="N54" i="1" s="1"/>
  <c r="JN54" i="1" s="1"/>
  <c r="M53" i="1"/>
  <c r="L53" i="1"/>
  <c r="JK53" i="1" s="1"/>
  <c r="I53" i="1"/>
  <c r="I54" i="1" s="1"/>
  <c r="I55" i="1" s="1"/>
  <c r="I56" i="1" s="1"/>
  <c r="I57" i="1" s="1"/>
  <c r="I58" i="1" s="1"/>
  <c r="I59" i="1" s="1"/>
  <c r="H53" i="1"/>
  <c r="H54" i="1" s="1"/>
  <c r="BC54" i="1" s="1"/>
  <c r="C53" i="1"/>
  <c r="A53" i="1"/>
  <c r="MD52" i="1" a="1"/>
  <c r="MD52" i="1" s="1"/>
  <c r="MC52" i="1" a="1"/>
  <c r="MC52" i="1" s="1"/>
  <c r="MB52" i="1" a="1"/>
  <c r="MB52" i="1" s="1"/>
  <c r="MA52" i="1" a="1"/>
  <c r="MA52" i="1" s="1"/>
  <c r="LZ52" i="1" a="1"/>
  <c r="LZ52" i="1" s="1"/>
  <c r="LY52" i="1" a="1"/>
  <c r="LY52" i="1" s="1"/>
  <c r="LX52" i="1" a="1"/>
  <c r="LX52" i="1" s="1"/>
  <c r="LW52" i="1" a="1"/>
  <c r="LW52" i="1" s="1"/>
  <c r="LV52" i="1"/>
  <c r="LR52" i="1" a="1"/>
  <c r="LR52" i="1" s="1"/>
  <c r="LQ52" i="1" a="1"/>
  <c r="LQ52" i="1" s="1"/>
  <c r="LC52" i="1"/>
  <c r="KW52" i="1"/>
  <c r="KV52" i="1"/>
  <c r="KU52" i="1"/>
  <c r="KT52" i="1"/>
  <c r="KG52" i="1" a="1"/>
  <c r="KG52" i="1" s="1"/>
  <c r="JX52" i="1" a="1"/>
  <c r="JX52" i="1" s="1"/>
  <c r="JP52" i="1"/>
  <c r="JO52" i="1"/>
  <c r="JN52" i="1"/>
  <c r="JM52" i="1"/>
  <c r="JL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G110" i="1" l="1"/>
  <c r="BC114" i="1"/>
  <c r="BB114" i="1"/>
  <c r="CG113" i="1"/>
  <c r="CE114" i="1"/>
  <c r="CG114" i="1" s="1"/>
  <c r="JO114" i="1"/>
  <c r="JP114" i="1"/>
  <c r="JN113" i="1"/>
  <c r="JM113" i="1"/>
  <c r="JL113" i="1"/>
  <c r="N114" i="1" a="1"/>
  <c r="N114" i="1" s="1"/>
  <c r="AZ114" i="1"/>
  <c r="AY114" i="1"/>
  <c r="AX114" i="1"/>
  <c r="BA114" i="1"/>
  <c r="JK113" i="1"/>
  <c r="L114" i="1"/>
  <c r="JK114" i="1" s="1"/>
  <c r="M112" i="1" a="1"/>
  <c r="M112" i="1" s="1"/>
  <c r="D114" i="1"/>
  <c r="BR114" i="1"/>
  <c r="LS64" i="1" a="1"/>
  <c r="LS64" i="1" s="1"/>
  <c r="LT64" i="1" a="1"/>
  <c r="LT64" i="1" s="1"/>
  <c r="LY53" i="1" a="1"/>
  <c r="LY53" i="1" s="1"/>
  <c r="LS53" i="1" a="1"/>
  <c r="LS53" i="1" s="1"/>
  <c r="LT53" i="1" a="1"/>
  <c r="LT53" i="1" s="1"/>
  <c r="EF110" i="1"/>
  <c r="EE110" i="1"/>
  <c r="KU111" i="1"/>
  <c r="LJ111" i="1"/>
  <c r="KT111" i="1"/>
  <c r="IJ111" i="1"/>
  <c r="KV111" i="1"/>
  <c r="LG111" i="1"/>
  <c r="LF111" i="1"/>
  <c r="LE111" i="1"/>
  <c r="IH111" i="1"/>
  <c r="E111" i="1" s="1"/>
  <c r="IG111" i="1"/>
  <c r="AH111" i="1"/>
  <c r="AG111" i="1"/>
  <c r="LI111" i="1"/>
  <c r="LH111" i="1"/>
  <c r="KW111" i="1"/>
  <c r="AI111" i="1"/>
  <c r="K53" i="1"/>
  <c r="CF53" i="1" s="1"/>
  <c r="AJ53" i="1" s="1"/>
  <c r="IJ53" i="1"/>
  <c r="E53" i="1"/>
  <c r="IG64" i="1"/>
  <c r="G64" i="1"/>
  <c r="CJ52" i="1"/>
  <c r="CJ63" i="1"/>
  <c r="AI63" i="1"/>
  <c r="CF63" i="1"/>
  <c r="AJ63" i="1" s="1"/>
  <c r="D63" i="1"/>
  <c r="CF64" i="1"/>
  <c r="CJ64" i="1"/>
  <c r="CJ65" i="1" s="1"/>
  <c r="CJ66" i="1" s="1"/>
  <c r="CJ67" i="1" s="1"/>
  <c r="CJ68" i="1" s="1"/>
  <c r="IH64" i="1"/>
  <c r="JM64" i="1"/>
  <c r="JL53" i="1"/>
  <c r="H65" i="1"/>
  <c r="AZ65" i="1" s="1"/>
  <c r="AG64" i="1"/>
  <c r="AH64" i="1"/>
  <c r="AX64" i="1"/>
  <c r="AZ64" i="1"/>
  <c r="BA64" i="1"/>
  <c r="KW64" i="1"/>
  <c r="BC64" i="1"/>
  <c r="AI64" i="1"/>
  <c r="D64" i="1"/>
  <c r="K65" i="1"/>
  <c r="LH64" i="1"/>
  <c r="KZ64" i="1"/>
  <c r="KR64" i="1"/>
  <c r="KJ64" i="1"/>
  <c r="JV64" i="1"/>
  <c r="LF64" i="1"/>
  <c r="KX64" i="1"/>
  <c r="KH64" i="1"/>
  <c r="JT64" i="1"/>
  <c r="LD64" i="1"/>
  <c r="KN64" i="1"/>
  <c r="LC64" i="1"/>
  <c r="KM64" i="1"/>
  <c r="JQ64" i="1"/>
  <c r="B65" i="1"/>
  <c r="LB64" i="1"/>
  <c r="KL64" i="1"/>
  <c r="LE64" i="1"/>
  <c r="KI64" i="1"/>
  <c r="LA64" i="1"/>
  <c r="KY64" i="1"/>
  <c r="JW64" i="1"/>
  <c r="JU64" i="1"/>
  <c r="KS64" i="1"/>
  <c r="JS64" i="1"/>
  <c r="KK64" i="1"/>
  <c r="KQ64" i="1"/>
  <c r="JR64" i="1"/>
  <c r="LG64" i="1"/>
  <c r="KO64" i="1"/>
  <c r="CI64" i="1"/>
  <c r="AX53" i="1"/>
  <c r="JM53" i="1"/>
  <c r="LV65" i="1"/>
  <c r="AY53" i="1"/>
  <c r="JN53" i="1"/>
  <c r="JK65" i="1"/>
  <c r="AH53" i="1"/>
  <c r="BA53" i="1"/>
  <c r="JX53" i="1" a="1"/>
  <c r="JX53" i="1" s="1"/>
  <c r="KP63" i="1"/>
  <c r="W66" i="1"/>
  <c r="LW53" i="1" a="1"/>
  <c r="LW53" i="1" s="1"/>
  <c r="JN64" i="1"/>
  <c r="JL64" i="1"/>
  <c r="MA53" i="1" a="1"/>
  <c r="MA53" i="1" s="1"/>
  <c r="O65" i="1"/>
  <c r="JP64" i="1"/>
  <c r="LV64" i="1"/>
  <c r="AY54" i="1"/>
  <c r="AZ54" i="1"/>
  <c r="Q65" i="1"/>
  <c r="MB64" i="1" a="1"/>
  <c r="MB64" i="1" s="1"/>
  <c r="LX64" i="1" a="1"/>
  <c r="LX64" i="1" s="1"/>
  <c r="LQ64" i="1" a="1"/>
  <c r="LQ64" i="1" s="1"/>
  <c r="MA64" i="1" a="1"/>
  <c r="MA64" i="1" s="1"/>
  <c r="LW64" i="1" a="1"/>
  <c r="LW64" i="1" s="1"/>
  <c r="MD64" i="1" a="1"/>
  <c r="MD64" i="1" s="1"/>
  <c r="LZ64" i="1" a="1"/>
  <c r="LZ64" i="1" s="1"/>
  <c r="MC64" i="1" a="1"/>
  <c r="MC64" i="1" s="1"/>
  <c r="LY64" i="1" a="1"/>
  <c r="LY64" i="1" s="1"/>
  <c r="LR64" i="1" a="1"/>
  <c r="LR64" i="1" s="1"/>
  <c r="JK64" i="1"/>
  <c r="N65" i="1"/>
  <c r="JX64" i="1" a="1"/>
  <c r="JX64" i="1" s="1"/>
  <c r="KT64" i="1"/>
  <c r="AY64" i="1"/>
  <c r="IJ64" i="1"/>
  <c r="KU64" i="1"/>
  <c r="JX65" i="1" a="1"/>
  <c r="JX65" i="1" s="1"/>
  <c r="KV64" i="1"/>
  <c r="M65" i="1"/>
  <c r="E65" i="1" s="1"/>
  <c r="LA53" i="1"/>
  <c r="KS53" i="1"/>
  <c r="KK53" i="1"/>
  <c r="JW53" i="1"/>
  <c r="LH53" i="1"/>
  <c r="KZ53" i="1"/>
  <c r="KR53" i="1"/>
  <c r="KJ53" i="1"/>
  <c r="LE53" i="1"/>
  <c r="KO53" i="1"/>
  <c r="LD53" i="1"/>
  <c r="KN53" i="1"/>
  <c r="JU53" i="1"/>
  <c r="LF53" i="1"/>
  <c r="KQ53" i="1"/>
  <c r="LG53" i="1"/>
  <c r="L54" i="1"/>
  <c r="IH53" i="1"/>
  <c r="KW53" i="1"/>
  <c r="M54" i="1"/>
  <c r="KV53" i="1"/>
  <c r="KT53" i="1"/>
  <c r="O54" i="1"/>
  <c r="JV53" i="1"/>
  <c r="JL54" i="1"/>
  <c r="N55" i="1"/>
  <c r="AG53" i="1"/>
  <c r="AZ53" i="1"/>
  <c r="JP53" i="1"/>
  <c r="KU53" i="1"/>
  <c r="S54" i="1"/>
  <c r="JX54" i="1" a="1"/>
  <c r="JX54" i="1" s="1"/>
  <c r="AX54" i="1"/>
  <c r="BB54" i="1"/>
  <c r="BA54" i="1"/>
  <c r="BB53" i="1"/>
  <c r="JR53" i="1"/>
  <c r="KI53" i="1"/>
  <c r="KY53" i="1"/>
  <c r="B54" i="1"/>
  <c r="KH53" i="1"/>
  <c r="Q54" i="1"/>
  <c r="MB53" i="1" a="1"/>
  <c r="MB53" i="1" s="1"/>
  <c r="LX53" i="1" a="1"/>
  <c r="LX53" i="1" s="1"/>
  <c r="LQ53" i="1" a="1"/>
  <c r="LQ53" i="1" s="1"/>
  <c r="MD53" i="1" a="1"/>
  <c r="MD53" i="1" s="1"/>
  <c r="LZ53" i="1" a="1"/>
  <c r="LZ53" i="1" s="1"/>
  <c r="BC53" i="1"/>
  <c r="CI53" i="1"/>
  <c r="IG53" i="1"/>
  <c r="JS53" i="1"/>
  <c r="KL53" i="1"/>
  <c r="LB53" i="1"/>
  <c r="LR53" i="1" a="1"/>
  <c r="LR53" i="1" s="1"/>
  <c r="MC53" i="1" a="1"/>
  <c r="MC53" i="1" s="1"/>
  <c r="H55" i="1"/>
  <c r="JY55" i="1"/>
  <c r="JQ53" i="1"/>
  <c r="KX53" i="1"/>
  <c r="W57" i="1"/>
  <c r="D52" i="1"/>
  <c r="AI52" i="1"/>
  <c r="JT53" i="1"/>
  <c r="KM53" i="1"/>
  <c r="LC53" i="1"/>
  <c r="JM54" i="1"/>
  <c r="AJ64" i="1" l="1"/>
  <c r="CF65" i="1"/>
  <c r="G111" i="1"/>
  <c r="JN114" i="1"/>
  <c r="JM114" i="1"/>
  <c r="JL114" i="1"/>
  <c r="LH112" i="1"/>
  <c r="IH112" i="1"/>
  <c r="E112" i="1" s="1"/>
  <c r="M113" i="1" a="1"/>
  <c r="M113" i="1" s="1"/>
  <c r="LG112" i="1"/>
  <c r="IG112" i="1"/>
  <c r="LE112" i="1"/>
  <c r="KW112" i="1"/>
  <c r="AG112" i="1"/>
  <c r="LJ112" i="1"/>
  <c r="KV112" i="1"/>
  <c r="LF112" i="1"/>
  <c r="KT112" i="1"/>
  <c r="IJ112" i="1"/>
  <c r="LI112" i="1"/>
  <c r="AH112" i="1"/>
  <c r="KU112" i="1"/>
  <c r="AI112" i="1"/>
  <c r="LS65" i="1" a="1"/>
  <c r="LS65" i="1" s="1"/>
  <c r="LT65" i="1" a="1"/>
  <c r="LT65" i="1" s="1"/>
  <c r="LS54" i="1" a="1"/>
  <c r="LS54" i="1" s="1"/>
  <c r="LT54" i="1" a="1"/>
  <c r="LT54" i="1" s="1"/>
  <c r="K54" i="1"/>
  <c r="AI54" i="1" s="1"/>
  <c r="AI53" i="1"/>
  <c r="D53" i="1"/>
  <c r="CJ53" i="1"/>
  <c r="CJ54" i="1" s="1"/>
  <c r="CJ55" i="1" s="1"/>
  <c r="CJ56" i="1" s="1"/>
  <c r="CJ57" i="1" s="1"/>
  <c r="CJ58" i="1" s="1"/>
  <c r="CJ59" i="1" s="1"/>
  <c r="EF111" i="1"/>
  <c r="EE111" i="1"/>
  <c r="E54" i="1"/>
  <c r="AY65" i="1"/>
  <c r="BA65" i="1"/>
  <c r="BB65" i="1"/>
  <c r="BC65" i="1"/>
  <c r="AX65" i="1"/>
  <c r="JN65" i="1"/>
  <c r="JM65" i="1"/>
  <c r="JL65" i="1"/>
  <c r="S66" i="1"/>
  <c r="JY66" i="1"/>
  <c r="MC65" i="1" a="1"/>
  <c r="MC65" i="1" s="1"/>
  <c r="LY65" i="1" a="1"/>
  <c r="LY65" i="1" s="1"/>
  <c r="LR65" i="1" a="1"/>
  <c r="LR65" i="1" s="1"/>
  <c r="MB65" i="1" a="1"/>
  <c r="MB65" i="1" s="1"/>
  <c r="LX65" i="1" a="1"/>
  <c r="LX65" i="1" s="1"/>
  <c r="LQ65" i="1" a="1"/>
  <c r="LQ65" i="1" s="1"/>
  <c r="MA65" i="1" a="1"/>
  <c r="MA65" i="1" s="1"/>
  <c r="LW65" i="1" a="1"/>
  <c r="LW65" i="1" s="1"/>
  <c r="MD65" i="1" a="1"/>
  <c r="MD65" i="1" s="1"/>
  <c r="LZ65" i="1" a="1"/>
  <c r="LZ65" i="1" s="1"/>
  <c r="AJ65" i="1"/>
  <c r="L66" i="1"/>
  <c r="D65" i="1"/>
  <c r="AI65" i="1"/>
  <c r="KT65" i="1"/>
  <c r="IG65" i="1"/>
  <c r="KW65" i="1"/>
  <c r="KV65" i="1"/>
  <c r="AH65" i="1"/>
  <c r="IJ65" i="1"/>
  <c r="AG65" i="1"/>
  <c r="IH65" i="1"/>
  <c r="KU65" i="1"/>
  <c r="LB65" i="1"/>
  <c r="KL65" i="1"/>
  <c r="LH65" i="1"/>
  <c r="KZ65" i="1"/>
  <c r="KR65" i="1"/>
  <c r="KJ65" i="1"/>
  <c r="JV65" i="1"/>
  <c r="LF65" i="1"/>
  <c r="KX65" i="1"/>
  <c r="LE65" i="1"/>
  <c r="KO65" i="1"/>
  <c r="JS65" i="1"/>
  <c r="LD65" i="1"/>
  <c r="KN65" i="1"/>
  <c r="JR65" i="1"/>
  <c r="KS65" i="1"/>
  <c r="KM65" i="1"/>
  <c r="LC65" i="1"/>
  <c r="KI65" i="1"/>
  <c r="JU65" i="1"/>
  <c r="LA65" i="1"/>
  <c r="KH65" i="1"/>
  <c r="JT65" i="1"/>
  <c r="KY65" i="1"/>
  <c r="JQ65" i="1"/>
  <c r="KQ65" i="1"/>
  <c r="KK65" i="1"/>
  <c r="JW65" i="1"/>
  <c r="CI65" i="1"/>
  <c r="LG65" i="1"/>
  <c r="JP65" i="1"/>
  <c r="JO65" i="1"/>
  <c r="KG64" i="1" a="1"/>
  <c r="KG64" i="1" s="1"/>
  <c r="KP64" i="1"/>
  <c r="W67" i="1"/>
  <c r="W58" i="1"/>
  <c r="KW54" i="1"/>
  <c r="M55" i="1"/>
  <c r="KV54" i="1"/>
  <c r="KT54" i="1"/>
  <c r="AG54" i="1"/>
  <c r="IH54" i="1"/>
  <c r="KU54" i="1"/>
  <c r="IJ54" i="1"/>
  <c r="IG54" i="1"/>
  <c r="AH54" i="1"/>
  <c r="KG53" i="1" a="1"/>
  <c r="KG53" i="1" s="1"/>
  <c r="O55" i="1"/>
  <c r="JP54" i="1"/>
  <c r="JO54" i="1"/>
  <c r="JM55" i="1"/>
  <c r="JL55" i="1"/>
  <c r="N56" i="1"/>
  <c r="JN55" i="1"/>
  <c r="MA54" i="1" a="1"/>
  <c r="MA54" i="1" s="1"/>
  <c r="LW54" i="1" a="1"/>
  <c r="LW54" i="1" s="1"/>
  <c r="MD54" i="1" a="1"/>
  <c r="MD54" i="1" s="1"/>
  <c r="LZ54" i="1" a="1"/>
  <c r="LZ54" i="1" s="1"/>
  <c r="MC54" i="1" a="1"/>
  <c r="MC54" i="1" s="1"/>
  <c r="LY54" i="1" a="1"/>
  <c r="LY54" i="1" s="1"/>
  <c r="LR54" i="1" a="1"/>
  <c r="LR54" i="1" s="1"/>
  <c r="LX54" i="1" a="1"/>
  <c r="LX54" i="1" s="1"/>
  <c r="LQ54" i="1" a="1"/>
  <c r="LQ54" i="1" s="1"/>
  <c r="MB54" i="1" a="1"/>
  <c r="MB54" i="1" s="1"/>
  <c r="Q55" i="1"/>
  <c r="LV54" i="1"/>
  <c r="S55" i="1"/>
  <c r="BC55" i="1"/>
  <c r="BB55" i="1"/>
  <c r="H56" i="1"/>
  <c r="BA55" i="1"/>
  <c r="AZ55" i="1"/>
  <c r="AY55" i="1"/>
  <c r="AX55" i="1"/>
  <c r="G53" i="1"/>
  <c r="JK54" i="1"/>
  <c r="L55" i="1"/>
  <c r="KP52" i="1"/>
  <c r="LF54" i="1"/>
  <c r="KX54" i="1"/>
  <c r="KH54" i="1"/>
  <c r="JT54" i="1"/>
  <c r="CI54" i="1"/>
  <c r="LE54" i="1"/>
  <c r="KO54" i="1"/>
  <c r="JS54" i="1"/>
  <c r="LD54" i="1"/>
  <c r="KN54" i="1"/>
  <c r="JR54" i="1"/>
  <c r="B55" i="1"/>
  <c r="LB54" i="1"/>
  <c r="KL54" i="1"/>
  <c r="LA54" i="1"/>
  <c r="KS54" i="1"/>
  <c r="KK54" i="1"/>
  <c r="JW54" i="1"/>
  <c r="LC54" i="1"/>
  <c r="KI54" i="1"/>
  <c r="KZ54" i="1"/>
  <c r="KR54" i="1"/>
  <c r="KY54" i="1"/>
  <c r="KQ54" i="1"/>
  <c r="JV54" i="1"/>
  <c r="LH54" i="1"/>
  <c r="KM54" i="1"/>
  <c r="JU54" i="1"/>
  <c r="LG54" i="1"/>
  <c r="KJ54" i="1"/>
  <c r="JQ54" i="1"/>
  <c r="JY56" i="1"/>
  <c r="JX55" i="1" a="1"/>
  <c r="JX55" i="1" s="1"/>
  <c r="G112" i="1" l="1"/>
  <c r="K55" i="1"/>
  <c r="K56" i="1" s="1"/>
  <c r="D54" i="1"/>
  <c r="KP53" i="1"/>
  <c r="LH113" i="1"/>
  <c r="IH113" i="1"/>
  <c r="M114" i="1" a="1"/>
  <c r="M114" i="1" s="1"/>
  <c r="LG113" i="1"/>
  <c r="IG113" i="1"/>
  <c r="LE113" i="1"/>
  <c r="KW113" i="1"/>
  <c r="LJ113" i="1"/>
  <c r="KV113" i="1"/>
  <c r="LF113" i="1"/>
  <c r="KT113" i="1"/>
  <c r="IJ113" i="1"/>
  <c r="LI113" i="1"/>
  <c r="KU113" i="1"/>
  <c r="AH113" i="1"/>
  <c r="AG113" i="1"/>
  <c r="AI113" i="1"/>
  <c r="EF112" i="1"/>
  <c r="EE112" i="1"/>
  <c r="CF54" i="1"/>
  <c r="AJ54" i="1" s="1"/>
  <c r="LT55" i="1" a="1"/>
  <c r="LT55" i="1" s="1"/>
  <c r="LS55" i="1" a="1"/>
  <c r="LS55" i="1" s="1"/>
  <c r="E55" i="1"/>
  <c r="KG65" i="1" a="1"/>
  <c r="KG65" i="1" s="1"/>
  <c r="H66" i="1"/>
  <c r="S67" i="1"/>
  <c r="LV66" i="1"/>
  <c r="M66" i="1"/>
  <c r="E66" i="1" s="1"/>
  <c r="Q66" i="1"/>
  <c r="G65" i="1"/>
  <c r="B66" i="1"/>
  <c r="KP65" i="1"/>
  <c r="JY67" i="1"/>
  <c r="JX66" i="1" a="1"/>
  <c r="JX66" i="1" s="1"/>
  <c r="JK66" i="1"/>
  <c r="L67" i="1"/>
  <c r="N66" i="1"/>
  <c r="O66" i="1"/>
  <c r="K66" i="1"/>
  <c r="L56" i="1"/>
  <c r="JK55" i="1"/>
  <c r="AZ56" i="1"/>
  <c r="AY56" i="1"/>
  <c r="H57" i="1"/>
  <c r="AX56" i="1"/>
  <c r="BC56" i="1"/>
  <c r="BB56" i="1"/>
  <c r="BA56" i="1"/>
  <c r="KP54" i="1"/>
  <c r="MC55" i="1" a="1"/>
  <c r="MC55" i="1" s="1"/>
  <c r="LY55" i="1" a="1"/>
  <c r="LY55" i="1" s="1"/>
  <c r="LR55" i="1" a="1"/>
  <c r="LR55" i="1" s="1"/>
  <c r="MA55" i="1" a="1"/>
  <c r="MA55" i="1" s="1"/>
  <c r="LW55" i="1" a="1"/>
  <c r="LW55" i="1" s="1"/>
  <c r="LQ55" i="1" a="1"/>
  <c r="LQ55" i="1" s="1"/>
  <c r="Q56" i="1"/>
  <c r="MB55" i="1" a="1"/>
  <c r="MB55" i="1" s="1"/>
  <c r="MD55" i="1" a="1"/>
  <c r="MD55" i="1" s="1"/>
  <c r="LZ55" i="1" a="1"/>
  <c r="LZ55" i="1" s="1"/>
  <c r="LX55" i="1" a="1"/>
  <c r="LX55" i="1" s="1"/>
  <c r="KU55" i="1"/>
  <c r="IJ55" i="1"/>
  <c r="KT55" i="1"/>
  <c r="IH55" i="1"/>
  <c r="AH55" i="1"/>
  <c r="KW55" i="1"/>
  <c r="AG55" i="1"/>
  <c r="KV55" i="1"/>
  <c r="IG55" i="1"/>
  <c r="M56" i="1"/>
  <c r="LC55" i="1"/>
  <c r="KM55" i="1"/>
  <c r="JQ55" i="1"/>
  <c r="B56" i="1"/>
  <c r="LB55" i="1"/>
  <c r="KL55" i="1"/>
  <c r="LA55" i="1"/>
  <c r="KS55" i="1"/>
  <c r="KK55" i="1"/>
  <c r="JW55" i="1"/>
  <c r="LG55" i="1"/>
  <c r="KY55" i="1"/>
  <c r="KQ55" i="1"/>
  <c r="KI55" i="1"/>
  <c r="JU55" i="1"/>
  <c r="LF55" i="1"/>
  <c r="KX55" i="1"/>
  <c r="KH55" i="1"/>
  <c r="JT55" i="1"/>
  <c r="CI55" i="1"/>
  <c r="KZ55" i="1"/>
  <c r="KO55" i="1"/>
  <c r="JV55" i="1"/>
  <c r="LH55" i="1"/>
  <c r="KN55" i="1"/>
  <c r="JS55" i="1"/>
  <c r="KJ55" i="1"/>
  <c r="JR55" i="1"/>
  <c r="LE55" i="1"/>
  <c r="LD55" i="1"/>
  <c r="KR55" i="1"/>
  <c r="JP55" i="1"/>
  <c r="JO55" i="1"/>
  <c r="O56" i="1"/>
  <c r="JX56" i="1" a="1"/>
  <c r="JX56" i="1" s="1"/>
  <c r="JY57" i="1"/>
  <c r="S56" i="1"/>
  <c r="LV55" i="1"/>
  <c r="JL56" i="1"/>
  <c r="N57" i="1"/>
  <c r="JN56" i="1"/>
  <c r="JM56" i="1"/>
  <c r="KG54" i="1" a="1"/>
  <c r="KG54" i="1" s="1"/>
  <c r="CF55" i="1"/>
  <c r="AJ55" i="1" s="1"/>
  <c r="G54" i="1"/>
  <c r="W59" i="1"/>
  <c r="E113" i="1" l="1"/>
  <c r="G113" i="1" s="1"/>
  <c r="AI55" i="1"/>
  <c r="D55" i="1"/>
  <c r="EF113" i="1"/>
  <c r="EE113" i="1"/>
  <c r="LI114" i="1"/>
  <c r="LH114" i="1"/>
  <c r="IH114" i="1"/>
  <c r="E114" i="1" s="1"/>
  <c r="G114" i="1" s="1"/>
  <c r="LG114" i="1"/>
  <c r="LF114" i="1"/>
  <c r="IG114" i="1"/>
  <c r="KW114" i="1"/>
  <c r="KU114" i="1"/>
  <c r="AH114" i="1"/>
  <c r="KT114" i="1"/>
  <c r="AG114" i="1"/>
  <c r="LJ114" i="1"/>
  <c r="LE114" i="1"/>
  <c r="IJ114" i="1"/>
  <c r="KV114" i="1"/>
  <c r="AI114" i="1"/>
  <c r="LS66" i="1" a="1"/>
  <c r="LS66" i="1" s="1"/>
  <c r="LT66" i="1" a="1"/>
  <c r="LT66" i="1" s="1"/>
  <c r="LS56" i="1" a="1"/>
  <c r="LS56" i="1" s="1"/>
  <c r="LT56" i="1" a="1"/>
  <c r="LT56" i="1" s="1"/>
  <c r="E56" i="1"/>
  <c r="AZ66" i="1"/>
  <c r="AX66" i="1"/>
  <c r="AY66" i="1"/>
  <c r="H67" i="1"/>
  <c r="BC66" i="1"/>
  <c r="BB66" i="1"/>
  <c r="BA66" i="1"/>
  <c r="B67" i="1"/>
  <c r="LB66" i="1"/>
  <c r="KL66" i="1"/>
  <c r="LH66" i="1"/>
  <c r="KZ66" i="1"/>
  <c r="KR66" i="1"/>
  <c r="KJ66" i="1"/>
  <c r="JV66" i="1"/>
  <c r="LE66" i="1"/>
  <c r="KO66" i="1"/>
  <c r="JS66" i="1"/>
  <c r="LD66" i="1"/>
  <c r="KN66" i="1"/>
  <c r="JT66" i="1"/>
  <c r="LG66" i="1"/>
  <c r="KQ66" i="1"/>
  <c r="JQ66" i="1"/>
  <c r="LC66" i="1"/>
  <c r="KM66" i="1"/>
  <c r="LA66" i="1"/>
  <c r="KK66" i="1"/>
  <c r="KY66" i="1"/>
  <c r="KI66" i="1"/>
  <c r="JW66" i="1"/>
  <c r="JU66" i="1"/>
  <c r="CI66" i="1"/>
  <c r="KX66" i="1"/>
  <c r="KH66" i="1"/>
  <c r="KS66" i="1"/>
  <c r="JR66" i="1"/>
  <c r="LF66" i="1"/>
  <c r="CF66" i="1"/>
  <c r="AJ66" i="1" s="1"/>
  <c r="KT66" i="1"/>
  <c r="IG66" i="1"/>
  <c r="KW66" i="1"/>
  <c r="M67" i="1"/>
  <c r="E67" i="1" s="1"/>
  <c r="KV66" i="1"/>
  <c r="KU66" i="1"/>
  <c r="IH66" i="1"/>
  <c r="AH66" i="1"/>
  <c r="AG66" i="1"/>
  <c r="IJ66" i="1"/>
  <c r="W68" i="1"/>
  <c r="MC66" i="1" a="1"/>
  <c r="MC66" i="1" s="1"/>
  <c r="LY66" i="1" a="1"/>
  <c r="LY66" i="1" s="1"/>
  <c r="LR66" i="1" a="1"/>
  <c r="LR66" i="1" s="1"/>
  <c r="Q67" i="1"/>
  <c r="MB66" i="1" a="1"/>
  <c r="MB66" i="1" s="1"/>
  <c r="LX66" i="1" a="1"/>
  <c r="LX66" i="1" s="1"/>
  <c r="LQ66" i="1" a="1"/>
  <c r="LQ66" i="1" s="1"/>
  <c r="MA66" i="1" a="1"/>
  <c r="MA66" i="1" s="1"/>
  <c r="MD66" i="1" a="1"/>
  <c r="MD66" i="1" s="1"/>
  <c r="LZ66" i="1" a="1"/>
  <c r="LZ66" i="1" s="1"/>
  <c r="LW66" i="1" a="1"/>
  <c r="LW66" i="1" s="1"/>
  <c r="JK67" i="1"/>
  <c r="K67" i="1"/>
  <c r="D66" i="1"/>
  <c r="AI66" i="1"/>
  <c r="JP66" i="1"/>
  <c r="O67" i="1"/>
  <c r="JO66" i="1"/>
  <c r="JN66" i="1"/>
  <c r="N67" i="1"/>
  <c r="JM66" i="1"/>
  <c r="JL66" i="1"/>
  <c r="JX67" i="1" a="1"/>
  <c r="JX67" i="1" s="1"/>
  <c r="LV67" i="1"/>
  <c r="BC57" i="1"/>
  <c r="H58" i="1"/>
  <c r="BB57" i="1"/>
  <c r="BA57" i="1"/>
  <c r="AY57" i="1"/>
  <c r="AX57" i="1"/>
  <c r="AZ57" i="1"/>
  <c r="CF56" i="1"/>
  <c r="AJ56" i="1" s="1"/>
  <c r="G55" i="1"/>
  <c r="LV56" i="1"/>
  <c r="S57" i="1"/>
  <c r="KG55" i="1" a="1"/>
  <c r="KG55" i="1" s="1"/>
  <c r="KW56" i="1"/>
  <c r="M57" i="1"/>
  <c r="KV56" i="1"/>
  <c r="KT56" i="1"/>
  <c r="IH56" i="1"/>
  <c r="AH56" i="1"/>
  <c r="KU56" i="1"/>
  <c r="IG56" i="1"/>
  <c r="AG56" i="1"/>
  <c r="IJ56" i="1"/>
  <c r="JK56" i="1"/>
  <c r="L57" i="1"/>
  <c r="JY58" i="1"/>
  <c r="JX57" i="1" a="1"/>
  <c r="JX57" i="1" s="1"/>
  <c r="O57" i="1"/>
  <c r="JP56" i="1"/>
  <c r="JO56" i="1"/>
  <c r="LF56" i="1"/>
  <c r="KX56" i="1"/>
  <c r="KH56" i="1"/>
  <c r="JT56" i="1"/>
  <c r="CI56" i="1"/>
  <c r="LE56" i="1"/>
  <c r="KO56" i="1"/>
  <c r="JS56" i="1"/>
  <c r="LD56" i="1"/>
  <c r="KN56" i="1"/>
  <c r="JR56" i="1"/>
  <c r="B57" i="1"/>
  <c r="LB56" i="1"/>
  <c r="KL56" i="1"/>
  <c r="LA56" i="1"/>
  <c r="KS56" i="1"/>
  <c r="KK56" i="1"/>
  <c r="JW56" i="1"/>
  <c r="LC56" i="1"/>
  <c r="KI56" i="1"/>
  <c r="KZ56" i="1"/>
  <c r="KY56" i="1"/>
  <c r="KR56" i="1"/>
  <c r="KQ56" i="1"/>
  <c r="JV56" i="1"/>
  <c r="JU56" i="1"/>
  <c r="JQ56" i="1"/>
  <c r="LH56" i="1"/>
  <c r="KM56" i="1"/>
  <c r="KJ56" i="1"/>
  <c r="LG56" i="1"/>
  <c r="MA56" i="1" a="1"/>
  <c r="MA56" i="1" s="1"/>
  <c r="LW56" i="1" a="1"/>
  <c r="LW56" i="1" s="1"/>
  <c r="MD56" i="1" a="1"/>
  <c r="MD56" i="1" s="1"/>
  <c r="LZ56" i="1" a="1"/>
  <c r="LZ56" i="1" s="1"/>
  <c r="MC56" i="1" a="1"/>
  <c r="MC56" i="1" s="1"/>
  <c r="LY56" i="1" a="1"/>
  <c r="LY56" i="1" s="1"/>
  <c r="LR56" i="1" a="1"/>
  <c r="LR56" i="1" s="1"/>
  <c r="LX56" i="1" a="1"/>
  <c r="LX56" i="1" s="1"/>
  <c r="MB56" i="1" a="1"/>
  <c r="MB56" i="1" s="1"/>
  <c r="LQ56" i="1" a="1"/>
  <c r="LQ56" i="1" s="1"/>
  <c r="Q57" i="1"/>
  <c r="JN57" i="1"/>
  <c r="JL57" i="1"/>
  <c r="N58" i="1"/>
  <c r="JM57" i="1"/>
  <c r="K57" i="1"/>
  <c r="AI56" i="1"/>
  <c r="D56" i="1"/>
  <c r="KP55" i="1" l="1"/>
  <c r="EF114" i="1"/>
  <c r="EE114" i="1"/>
  <c r="LS67" i="1" a="1"/>
  <c r="LS67" i="1" s="1"/>
  <c r="LT67" i="1" a="1"/>
  <c r="LT67" i="1" s="1"/>
  <c r="LS57" i="1" a="1"/>
  <c r="LS57" i="1" s="1"/>
  <c r="LT57" i="1" a="1"/>
  <c r="LT57" i="1" s="1"/>
  <c r="E57" i="1"/>
  <c r="AZ67" i="1"/>
  <c r="AY67" i="1"/>
  <c r="AX67" i="1"/>
  <c r="BC67" i="1"/>
  <c r="BB67" i="1"/>
  <c r="BA67" i="1"/>
  <c r="JP67" i="1"/>
  <c r="JO67" i="1"/>
  <c r="KG66" i="1" a="1"/>
  <c r="KG66" i="1" s="1"/>
  <c r="KP66" i="1"/>
  <c r="L68" i="1"/>
  <c r="JK68" i="1" s="1"/>
  <c r="S68" i="1"/>
  <c r="LV68" i="1" s="1"/>
  <c r="D67" i="1"/>
  <c r="AI67" i="1"/>
  <c r="JL67" i="1"/>
  <c r="JN67" i="1"/>
  <c r="JM67" i="1"/>
  <c r="JY68" i="1"/>
  <c r="JX68" i="1" s="1" a="1"/>
  <c r="JX68" i="1" s="1"/>
  <c r="KW67" i="1"/>
  <c r="KV67" i="1"/>
  <c r="KU67" i="1"/>
  <c r="IJ67" i="1"/>
  <c r="KT67" i="1"/>
  <c r="AH67" i="1"/>
  <c r="IH67" i="1"/>
  <c r="AG67" i="1"/>
  <c r="IG67" i="1"/>
  <c r="MA67" i="1" a="1"/>
  <c r="MA67" i="1" s="1"/>
  <c r="LW67" i="1" a="1"/>
  <c r="LW67" i="1" s="1"/>
  <c r="MD67" i="1" a="1"/>
  <c r="MD67" i="1" s="1"/>
  <c r="LZ67" i="1" a="1"/>
  <c r="LZ67" i="1" s="1"/>
  <c r="MB67" i="1" a="1"/>
  <c r="MB67" i="1" s="1"/>
  <c r="LQ67" i="1" a="1"/>
  <c r="LQ67" i="1" s="1"/>
  <c r="LY67" i="1" a="1"/>
  <c r="LY67" i="1" s="1"/>
  <c r="LX67" i="1" a="1"/>
  <c r="LX67" i="1" s="1"/>
  <c r="MC67" i="1" a="1"/>
  <c r="MC67" i="1" s="1"/>
  <c r="LR67" i="1" a="1"/>
  <c r="LR67" i="1" s="1"/>
  <c r="CF67" i="1"/>
  <c r="AJ67" i="1" s="1"/>
  <c r="G66" i="1"/>
  <c r="LF67" i="1"/>
  <c r="KX67" i="1"/>
  <c r="KH67" i="1"/>
  <c r="JT67" i="1"/>
  <c r="CI67" i="1"/>
  <c r="LE67" i="1"/>
  <c r="KO67" i="1"/>
  <c r="LD67" i="1"/>
  <c r="KN67" i="1"/>
  <c r="LC67" i="1"/>
  <c r="KM67" i="1"/>
  <c r="JQ67" i="1"/>
  <c r="KZ67" i="1"/>
  <c r="KJ67" i="1"/>
  <c r="JV67" i="1"/>
  <c r="JS67" i="1"/>
  <c r="LH67" i="1"/>
  <c r="KR67" i="1"/>
  <c r="LG67" i="1"/>
  <c r="KQ67" i="1"/>
  <c r="LB67" i="1"/>
  <c r="KL67" i="1"/>
  <c r="LA67" i="1"/>
  <c r="JR67" i="1"/>
  <c r="KS67" i="1"/>
  <c r="KI67" i="1"/>
  <c r="JW67" i="1"/>
  <c r="KY67" i="1"/>
  <c r="JU67" i="1"/>
  <c r="KK67" i="1"/>
  <c r="B58" i="1"/>
  <c r="LB57" i="1"/>
  <c r="KL57" i="1"/>
  <c r="LA57" i="1"/>
  <c r="KS57" i="1"/>
  <c r="KK57" i="1"/>
  <c r="JW57" i="1"/>
  <c r="LH57" i="1"/>
  <c r="KZ57" i="1"/>
  <c r="KR57" i="1"/>
  <c r="KJ57" i="1"/>
  <c r="JV57" i="1"/>
  <c r="LF57" i="1"/>
  <c r="KX57" i="1"/>
  <c r="KH57" i="1"/>
  <c r="JT57" i="1"/>
  <c r="LE57" i="1"/>
  <c r="KO57" i="1"/>
  <c r="JS57" i="1"/>
  <c r="LC57" i="1"/>
  <c r="KY57" i="1"/>
  <c r="KQ57" i="1"/>
  <c r="KN57" i="1"/>
  <c r="JU57" i="1"/>
  <c r="CI57" i="1"/>
  <c r="LG57" i="1"/>
  <c r="LD57" i="1"/>
  <c r="KI57" i="1"/>
  <c r="KM57" i="1"/>
  <c r="JR57" i="1"/>
  <c r="JQ57" i="1"/>
  <c r="KG56" i="1" a="1"/>
  <c r="KG56" i="1" s="1"/>
  <c r="JY59" i="1"/>
  <c r="JX59" i="1" s="1" a="1"/>
  <c r="JX59" i="1" s="1"/>
  <c r="JX58" i="1" a="1"/>
  <c r="JX58" i="1" s="1"/>
  <c r="CF57" i="1"/>
  <c r="AJ57" i="1" s="1"/>
  <c r="G56" i="1"/>
  <c r="KT57" i="1"/>
  <c r="IH57" i="1"/>
  <c r="KW57" i="1"/>
  <c r="AH57" i="1"/>
  <c r="AG57" i="1"/>
  <c r="KV57" i="1"/>
  <c r="IJ57" i="1"/>
  <c r="IG57" i="1"/>
  <c r="M58" i="1"/>
  <c r="KU57" i="1"/>
  <c r="JK57" i="1"/>
  <c r="L58" i="1"/>
  <c r="MC57" i="1" a="1"/>
  <c r="MC57" i="1" s="1"/>
  <c r="LY57" i="1" a="1"/>
  <c r="LY57" i="1" s="1"/>
  <c r="LR57" i="1" a="1"/>
  <c r="LR57" i="1" s="1"/>
  <c r="Q58" i="1"/>
  <c r="MB57" i="1" a="1"/>
  <c r="MB57" i="1" s="1"/>
  <c r="LX57" i="1" a="1"/>
  <c r="LX57" i="1" s="1"/>
  <c r="LQ57" i="1" a="1"/>
  <c r="LQ57" i="1" s="1"/>
  <c r="MA57" i="1" a="1"/>
  <c r="MA57" i="1" s="1"/>
  <c r="LW57" i="1" a="1"/>
  <c r="LW57" i="1" s="1"/>
  <c r="MD57" i="1" a="1"/>
  <c r="MD57" i="1" s="1"/>
  <c r="LZ57" i="1" a="1"/>
  <c r="LZ57" i="1" s="1"/>
  <c r="JP57" i="1"/>
  <c r="JO57" i="1"/>
  <c r="O58" i="1"/>
  <c r="S58" i="1"/>
  <c r="LV57" i="1"/>
  <c r="KP56" i="1"/>
  <c r="AY58" i="1"/>
  <c r="AX58" i="1"/>
  <c r="BC58" i="1"/>
  <c r="H59" i="1"/>
  <c r="BB58" i="1"/>
  <c r="AZ58" i="1"/>
  <c r="BA58" i="1"/>
  <c r="JN58" i="1"/>
  <c r="N59" i="1"/>
  <c r="JM58" i="1"/>
  <c r="JL58" i="1"/>
  <c r="K58" i="1"/>
  <c r="D57" i="1"/>
  <c r="AI57" i="1"/>
  <c r="LS58" i="1" l="1" a="1"/>
  <c r="LS58" i="1" s="1"/>
  <c r="LT58" i="1" a="1"/>
  <c r="LT58" i="1" s="1"/>
  <c r="E58" i="1"/>
  <c r="H68" i="1"/>
  <c r="Q68" i="1"/>
  <c r="M68" i="1"/>
  <c r="E68" i="1" s="1"/>
  <c r="N68" i="1"/>
  <c r="B68" i="1"/>
  <c r="KG67" i="1" a="1"/>
  <c r="KG67" i="1" s="1"/>
  <c r="K68" i="1"/>
  <c r="G67" i="1"/>
  <c r="KP67" i="1"/>
  <c r="O68" i="1"/>
  <c r="K59" i="1"/>
  <c r="AI58" i="1"/>
  <c r="D58" i="1"/>
  <c r="JP58" i="1"/>
  <c r="O59" i="1"/>
  <c r="JO58" i="1"/>
  <c r="G57" i="1"/>
  <c r="CF58" i="1"/>
  <c r="AJ58" i="1" s="1"/>
  <c r="KG57" i="1" a="1"/>
  <c r="KG57" i="1" s="1"/>
  <c r="AX59" i="1"/>
  <c r="BA59" i="1"/>
  <c r="AZ59" i="1"/>
  <c r="BC59" i="1"/>
  <c r="AY59" i="1"/>
  <c r="BB59" i="1"/>
  <c r="MC58" i="1" a="1"/>
  <c r="MC58" i="1" s="1"/>
  <c r="LY58" i="1" a="1"/>
  <c r="LY58" i="1" s="1"/>
  <c r="LR58" i="1" a="1"/>
  <c r="LR58" i="1" s="1"/>
  <c r="Q59" i="1"/>
  <c r="MB58" i="1" a="1"/>
  <c r="MB58" i="1" s="1"/>
  <c r="LX58" i="1" a="1"/>
  <c r="LX58" i="1" s="1"/>
  <c r="LQ58" i="1" a="1"/>
  <c r="LQ58" i="1" s="1"/>
  <c r="MD58" i="1" a="1"/>
  <c r="MD58" i="1" s="1"/>
  <c r="LZ58" i="1" a="1"/>
  <c r="LZ58" i="1" s="1"/>
  <c r="MA58" i="1" a="1"/>
  <c r="MA58" i="1" s="1"/>
  <c r="LW58" i="1" a="1"/>
  <c r="LW58" i="1" s="1"/>
  <c r="KT58" i="1"/>
  <c r="IG58" i="1"/>
  <c r="KW58" i="1"/>
  <c r="M59" i="1"/>
  <c r="KV58" i="1"/>
  <c r="IH58" i="1"/>
  <c r="AH58" i="1"/>
  <c r="AG58" i="1"/>
  <c r="IJ58" i="1"/>
  <c r="KU58" i="1"/>
  <c r="KP57" i="1"/>
  <c r="JM59" i="1"/>
  <c r="JL59" i="1"/>
  <c r="JN59" i="1"/>
  <c r="S59" i="1"/>
  <c r="LV59" i="1" s="1"/>
  <c r="LV58" i="1"/>
  <c r="JK58" i="1"/>
  <c r="L59" i="1"/>
  <c r="JK59" i="1" s="1"/>
  <c r="B59" i="1"/>
  <c r="LB58" i="1"/>
  <c r="KL58" i="1"/>
  <c r="LH58" i="1"/>
  <c r="KZ58" i="1"/>
  <c r="KR58" i="1"/>
  <c r="KJ58" i="1"/>
  <c r="JV58" i="1"/>
  <c r="LE58" i="1"/>
  <c r="KO58" i="1"/>
  <c r="JS58" i="1"/>
  <c r="LD58" i="1"/>
  <c r="KN58" i="1"/>
  <c r="JR58" i="1"/>
  <c r="LA58" i="1"/>
  <c r="KK58" i="1"/>
  <c r="JW58" i="1"/>
  <c r="KY58" i="1"/>
  <c r="KI58" i="1"/>
  <c r="JU58" i="1"/>
  <c r="KX58" i="1"/>
  <c r="KH58" i="1"/>
  <c r="JT58" i="1"/>
  <c r="CI58" i="1"/>
  <c r="KS58" i="1"/>
  <c r="LG58" i="1"/>
  <c r="KQ58" i="1"/>
  <c r="KM58" i="1"/>
  <c r="LF58" i="1"/>
  <c r="JQ58" i="1"/>
  <c r="LC58" i="1"/>
  <c r="LT59" i="1" l="1" a="1"/>
  <c r="LT59" i="1" s="1"/>
  <c r="LS59" i="1" a="1"/>
  <c r="LS59" i="1" s="1"/>
  <c r="LT68" i="1" a="1"/>
  <c r="LT68" i="1" s="1"/>
  <c r="LS68" i="1" a="1"/>
  <c r="LS68" i="1" s="1"/>
  <c r="E59" i="1"/>
  <c r="G59" i="1" s="1"/>
  <c r="BC68" i="1"/>
  <c r="AX68" i="1"/>
  <c r="BB68" i="1"/>
  <c r="BA68" i="1"/>
  <c r="AY68" i="1"/>
  <c r="AZ68" i="1"/>
  <c r="AI68" i="1"/>
  <c r="D68" i="1"/>
  <c r="KV68" i="1"/>
  <c r="KT68" i="1"/>
  <c r="IG68" i="1"/>
  <c r="AG68" i="1"/>
  <c r="G68" i="1"/>
  <c r="AH68" i="1"/>
  <c r="IJ68" i="1"/>
  <c r="KU68" i="1"/>
  <c r="IH68" i="1"/>
  <c r="KW68" i="1"/>
  <c r="CF68" i="1"/>
  <c r="AJ68" i="1" s="1"/>
  <c r="JN68" i="1"/>
  <c r="JM68" i="1"/>
  <c r="JL68" i="1"/>
  <c r="JP68" i="1"/>
  <c r="JO68" i="1"/>
  <c r="MD68" i="1" a="1"/>
  <c r="MD68" i="1" s="1"/>
  <c r="LZ68" i="1" a="1"/>
  <c r="LZ68" i="1" s="1"/>
  <c r="MC68" i="1" a="1"/>
  <c r="MC68" i="1" s="1"/>
  <c r="LY68" i="1" a="1"/>
  <c r="LY68" i="1" s="1"/>
  <c r="LR68" i="1" a="1"/>
  <c r="LR68" i="1" s="1"/>
  <c r="MB68" i="1" a="1"/>
  <c r="MB68" i="1" s="1"/>
  <c r="LX68" i="1" a="1"/>
  <c r="LX68" i="1" s="1"/>
  <c r="LQ68" i="1" a="1"/>
  <c r="LQ68" i="1" s="1"/>
  <c r="MA68" i="1" a="1"/>
  <c r="MA68" i="1" s="1"/>
  <c r="LW68" i="1" a="1"/>
  <c r="LW68" i="1" s="1"/>
  <c r="LD68" i="1"/>
  <c r="KN68" i="1"/>
  <c r="JR68" i="1"/>
  <c r="LB68" i="1"/>
  <c r="KL68" i="1"/>
  <c r="LH68" i="1"/>
  <c r="KZ68" i="1"/>
  <c r="KR68" i="1"/>
  <c r="KJ68" i="1"/>
  <c r="JV68" i="1"/>
  <c r="LG68" i="1"/>
  <c r="KY68" i="1"/>
  <c r="KQ68" i="1"/>
  <c r="KI68" i="1"/>
  <c r="JU68" i="1"/>
  <c r="LF68" i="1"/>
  <c r="KX68" i="1"/>
  <c r="KH68" i="1"/>
  <c r="JT68" i="1"/>
  <c r="KM68" i="1"/>
  <c r="JS68" i="1"/>
  <c r="LE68" i="1"/>
  <c r="KK68" i="1"/>
  <c r="JQ68" i="1"/>
  <c r="LC68" i="1"/>
  <c r="LA68" i="1"/>
  <c r="JW68" i="1"/>
  <c r="KS68" i="1"/>
  <c r="KO68" i="1"/>
  <c r="CF59" i="1"/>
  <c r="AJ59" i="1" s="1"/>
  <c r="G58" i="1"/>
  <c r="KV59" i="1"/>
  <c r="KT59" i="1"/>
  <c r="IH59" i="1"/>
  <c r="IJ59" i="1"/>
  <c r="KW59" i="1"/>
  <c r="IG59" i="1"/>
  <c r="AH59" i="1"/>
  <c r="KU59" i="1"/>
  <c r="AG59" i="1"/>
  <c r="JP59" i="1"/>
  <c r="JO59" i="1"/>
  <c r="LD59" i="1"/>
  <c r="KN59" i="1"/>
  <c r="JR59" i="1"/>
  <c r="LB59" i="1"/>
  <c r="KL59" i="1"/>
  <c r="LA59" i="1"/>
  <c r="KS59" i="1"/>
  <c r="KK59" i="1"/>
  <c r="JW59" i="1"/>
  <c r="LH59" i="1"/>
  <c r="KZ59" i="1"/>
  <c r="KR59" i="1"/>
  <c r="KJ59" i="1"/>
  <c r="LG59" i="1"/>
  <c r="KY59" i="1"/>
  <c r="KQ59" i="1"/>
  <c r="KI59" i="1"/>
  <c r="JU59" i="1"/>
  <c r="LF59" i="1"/>
  <c r="KX59" i="1"/>
  <c r="KH59" i="1"/>
  <c r="JT59" i="1"/>
  <c r="LE59" i="1"/>
  <c r="LC59" i="1"/>
  <c r="KO59" i="1"/>
  <c r="JS59" i="1"/>
  <c r="KM59" i="1"/>
  <c r="JQ59" i="1"/>
  <c r="JV59" i="1"/>
  <c r="MD59" i="1" a="1"/>
  <c r="MD59" i="1" s="1"/>
  <c r="LZ59" i="1" a="1"/>
  <c r="LZ59" i="1" s="1"/>
  <c r="MC59" i="1" a="1"/>
  <c r="MC59" i="1" s="1"/>
  <c r="LY59" i="1" a="1"/>
  <c r="LY59" i="1" s="1"/>
  <c r="LR59" i="1" a="1"/>
  <c r="LR59" i="1" s="1"/>
  <c r="MB59" i="1" a="1"/>
  <c r="MB59" i="1" s="1"/>
  <c r="LX59" i="1" a="1"/>
  <c r="LX59" i="1" s="1"/>
  <c r="LQ59" i="1" a="1"/>
  <c r="LQ59" i="1" s="1"/>
  <c r="MA59" i="1" a="1"/>
  <c r="MA59" i="1" s="1"/>
  <c r="LW59" i="1" a="1"/>
  <c r="LW59" i="1" s="1"/>
  <c r="KP58" i="1"/>
  <c r="KG58" i="1" a="1"/>
  <c r="KG58" i="1" s="1"/>
  <c r="AI59" i="1"/>
  <c r="D59" i="1"/>
  <c r="KG68" i="1" l="1" a="1"/>
  <c r="KG68" i="1" s="1"/>
  <c r="KP68" i="1"/>
  <c r="KG59" i="1" a="1"/>
  <c r="KG59" i="1" s="1"/>
  <c r="KP59" i="1"/>
  <c r="LR101" i="1" l="1" a="1"/>
  <c r="LR101" i="1" s="1"/>
  <c r="LR100" i="1" a="1"/>
  <c r="LR100" i="1" s="1"/>
  <c r="LR99" i="1" a="1"/>
  <c r="LR99" i="1" s="1"/>
  <c r="LR41" i="1" a="1"/>
  <c r="LR41" i="1" s="1"/>
  <c r="LR30" i="1" a="1"/>
  <c r="LR30" i="1" s="1"/>
  <c r="LR25" i="1" a="1"/>
  <c r="LR25" i="1" s="1"/>
  <c r="LR24" i="1" a="1"/>
  <c r="LR24" i="1" s="1"/>
  <c r="LR5" i="1"/>
  <c r="LR13" i="1" s="1"/>
  <c r="LR17" i="1" l="1"/>
  <c r="LR16" i="1"/>
  <c r="LR131" i="1"/>
  <c r="LQ101" i="1" a="1"/>
  <c r="LQ101" i="1" s="1"/>
  <c r="LQ100" i="1" a="1"/>
  <c r="LQ100" i="1" s="1"/>
  <c r="LQ99" i="1" a="1"/>
  <c r="LQ99" i="1" s="1"/>
  <c r="LQ41" i="1" a="1"/>
  <c r="LQ41" i="1" s="1"/>
  <c r="LQ30" i="1" a="1"/>
  <c r="LQ30" i="1" s="1"/>
  <c r="LQ25" i="1" a="1"/>
  <c r="LQ25" i="1" s="1"/>
  <c r="LQ24" i="1" a="1"/>
  <c r="LQ24" i="1" s="1"/>
  <c r="LQ5" i="1"/>
  <c r="LQ131" i="1" s="1"/>
  <c r="LQ13" i="1" l="1"/>
  <c r="CZ5" i="1"/>
  <c r="CZ131" i="1" s="1"/>
  <c r="LQ17" i="1" l="1"/>
  <c r="LQ16" i="1"/>
  <c r="CZ13" i="1"/>
  <c r="ME101" i="1" l="1"/>
  <c r="LV101" i="1"/>
  <c r="LU101" i="1"/>
  <c r="IK101" i="1" a="1"/>
  <c r="IK101" i="1" s="1"/>
  <c r="LX101" i="1" a="1"/>
  <c r="LX101" i="1" s="1"/>
  <c r="A101" i="1"/>
  <c r="ME100" i="1"/>
  <c r="MD100" i="1" a="1"/>
  <c r="MD100" i="1" s="1"/>
  <c r="MC100" i="1" a="1"/>
  <c r="MC100" i="1" s="1"/>
  <c r="MB100" i="1" a="1"/>
  <c r="MB100" i="1" s="1"/>
  <c r="MA100" i="1" a="1"/>
  <c r="MA100" i="1" s="1"/>
  <c r="LZ100" i="1" a="1"/>
  <c r="LZ100" i="1" s="1"/>
  <c r="LY100" i="1" a="1"/>
  <c r="LY100" i="1" s="1"/>
  <c r="LX100" i="1" a="1"/>
  <c r="LX100" i="1" s="1"/>
  <c r="LW100" i="1" a="1"/>
  <c r="LW100" i="1" s="1"/>
  <c r="LV100" i="1"/>
  <c r="LU100" i="1"/>
  <c r="IK100" i="1" a="1"/>
  <c r="IK100" i="1" s="1"/>
  <c r="W100" i="1" a="1"/>
  <c r="W100" i="1" s="1"/>
  <c r="P100" i="1" a="1"/>
  <c r="P100" i="1" s="1"/>
  <c r="O100" i="1"/>
  <c r="O101" i="1" s="1"/>
  <c r="L100" i="1"/>
  <c r="JK100" i="1" s="1"/>
  <c r="I100" i="1"/>
  <c r="I101" i="1" s="1"/>
  <c r="H100" i="1"/>
  <c r="H101" i="1" s="1"/>
  <c r="BA101" i="1" s="1"/>
  <c r="A100" i="1"/>
  <c r="ME99" i="1"/>
  <c r="MD99" i="1" a="1"/>
  <c r="MD99" i="1" s="1"/>
  <c r="MC99" i="1" a="1"/>
  <c r="MC99" i="1" s="1"/>
  <c r="MB99" i="1" a="1"/>
  <c r="MB99" i="1" s="1"/>
  <c r="MA99" i="1" a="1"/>
  <c r="MA99" i="1" s="1"/>
  <c r="LZ99" i="1" a="1"/>
  <c r="LZ99" i="1" s="1"/>
  <c r="LY99" i="1" a="1"/>
  <c r="LY99" i="1" s="1"/>
  <c r="LX99" i="1" a="1"/>
  <c r="LX99" i="1" s="1"/>
  <c r="LW99" i="1" a="1"/>
  <c r="LW99" i="1" s="1"/>
  <c r="LV99" i="1"/>
  <c r="LU99" i="1"/>
  <c r="LJ99" i="1"/>
  <c r="LI99" i="1"/>
  <c r="LH99" i="1"/>
  <c r="LG99" i="1"/>
  <c r="LF99" i="1"/>
  <c r="LE99" i="1"/>
  <c r="KW99" i="1"/>
  <c r="KV99" i="1"/>
  <c r="KU99" i="1"/>
  <c r="KT99" i="1"/>
  <c r="JP99" i="1"/>
  <c r="JO99" i="1"/>
  <c r="JN99" i="1"/>
  <c r="JM99" i="1"/>
  <c r="JL99" i="1"/>
  <c r="JK99" i="1"/>
  <c r="IK99" i="1" a="1"/>
  <c r="IK99" i="1" s="1"/>
  <c r="IJ99" i="1"/>
  <c r="IH99" i="1"/>
  <c r="IG99" i="1"/>
  <c r="BC99" i="1"/>
  <c r="BB99" i="1"/>
  <c r="BA99" i="1"/>
  <c r="AZ99" i="1"/>
  <c r="AY99" i="1"/>
  <c r="AX99" i="1"/>
  <c r="AH99" i="1"/>
  <c r="AG99" i="1"/>
  <c r="K99" i="1"/>
  <c r="J99" i="1"/>
  <c r="J100" i="1" s="1"/>
  <c r="A99" i="1"/>
  <c r="A98" i="1"/>
  <c r="A97" i="1"/>
  <c r="E99" i="1" l="1"/>
  <c r="G99" i="1" s="1"/>
  <c r="AI99" i="1"/>
  <c r="CF99" i="1"/>
  <c r="D99" i="1"/>
  <c r="BB100" i="1"/>
  <c r="BC100" i="1"/>
  <c r="AX100" i="1"/>
  <c r="AY100" i="1"/>
  <c r="AZ100" i="1"/>
  <c r="J101" i="1"/>
  <c r="BR100" i="1"/>
  <c r="P101" i="1" a="1"/>
  <c r="P101" i="1" s="1"/>
  <c r="N100" i="1" a="1"/>
  <c r="N100" i="1" s="1"/>
  <c r="W101" i="1" a="1"/>
  <c r="W101" i="1" s="1"/>
  <c r="BR99" i="1"/>
  <c r="K100" i="1"/>
  <c r="L101" i="1"/>
  <c r="JK101" i="1" s="1"/>
  <c r="BA100" i="1"/>
  <c r="AX101" i="1"/>
  <c r="MA101" i="1" a="1"/>
  <c r="MA101" i="1" s="1"/>
  <c r="LW101" i="1" a="1"/>
  <c r="LW101" i="1" s="1"/>
  <c r="MD101" i="1" a="1"/>
  <c r="MD101" i="1" s="1"/>
  <c r="LZ101" i="1" a="1"/>
  <c r="LZ101" i="1" s="1"/>
  <c r="MC101" i="1" a="1"/>
  <c r="MC101" i="1" s="1"/>
  <c r="LY101" i="1" a="1"/>
  <c r="LY101" i="1" s="1"/>
  <c r="BC101" i="1"/>
  <c r="BB101" i="1"/>
  <c r="AZ101" i="1"/>
  <c r="AY101" i="1"/>
  <c r="JO100" i="1"/>
  <c r="MB101" i="1" a="1"/>
  <c r="MB101" i="1" s="1"/>
  <c r="JP101" i="1"/>
  <c r="JO101" i="1"/>
  <c r="JP100" i="1"/>
  <c r="C48" i="1"/>
  <c r="LI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Y42" i="1"/>
  <c r="JY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P42" i="1" s="1"/>
  <c r="N42" i="1"/>
  <c r="M42" i="1"/>
  <c r="KV42" i="1" s="1"/>
  <c r="I42" i="1"/>
  <c r="I43" i="1" s="1"/>
  <c r="I44" i="1" s="1"/>
  <c r="I45" i="1" s="1"/>
  <c r="I46" i="1" s="1"/>
  <c r="I47" i="1" s="1"/>
  <c r="I48" i="1" s="1"/>
  <c r="H42" i="1"/>
  <c r="AY42" i="1" s="1"/>
  <c r="C42" i="1"/>
  <c r="A42" i="1"/>
  <c r="MD41" i="1" a="1"/>
  <c r="MD41" i="1" s="1"/>
  <c r="MC41" i="1" a="1"/>
  <c r="MC41" i="1" s="1"/>
  <c r="MB41" i="1" a="1"/>
  <c r="MB41" i="1" s="1"/>
  <c r="MA41" i="1" a="1"/>
  <c r="MA41" i="1" s="1"/>
  <c r="LZ41" i="1" a="1"/>
  <c r="LZ41" i="1" s="1"/>
  <c r="LY41" i="1" a="1"/>
  <c r="LY41" i="1" s="1"/>
  <c r="LX41" i="1" a="1"/>
  <c r="LX41" i="1" s="1"/>
  <c r="LW41" i="1" a="1"/>
  <c r="LW41" i="1" s="1"/>
  <c r="LV41" i="1"/>
  <c r="JP41" i="1"/>
  <c r="JO41" i="1"/>
  <c r="JN41" i="1"/>
  <c r="JM41" i="1"/>
  <c r="JL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D30" i="1" a="1"/>
  <c r="MD30" i="1" s="1"/>
  <c r="MC30" i="1" a="1"/>
  <c r="MC30" i="1" s="1"/>
  <c r="MB30" i="1" a="1"/>
  <c r="MB30" i="1" s="1"/>
  <c r="MA30" i="1" a="1"/>
  <c r="MA30" i="1" s="1"/>
  <c r="LZ30" i="1" a="1"/>
  <c r="LZ30" i="1" s="1"/>
  <c r="LY30" i="1" a="1"/>
  <c r="LY30" i="1" s="1"/>
  <c r="LX30" i="1" a="1"/>
  <c r="LX30" i="1" s="1"/>
  <c r="LW30" i="1" a="1"/>
  <c r="LW30" i="1" s="1"/>
  <c r="LX24" i="1" a="1"/>
  <c r="LX24" i="1" s="1"/>
  <c r="LY24" i="1" a="1"/>
  <c r="LY24" i="1" s="1"/>
  <c r="LZ24" i="1" a="1"/>
  <c r="LZ24" i="1" s="1"/>
  <c r="MA24" i="1" a="1"/>
  <c r="MA24" i="1" s="1"/>
  <c r="MB24" i="1" a="1"/>
  <c r="MB24" i="1" s="1"/>
  <c r="MC24" i="1" a="1"/>
  <c r="MC24" i="1" s="1"/>
  <c r="MD24" i="1" a="1"/>
  <c r="MD24" i="1" s="1"/>
  <c r="LX25" i="1" a="1"/>
  <c r="LX25" i="1" s="1"/>
  <c r="LY25" i="1" a="1"/>
  <c r="LY25" i="1" s="1"/>
  <c r="LZ25" i="1" a="1"/>
  <c r="LZ25" i="1" s="1"/>
  <c r="MA25" i="1" a="1"/>
  <c r="MA25" i="1" s="1"/>
  <c r="MB25" i="1" a="1"/>
  <c r="MB25" i="1" s="1"/>
  <c r="MC25" i="1" a="1"/>
  <c r="MC25" i="1" s="1"/>
  <c r="MD25" i="1" a="1"/>
  <c r="MD25" i="1" s="1"/>
  <c r="LW25" i="1" a="1"/>
  <c r="LW25" i="1" s="1"/>
  <c r="LW24" i="1" a="1"/>
  <c r="LW24" i="1" s="1"/>
  <c r="LV24" i="1"/>
  <c r="BC24" i="1"/>
  <c r="BB24" i="1"/>
  <c r="BA24" i="1"/>
  <c r="AZ24" i="1"/>
  <c r="AY24" i="1"/>
  <c r="AX24" i="1"/>
  <c r="Q31" i="1"/>
  <c r="Q26" i="1" a="1"/>
  <c r="Q26" i="1" s="1"/>
  <c r="Q13" i="1"/>
  <c r="MD5" i="1"/>
  <c r="MD131" i="1" s="1"/>
  <c r="MC5" i="1"/>
  <c r="MC131" i="1" s="1"/>
  <c r="MB5" i="1"/>
  <c r="MB131" i="1" s="1"/>
  <c r="MA5" i="1"/>
  <c r="MA131" i="1" s="1"/>
  <c r="LZ5" i="1"/>
  <c r="LZ131" i="1" s="1"/>
  <c r="LY5" i="1"/>
  <c r="LY13" i="1" s="1"/>
  <c r="LX5" i="1"/>
  <c r="LX131" i="1" s="1"/>
  <c r="LW5" i="1"/>
  <c r="LW131" i="1" s="1"/>
  <c r="LS26" i="1" l="1" a="1"/>
  <c r="LS26" i="1" s="1"/>
  <c r="LT26" i="1" a="1"/>
  <c r="LT26" i="1" s="1"/>
  <c r="AI41" i="1"/>
  <c r="EE99" i="1"/>
  <c r="CF41" i="1"/>
  <c r="AJ41" i="1" s="1"/>
  <c r="LR31" i="1" a="1"/>
  <c r="LR31" i="1" s="1"/>
  <c r="LS31" i="1" a="1"/>
  <c r="LS31" i="1" s="1"/>
  <c r="LT31" i="1" a="1"/>
  <c r="LT31" i="1" s="1"/>
  <c r="LR42" i="1" a="1"/>
  <c r="LR42" i="1" s="1"/>
  <c r="LS42" i="1" a="1"/>
  <c r="LS42" i="1" s="1"/>
  <c r="LT42" i="1" a="1"/>
  <c r="LT42" i="1" s="1"/>
  <c r="LX26" i="1" a="1"/>
  <c r="LX26" i="1" s="1"/>
  <c r="LR26" i="1" a="1"/>
  <c r="LR26" i="1" s="1"/>
  <c r="LQ26" i="1" a="1"/>
  <c r="LQ26" i="1" s="1"/>
  <c r="EF99" i="1"/>
  <c r="KP41" i="1"/>
  <c r="CF42" i="1"/>
  <c r="AJ42" i="1" s="1"/>
  <c r="CJ42" i="1"/>
  <c r="CJ43" i="1" s="1"/>
  <c r="CJ44" i="1" s="1"/>
  <c r="CJ45" i="1" s="1"/>
  <c r="CJ46" i="1" s="1"/>
  <c r="CJ47" i="1" s="1"/>
  <c r="MB42" i="1" a="1"/>
  <c r="MB42" i="1" s="1"/>
  <c r="LQ42" i="1" a="1"/>
  <c r="LQ42" i="1" s="1"/>
  <c r="Q32" i="1"/>
  <c r="LQ31" i="1" a="1"/>
  <c r="LQ31" i="1" s="1"/>
  <c r="BR101" i="1"/>
  <c r="D100" i="1"/>
  <c r="K101" i="1"/>
  <c r="JM100" i="1"/>
  <c r="JN100" i="1"/>
  <c r="JL100" i="1"/>
  <c r="N101" i="1" a="1"/>
  <c r="N101" i="1" s="1"/>
  <c r="M100" i="1" a="1"/>
  <c r="M100" i="1" s="1"/>
  <c r="MD26" i="1" a="1"/>
  <c r="MD26" i="1" s="1"/>
  <c r="MB26" i="1" a="1"/>
  <c r="MB26" i="1" s="1"/>
  <c r="MC26" i="1" a="1"/>
  <c r="MC26" i="1" s="1"/>
  <c r="MA26" i="1" a="1"/>
  <c r="MA26" i="1" s="1"/>
  <c r="LZ26" i="1" a="1"/>
  <c r="LZ26" i="1" s="1"/>
  <c r="LY26" i="1" a="1"/>
  <c r="LY26" i="1" s="1"/>
  <c r="LW26" i="1" a="1"/>
  <c r="LW26" i="1" s="1"/>
  <c r="JX42" i="1" a="1"/>
  <c r="JX42" i="1" s="1"/>
  <c r="AZ42" i="1"/>
  <c r="AH42" i="1"/>
  <c r="E42" i="1"/>
  <c r="G42" i="1" s="1"/>
  <c r="AG42" i="1"/>
  <c r="IG42" i="1"/>
  <c r="KW42" i="1"/>
  <c r="LD42" i="1"/>
  <c r="KN42" i="1"/>
  <c r="JR42" i="1"/>
  <c r="LC42" i="1"/>
  <c r="KM42" i="1"/>
  <c r="JQ42" i="1"/>
  <c r="JS42" i="1"/>
  <c r="LB42" i="1"/>
  <c r="KL42" i="1"/>
  <c r="LA42" i="1"/>
  <c r="KS42" i="1"/>
  <c r="KK42" i="1"/>
  <c r="JW42" i="1"/>
  <c r="LH42" i="1"/>
  <c r="KZ42" i="1"/>
  <c r="KR42" i="1"/>
  <c r="KJ42" i="1"/>
  <c r="JV42" i="1"/>
  <c r="CI42" i="1"/>
  <c r="LG42" i="1"/>
  <c r="KY42" i="1"/>
  <c r="KQ42" i="1"/>
  <c r="KI42" i="1"/>
  <c r="JU42" i="1"/>
  <c r="LE42" i="1"/>
  <c r="B43" i="1"/>
  <c r="LF42" i="1"/>
  <c r="KX42" i="1"/>
  <c r="KH42" i="1"/>
  <c r="JT42" i="1"/>
  <c r="KO42" i="1"/>
  <c r="K43" i="1"/>
  <c r="AI42" i="1"/>
  <c r="D42" i="1"/>
  <c r="S44" i="1"/>
  <c r="LV43" i="1"/>
  <c r="JY44" i="1"/>
  <c r="BA42" i="1"/>
  <c r="JL42" i="1"/>
  <c r="LY42" i="1" a="1"/>
  <c r="LY42" i="1" s="1"/>
  <c r="MC42" i="1" a="1"/>
  <c r="MC42" i="1" s="1"/>
  <c r="M43" i="1"/>
  <c r="W43" i="1"/>
  <c r="BB42" i="1"/>
  <c r="JM42" i="1"/>
  <c r="N43" i="1"/>
  <c r="BC42" i="1"/>
  <c r="JN42" i="1"/>
  <c r="LZ42" i="1" a="1"/>
  <c r="LZ42" i="1" s="1"/>
  <c r="MD42" i="1" a="1"/>
  <c r="MD42" i="1" s="1"/>
  <c r="O43" i="1"/>
  <c r="D41" i="1"/>
  <c r="IH42" i="1"/>
  <c r="JO42" i="1"/>
  <c r="LV42" i="1"/>
  <c r="JZ43" i="1"/>
  <c r="JZ44" i="1" s="1"/>
  <c r="JZ45" i="1" s="1"/>
  <c r="JZ46" i="1" s="1"/>
  <c r="JZ47" i="1" s="1"/>
  <c r="JZ48" i="1" s="1"/>
  <c r="KT42" i="1"/>
  <c r="LW42" i="1" a="1"/>
  <c r="LW42" i="1" s="1"/>
  <c r="MA42" i="1" a="1"/>
  <c r="MA42" i="1" s="1"/>
  <c r="H43" i="1"/>
  <c r="Q43" i="1"/>
  <c r="AX42" i="1"/>
  <c r="IJ42" i="1"/>
  <c r="KU42" i="1"/>
  <c r="LX42" i="1" a="1"/>
  <c r="LX42" i="1" s="1"/>
  <c r="LX31" i="1" a="1"/>
  <c r="LX31" i="1" s="1"/>
  <c r="MB31" i="1" a="1"/>
  <c r="MB31" i="1" s="1"/>
  <c r="LY31" i="1" a="1"/>
  <c r="LY31" i="1" s="1"/>
  <c r="MC31" i="1" a="1"/>
  <c r="MC31" i="1" s="1"/>
  <c r="LZ31" i="1" a="1"/>
  <c r="LZ31" i="1" s="1"/>
  <c r="MD31" i="1" a="1"/>
  <c r="MD31" i="1" s="1"/>
  <c r="LW31" i="1" a="1"/>
  <c r="LW31" i="1" s="1"/>
  <c r="MA31" i="1" a="1"/>
  <c r="MA31" i="1" s="1"/>
  <c r="LY16" i="1"/>
  <c r="LY17" i="1"/>
  <c r="LY131" i="1"/>
  <c r="LZ13" i="1"/>
  <c r="MA13" i="1"/>
  <c r="MB13" i="1"/>
  <c r="MC13" i="1"/>
  <c r="MD13" i="1"/>
  <c r="LW13" i="1"/>
  <c r="LX13" i="1"/>
  <c r="LR32" i="1" l="1" a="1"/>
  <c r="LR32" i="1" s="1"/>
  <c r="LS32" i="1" a="1"/>
  <c r="LS32" i="1" s="1"/>
  <c r="LT32" i="1" a="1"/>
  <c r="LT32" i="1" s="1"/>
  <c r="LS43" i="1" a="1"/>
  <c r="LS43" i="1" s="1"/>
  <c r="LT43" i="1" a="1"/>
  <c r="LT43" i="1" s="1"/>
  <c r="MA32" i="1" a="1"/>
  <c r="MA32" i="1" s="1"/>
  <c r="MC32" i="1" a="1"/>
  <c r="MC32" i="1" s="1"/>
  <c r="LW32" i="1" a="1"/>
  <c r="LW32" i="1" s="1"/>
  <c r="LY32" i="1" a="1"/>
  <c r="LY32" i="1" s="1"/>
  <c r="MB32" i="1" a="1"/>
  <c r="MB32" i="1" s="1"/>
  <c r="MD32" i="1" a="1"/>
  <c r="MD32" i="1" s="1"/>
  <c r="LZ32" i="1" a="1"/>
  <c r="LZ32" i="1" s="1"/>
  <c r="LX32" i="1" a="1"/>
  <c r="LX32" i="1" s="1"/>
  <c r="LQ43" i="1" a="1"/>
  <c r="LQ43" i="1" s="1"/>
  <c r="LR43" i="1" a="1"/>
  <c r="LR43" i="1" s="1"/>
  <c r="Q33" i="1"/>
  <c r="LQ32" i="1" a="1"/>
  <c r="LQ32" i="1" s="1"/>
  <c r="D101" i="1"/>
  <c r="LG100" i="1"/>
  <c r="IG100" i="1"/>
  <c r="M101" i="1" a="1"/>
  <c r="M101" i="1" s="1"/>
  <c r="AI101" i="1" s="1"/>
  <c r="LI100" i="1"/>
  <c r="LH100" i="1"/>
  <c r="KW100" i="1"/>
  <c r="AH100" i="1"/>
  <c r="LF100" i="1"/>
  <c r="KV100" i="1"/>
  <c r="AG100" i="1"/>
  <c r="LE100" i="1"/>
  <c r="KU100" i="1"/>
  <c r="KT100" i="1"/>
  <c r="IJ100" i="1"/>
  <c r="IH100" i="1"/>
  <c r="E100" i="1" s="1"/>
  <c r="G100" i="1" s="1"/>
  <c r="LJ100" i="1"/>
  <c r="AI100" i="1"/>
  <c r="JN101" i="1"/>
  <c r="JL101" i="1"/>
  <c r="JM101" i="1"/>
  <c r="KG42" i="1" a="1"/>
  <c r="KG42" i="1" s="1"/>
  <c r="JY45" i="1"/>
  <c r="JX44" i="1" a="1"/>
  <c r="JX44" i="1" s="1"/>
  <c r="CJ48" i="1"/>
  <c r="Q44" i="1"/>
  <c r="MA43" i="1" a="1"/>
  <c r="MA43" i="1" s="1"/>
  <c r="LW43" i="1" a="1"/>
  <c r="LW43" i="1" s="1"/>
  <c r="MD43" i="1" a="1"/>
  <c r="MD43" i="1" s="1"/>
  <c r="LY43" i="1" a="1"/>
  <c r="LY43" i="1" s="1"/>
  <c r="LX43" i="1" a="1"/>
  <c r="LX43" i="1" s="1"/>
  <c r="MC43" i="1" a="1"/>
  <c r="MC43" i="1" s="1"/>
  <c r="MB43" i="1" a="1"/>
  <c r="MB43" i="1" s="1"/>
  <c r="LZ43" i="1" a="1"/>
  <c r="LZ43" i="1" s="1"/>
  <c r="W44" i="1"/>
  <c r="JX43" i="1" a="1"/>
  <c r="JX43" i="1" s="1"/>
  <c r="K44" i="1"/>
  <c r="AI43" i="1"/>
  <c r="D43" i="1"/>
  <c r="H44" i="1"/>
  <c r="AY43" i="1"/>
  <c r="AZ43" i="1"/>
  <c r="AX43" i="1"/>
  <c r="BC43" i="1"/>
  <c r="BB43" i="1"/>
  <c r="BA43" i="1"/>
  <c r="KU43" i="1"/>
  <c r="KT43" i="1"/>
  <c r="IH43" i="1"/>
  <c r="KW43" i="1"/>
  <c r="IG43" i="1"/>
  <c r="KV43" i="1"/>
  <c r="E43" i="1"/>
  <c r="AH43" i="1"/>
  <c r="AG43" i="1"/>
  <c r="M44" i="1"/>
  <c r="IJ43" i="1"/>
  <c r="LV44" i="1"/>
  <c r="S45" i="1"/>
  <c r="N44" i="1"/>
  <c r="JL43" i="1"/>
  <c r="JN43" i="1"/>
  <c r="JM43" i="1"/>
  <c r="CF43" i="1"/>
  <c r="AJ43" i="1" s="1"/>
  <c r="LC43" i="1"/>
  <c r="KM43" i="1"/>
  <c r="LB43" i="1"/>
  <c r="KL43" i="1"/>
  <c r="LA43" i="1"/>
  <c r="KX43" i="1"/>
  <c r="KN43" i="1"/>
  <c r="JT43" i="1"/>
  <c r="LH43" i="1"/>
  <c r="KK43" i="1"/>
  <c r="JS43" i="1"/>
  <c r="CI43" i="1"/>
  <c r="B44" i="1"/>
  <c r="LG43" i="1"/>
  <c r="KJ43" i="1"/>
  <c r="JR43" i="1"/>
  <c r="LF43" i="1"/>
  <c r="KS43" i="1"/>
  <c r="KI43" i="1"/>
  <c r="JQ43" i="1"/>
  <c r="LE43" i="1"/>
  <c r="KR43" i="1"/>
  <c r="KH43" i="1"/>
  <c r="LD43" i="1"/>
  <c r="KQ43" i="1"/>
  <c r="JW43" i="1"/>
  <c r="KZ43" i="1"/>
  <c r="JV43" i="1"/>
  <c r="KY43" i="1"/>
  <c r="KO43" i="1"/>
  <c r="JU43" i="1"/>
  <c r="JP43" i="1"/>
  <c r="O44" i="1"/>
  <c r="JO43" i="1"/>
  <c r="KP42" i="1"/>
  <c r="MD17" i="1"/>
  <c r="MD16" i="1"/>
  <c r="MC17" i="1"/>
  <c r="MC16" i="1"/>
  <c r="LZ17" i="1"/>
  <c r="LZ16" i="1"/>
  <c r="MB17" i="1"/>
  <c r="MB16" i="1"/>
  <c r="LX17" i="1"/>
  <c r="LX16" i="1"/>
  <c r="MA17" i="1"/>
  <c r="MA16" i="1"/>
  <c r="LW17" i="1"/>
  <c r="LW16" i="1"/>
  <c r="LT44" i="1" l="1" a="1"/>
  <c r="LT44" i="1" s="1"/>
  <c r="LS44" i="1" a="1"/>
  <c r="LS44" i="1" s="1"/>
  <c r="LR33" i="1" a="1"/>
  <c r="LR33" i="1" s="1"/>
  <c r="LT33" i="1" a="1"/>
  <c r="LT33" i="1" s="1"/>
  <c r="LS33" i="1" a="1"/>
  <c r="LS33" i="1" s="1"/>
  <c r="LQ44" i="1" a="1"/>
  <c r="LQ44" i="1" s="1"/>
  <c r="LR44" i="1" a="1"/>
  <c r="LR44" i="1" s="1"/>
  <c r="Q34" i="1"/>
  <c r="LQ33" i="1" a="1"/>
  <c r="LQ33" i="1" s="1"/>
  <c r="LY33" i="1" a="1"/>
  <c r="LY33" i="1" s="1"/>
  <c r="LW33" i="1" a="1"/>
  <c r="LW33" i="1" s="1"/>
  <c r="MC33" i="1" a="1"/>
  <c r="MC33" i="1" s="1"/>
  <c r="LZ33" i="1" a="1"/>
  <c r="LZ33" i="1" s="1"/>
  <c r="MA33" i="1" a="1"/>
  <c r="MA33" i="1" s="1"/>
  <c r="MB33" i="1" a="1"/>
  <c r="MB33" i="1" s="1"/>
  <c r="LX33" i="1" a="1"/>
  <c r="LX33" i="1" s="1"/>
  <c r="MD33" i="1" a="1"/>
  <c r="MD33" i="1" s="1"/>
  <c r="EE101" i="1"/>
  <c r="EF101" i="1"/>
  <c r="EE100" i="1"/>
  <c r="EF100" i="1"/>
  <c r="LJ101" i="1"/>
  <c r="KT101" i="1"/>
  <c r="IJ101" i="1"/>
  <c r="AH101" i="1"/>
  <c r="LI101" i="1"/>
  <c r="AG101" i="1"/>
  <c r="LH101" i="1"/>
  <c r="IH101" i="1"/>
  <c r="E101" i="1" s="1"/>
  <c r="G101" i="1" s="1"/>
  <c r="LF101" i="1"/>
  <c r="LE101" i="1"/>
  <c r="KW101" i="1"/>
  <c r="KU101" i="1"/>
  <c r="IG101" i="1"/>
  <c r="LG101" i="1"/>
  <c r="KV101" i="1"/>
  <c r="CF44" i="1"/>
  <c r="AJ44" i="1" s="1"/>
  <c r="G43" i="1"/>
  <c r="KG43" i="1" a="1"/>
  <c r="KG43" i="1" s="1"/>
  <c r="W45" i="1"/>
  <c r="LA44" i="1"/>
  <c r="KS44" i="1"/>
  <c r="KK44" i="1"/>
  <c r="LG44" i="1"/>
  <c r="KY44" i="1"/>
  <c r="KQ44" i="1"/>
  <c r="KI44" i="1"/>
  <c r="JU44" i="1"/>
  <c r="B45" i="1"/>
  <c r="LH44" i="1"/>
  <c r="KM44" i="1"/>
  <c r="JT44" i="1"/>
  <c r="LF44" i="1"/>
  <c r="KL44" i="1"/>
  <c r="JS44" i="1"/>
  <c r="CI44" i="1"/>
  <c r="LE44" i="1"/>
  <c r="KJ44" i="1"/>
  <c r="JR44" i="1"/>
  <c r="LD44" i="1"/>
  <c r="KH44" i="1"/>
  <c r="JQ44" i="1"/>
  <c r="LC44" i="1"/>
  <c r="KR44" i="1"/>
  <c r="LB44" i="1"/>
  <c r="KN44" i="1"/>
  <c r="JW44" i="1"/>
  <c r="JV44" i="1"/>
  <c r="KZ44" i="1"/>
  <c r="KX44" i="1"/>
  <c r="KO44" i="1"/>
  <c r="MB44" i="1" a="1"/>
  <c r="MB44" i="1" s="1"/>
  <c r="LX44" i="1" a="1"/>
  <c r="LX44" i="1" s="1"/>
  <c r="LY44" i="1" a="1"/>
  <c r="LY44" i="1" s="1"/>
  <c r="MD44" i="1" a="1"/>
  <c r="MD44" i="1" s="1"/>
  <c r="MC44" i="1" a="1"/>
  <c r="MC44" i="1" s="1"/>
  <c r="LW44" i="1" a="1"/>
  <c r="LW44" i="1" s="1"/>
  <c r="Q45" i="1"/>
  <c r="MA44" i="1" a="1"/>
  <c r="MA44" i="1" s="1"/>
  <c r="LZ44" i="1" a="1"/>
  <c r="LZ44" i="1" s="1"/>
  <c r="M45" i="1"/>
  <c r="KW44" i="1"/>
  <c r="KV44" i="1"/>
  <c r="IH44" i="1"/>
  <c r="KU44" i="1"/>
  <c r="IG44" i="1"/>
  <c r="KT44" i="1"/>
  <c r="E44" i="1"/>
  <c r="AH44" i="1"/>
  <c r="AG44" i="1"/>
  <c r="IJ44" i="1"/>
  <c r="N45" i="1"/>
  <c r="JM44" i="1"/>
  <c r="JN44" i="1"/>
  <c r="JL44" i="1"/>
  <c r="H45" i="1"/>
  <c r="AY44" i="1"/>
  <c r="AX44" i="1"/>
  <c r="BC44" i="1"/>
  <c r="BB44" i="1"/>
  <c r="AZ44" i="1"/>
  <c r="BA44" i="1"/>
  <c r="LV45" i="1"/>
  <c r="S46" i="1"/>
  <c r="KP43" i="1"/>
  <c r="JP44" i="1"/>
  <c r="JO44" i="1"/>
  <c r="O45" i="1"/>
  <c r="K45" i="1"/>
  <c r="AI44" i="1"/>
  <c r="D44" i="1"/>
  <c r="JY46" i="1"/>
  <c r="JX45" i="1" a="1"/>
  <c r="JX45" i="1" s="1"/>
  <c r="LR34" i="1" l="1" a="1"/>
  <c r="LR34" i="1" s="1"/>
  <c r="LS34" i="1" a="1"/>
  <c r="LS34" i="1" s="1"/>
  <c r="LT34" i="1" a="1"/>
  <c r="LT34" i="1" s="1"/>
  <c r="LS45" i="1" a="1"/>
  <c r="LS45" i="1" s="1"/>
  <c r="LT45" i="1" a="1"/>
  <c r="LT45" i="1" s="1"/>
  <c r="LQ45" i="1" a="1"/>
  <c r="LQ45" i="1" s="1"/>
  <c r="LR45" i="1" a="1"/>
  <c r="LR45" i="1" s="1"/>
  <c r="Q35" i="1"/>
  <c r="LQ34" i="1" a="1"/>
  <c r="LQ34" i="1" s="1"/>
  <c r="MC34" i="1" a="1"/>
  <c r="MC34" i="1" s="1"/>
  <c r="LW34" i="1" a="1"/>
  <c r="LW34" i="1" s="1"/>
  <c r="LY34" i="1" a="1"/>
  <c r="LY34" i="1" s="1"/>
  <c r="LX34" i="1" a="1"/>
  <c r="LX34" i="1" s="1"/>
  <c r="MB34" i="1" a="1"/>
  <c r="MB34" i="1" s="1"/>
  <c r="MA34" i="1" a="1"/>
  <c r="MA34" i="1" s="1"/>
  <c r="LZ34" i="1" a="1"/>
  <c r="LZ34" i="1" s="1"/>
  <c r="MD34" i="1" a="1"/>
  <c r="MD34" i="1" s="1"/>
  <c r="CF45" i="1"/>
  <c r="AJ45" i="1" s="1"/>
  <c r="G44" i="1"/>
  <c r="JP45" i="1"/>
  <c r="JO45" i="1"/>
  <c r="O46" i="1"/>
  <c r="KW45" i="1"/>
  <c r="E45" i="1"/>
  <c r="KU45" i="1"/>
  <c r="IJ45" i="1"/>
  <c r="AG45" i="1"/>
  <c r="KT45" i="1"/>
  <c r="IH45" i="1"/>
  <c r="IG45" i="1"/>
  <c r="AH45" i="1"/>
  <c r="M46" i="1"/>
  <c r="KV45" i="1"/>
  <c r="LE45" i="1"/>
  <c r="KO45" i="1"/>
  <c r="JS45" i="1"/>
  <c r="LC45" i="1"/>
  <c r="KM45" i="1"/>
  <c r="JQ45" i="1"/>
  <c r="LB45" i="1"/>
  <c r="KL45" i="1"/>
  <c r="LA45" i="1"/>
  <c r="KS45" i="1"/>
  <c r="KK45" i="1"/>
  <c r="JW45" i="1"/>
  <c r="LH45" i="1"/>
  <c r="KZ45" i="1"/>
  <c r="KR45" i="1"/>
  <c r="KJ45" i="1"/>
  <c r="JV45" i="1"/>
  <c r="LD45" i="1"/>
  <c r="KH45" i="1"/>
  <c r="CI45" i="1"/>
  <c r="KY45" i="1"/>
  <c r="KX45" i="1"/>
  <c r="KQ45" i="1"/>
  <c r="B46" i="1"/>
  <c r="JU45" i="1"/>
  <c r="LG45" i="1"/>
  <c r="KN45" i="1"/>
  <c r="JT45" i="1"/>
  <c r="LF45" i="1"/>
  <c r="KI45" i="1"/>
  <c r="JR45" i="1"/>
  <c r="JN45" i="1"/>
  <c r="JM45" i="1"/>
  <c r="N46" i="1"/>
  <c r="JL45" i="1"/>
  <c r="K46" i="1"/>
  <c r="AI45" i="1"/>
  <c r="D45" i="1"/>
  <c r="S47" i="1"/>
  <c r="LV46" i="1"/>
  <c r="BB45" i="1"/>
  <c r="H46" i="1"/>
  <c r="BA45" i="1"/>
  <c r="AZ45" i="1"/>
  <c r="AY45" i="1"/>
  <c r="BC45" i="1"/>
  <c r="AX45" i="1"/>
  <c r="Q46" i="1"/>
  <c r="MA45" i="1" a="1"/>
  <c r="MA45" i="1" s="1"/>
  <c r="LW45" i="1" a="1"/>
  <c r="LW45" i="1" s="1"/>
  <c r="MD45" i="1" a="1"/>
  <c r="MD45" i="1" s="1"/>
  <c r="LZ45" i="1" a="1"/>
  <c r="LZ45" i="1" s="1"/>
  <c r="LY45" i="1" a="1"/>
  <c r="LY45" i="1" s="1"/>
  <c r="LX45" i="1" a="1"/>
  <c r="LX45" i="1" s="1"/>
  <c r="MC45" i="1" a="1"/>
  <c r="MC45" i="1" s="1"/>
  <c r="MB45" i="1" a="1"/>
  <c r="MB45" i="1" s="1"/>
  <c r="JY47" i="1"/>
  <c r="JX46" i="1" a="1"/>
  <c r="JX46" i="1" s="1"/>
  <c r="KP44" i="1"/>
  <c r="KG44" i="1" a="1"/>
  <c r="KG44" i="1" s="1"/>
  <c r="W46" i="1"/>
  <c r="LR35" i="1" l="1" a="1"/>
  <c r="LR35" i="1" s="1"/>
  <c r="LS35" i="1" a="1"/>
  <c r="LS35" i="1" s="1"/>
  <c r="LT35" i="1" a="1"/>
  <c r="LT35" i="1" s="1"/>
  <c r="LS46" i="1" a="1"/>
  <c r="LS46" i="1" s="1"/>
  <c r="LT46" i="1" a="1"/>
  <c r="LT46" i="1" s="1"/>
  <c r="LQ46" i="1" a="1"/>
  <c r="LQ46" i="1" s="1"/>
  <c r="LR46" i="1" a="1"/>
  <c r="LR46" i="1" s="1"/>
  <c r="Q36" i="1"/>
  <c r="LQ35" i="1" a="1"/>
  <c r="LQ35" i="1" s="1"/>
  <c r="LY35" i="1" a="1"/>
  <c r="LY35" i="1" s="1"/>
  <c r="MD35" i="1" a="1"/>
  <c r="MD35" i="1" s="1"/>
  <c r="MC35" i="1" a="1"/>
  <c r="MC35" i="1" s="1"/>
  <c r="MA35" i="1" a="1"/>
  <c r="MA35" i="1" s="1"/>
  <c r="LX35" i="1" a="1"/>
  <c r="LX35" i="1" s="1"/>
  <c r="LW35" i="1" a="1"/>
  <c r="LW35" i="1" s="1"/>
  <c r="LZ35" i="1" a="1"/>
  <c r="LZ35" i="1" s="1"/>
  <c r="MB35" i="1" a="1"/>
  <c r="MB35" i="1" s="1"/>
  <c r="CF46" i="1"/>
  <c r="AJ46" i="1" s="1"/>
  <c r="G45" i="1"/>
  <c r="M47" i="1"/>
  <c r="KV46" i="1"/>
  <c r="KU46" i="1"/>
  <c r="IJ46" i="1"/>
  <c r="KT46" i="1"/>
  <c r="IH46" i="1"/>
  <c r="KW46" i="1"/>
  <c r="IG46" i="1"/>
  <c r="E46" i="1"/>
  <c r="AH46" i="1"/>
  <c r="AG46" i="1"/>
  <c r="LV47" i="1"/>
  <c r="W47" i="1"/>
  <c r="KP45" i="1"/>
  <c r="KG45" i="1" a="1"/>
  <c r="KG45" i="1" s="1"/>
  <c r="MC46" i="1" a="1"/>
  <c r="MC46" i="1" s="1"/>
  <c r="LY46" i="1" a="1"/>
  <c r="LY46" i="1" s="1"/>
  <c r="MB46" i="1" a="1"/>
  <c r="MB46" i="1" s="1"/>
  <c r="LX46" i="1" a="1"/>
  <c r="LX46" i="1" s="1"/>
  <c r="Q47" i="1"/>
  <c r="MA46" i="1" a="1"/>
  <c r="MA46" i="1" s="1"/>
  <c r="LW46" i="1" a="1"/>
  <c r="LW46" i="1" s="1"/>
  <c r="MD46" i="1" a="1"/>
  <c r="MD46" i="1" s="1"/>
  <c r="LZ46" i="1" a="1"/>
  <c r="LZ46" i="1" s="1"/>
  <c r="K47" i="1"/>
  <c r="AI46" i="1"/>
  <c r="D46" i="1"/>
  <c r="JP46" i="1"/>
  <c r="JO46" i="1"/>
  <c r="O47" i="1"/>
  <c r="B47" i="1"/>
  <c r="LF46" i="1"/>
  <c r="KX46" i="1"/>
  <c r="KH46" i="1"/>
  <c r="JT46" i="1"/>
  <c r="LD46" i="1"/>
  <c r="KN46" i="1"/>
  <c r="JR46" i="1"/>
  <c r="LC46" i="1"/>
  <c r="KM46" i="1"/>
  <c r="JQ46" i="1"/>
  <c r="LB46" i="1"/>
  <c r="KL46" i="1"/>
  <c r="LA46" i="1"/>
  <c r="KS46" i="1"/>
  <c r="KK46" i="1"/>
  <c r="JW46" i="1"/>
  <c r="KZ46" i="1"/>
  <c r="KR46" i="1"/>
  <c r="KQ46" i="1"/>
  <c r="JV46" i="1"/>
  <c r="LH46" i="1"/>
  <c r="KO46" i="1"/>
  <c r="JU46" i="1"/>
  <c r="KY46" i="1"/>
  <c r="CI46" i="1"/>
  <c r="KJ46" i="1"/>
  <c r="KI46" i="1"/>
  <c r="JS46" i="1"/>
  <c r="LG46" i="1"/>
  <c r="LE46" i="1"/>
  <c r="BC46" i="1"/>
  <c r="H47" i="1"/>
  <c r="AZ46" i="1"/>
  <c r="BB46" i="1"/>
  <c r="AY46" i="1"/>
  <c r="AX46" i="1"/>
  <c r="BA46" i="1"/>
  <c r="JX47" i="1" a="1"/>
  <c r="JX47" i="1" s="1"/>
  <c r="JL46" i="1"/>
  <c r="JM46" i="1"/>
  <c r="N47" i="1"/>
  <c r="JN46" i="1"/>
  <c r="LR36" i="1" l="1" a="1"/>
  <c r="LR36" i="1" s="1"/>
  <c r="LS36" i="1" a="1"/>
  <c r="LS36" i="1" s="1"/>
  <c r="LT36" i="1" a="1"/>
  <c r="LT36" i="1" s="1"/>
  <c r="LS47" i="1" a="1"/>
  <c r="LS47" i="1" s="1"/>
  <c r="LT47" i="1" a="1"/>
  <c r="LT47" i="1" s="1"/>
  <c r="LQ47" i="1" a="1"/>
  <c r="LQ47" i="1" s="1"/>
  <c r="LR47" i="1" a="1"/>
  <c r="LR47" i="1" s="1"/>
  <c r="Q37" i="1"/>
  <c r="LQ36" i="1" a="1"/>
  <c r="LQ36" i="1" s="1"/>
  <c r="LZ36" i="1" a="1"/>
  <c r="LZ36" i="1" s="1"/>
  <c r="MD36" i="1" a="1"/>
  <c r="MD36" i="1" s="1"/>
  <c r="LW36" i="1" a="1"/>
  <c r="LW36" i="1" s="1"/>
  <c r="LY36" i="1" a="1"/>
  <c r="LY36" i="1" s="1"/>
  <c r="MB36" i="1" a="1"/>
  <c r="MB36" i="1" s="1"/>
  <c r="MC36" i="1" a="1"/>
  <c r="MC36" i="1" s="1"/>
  <c r="MA36" i="1" a="1"/>
  <c r="MA36" i="1" s="1"/>
  <c r="LX36" i="1" a="1"/>
  <c r="LX36" i="1" s="1"/>
  <c r="CF47" i="1"/>
  <c r="AJ47" i="1" s="1"/>
  <c r="G46" i="1"/>
  <c r="KG46" i="1" a="1"/>
  <c r="KG46" i="1" s="1"/>
  <c r="KP46" i="1"/>
  <c r="AI47" i="1"/>
  <c r="D47" i="1"/>
  <c r="LB47" i="1"/>
  <c r="KL47" i="1"/>
  <c r="LH47" i="1"/>
  <c r="KZ47" i="1"/>
  <c r="KR47" i="1"/>
  <c r="KJ47" i="1"/>
  <c r="JV47" i="1"/>
  <c r="LG47" i="1"/>
  <c r="KY47" i="1"/>
  <c r="KQ47" i="1"/>
  <c r="KI47" i="1"/>
  <c r="JU47" i="1"/>
  <c r="LF47" i="1"/>
  <c r="KX47" i="1"/>
  <c r="KH47" i="1"/>
  <c r="JT47" i="1"/>
  <c r="LE47" i="1"/>
  <c r="KO47" i="1"/>
  <c r="JS47" i="1"/>
  <c r="LD47" i="1"/>
  <c r="KK47" i="1"/>
  <c r="JQ47" i="1"/>
  <c r="CI47" i="1"/>
  <c r="LA47" i="1"/>
  <c r="KS47" i="1"/>
  <c r="JW47" i="1"/>
  <c r="LC47" i="1"/>
  <c r="KN47" i="1"/>
  <c r="JR47" i="1"/>
  <c r="KM47" i="1"/>
  <c r="AY47" i="1"/>
  <c r="BC47" i="1"/>
  <c r="BA47" i="1"/>
  <c r="AZ47" i="1"/>
  <c r="AX47" i="1"/>
  <c r="BB47" i="1"/>
  <c r="JP47" i="1"/>
  <c r="JO47" i="1"/>
  <c r="JN47" i="1"/>
  <c r="JM47" i="1"/>
  <c r="JL47" i="1"/>
  <c r="MD47" i="1" a="1"/>
  <c r="MD47" i="1" s="1"/>
  <c r="LZ47" i="1" a="1"/>
  <c r="LZ47" i="1" s="1"/>
  <c r="LW47" i="1" a="1"/>
  <c r="LW47" i="1" s="1"/>
  <c r="LY47" i="1" a="1"/>
  <c r="LY47" i="1" s="1"/>
  <c r="MC47" i="1" a="1"/>
  <c r="MC47" i="1" s="1"/>
  <c r="MB47" i="1" a="1"/>
  <c r="MB47" i="1" s="1"/>
  <c r="LX47" i="1" a="1"/>
  <c r="LX47" i="1" s="1"/>
  <c r="MA47" i="1" a="1"/>
  <c r="MA47" i="1" s="1"/>
  <c r="KT47" i="1"/>
  <c r="IG47" i="1"/>
  <c r="KW47" i="1"/>
  <c r="KV47" i="1"/>
  <c r="KU47" i="1"/>
  <c r="IJ47" i="1"/>
  <c r="IH47" i="1"/>
  <c r="E47" i="1"/>
  <c r="AH47" i="1"/>
  <c r="AG47" i="1"/>
  <c r="LR37" i="1" l="1" a="1"/>
  <c r="LR37" i="1" s="1"/>
  <c r="LT37" i="1" a="1"/>
  <c r="LT37" i="1" s="1"/>
  <c r="LS37" i="1" a="1"/>
  <c r="LS37" i="1" s="1"/>
  <c r="MA37" i="1" a="1"/>
  <c r="MA37" i="1" s="1"/>
  <c r="LQ37" i="1" a="1"/>
  <c r="LQ37" i="1" s="1"/>
  <c r="LZ37" i="1" a="1"/>
  <c r="LZ37" i="1" s="1"/>
  <c r="MB37" i="1" a="1"/>
  <c r="MB37" i="1" s="1"/>
  <c r="LX37" i="1" a="1"/>
  <c r="LX37" i="1" s="1"/>
  <c r="LY37" i="1" a="1"/>
  <c r="LY37" i="1" s="1"/>
  <c r="MD37" i="1" a="1"/>
  <c r="MD37" i="1" s="1"/>
  <c r="MC37" i="1" a="1"/>
  <c r="MC37" i="1" s="1"/>
  <c r="LW37" i="1" a="1"/>
  <c r="LW37" i="1" s="1"/>
  <c r="G47" i="1"/>
  <c r="KG47" i="1" a="1"/>
  <c r="KG47" i="1" s="1"/>
  <c r="KP47" i="1"/>
  <c r="JY48" i="1" l="1"/>
  <c r="JX48" i="1" s="1" a="1"/>
  <c r="JX48" i="1" s="1"/>
  <c r="S48" i="1"/>
  <c r="LV48" i="1" s="1"/>
  <c r="CF48" i="1" l="1"/>
  <c r="AJ48" i="1" s="1"/>
  <c r="W48" i="1"/>
  <c r="K48" i="1"/>
  <c r="H48" i="1"/>
  <c r="Q48" i="1"/>
  <c r="N48" i="1"/>
  <c r="M48" i="1"/>
  <c r="B48" i="1"/>
  <c r="O48" i="1"/>
  <c r="LT48" i="1" l="1" a="1"/>
  <c r="LT48" i="1" s="1"/>
  <c r="LS48" i="1" a="1"/>
  <c r="LS48" i="1" s="1"/>
  <c r="LQ48" i="1" a="1"/>
  <c r="LQ48" i="1" s="1"/>
  <c r="LR48" i="1" a="1"/>
  <c r="LR48" i="1" s="1"/>
  <c r="IG48" i="1"/>
  <c r="KW48" i="1"/>
  <c r="KV48" i="1"/>
  <c r="KU48" i="1"/>
  <c r="IJ48" i="1"/>
  <c r="KT48" i="1"/>
  <c r="AH48" i="1"/>
  <c r="AG48" i="1"/>
  <c r="IH48" i="1"/>
  <c r="E48" i="1"/>
  <c r="G48" i="1" s="1"/>
  <c r="JN48" i="1"/>
  <c r="JM48" i="1"/>
  <c r="JL48" i="1"/>
  <c r="BA48" i="1"/>
  <c r="AY48" i="1"/>
  <c r="AX48" i="1"/>
  <c r="BC48" i="1"/>
  <c r="AZ48" i="1"/>
  <c r="BB48" i="1"/>
  <c r="MD48" i="1" a="1"/>
  <c r="MD48" i="1" s="1"/>
  <c r="LZ48" i="1" a="1"/>
  <c r="LZ48" i="1" s="1"/>
  <c r="MC48" i="1" a="1"/>
  <c r="MC48" i="1" s="1"/>
  <c r="LY48" i="1" a="1"/>
  <c r="LY48" i="1" s="1"/>
  <c r="MB48" i="1" a="1"/>
  <c r="MB48" i="1" s="1"/>
  <c r="LX48" i="1" a="1"/>
  <c r="LX48" i="1" s="1"/>
  <c r="MA48" i="1" a="1"/>
  <c r="MA48" i="1" s="1"/>
  <c r="LW48" i="1" a="1"/>
  <c r="LW48" i="1" s="1"/>
  <c r="D48" i="1"/>
  <c r="AI48" i="1"/>
  <c r="LH48" i="1"/>
  <c r="KZ48" i="1"/>
  <c r="KR48" i="1"/>
  <c r="KJ48" i="1"/>
  <c r="JV48" i="1"/>
  <c r="LG48" i="1"/>
  <c r="KY48" i="1"/>
  <c r="KQ48" i="1"/>
  <c r="KI48" i="1"/>
  <c r="JU48" i="1"/>
  <c r="LF48" i="1"/>
  <c r="KX48" i="1"/>
  <c r="KH48" i="1"/>
  <c r="JT48" i="1"/>
  <c r="LE48" i="1"/>
  <c r="KO48" i="1"/>
  <c r="JS48" i="1"/>
  <c r="LD48" i="1"/>
  <c r="KN48" i="1"/>
  <c r="JR48" i="1"/>
  <c r="LC48" i="1"/>
  <c r="KM48" i="1"/>
  <c r="JQ48" i="1"/>
  <c r="LB48" i="1"/>
  <c r="KL48" i="1"/>
  <c r="JW48" i="1"/>
  <c r="KS48" i="1"/>
  <c r="LA48" i="1"/>
  <c r="KK48" i="1"/>
  <c r="JP48" i="1"/>
  <c r="JO48" i="1"/>
  <c r="KP48" i="1" l="1"/>
  <c r="KG48" i="1" a="1"/>
  <c r="KG48" i="1" s="1"/>
  <c r="JO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L17" i="1"/>
  <c r="MR17" i="1"/>
  <c r="LG17" i="1"/>
  <c r="LF17" i="1"/>
  <c r="KS17" i="1"/>
  <c r="KR17" i="1"/>
  <c r="KG17" i="1"/>
  <c r="JP17" i="1"/>
  <c r="JO17" i="1"/>
  <c r="JN17" i="1"/>
  <c r="JM17" i="1"/>
  <c r="JL17" i="1"/>
  <c r="IG17" i="1"/>
  <c r="D17" i="1"/>
  <c r="A17" i="1"/>
  <c r="MT7" i="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H31" i="1"/>
  <c r="BA31" i="1" l="1"/>
  <c r="AZ31" i="1"/>
  <c r="AY31" i="1"/>
  <c r="AX31" i="1"/>
  <c r="BC31" i="1"/>
  <c r="BB31" i="1"/>
  <c r="N17" i="1"/>
  <c r="JO16" i="1" l="1"/>
  <c r="JP16" i="1"/>
  <c r="JP24" i="1"/>
  <c r="JO24" i="1"/>
  <c r="JP30" i="1"/>
  <c r="JC5" i="1"/>
  <c r="JC131" i="1" s="1"/>
  <c r="JB5" i="1"/>
  <c r="JB131" i="1" s="1"/>
  <c r="JA5" i="1"/>
  <c r="JA131" i="1" s="1"/>
  <c r="IZ5" i="1"/>
  <c r="IZ131" i="1" s="1"/>
  <c r="IY5" i="1"/>
  <c r="IY131" i="1" s="1"/>
  <c r="IX5" i="1"/>
  <c r="IX131" i="1" s="1"/>
  <c r="IW5" i="1"/>
  <c r="IW131" i="1" s="1"/>
  <c r="IV5" i="1"/>
  <c r="IV131" i="1" s="1"/>
  <c r="IU5" i="1"/>
  <c r="IU131" i="1" s="1"/>
  <c r="JF5" i="1"/>
  <c r="JF131" i="1" s="1"/>
  <c r="IK26" i="1" a="1"/>
  <c r="IK26" i="1" s="1"/>
  <c r="IK25" i="1" a="1"/>
  <c r="IK25" i="1" s="1"/>
  <c r="IK24" i="1" a="1"/>
  <c r="IK24" i="1" s="1"/>
  <c r="J30" i="1"/>
  <c r="J24" i="1"/>
  <c r="AL102" i="1"/>
  <c r="A102" i="1"/>
  <c r="IK5" i="1"/>
  <c r="IK131" i="1" s="1"/>
  <c r="A113" i="5"/>
  <c r="JG5" i="1"/>
  <c r="JG131" i="1" s="1"/>
  <c r="JH5" i="1"/>
  <c r="JH131" i="1" s="1"/>
  <c r="A122" i="5"/>
  <c r="JI5" i="1"/>
  <c r="JI131" i="1" s="1"/>
  <c r="JX30" i="1" a="1"/>
  <c r="JX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131" i="1" s="1"/>
  <c r="IC5" i="1"/>
  <c r="IC131" i="1" s="1"/>
  <c r="IB5" i="1"/>
  <c r="IB131" i="1" s="1"/>
  <c r="IA5" i="1"/>
  <c r="IA131" i="1" s="1"/>
  <c r="HZ5" i="1"/>
  <c r="HZ131" i="1" s="1"/>
  <c r="HY5" i="1"/>
  <c r="HY131" i="1" s="1"/>
  <c r="HX5" i="1"/>
  <c r="HX131" i="1" s="1"/>
  <c r="HW5" i="1"/>
  <c r="HW131" i="1" s="1"/>
  <c r="HV5" i="1"/>
  <c r="HV131" i="1" s="1"/>
  <c r="HU5" i="1"/>
  <c r="HU131" i="1" s="1"/>
  <c r="HT5" i="1"/>
  <c r="HT131" i="1" s="1"/>
  <c r="HS5" i="1"/>
  <c r="HS131" i="1" s="1"/>
  <c r="HR5" i="1"/>
  <c r="HR131" i="1" s="1"/>
  <c r="HQ5" i="1"/>
  <c r="HQ131" i="1" s="1"/>
  <c r="HP5" i="1"/>
  <c r="HP131" i="1" s="1"/>
  <c r="HO5" i="1"/>
  <c r="HO131" i="1" s="1"/>
  <c r="HN5" i="1"/>
  <c r="HN131" i="1" s="1"/>
  <c r="HM5" i="1"/>
  <c r="HM131" i="1" s="1"/>
  <c r="HL5" i="1"/>
  <c r="HL131" i="1" s="1"/>
  <c r="HK5" i="1"/>
  <c r="HK131" i="1" s="1"/>
  <c r="HJ5" i="1"/>
  <c r="HJ131" i="1" s="1"/>
  <c r="HI5" i="1"/>
  <c r="HI131" i="1" s="1"/>
  <c r="HH5" i="1"/>
  <c r="HH131" i="1" s="1"/>
  <c r="HG5" i="1"/>
  <c r="HG131" i="1" s="1"/>
  <c r="HF5" i="1"/>
  <c r="HF131" i="1" s="1"/>
  <c r="HE5" i="1"/>
  <c r="HE131" i="1" s="1"/>
  <c r="HD5" i="1"/>
  <c r="HD131" i="1" s="1"/>
  <c r="HC5" i="1"/>
  <c r="HC131" i="1" s="1"/>
  <c r="HB5" i="1"/>
  <c r="HB131" i="1" s="1"/>
  <c r="HA5" i="1"/>
  <c r="HA131" i="1" s="1"/>
  <c r="GZ5" i="1"/>
  <c r="GZ131" i="1" s="1"/>
  <c r="GY5" i="1"/>
  <c r="GY131" i="1" s="1"/>
  <c r="GX5" i="1"/>
  <c r="GX131" i="1" s="1"/>
  <c r="GW5" i="1"/>
  <c r="GW131" i="1" s="1"/>
  <c r="GV5" i="1"/>
  <c r="GV131" i="1" s="1"/>
  <c r="GU5" i="1"/>
  <c r="GU131" i="1" s="1"/>
  <c r="GT5" i="1"/>
  <c r="GT131" i="1" s="1"/>
  <c r="GS5" i="1"/>
  <c r="GS131" i="1" s="1"/>
  <c r="GR5" i="1"/>
  <c r="GR131" i="1" s="1"/>
  <c r="GQ5" i="1"/>
  <c r="GQ131" i="1" s="1"/>
  <c r="GP5" i="1"/>
  <c r="GP131" i="1" s="1"/>
  <c r="GO5" i="1"/>
  <c r="GO131" i="1" s="1"/>
  <c r="GN5" i="1"/>
  <c r="GN131" i="1" s="1"/>
  <c r="GM5" i="1"/>
  <c r="GM131" i="1" s="1"/>
  <c r="GL5" i="1"/>
  <c r="GL131" i="1" s="1"/>
  <c r="GK5" i="1"/>
  <c r="GK131" i="1" s="1"/>
  <c r="GJ5" i="1"/>
  <c r="GJ131" i="1" s="1"/>
  <c r="GI5" i="1"/>
  <c r="GI131" i="1" s="1"/>
  <c r="GH5" i="1"/>
  <c r="GH131" i="1" s="1"/>
  <c r="GG5" i="1"/>
  <c r="GG131" i="1" s="1"/>
  <c r="GF5" i="1"/>
  <c r="GF131" i="1" s="1"/>
  <c r="GE5" i="1"/>
  <c r="GE131" i="1" s="1"/>
  <c r="GD5" i="1"/>
  <c r="GD131" i="1" s="1"/>
  <c r="GC5" i="1"/>
  <c r="GC131" i="1" s="1"/>
  <c r="GB5" i="1"/>
  <c r="GB131" i="1" s="1"/>
  <c r="GA5" i="1"/>
  <c r="GA131" i="1" s="1"/>
  <c r="FZ5" i="1"/>
  <c r="FZ131" i="1" s="1"/>
  <c r="FY5" i="1"/>
  <c r="FY131" i="1" s="1"/>
  <c r="FX5" i="1"/>
  <c r="FX131" i="1" s="1"/>
  <c r="FW5" i="1"/>
  <c r="FW131" i="1" s="1"/>
  <c r="FV5" i="1"/>
  <c r="FV131" i="1" s="1"/>
  <c r="FU5" i="1"/>
  <c r="FU131" i="1" s="1"/>
  <c r="FT5" i="1"/>
  <c r="FT131" i="1" s="1"/>
  <c r="FS5" i="1"/>
  <c r="FS131" i="1" s="1"/>
  <c r="FR5" i="1"/>
  <c r="FR131" i="1" s="1"/>
  <c r="FQ5" i="1"/>
  <c r="FQ131" i="1" s="1"/>
  <c r="FP5" i="1"/>
  <c r="FP131" i="1" s="1"/>
  <c r="FO5" i="1"/>
  <c r="FO131" i="1" s="1"/>
  <c r="FN5" i="1"/>
  <c r="FN131" i="1" s="1"/>
  <c r="FM5" i="1"/>
  <c r="FM131" i="1" s="1"/>
  <c r="FL5" i="1"/>
  <c r="FL131" i="1" s="1"/>
  <c r="FK5" i="1"/>
  <c r="FK131" i="1" s="1"/>
  <c r="FJ5" i="1"/>
  <c r="FJ131" i="1" s="1"/>
  <c r="FI5" i="1"/>
  <c r="FI131" i="1" s="1"/>
  <c r="FH5" i="1"/>
  <c r="FH131" i="1" s="1"/>
  <c r="FG5" i="1"/>
  <c r="FG131" i="1" s="1"/>
  <c r="FF5" i="1"/>
  <c r="FF131" i="1" s="1"/>
  <c r="FE5" i="1"/>
  <c r="FE131" i="1" s="1"/>
  <c r="FD5" i="1"/>
  <c r="FD131" i="1" s="1"/>
  <c r="FC5" i="1"/>
  <c r="FC131" i="1" s="1"/>
  <c r="FB5" i="1"/>
  <c r="FB131" i="1" s="1"/>
  <c r="FA5" i="1"/>
  <c r="FA131" i="1" s="1"/>
  <c r="EZ5" i="1"/>
  <c r="EZ131" i="1" s="1"/>
  <c r="EY5" i="1"/>
  <c r="EY131" i="1" s="1"/>
  <c r="EX5" i="1"/>
  <c r="EX131" i="1" s="1"/>
  <c r="EW5" i="1"/>
  <c r="EW131" i="1" s="1"/>
  <c r="EV5" i="1"/>
  <c r="EV131" i="1" s="1"/>
  <c r="EU5" i="1"/>
  <c r="EU131" i="1" s="1"/>
  <c r="ET5" i="1"/>
  <c r="ET131" i="1" s="1"/>
  <c r="ES5" i="1"/>
  <c r="ES131" i="1" s="1"/>
  <c r="ER5" i="1"/>
  <c r="ER131" i="1" s="1"/>
  <c r="EQ5" i="1"/>
  <c r="EQ131" i="1" s="1"/>
  <c r="EP5" i="1"/>
  <c r="EP131" i="1" s="1"/>
  <c r="EO5" i="1"/>
  <c r="EO131" i="1" s="1"/>
  <c r="EN5" i="1"/>
  <c r="EN131" i="1" s="1"/>
  <c r="EM5" i="1"/>
  <c r="EM131" i="1" s="1"/>
  <c r="EL5" i="1"/>
  <c r="EL131" i="1" s="1"/>
  <c r="EK5" i="1"/>
  <c r="EK131" i="1" s="1"/>
  <c r="EJ5" i="1"/>
  <c r="EJ131" i="1" s="1"/>
  <c r="EI5" i="1"/>
  <c r="EI131" i="1" s="1"/>
  <c r="EH5" i="1"/>
  <c r="EH13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131"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131" i="1"/>
  <c r="F131" i="1"/>
  <c r="E131" i="1"/>
  <c r="C131" i="1"/>
  <c r="B131" i="1"/>
  <c r="DL131" i="1"/>
  <c r="DK131" i="1"/>
  <c r="DJ131" i="1"/>
  <c r="DI131" i="1"/>
  <c r="DH131" i="1"/>
  <c r="DG131" i="1"/>
  <c r="DF131" i="1"/>
  <c r="DE131" i="1"/>
  <c r="DD131" i="1"/>
  <c r="DC131" i="1"/>
  <c r="DB131" i="1"/>
  <c r="DA131" i="1"/>
  <c r="DL13" i="1"/>
  <c r="DK13" i="1"/>
  <c r="DJ13" i="1"/>
  <c r="DI13" i="1"/>
  <c r="DH13" i="1"/>
  <c r="DG13" i="1"/>
  <c r="DF13" i="1"/>
  <c r="DE13" i="1"/>
  <c r="DD13" i="1"/>
  <c r="DC13" i="1"/>
  <c r="DB13" i="1"/>
  <c r="DA13" i="1"/>
  <c r="II5" i="1"/>
  <c r="II131" i="1" s="1"/>
  <c r="LC30" i="1"/>
  <c r="LC5" i="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KF5" i="1"/>
  <c r="KF131" i="1" s="1"/>
  <c r="KE5" i="1"/>
  <c r="KE131" i="1" s="1"/>
  <c r="KD5" i="1"/>
  <c r="KD131" i="1" s="1"/>
  <c r="KC5" i="1"/>
  <c r="KC131" i="1" s="1"/>
  <c r="KB5" i="1"/>
  <c r="KB131" i="1" s="1"/>
  <c r="KA5" i="1"/>
  <c r="KA131" i="1" s="1"/>
  <c r="JZ5" i="1"/>
  <c r="JZ131" i="1" s="1"/>
  <c r="LB5" i="1"/>
  <c r="LB131" i="1" s="1"/>
  <c r="KS5" i="1"/>
  <c r="KS131" i="1" s="1"/>
  <c r="AD59" i="4"/>
  <c r="AC59" i="4"/>
  <c r="W59" i="4"/>
  <c r="MP5" i="1"/>
  <c r="MP131" i="1" s="1"/>
  <c r="MO5" i="1"/>
  <c r="MO131" i="1" s="1"/>
  <c r="MN5" i="1"/>
  <c r="MN131" i="1" s="1"/>
  <c r="MM5" i="1"/>
  <c r="MM131" i="1" s="1"/>
  <c r="ML5" i="1"/>
  <c r="ML131" i="1" s="1"/>
  <c r="MK5" i="1"/>
  <c r="MK131" i="1" s="1"/>
  <c r="MJ5" i="1"/>
  <c r="MJ131" i="1" s="1"/>
  <c r="KG30" i="1" a="1"/>
  <c r="KG30" i="1" s="1"/>
  <c r="KN5" i="1"/>
  <c r="KN131" i="1" s="1"/>
  <c r="KM5" i="1"/>
  <c r="KM131" i="1" s="1"/>
  <c r="KL5" i="1"/>
  <c r="KL131" i="1" s="1"/>
  <c r="KK5" i="1"/>
  <c r="KK131" i="1" s="1"/>
  <c r="KJ5" i="1"/>
  <c r="KJ131" i="1" s="1"/>
  <c r="KI5" i="1"/>
  <c r="KI131" i="1" s="1"/>
  <c r="ME24" i="1"/>
  <c r="LU24" i="1"/>
  <c r="LV30" i="1"/>
  <c r="LP14" i="1"/>
  <c r="LN14" i="1"/>
  <c r="LM14" i="1"/>
  <c r="JN30" i="1"/>
  <c r="JM30" i="1"/>
  <c r="JL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131" i="1" s="1"/>
  <c r="AZ5" i="1"/>
  <c r="AY5" i="1"/>
  <c r="A14" i="1"/>
  <c r="A13" i="1"/>
  <c r="B14" i="1" s="1"/>
  <c r="JE5" i="1"/>
  <c r="JE131" i="1" s="1"/>
  <c r="EG77" i="1" l="1"/>
  <c r="EG86" i="1"/>
  <c r="EG95" i="1"/>
  <c r="B90" i="1"/>
  <c r="B81" i="1"/>
  <c r="B118" i="1"/>
  <c r="B72" i="1"/>
  <c r="EG118" i="1"/>
  <c r="EG119" i="1"/>
  <c r="EG120" i="1"/>
  <c r="EG121" i="1"/>
  <c r="EG122" i="1"/>
  <c r="EG123" i="1"/>
  <c r="KK118" i="1"/>
  <c r="CL118" i="1"/>
  <c r="KJ118" i="1"/>
  <c r="BD118" i="1"/>
  <c r="LP118" i="1"/>
  <c r="KI118" i="1"/>
  <c r="CZ118" i="1"/>
  <c r="LO118" i="1"/>
  <c r="KH118" i="1"/>
  <c r="DO118" i="1"/>
  <c r="LN118" i="1"/>
  <c r="DN118" i="1"/>
  <c r="KL118" i="1"/>
  <c r="MH118" i="1"/>
  <c r="LM118" i="1"/>
  <c r="KN118" i="1"/>
  <c r="DU118" i="1"/>
  <c r="DM118" i="1"/>
  <c r="MG118" i="1"/>
  <c r="KM118" i="1"/>
  <c r="CM118" i="1"/>
  <c r="EG105" i="1"/>
  <c r="EG112" i="1"/>
  <c r="EG113" i="1"/>
  <c r="EG114" i="1"/>
  <c r="LS14" i="1"/>
  <c r="LT14" i="1"/>
  <c r="DX14" i="1"/>
  <c r="EC14" i="1"/>
  <c r="EC118" i="1" s="1"/>
  <c r="EB14" i="1"/>
  <c r="EB118" i="1" s="1"/>
  <c r="EA14" i="1"/>
  <c r="EA118" i="1" s="1"/>
  <c r="DY14" i="1"/>
  <c r="DY118" i="1" s="1"/>
  <c r="DZ14" i="1"/>
  <c r="DZ118" i="1" s="1"/>
  <c r="B109" i="1"/>
  <c r="KK109" i="1" s="1"/>
  <c r="B105" i="1"/>
  <c r="LN109" i="1"/>
  <c r="LM109" i="1"/>
  <c r="MH109" i="1"/>
  <c r="KM109" i="1"/>
  <c r="CZ109" i="1"/>
  <c r="BD109" i="1"/>
  <c r="MG109" i="1"/>
  <c r="LP109" i="1"/>
  <c r="KL109" i="1"/>
  <c r="DO109" i="1"/>
  <c r="LO109" i="1"/>
  <c r="KJ109" i="1"/>
  <c r="DN109" i="1"/>
  <c r="KI109" i="1"/>
  <c r="DU109" i="1"/>
  <c r="DM109" i="1"/>
  <c r="KH109" i="1"/>
  <c r="CM109" i="1"/>
  <c r="CL109" i="1"/>
  <c r="KN109" i="1"/>
  <c r="EG110" i="1"/>
  <c r="EG109" i="1"/>
  <c r="EG111" i="1"/>
  <c r="B52" i="1"/>
  <c r="CL52" i="1" s="1"/>
  <c r="B63" i="1"/>
  <c r="EG59" i="1"/>
  <c r="EG68" i="1"/>
  <c r="LQ14" i="1"/>
  <c r="LR14" i="1"/>
  <c r="B41" i="1"/>
  <c r="MG41" i="1" s="1"/>
  <c r="B99" i="1"/>
  <c r="EG48" i="1"/>
  <c r="EG99" i="1"/>
  <c r="EG100" i="1"/>
  <c r="EG101" i="1"/>
  <c r="LX14" i="1"/>
  <c r="LW14" i="1"/>
  <c r="MB14" i="1"/>
  <c r="MA14" i="1"/>
  <c r="MD14" i="1"/>
  <c r="MC14" i="1"/>
  <c r="LZ14" i="1"/>
  <c r="LY14" i="1"/>
  <c r="H26" i="1"/>
  <c r="BB25" i="1"/>
  <c r="BA25" i="1"/>
  <c r="AX25" i="1"/>
  <c r="AZ25" i="1"/>
  <c r="AY25" i="1"/>
  <c r="BC25" i="1"/>
  <c r="H33" i="1"/>
  <c r="BC32" i="1"/>
  <c r="BB32" i="1"/>
  <c r="BA32" i="1"/>
  <c r="AZ32" i="1"/>
  <c r="AY32" i="1"/>
  <c r="AX32" i="1"/>
  <c r="MR14" i="1"/>
  <c r="MR109" i="1" s="1"/>
  <c r="AY18" i="8"/>
  <c r="AN18" i="8" s="1"/>
  <c r="AX20" i="7"/>
  <c r="AM20" i="7" s="1"/>
  <c r="BA20" i="7"/>
  <c r="AP20" i="7" s="1"/>
  <c r="IX14" i="1"/>
  <c r="IX109" i="1" s="1"/>
  <c r="JB14" i="1"/>
  <c r="IW14" i="1"/>
  <c r="IW118" i="1" s="1"/>
  <c r="JC14" i="1"/>
  <c r="JC118" i="1" s="1"/>
  <c r="IV14" i="1"/>
  <c r="IV109" i="1" s="1"/>
  <c r="IU14" i="1"/>
  <c r="IU118" i="1" s="1"/>
  <c r="IZ14" i="1"/>
  <c r="IZ109" i="1" s="1"/>
  <c r="IY14" i="1"/>
  <c r="IY118" i="1" s="1"/>
  <c r="JA14" i="1"/>
  <c r="JA109" i="1" s="1"/>
  <c r="IK14" i="1"/>
  <c r="JF14" i="1"/>
  <c r="JF109" i="1" s="1"/>
  <c r="EH9" i="1"/>
  <c r="JG14" i="1"/>
  <c r="JG109" i="1" s="1"/>
  <c r="JH14" i="1"/>
  <c r="JH118" i="1" s="1"/>
  <c r="JI14" i="1"/>
  <c r="JI118"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18" i="1" s="1"/>
  <c r="DJ14" i="1"/>
  <c r="DJ118" i="1" s="1"/>
  <c r="DL14" i="1"/>
  <c r="DL109" i="1" s="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09" i="1" s="1"/>
  <c r="DI14" i="1"/>
  <c r="DI118" i="1" s="1"/>
  <c r="DK14" i="1"/>
  <c r="DK109" i="1" s="1"/>
  <c r="DA14" i="1"/>
  <c r="DA118" i="1" s="1"/>
  <c r="DC14" i="1"/>
  <c r="DC109" i="1" s="1"/>
  <c r="JZ37" i="1"/>
  <c r="KA37" i="1"/>
  <c r="KB37" i="1"/>
  <c r="KC37" i="1"/>
  <c r="KD37" i="1"/>
  <c r="KE37" i="1"/>
  <c r="KF37" i="1"/>
  <c r="DD14" i="1"/>
  <c r="DD109" i="1" s="1"/>
  <c r="DE14" i="1"/>
  <c r="DE118" i="1" s="1"/>
  <c r="DF14" i="1"/>
  <c r="DF109" i="1" s="1"/>
  <c r="II13" i="1"/>
  <c r="II16" i="1" s="1"/>
  <c r="KF13" i="1"/>
  <c r="LB13" i="1"/>
  <c r="LB17" i="1" s="1"/>
  <c r="JZ13" i="1"/>
  <c r="KA13" i="1"/>
  <c r="KB13" i="1"/>
  <c r="KC13" i="1"/>
  <c r="KC17" i="1" s="1"/>
  <c r="KD13" i="1"/>
  <c r="KD17" i="1" s="1"/>
  <c r="KE13" i="1"/>
  <c r="KE17" i="1" s="1"/>
  <c r="LC131" i="1"/>
  <c r="LC13" i="1"/>
  <c r="LC17" i="1" s="1"/>
  <c r="KS14" i="1"/>
  <c r="KS109" i="1" s="1"/>
  <c r="KS16" i="1"/>
  <c r="KI13" i="1"/>
  <c r="KJ13" i="1"/>
  <c r="KK13" i="1"/>
  <c r="KL13" i="1"/>
  <c r="KM13" i="1"/>
  <c r="KN13" i="1"/>
  <c r="AY131" i="1"/>
  <c r="AY13" i="1"/>
  <c r="AZ131" i="1"/>
  <c r="AZ13" i="1"/>
  <c r="BA13" i="1"/>
  <c r="JE13" i="1"/>
  <c r="DX109" i="1" l="1"/>
  <c r="CM52" i="1"/>
  <c r="MH52" i="1"/>
  <c r="JI81" i="1"/>
  <c r="JA81" i="1"/>
  <c r="IK81" i="1"/>
  <c r="EB81" i="1"/>
  <c r="DL81" i="1"/>
  <c r="DD81" i="1"/>
  <c r="CM81" i="1"/>
  <c r="DC81" i="1"/>
  <c r="CL81" i="1"/>
  <c r="LP81" i="1"/>
  <c r="JH81" i="1"/>
  <c r="IZ81" i="1"/>
  <c r="EA81" i="1"/>
  <c r="DK81" i="1"/>
  <c r="MR81" i="1"/>
  <c r="LO81" i="1"/>
  <c r="JG81" i="1"/>
  <c r="IY81" i="1"/>
  <c r="DZ81" i="1"/>
  <c r="DJ81" i="1"/>
  <c r="DB81" i="1"/>
  <c r="DE81" i="1"/>
  <c r="LN81" i="1"/>
  <c r="JF81" i="1"/>
  <c r="IX81" i="1"/>
  <c r="DY81" i="1"/>
  <c r="DI81" i="1"/>
  <c r="DA81" i="1"/>
  <c r="BD81" i="1"/>
  <c r="DO81" i="1"/>
  <c r="MH81" i="1"/>
  <c r="LM81" i="1"/>
  <c r="IW81" i="1"/>
  <c r="DX81" i="1"/>
  <c r="DH81" i="1"/>
  <c r="CZ81" i="1"/>
  <c r="IV81" i="1"/>
  <c r="DG81" i="1"/>
  <c r="JB81" i="1"/>
  <c r="EC81" i="1"/>
  <c r="DM81" i="1"/>
  <c r="MG81" i="1"/>
  <c r="DU81" i="1"/>
  <c r="DU86" i="1" s="1"/>
  <c r="JC81" i="1"/>
  <c r="IU81" i="1"/>
  <c r="DN81" i="1"/>
  <c r="DF81" i="1"/>
  <c r="CZ52" i="1"/>
  <c r="EH77" i="1"/>
  <c r="EH86" i="1"/>
  <c r="EH95" i="1"/>
  <c r="MR90" i="1"/>
  <c r="LO90" i="1"/>
  <c r="JG90" i="1"/>
  <c r="IY90" i="1"/>
  <c r="DZ90" i="1"/>
  <c r="DJ90" i="1"/>
  <c r="DB90" i="1"/>
  <c r="LN90" i="1"/>
  <c r="JF90" i="1"/>
  <c r="IX90" i="1"/>
  <c r="DY90" i="1"/>
  <c r="DI90" i="1"/>
  <c r="DA90" i="1"/>
  <c r="BD90" i="1"/>
  <c r="MH90" i="1"/>
  <c r="LM90" i="1"/>
  <c r="IW90" i="1"/>
  <c r="DX90" i="1"/>
  <c r="DH90" i="1"/>
  <c r="CZ90" i="1"/>
  <c r="MG90" i="1"/>
  <c r="IV90" i="1"/>
  <c r="DO90" i="1"/>
  <c r="DG90" i="1"/>
  <c r="JC90" i="1"/>
  <c r="IU90" i="1"/>
  <c r="DN90" i="1"/>
  <c r="DF90" i="1"/>
  <c r="JB90" i="1"/>
  <c r="JI90" i="1"/>
  <c r="JA90" i="1"/>
  <c r="IK90" i="1"/>
  <c r="EB90" i="1"/>
  <c r="DL90" i="1"/>
  <c r="DD90" i="1"/>
  <c r="CM90" i="1"/>
  <c r="DK90" i="1"/>
  <c r="DE90" i="1"/>
  <c r="JH90" i="1"/>
  <c r="DC90" i="1"/>
  <c r="LP90" i="1"/>
  <c r="IZ90" i="1"/>
  <c r="EC90" i="1"/>
  <c r="EA90" i="1"/>
  <c r="DU90" i="1"/>
  <c r="DU95" i="1" s="1"/>
  <c r="CL90" i="1"/>
  <c r="DM90" i="1"/>
  <c r="DB52" i="1"/>
  <c r="DB59" i="1" s="1"/>
  <c r="IK52" i="1"/>
  <c r="JB52" i="1"/>
  <c r="JB56" i="1" s="1"/>
  <c r="MR72" i="1"/>
  <c r="LP72" i="1"/>
  <c r="JH72" i="1"/>
  <c r="IZ72" i="1"/>
  <c r="EA72" i="1"/>
  <c r="DK72" i="1"/>
  <c r="DC72" i="1"/>
  <c r="CL72" i="1"/>
  <c r="LO72" i="1"/>
  <c r="JG72" i="1"/>
  <c r="IY72" i="1"/>
  <c r="DZ72" i="1"/>
  <c r="DJ72" i="1"/>
  <c r="DB72" i="1"/>
  <c r="LN72" i="1"/>
  <c r="JF72" i="1"/>
  <c r="IX72" i="1"/>
  <c r="DY72" i="1"/>
  <c r="DI72" i="1"/>
  <c r="DA72" i="1"/>
  <c r="BD72" i="1"/>
  <c r="JA72" i="1"/>
  <c r="IK72" i="1"/>
  <c r="EB72" i="1"/>
  <c r="DD72" i="1"/>
  <c r="MH72" i="1"/>
  <c r="LM72" i="1"/>
  <c r="IW72" i="1"/>
  <c r="DX72" i="1"/>
  <c r="DH72" i="1"/>
  <c r="CZ72" i="1"/>
  <c r="MG72" i="1"/>
  <c r="IV72" i="1"/>
  <c r="DO72" i="1"/>
  <c r="DG72" i="1"/>
  <c r="JB72" i="1"/>
  <c r="EC72" i="1"/>
  <c r="DM72" i="1"/>
  <c r="JI72" i="1"/>
  <c r="DL72" i="1"/>
  <c r="CM72" i="1"/>
  <c r="JC72" i="1"/>
  <c r="IU72" i="1"/>
  <c r="DN72" i="1"/>
  <c r="DF72" i="1"/>
  <c r="DE72" i="1"/>
  <c r="DU72" i="1"/>
  <c r="DU77" i="1" s="1"/>
  <c r="DL118" i="1"/>
  <c r="MR118" i="1"/>
  <c r="EH118" i="1"/>
  <c r="EH119" i="1"/>
  <c r="EH120" i="1"/>
  <c r="EH121" i="1"/>
  <c r="EH122" i="1"/>
  <c r="EH123" i="1"/>
  <c r="KS118" i="1"/>
  <c r="DD118" i="1"/>
  <c r="KG118" i="1" a="1"/>
  <c r="KG118" i="1" s="1"/>
  <c r="DH118" i="1"/>
  <c r="JG118" i="1"/>
  <c r="JB118" i="1"/>
  <c r="DX118" i="1"/>
  <c r="IX118" i="1"/>
  <c r="DF118" i="1"/>
  <c r="DC118" i="1"/>
  <c r="JF118" i="1"/>
  <c r="IZ118" i="1"/>
  <c r="JA118" i="1"/>
  <c r="DK118" i="1"/>
  <c r="IV118" i="1"/>
  <c r="DB118" i="1"/>
  <c r="DA41" i="1"/>
  <c r="DA46" i="1" s="1"/>
  <c r="JH41" i="1"/>
  <c r="JH42" i="1" s="1"/>
  <c r="IU41" i="1"/>
  <c r="EH105" i="1"/>
  <c r="EH112" i="1"/>
  <c r="EH113" i="1"/>
  <c r="EH114" i="1"/>
  <c r="DM41" i="1"/>
  <c r="KS105" i="1"/>
  <c r="KK105" i="1"/>
  <c r="JF105" i="1"/>
  <c r="IX105" i="1"/>
  <c r="DL105" i="1"/>
  <c r="DD105" i="1"/>
  <c r="CM105" i="1"/>
  <c r="MH105" i="1"/>
  <c r="KJ105" i="1"/>
  <c r="IW105" i="1"/>
  <c r="DK105" i="1"/>
  <c r="DC105" i="1"/>
  <c r="CL105" i="1"/>
  <c r="KM105" i="1"/>
  <c r="JH105" i="1"/>
  <c r="IZ105" i="1"/>
  <c r="DN105" i="1"/>
  <c r="DF105" i="1"/>
  <c r="LM105" i="1"/>
  <c r="IV105" i="1"/>
  <c r="DI105" i="1"/>
  <c r="JI105" i="1"/>
  <c r="IU105" i="1"/>
  <c r="DU105" i="1"/>
  <c r="DH105" i="1"/>
  <c r="DJ105" i="1"/>
  <c r="JG105" i="1"/>
  <c r="DG105" i="1"/>
  <c r="MG105" i="1"/>
  <c r="KN105" i="1"/>
  <c r="DE105" i="1"/>
  <c r="KL105" i="1"/>
  <c r="JC105" i="1"/>
  <c r="DB105" i="1"/>
  <c r="IY105" i="1"/>
  <c r="MR105" i="1"/>
  <c r="LP105" i="1"/>
  <c r="KI105" i="1"/>
  <c r="JB105" i="1"/>
  <c r="DO105" i="1"/>
  <c r="DA105" i="1"/>
  <c r="LN105" i="1"/>
  <c r="LO105" i="1"/>
  <c r="KH105" i="1"/>
  <c r="JA105" i="1"/>
  <c r="DM105" i="1"/>
  <c r="CZ105" i="1"/>
  <c r="BD105" i="1"/>
  <c r="DE41" i="1"/>
  <c r="DE48" i="1" s="1"/>
  <c r="DJ41" i="1"/>
  <c r="DJ43" i="1" s="1"/>
  <c r="IY41" i="1"/>
  <c r="IY42" i="1" s="1"/>
  <c r="EB109" i="1"/>
  <c r="EA109" i="1"/>
  <c r="DZ109" i="1"/>
  <c r="DY109" i="1"/>
  <c r="EC109" i="1"/>
  <c r="EA99" i="1"/>
  <c r="DZ99" i="1"/>
  <c r="DY99" i="1"/>
  <c r="EC99" i="1"/>
  <c r="EB9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N52" i="1"/>
  <c r="LN53" i="1" s="1"/>
  <c r="DN52" i="1"/>
  <c r="JH109" i="1"/>
  <c r="DE109" i="1"/>
  <c r="BD52" i="1"/>
  <c r="BD53" i="1" s="1"/>
  <c r="DU52" i="1"/>
  <c r="DU59" i="1" s="1"/>
  <c r="DB109" i="1"/>
  <c r="IY109" i="1"/>
  <c r="JC109" i="1"/>
  <c r="DF52" i="1"/>
  <c r="DF55" i="1" s="1"/>
  <c r="IX52" i="1"/>
  <c r="IX54" i="1" s="1"/>
  <c r="LO52" i="1"/>
  <c r="LO56" i="1" s="1"/>
  <c r="DO52" i="1"/>
  <c r="DO58" i="1" s="1"/>
  <c r="DU58" i="1" s="1"/>
  <c r="DJ109" i="1"/>
  <c r="DD52" i="1"/>
  <c r="DD53" i="1" s="1"/>
  <c r="DC52" i="1"/>
  <c r="DC58" i="1" s="1"/>
  <c r="DG52" i="1"/>
  <c r="DG54" i="1" s="1"/>
  <c r="JI52" i="1"/>
  <c r="JI53" i="1" s="1"/>
  <c r="IZ52" i="1"/>
  <c r="IZ58" i="1" s="1"/>
  <c r="CZ99" i="1"/>
  <c r="DX99" i="1"/>
  <c r="DM52" i="1"/>
  <c r="JI109" i="1"/>
  <c r="DA109" i="1"/>
  <c r="JB109" i="1"/>
  <c r="DI109" i="1"/>
  <c r="EH109" i="1"/>
  <c r="EH110" i="1"/>
  <c r="EH111" i="1"/>
  <c r="JA52" i="1"/>
  <c r="JA53" i="1" s="1"/>
  <c r="CZ41" i="1"/>
  <c r="CZ44" i="1" s="1"/>
  <c r="DX41" i="1"/>
  <c r="LP52" i="1"/>
  <c r="LP55" i="1" s="1"/>
  <c r="JG52" i="1"/>
  <c r="JG55" i="1" s="1"/>
  <c r="LM52" i="1"/>
  <c r="LM56" i="1" s="1"/>
  <c r="MG52" i="1"/>
  <c r="MG55" i="1" s="1"/>
  <c r="IW109" i="1"/>
  <c r="KG109" i="1" a="1"/>
  <c r="KG109" i="1" s="1"/>
  <c r="DG109" i="1"/>
  <c r="IU109" i="1"/>
  <c r="EH59" i="1"/>
  <c r="EH68" i="1"/>
  <c r="MH41" i="1"/>
  <c r="MH45" i="1" s="1"/>
  <c r="LN41" i="1"/>
  <c r="LN48" i="1" s="1"/>
  <c r="MG63" i="1"/>
  <c r="LP63" i="1"/>
  <c r="JH63" i="1"/>
  <c r="IZ63" i="1"/>
  <c r="DU63" i="1"/>
  <c r="DU68" i="1" s="1"/>
  <c r="DM63" i="1"/>
  <c r="DE63" i="1"/>
  <c r="DD63" i="1"/>
  <c r="CM63" i="1"/>
  <c r="LO63" i="1"/>
  <c r="JG63" i="1"/>
  <c r="IY63" i="1"/>
  <c r="DL63" i="1"/>
  <c r="LN63" i="1"/>
  <c r="JF63" i="1"/>
  <c r="IX63" i="1"/>
  <c r="DK63" i="1"/>
  <c r="DC63" i="1"/>
  <c r="CL63" i="1"/>
  <c r="DB63" i="1"/>
  <c r="LM63" i="1"/>
  <c r="IW63" i="1"/>
  <c r="DJ63" i="1"/>
  <c r="IV63" i="1"/>
  <c r="DI63" i="1"/>
  <c r="DA63" i="1"/>
  <c r="BD63" i="1"/>
  <c r="MH63" i="1"/>
  <c r="IK63" i="1"/>
  <c r="MR63" i="1"/>
  <c r="JC63" i="1"/>
  <c r="IU63" i="1"/>
  <c r="DH63" i="1"/>
  <c r="CZ63" i="1"/>
  <c r="JI63" i="1"/>
  <c r="DN63" i="1"/>
  <c r="JB63" i="1"/>
  <c r="DO63" i="1"/>
  <c r="DG63" i="1"/>
  <c r="JA63" i="1"/>
  <c r="DF63" i="1"/>
  <c r="IK53" i="1"/>
  <c r="IK54" i="1"/>
  <c r="IK55" i="1"/>
  <c r="IK56" i="1"/>
  <c r="IK57" i="1"/>
  <c r="IK58" i="1"/>
  <c r="IK59" i="1"/>
  <c r="DA52" i="1"/>
  <c r="DK41" i="1"/>
  <c r="DK44" i="1" s="1"/>
  <c r="JG41" i="1"/>
  <c r="JG43" i="1" s="1"/>
  <c r="IV41" i="1"/>
  <c r="IV42" i="1" s="1"/>
  <c r="MR41" i="1"/>
  <c r="MR45" i="1" s="1"/>
  <c r="DU41" i="1"/>
  <c r="DU48" i="1" s="1"/>
  <c r="BD41" i="1"/>
  <c r="BD46" i="1" s="1"/>
  <c r="DJ52" i="1"/>
  <c r="CL53" i="1"/>
  <c r="CL54" i="1"/>
  <c r="CL55" i="1"/>
  <c r="CL56" i="1"/>
  <c r="CL57" i="1"/>
  <c r="CL58" i="1"/>
  <c r="DE52" i="1"/>
  <c r="JH52" i="1"/>
  <c r="DB54" i="1"/>
  <c r="IU52" i="1"/>
  <c r="DH41" i="1"/>
  <c r="DH44" i="1" s="1"/>
  <c r="JF41" i="1"/>
  <c r="JF42" i="1" s="1"/>
  <c r="IW41" i="1"/>
  <c r="IW48" i="1" s="1"/>
  <c r="LP41" i="1"/>
  <c r="LP42" i="1" s="1"/>
  <c r="CL41" i="1"/>
  <c r="CL45" i="1" s="1"/>
  <c r="IV52" i="1"/>
  <c r="DB41" i="1"/>
  <c r="DB43" i="1" s="1"/>
  <c r="IK41" i="1"/>
  <c r="IK44" i="1" s="1"/>
  <c r="JB41" i="1"/>
  <c r="JB42" i="1" s="1"/>
  <c r="DN41" i="1"/>
  <c r="LO41" i="1"/>
  <c r="LO44" i="1" s="1"/>
  <c r="DK52" i="1"/>
  <c r="JC52" i="1"/>
  <c r="MH53" i="1"/>
  <c r="MH54" i="1"/>
  <c r="MH55" i="1"/>
  <c r="MH56" i="1"/>
  <c r="MH57" i="1"/>
  <c r="MH58" i="1"/>
  <c r="MH59" i="1"/>
  <c r="DH52" i="1"/>
  <c r="MR52" i="1"/>
  <c r="DF41" i="1"/>
  <c r="DF43" i="1" s="1"/>
  <c r="DL41" i="1"/>
  <c r="DL43" i="1" s="1"/>
  <c r="JA41" i="1"/>
  <c r="JA48" i="1" s="1"/>
  <c r="IX41" i="1"/>
  <c r="IX46" i="1" s="1"/>
  <c r="DO41" i="1"/>
  <c r="DO48" i="1" s="1"/>
  <c r="JF52" i="1"/>
  <c r="CZ53" i="1"/>
  <c r="CZ54" i="1"/>
  <c r="CZ55" i="1"/>
  <c r="CZ56" i="1"/>
  <c r="CZ57" i="1"/>
  <c r="CZ58" i="1"/>
  <c r="CZ59" i="1"/>
  <c r="CM53" i="1"/>
  <c r="CM54" i="1"/>
  <c r="CM55" i="1"/>
  <c r="CM56" i="1"/>
  <c r="CM57" i="1"/>
  <c r="CM58" i="1"/>
  <c r="DI52" i="1"/>
  <c r="IY52" i="1"/>
  <c r="DD41" i="1"/>
  <c r="DD43" i="1" s="1"/>
  <c r="DC41" i="1"/>
  <c r="DC46" i="1" s="1"/>
  <c r="DG41" i="1"/>
  <c r="DG44" i="1" s="1"/>
  <c r="JI41" i="1"/>
  <c r="JI46" i="1" s="1"/>
  <c r="IZ41" i="1"/>
  <c r="IZ46" i="1" s="1"/>
  <c r="LM41" i="1"/>
  <c r="LM43" i="1" s="1"/>
  <c r="DL52" i="1"/>
  <c r="MG99" i="1"/>
  <c r="KM99" i="1"/>
  <c r="JH99" i="1"/>
  <c r="IZ99" i="1"/>
  <c r="KL99" i="1"/>
  <c r="JG99" i="1"/>
  <c r="IY99" i="1"/>
  <c r="KS99" i="1"/>
  <c r="KK99" i="1"/>
  <c r="KJ99" i="1"/>
  <c r="IW99" i="1"/>
  <c r="LP99" i="1"/>
  <c r="KI99" i="1"/>
  <c r="IV99" i="1"/>
  <c r="LN99" i="1"/>
  <c r="IX99" i="1"/>
  <c r="DL99" i="1"/>
  <c r="DD99" i="1"/>
  <c r="CL99" i="1"/>
  <c r="MR99" i="1"/>
  <c r="LM99" i="1"/>
  <c r="KN99" i="1"/>
  <c r="IU99" i="1"/>
  <c r="DK99" i="1"/>
  <c r="DC99" i="1"/>
  <c r="JA99" i="1"/>
  <c r="CM99" i="1"/>
  <c r="KH99" i="1"/>
  <c r="DJ99" i="1"/>
  <c r="DB99" i="1"/>
  <c r="LO99" i="1"/>
  <c r="JI99" i="1"/>
  <c r="DI99" i="1"/>
  <c r="DA99" i="1"/>
  <c r="BD99" i="1"/>
  <c r="DE99" i="1"/>
  <c r="JF99" i="1"/>
  <c r="DH99" i="1"/>
  <c r="DF99" i="1"/>
  <c r="DU99" i="1"/>
  <c r="MH99" i="1"/>
  <c r="JC99" i="1"/>
  <c r="DO99" i="1"/>
  <c r="DG99" i="1"/>
  <c r="JB99" i="1"/>
  <c r="DN99" i="1"/>
  <c r="CG99" i="1"/>
  <c r="DM99" i="1"/>
  <c r="EH48" i="1"/>
  <c r="EH99" i="1"/>
  <c r="EH100" i="1"/>
  <c r="EH101" i="1"/>
  <c r="MH42" i="1"/>
  <c r="IU42" i="1"/>
  <c r="IU43" i="1"/>
  <c r="IU44" i="1"/>
  <c r="IU45" i="1"/>
  <c r="IU46" i="1"/>
  <c r="IU47" i="1"/>
  <c r="IU48" i="1"/>
  <c r="MG42" i="1"/>
  <c r="MG43" i="1"/>
  <c r="MG44" i="1"/>
  <c r="MG45" i="1"/>
  <c r="MG46" i="1"/>
  <c r="MG47" i="1"/>
  <c r="MG48"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F16" i="1"/>
  <c r="KF17" i="1"/>
  <c r="II17" i="1"/>
  <c r="BA16" i="1"/>
  <c r="BA17" i="1"/>
  <c r="AZ16" i="1"/>
  <c r="AZ17" i="1"/>
  <c r="EJ16" i="1"/>
  <c r="EJ17" i="1"/>
  <c r="HO16" i="1"/>
  <c r="HO17" i="1"/>
  <c r="GW16" i="1"/>
  <c r="GW17" i="1"/>
  <c r="GU16" i="1"/>
  <c r="GU17" i="1"/>
  <c r="ID16" i="1"/>
  <c r="ID17" i="1"/>
  <c r="HY16" i="1"/>
  <c r="HY17" i="1"/>
  <c r="FL16" i="1"/>
  <c r="FL17" i="1"/>
  <c r="FR16" i="1"/>
  <c r="FR17" i="1"/>
  <c r="KI16" i="1"/>
  <c r="KI17" i="1"/>
  <c r="KB16" i="1"/>
  <c r="KB17" i="1"/>
  <c r="HQ16" i="1"/>
  <c r="HQ17" i="1"/>
  <c r="GN16" i="1"/>
  <c r="GN17" i="1"/>
  <c r="EP16" i="1"/>
  <c r="EP17" i="1"/>
  <c r="GT16" i="1"/>
  <c r="GT17" i="1"/>
  <c r="FS16" i="1"/>
  <c r="FS17" i="1"/>
  <c r="HX16" i="1"/>
  <c r="HX17" i="1"/>
  <c r="ES16" i="1"/>
  <c r="ES17" i="1"/>
  <c r="HS16" i="1"/>
  <c r="HS17" i="1"/>
  <c r="AY16" i="1"/>
  <c r="AY17" i="1"/>
  <c r="KA16" i="1"/>
  <c r="KA17" i="1"/>
  <c r="GP16" i="1"/>
  <c r="GP17" i="1"/>
  <c r="FM16" i="1"/>
  <c r="FM17" i="1"/>
  <c r="EO16" i="1"/>
  <c r="EO17" i="1"/>
  <c r="GS16" i="1"/>
  <c r="GS17" i="1"/>
  <c r="IB16" i="1"/>
  <c r="IB17" i="1"/>
  <c r="HW16" i="1"/>
  <c r="HW17" i="1"/>
  <c r="ET16" i="1"/>
  <c r="ET17" i="1"/>
  <c r="IA16" i="1"/>
  <c r="IA17" i="1"/>
  <c r="JE16" i="1"/>
  <c r="JE17" i="1"/>
  <c r="JZ16" i="1"/>
  <c r="JZ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F14" i="1"/>
  <c r="II14" i="1"/>
  <c r="II72" i="1" s="1"/>
  <c r="LC16" i="1"/>
  <c r="LC14" i="1"/>
  <c r="KE16" i="1"/>
  <c r="KE14" i="1"/>
  <c r="KD16" i="1"/>
  <c r="KD14" i="1"/>
  <c r="JZ14" i="1"/>
  <c r="KA14" i="1"/>
  <c r="KC16" i="1"/>
  <c r="KC14" i="1"/>
  <c r="KB14" i="1"/>
  <c r="LB16" i="1"/>
  <c r="LB14" i="1"/>
  <c r="DB58" i="1" l="1"/>
  <c r="DA45" i="1"/>
  <c r="JB55" i="1"/>
  <c r="DA44" i="1"/>
  <c r="JB54" i="1"/>
  <c r="DA43" i="1"/>
  <c r="JB53" i="1"/>
  <c r="JB59" i="1"/>
  <c r="DA42" i="1"/>
  <c r="DA48" i="1"/>
  <c r="JB58" i="1"/>
  <c r="DA47" i="1"/>
  <c r="JB57" i="1"/>
  <c r="DB57" i="1"/>
  <c r="DB56" i="1"/>
  <c r="DB55" i="1"/>
  <c r="DB53" i="1"/>
  <c r="IA90" i="1"/>
  <c r="GK81" i="1"/>
  <c r="GK84" i="1" s="1"/>
  <c r="EX81" i="1"/>
  <c r="GU81" i="1"/>
  <c r="GU84" i="1" s="1"/>
  <c r="FI90" i="1"/>
  <c r="HJ81" i="1"/>
  <c r="HJ82" i="1" s="1"/>
  <c r="GR90" i="1"/>
  <c r="GR91" i="1" s="1"/>
  <c r="EG90" i="1"/>
  <c r="EG91" i="1" s="1"/>
  <c r="EH90" i="1"/>
  <c r="EH91" i="1" s="1"/>
  <c r="GN81" i="1"/>
  <c r="GN82" i="1" s="1"/>
  <c r="FY90" i="1"/>
  <c r="GS90" i="1"/>
  <c r="GS94" i="1" s="1"/>
  <c r="GT90" i="1"/>
  <c r="FC81" i="1"/>
  <c r="FC85" i="1" s="1"/>
  <c r="FV72" i="1"/>
  <c r="FV75" i="1" s="1"/>
  <c r="FO72" i="1"/>
  <c r="FO76" i="1" s="1"/>
  <c r="GA90" i="1"/>
  <c r="FQ81" i="1"/>
  <c r="FQ82" i="1" s="1"/>
  <c r="FO90" i="1"/>
  <c r="FD81" i="1"/>
  <c r="FD82" i="1" s="1"/>
  <c r="ER90" i="1"/>
  <c r="ER94" i="1" s="1"/>
  <c r="FA81" i="1"/>
  <c r="HP81" i="1"/>
  <c r="HP82" i="1" s="1"/>
  <c r="HD90" i="1"/>
  <c r="HD91" i="1" s="1"/>
  <c r="FZ90" i="1"/>
  <c r="FZ91" i="1" s="1"/>
  <c r="GH81" i="1"/>
  <c r="GH82" i="1" s="1"/>
  <c r="EH93" i="1"/>
  <c r="GQ81" i="1"/>
  <c r="DY82" i="1"/>
  <c r="DY83" i="1"/>
  <c r="DY84" i="1"/>
  <c r="DY85" i="1"/>
  <c r="DY86" i="1"/>
  <c r="EB82" i="1"/>
  <c r="EB83" i="1"/>
  <c r="EB84" i="1"/>
  <c r="EB85" i="1"/>
  <c r="EB86" i="1"/>
  <c r="HF72" i="1"/>
  <c r="HF74" i="1" s="1"/>
  <c r="HE72" i="1"/>
  <c r="HE74" i="1" s="1"/>
  <c r="FM72" i="1"/>
  <c r="FG90" i="1"/>
  <c r="HK90" i="1"/>
  <c r="HS90" i="1"/>
  <c r="CM91" i="1"/>
  <c r="CM92" i="1"/>
  <c r="CM93" i="1"/>
  <c r="CM94" i="1"/>
  <c r="EZ90" i="1"/>
  <c r="HL90" i="1"/>
  <c r="GG90" i="1"/>
  <c r="GH90" i="1"/>
  <c r="IU91" i="1"/>
  <c r="IU92" i="1"/>
  <c r="IU93" i="1"/>
  <c r="IU94" i="1"/>
  <c r="IU95" i="1"/>
  <c r="GI90" i="1"/>
  <c r="EN90" i="1"/>
  <c r="GZ90" i="1"/>
  <c r="MH91" i="1"/>
  <c r="MH92" i="1"/>
  <c r="MH93" i="1"/>
  <c r="MH94" i="1"/>
  <c r="MH95" i="1"/>
  <c r="BD91" i="1"/>
  <c r="BD92" i="1"/>
  <c r="BD93" i="1"/>
  <c r="BD94" i="1"/>
  <c r="BD95" i="1"/>
  <c r="EO90" i="1"/>
  <c r="HA90" i="1"/>
  <c r="EP90" i="1"/>
  <c r="HB90" i="1"/>
  <c r="LO91" i="1"/>
  <c r="LO92" i="1"/>
  <c r="LO93" i="1"/>
  <c r="LO94" i="1"/>
  <c r="LO95" i="1"/>
  <c r="HU81" i="1"/>
  <c r="GP81" i="1"/>
  <c r="JC82" i="1"/>
  <c r="JC83" i="1"/>
  <c r="JC84" i="1"/>
  <c r="JC85" i="1"/>
  <c r="JC86" i="1"/>
  <c r="FY81" i="1"/>
  <c r="GY81" i="1"/>
  <c r="CZ82" i="1"/>
  <c r="CZ83" i="1"/>
  <c r="CZ84" i="1"/>
  <c r="CZ85" i="1"/>
  <c r="CZ86" i="1"/>
  <c r="FL81" i="1"/>
  <c r="HX81" i="1"/>
  <c r="EG81" i="1"/>
  <c r="GS81" i="1"/>
  <c r="LN82" i="1"/>
  <c r="LN83" i="1"/>
  <c r="LN84" i="1"/>
  <c r="LN85" i="1"/>
  <c r="LN86" i="1"/>
  <c r="FF81" i="1"/>
  <c r="HR81" i="1"/>
  <c r="MR82" i="1"/>
  <c r="MR83" i="1"/>
  <c r="MR84" i="1"/>
  <c r="MR85" i="1"/>
  <c r="MR86" i="1"/>
  <c r="HC81" i="1"/>
  <c r="DC82" i="1"/>
  <c r="DC83" i="1"/>
  <c r="DC84" i="1"/>
  <c r="DC85" i="1"/>
  <c r="DC86" i="1"/>
  <c r="EJ81" i="1"/>
  <c r="GV81" i="1"/>
  <c r="JI82" i="1"/>
  <c r="JI83" i="1"/>
  <c r="JI84" i="1"/>
  <c r="JI85" i="1"/>
  <c r="JI86" i="1"/>
  <c r="ET72" i="1"/>
  <c r="ET73" i="1" s="1"/>
  <c r="ER93" i="1"/>
  <c r="GA91" i="1"/>
  <c r="GA92" i="1"/>
  <c r="GA93" i="1"/>
  <c r="GA94" i="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G91" i="1"/>
  <c r="MG92" i="1"/>
  <c r="MG93" i="1"/>
  <c r="MG94" i="1"/>
  <c r="MG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N91" i="1"/>
  <c r="LN92" i="1"/>
  <c r="LN93" i="1"/>
  <c r="LN94" i="1"/>
  <c r="LN95" i="1"/>
  <c r="FA85" i="1"/>
  <c r="EI77" i="1"/>
  <c r="EI86" i="1"/>
  <c r="EI95" i="1"/>
  <c r="FL72" i="1"/>
  <c r="FL73" i="1" s="1"/>
  <c r="GE90" i="1"/>
  <c r="FA90" i="1"/>
  <c r="LP91" i="1"/>
  <c r="LP92" i="1"/>
  <c r="LP93" i="1"/>
  <c r="LP94" i="1"/>
  <c r="LP95" i="1"/>
  <c r="EQ90" i="1"/>
  <c r="DD91" i="1"/>
  <c r="DD92" i="1"/>
  <c r="DD93" i="1"/>
  <c r="DD94" i="1"/>
  <c r="DD95" i="1"/>
  <c r="FP90" i="1"/>
  <c r="IB90" i="1"/>
  <c r="GW90" i="1"/>
  <c r="EL90" i="1"/>
  <c r="GX90" i="1"/>
  <c r="EM90" i="1"/>
  <c r="GY90" i="1"/>
  <c r="FD90" i="1"/>
  <c r="HP90" i="1"/>
  <c r="FE90" i="1"/>
  <c r="HQ90" i="1"/>
  <c r="FF90" i="1"/>
  <c r="HR90" i="1"/>
  <c r="MR91" i="1"/>
  <c r="MR92" i="1"/>
  <c r="MR93" i="1"/>
  <c r="MR94" i="1"/>
  <c r="MR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O91" i="1"/>
  <c r="FO92" i="1"/>
  <c r="FO93" i="1"/>
  <c r="FO94" i="1"/>
  <c r="FY91" i="1"/>
  <c r="FY92" i="1"/>
  <c r="FY93" i="1"/>
  <c r="FY94"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FI91" i="1"/>
  <c r="FI92" i="1"/>
  <c r="FI93" i="1"/>
  <c r="FI94" i="1"/>
  <c r="GR94"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M82" i="1"/>
  <c r="LM83" i="1"/>
  <c r="LM84" i="1"/>
  <c r="LM85" i="1"/>
  <c r="LM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IA91" i="1"/>
  <c r="IA92" i="1"/>
  <c r="IA93" i="1"/>
  <c r="IA94" i="1"/>
  <c r="LM91" i="1"/>
  <c r="LM92" i="1"/>
  <c r="LM93" i="1"/>
  <c r="LM94" i="1"/>
  <c r="LM95" i="1"/>
  <c r="GT91" i="1"/>
  <c r="GT92" i="1"/>
  <c r="GT93" i="1"/>
  <c r="GT94" i="1"/>
  <c r="GK83"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H82" i="1"/>
  <c r="MH83" i="1"/>
  <c r="MH84" i="1"/>
  <c r="MH85" i="1"/>
  <c r="MH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EX83" i="1"/>
  <c r="EX84" i="1"/>
  <c r="EX8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G82" i="1"/>
  <c r="MG83" i="1"/>
  <c r="MG84" i="1"/>
  <c r="MG85" i="1"/>
  <c r="MG86" i="1"/>
  <c r="EC82" i="1"/>
  <c r="EC83" i="1"/>
  <c r="EC84" i="1"/>
  <c r="EC85" i="1"/>
  <c r="EC86" i="1"/>
  <c r="GA81" i="1"/>
  <c r="EV81" i="1"/>
  <c r="HH81" i="1"/>
  <c r="DO83" i="1"/>
  <c r="DU83" i="1" s="1"/>
  <c r="DO84" i="1"/>
  <c r="DU84" i="1" s="1"/>
  <c r="DO85" i="1"/>
  <c r="DU85" i="1" s="1"/>
  <c r="DO86" i="1"/>
  <c r="GC81" i="1"/>
  <c r="IX82" i="1"/>
  <c r="IX83" i="1"/>
  <c r="IX84" i="1"/>
  <c r="IX85" i="1"/>
  <c r="IX86" i="1"/>
  <c r="EP81" i="1"/>
  <c r="HB81" i="1"/>
  <c r="LO82" i="1"/>
  <c r="LO83" i="1"/>
  <c r="LO84" i="1"/>
  <c r="LO85" i="1"/>
  <c r="LO86" i="1"/>
  <c r="GM81" i="1"/>
  <c r="LP82" i="1"/>
  <c r="LP83" i="1"/>
  <c r="LP84" i="1"/>
  <c r="LP85" i="1"/>
  <c r="LP86" i="1"/>
  <c r="HK81" i="1"/>
  <c r="GF81" i="1"/>
  <c r="II73" i="1"/>
  <c r="II74" i="1"/>
  <c r="II75" i="1"/>
  <c r="II76" i="1"/>
  <c r="II77" i="1"/>
  <c r="ET76" i="1"/>
  <c r="JI73" i="1"/>
  <c r="JI74" i="1"/>
  <c r="JI75" i="1"/>
  <c r="JI76" i="1"/>
  <c r="JI77" i="1"/>
  <c r="DG73" i="1"/>
  <c r="DG74" i="1"/>
  <c r="DG75" i="1"/>
  <c r="DG76" i="1"/>
  <c r="DG77" i="1"/>
  <c r="CZ73" i="1"/>
  <c r="CZ74" i="1"/>
  <c r="CZ75" i="1"/>
  <c r="CZ76" i="1"/>
  <c r="CZ77" i="1"/>
  <c r="GN73" i="1"/>
  <c r="FM73" i="1"/>
  <c r="FM74" i="1"/>
  <c r="FM75" i="1"/>
  <c r="FM76" i="1"/>
  <c r="HY72" i="1"/>
  <c r="DJ73" i="1"/>
  <c r="DJ74" i="1"/>
  <c r="DJ75" i="1"/>
  <c r="DJ76" i="1"/>
  <c r="DJ77" i="1"/>
  <c r="FV74"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FS75"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R73" i="1"/>
  <c r="MR74" i="1"/>
  <c r="MR75" i="1"/>
  <c r="MR76" i="1"/>
  <c r="MR77" i="1"/>
  <c r="FY72" i="1"/>
  <c r="DF73" i="1"/>
  <c r="DF74" i="1"/>
  <c r="DF75" i="1"/>
  <c r="DF76" i="1"/>
  <c r="DF77" i="1"/>
  <c r="FR72" i="1"/>
  <c r="ID72" i="1"/>
  <c r="GF72" i="1"/>
  <c r="JB73" i="1"/>
  <c r="JB74" i="1"/>
  <c r="JB75" i="1"/>
  <c r="JB76" i="1"/>
  <c r="JB77" i="1"/>
  <c r="GQ72" i="1"/>
  <c r="MG73" i="1"/>
  <c r="MG74" i="1"/>
  <c r="MG75" i="1"/>
  <c r="MG76" i="1"/>
  <c r="MG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M73" i="1"/>
  <c r="LM74" i="1"/>
  <c r="LM75" i="1"/>
  <c r="LM76" i="1"/>
  <c r="LM77" i="1"/>
  <c r="DD73" i="1"/>
  <c r="DD74" i="1"/>
  <c r="DD75" i="1"/>
  <c r="DD76" i="1"/>
  <c r="DD77" i="1"/>
  <c r="JA73" i="1"/>
  <c r="JA74" i="1"/>
  <c r="JA75" i="1"/>
  <c r="JA76" i="1"/>
  <c r="JA77" i="1"/>
  <c r="EG72" i="1"/>
  <c r="GS72" i="1"/>
  <c r="LN73" i="1"/>
  <c r="LN74" i="1"/>
  <c r="LN75" i="1"/>
  <c r="LN76" i="1"/>
  <c r="LN77" i="1"/>
  <c r="EP72" i="1"/>
  <c r="HB72" i="1"/>
  <c r="LO73" i="1"/>
  <c r="LO74" i="1"/>
  <c r="LO75" i="1"/>
  <c r="LO76" i="1"/>
  <c r="LO77" i="1"/>
  <c r="EI72" i="1"/>
  <c r="GU72" i="1"/>
  <c r="LP73" i="1"/>
  <c r="LP74" i="1"/>
  <c r="LP75" i="1"/>
  <c r="LP76" i="1"/>
  <c r="LP77" i="1"/>
  <c r="ER72" i="1"/>
  <c r="HM72" i="1"/>
  <c r="ES72" i="1"/>
  <c r="GH72" i="1"/>
  <c r="IU73" i="1"/>
  <c r="IU74" i="1"/>
  <c r="IU75" i="1"/>
  <c r="IU76" i="1"/>
  <c r="IU77" i="1"/>
  <c r="HL72" i="1"/>
  <c r="FA72" i="1"/>
  <c r="EU72" i="1"/>
  <c r="HG72" i="1"/>
  <c r="EN72" i="1"/>
  <c r="GZ72" i="1"/>
  <c r="MH73" i="1"/>
  <c r="MH74" i="1"/>
  <c r="MH75" i="1"/>
  <c r="MH76" i="1"/>
  <c r="MH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M54" i="1"/>
  <c r="IZ57" i="1"/>
  <c r="JH43" i="1"/>
  <c r="IX55" i="1"/>
  <c r="KD109" i="1"/>
  <c r="KD118" i="1"/>
  <c r="JH48" i="1"/>
  <c r="LM57" i="1"/>
  <c r="IZ56" i="1"/>
  <c r="LB109" i="1"/>
  <c r="LB118" i="1"/>
  <c r="EI118" i="1"/>
  <c r="EI119" i="1"/>
  <c r="EI120" i="1"/>
  <c r="EI121" i="1"/>
  <c r="EI122" i="1"/>
  <c r="EI123" i="1"/>
  <c r="JH47" i="1"/>
  <c r="LM55" i="1"/>
  <c r="IX59" i="1"/>
  <c r="JH46" i="1"/>
  <c r="KF109" i="1"/>
  <c r="KF118" i="1"/>
  <c r="KE109" i="1"/>
  <c r="KE118" i="1"/>
  <c r="JH45" i="1"/>
  <c r="IX57" i="1"/>
  <c r="JZ109" i="1"/>
  <c r="JZ118" i="1"/>
  <c r="KB109" i="1"/>
  <c r="KB118" i="1"/>
  <c r="KC109" i="1"/>
  <c r="KC118" i="1"/>
  <c r="LC109" i="1"/>
  <c r="LC118" i="1"/>
  <c r="JH44" i="1"/>
  <c r="IX56" i="1"/>
  <c r="KA109" i="1"/>
  <c r="KA118" i="1"/>
  <c r="II109" i="1"/>
  <c r="II118" i="1"/>
  <c r="MH44" i="1"/>
  <c r="IZ59" i="1"/>
  <c r="LM53" i="1"/>
  <c r="IZ55" i="1"/>
  <c r="IZ54" i="1"/>
  <c r="LM59" i="1"/>
  <c r="IZ53" i="1"/>
  <c r="LM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N59" i="1"/>
  <c r="IY46" i="1"/>
  <c r="LN58" i="1"/>
  <c r="IY45" i="1"/>
  <c r="LN57" i="1"/>
  <c r="DG53" i="1"/>
  <c r="IY44" i="1"/>
  <c r="LN56" i="1"/>
  <c r="LP54" i="1"/>
  <c r="IY43" i="1"/>
  <c r="LN55" i="1"/>
  <c r="LN54" i="1"/>
  <c r="EI105" i="1"/>
  <c r="EI112" i="1"/>
  <c r="EI113" i="1"/>
  <c r="EI114" i="1"/>
  <c r="DF44" i="1"/>
  <c r="DF42" i="1"/>
  <c r="DB46" i="1"/>
  <c r="LO53" i="1"/>
  <c r="DB45" i="1"/>
  <c r="DB44" i="1"/>
  <c r="DB42" i="1"/>
  <c r="DF46" i="1"/>
  <c r="LN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N47" i="1"/>
  <c r="LO55" i="1"/>
  <c r="MG54" i="1"/>
  <c r="LN46" i="1"/>
  <c r="LO54" i="1"/>
  <c r="MG53" i="1"/>
  <c r="LN44" i="1"/>
  <c r="BD57" i="1"/>
  <c r="MG59" i="1"/>
  <c r="LN43" i="1"/>
  <c r="LO59" i="1"/>
  <c r="MG58" i="1"/>
  <c r="LN42" i="1"/>
  <c r="JC42" i="1"/>
  <c r="LO58" i="1"/>
  <c r="MG57" i="1"/>
  <c r="DX56" i="1"/>
  <c r="DX68" i="1"/>
  <c r="LO57" i="1"/>
  <c r="MG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05" i="1"/>
  <c r="BD56" i="1"/>
  <c r="CM46" i="1"/>
  <c r="JC43" i="1"/>
  <c r="BD58" i="1"/>
  <c r="JA59" i="1"/>
  <c r="DX57" i="1"/>
  <c r="EC42" i="1"/>
  <c r="EC43" i="1"/>
  <c r="EC44" i="1"/>
  <c r="EC45" i="1"/>
  <c r="EC46" i="1"/>
  <c r="EC47" i="1"/>
  <c r="EC48" i="1"/>
  <c r="EA53" i="1"/>
  <c r="EA54" i="1"/>
  <c r="EA55" i="1"/>
  <c r="EA56" i="1"/>
  <c r="EA57" i="1"/>
  <c r="EA58" i="1"/>
  <c r="EA59" i="1"/>
  <c r="KF105" i="1"/>
  <c r="LC105" i="1"/>
  <c r="KB10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A105" i="1"/>
  <c r="KE105" i="1"/>
  <c r="KD105" i="1"/>
  <c r="CM44" i="1"/>
  <c r="JC47" i="1"/>
  <c r="BD54" i="1"/>
  <c r="JA55" i="1"/>
  <c r="DX53" i="1"/>
  <c r="EB53" i="1"/>
  <c r="EB54" i="1"/>
  <c r="EB55" i="1"/>
  <c r="EB56" i="1"/>
  <c r="EB57" i="1"/>
  <c r="EB58" i="1"/>
  <c r="EB59" i="1"/>
  <c r="EC64" i="1"/>
  <c r="EC65" i="1"/>
  <c r="EC66" i="1"/>
  <c r="EC67" i="1"/>
  <c r="EC68" i="1"/>
  <c r="KC105" i="1"/>
  <c r="JC46" i="1"/>
  <c r="JA54" i="1"/>
  <c r="EC53" i="1"/>
  <c r="EC54" i="1"/>
  <c r="EC55" i="1"/>
  <c r="EC56" i="1"/>
  <c r="EC57" i="1"/>
  <c r="EC58" i="1"/>
  <c r="EC59" i="1"/>
  <c r="DY64" i="1"/>
  <c r="DY65" i="1"/>
  <c r="DY66" i="1"/>
  <c r="DY67" i="1"/>
  <c r="DY68" i="1"/>
  <c r="KG105" i="1" a="1"/>
  <c r="KG105" i="1" s="1"/>
  <c r="LB105" i="1"/>
  <c r="DY42" i="1"/>
  <c r="DY43" i="1"/>
  <c r="DY44" i="1"/>
  <c r="DY45" i="1"/>
  <c r="DY46" i="1"/>
  <c r="DY47" i="1"/>
  <c r="DY48" i="1"/>
  <c r="DY53" i="1"/>
  <c r="DY54" i="1"/>
  <c r="DY55" i="1"/>
  <c r="DY56" i="1"/>
  <c r="DY57" i="1"/>
  <c r="DY58" i="1"/>
  <c r="DY59" i="1"/>
  <c r="DZ64" i="1"/>
  <c r="DZ65" i="1"/>
  <c r="DZ66" i="1"/>
  <c r="DZ67" i="1"/>
  <c r="DZ68" i="1"/>
  <c r="JZ105" i="1"/>
  <c r="LP53" i="1"/>
  <c r="DO54" i="1"/>
  <c r="DU54" i="1" s="1"/>
  <c r="DG59" i="1"/>
  <c r="LP59" i="1"/>
  <c r="DG58" i="1"/>
  <c r="LP57" i="1"/>
  <c r="DG56" i="1"/>
  <c r="DC57" i="1"/>
  <c r="LP58" i="1"/>
  <c r="DG57" i="1"/>
  <c r="LP47" i="1"/>
  <c r="BD45" i="1"/>
  <c r="IW47" i="1"/>
  <c r="LP56" i="1"/>
  <c r="DG55" i="1"/>
  <c r="LM42" i="1"/>
  <c r="BD43" i="1"/>
  <c r="DO56" i="1"/>
  <c r="DU56" i="1" s="1"/>
  <c r="DC56" i="1"/>
  <c r="DX42" i="1"/>
  <c r="DX43" i="1"/>
  <c r="DX44" i="1"/>
  <c r="DX45" i="1"/>
  <c r="DX46" i="1"/>
  <c r="DX47" i="1"/>
  <c r="DX48" i="1"/>
  <c r="DO55" i="1"/>
  <c r="DU55" i="1" s="1"/>
  <c r="DC55" i="1"/>
  <c r="EI110" i="1"/>
  <c r="EI109" i="1"/>
  <c r="EI111" i="1"/>
  <c r="DC54" i="1"/>
  <c r="DC53" i="1"/>
  <c r="DO59" i="1"/>
  <c r="DC59" i="1"/>
  <c r="IW46" i="1"/>
  <c r="CL42" i="1"/>
  <c r="LM48" i="1"/>
  <c r="DB48" i="1"/>
  <c r="DF48" i="1"/>
  <c r="IW45" i="1"/>
  <c r="DL42" i="1"/>
  <c r="LM47" i="1"/>
  <c r="DB47" i="1"/>
  <c r="DF47" i="1"/>
  <c r="IW44" i="1"/>
  <c r="LM46" i="1"/>
  <c r="IW43" i="1"/>
  <c r="IW42" i="1"/>
  <c r="LM44" i="1"/>
  <c r="IK43" i="1"/>
  <c r="LM45" i="1"/>
  <c r="KC99" i="1"/>
  <c r="LC99" i="1"/>
  <c r="LP48" i="1"/>
  <c r="BD44" i="1"/>
  <c r="MH43" i="1"/>
  <c r="KA99" i="1"/>
  <c r="II63" i="1"/>
  <c r="II64" i="1" s="1"/>
  <c r="LP46" i="1"/>
  <c r="BD42" i="1"/>
  <c r="KF99" i="1"/>
  <c r="LP45" i="1"/>
  <c r="MH48" i="1"/>
  <c r="KD99" i="1"/>
  <c r="MR44" i="1"/>
  <c r="LP44" i="1"/>
  <c r="BD48" i="1"/>
  <c r="MH47" i="1"/>
  <c r="KB99" i="1"/>
  <c r="JZ99" i="1"/>
  <c r="LP43" i="1"/>
  <c r="BD47" i="1"/>
  <c r="MH46" i="1"/>
  <c r="JF45" i="1"/>
  <c r="LB99" i="1"/>
  <c r="KE99" i="1"/>
  <c r="JG46" i="1"/>
  <c r="JG44" i="1"/>
  <c r="MR48" i="1"/>
  <c r="IZ47" i="1"/>
  <c r="JF43" i="1"/>
  <c r="MR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O43" i="1"/>
  <c r="JI45" i="1"/>
  <c r="DH42" i="1"/>
  <c r="DO47" i="1"/>
  <c r="DU47" i="1" s="1"/>
  <c r="IV47" i="1"/>
  <c r="JG42" i="1"/>
  <c r="JI43" i="1"/>
  <c r="LO42" i="1"/>
  <c r="DO46" i="1"/>
  <c r="DU46" i="1" s="1"/>
  <c r="LO48" i="1"/>
  <c r="IV46" i="1"/>
  <c r="JI42" i="1"/>
  <c r="DH48" i="1"/>
  <c r="IV48" i="1"/>
  <c r="JI44" i="1"/>
  <c r="DO45" i="1"/>
  <c r="DU45" i="1" s="1"/>
  <c r="LO47" i="1"/>
  <c r="IV45" i="1"/>
  <c r="DG47" i="1"/>
  <c r="DH47" i="1"/>
  <c r="DO44" i="1"/>
  <c r="DU44" i="1" s="1"/>
  <c r="LO46" i="1"/>
  <c r="IV44" i="1"/>
  <c r="JI48" i="1"/>
  <c r="DG45" i="1"/>
  <c r="DH46" i="1"/>
  <c r="DO43" i="1"/>
  <c r="DU43" i="1" s="1"/>
  <c r="LO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H64" i="1"/>
  <c r="MH65" i="1"/>
  <c r="MH66" i="1"/>
  <c r="MH67" i="1"/>
  <c r="MH68" i="1"/>
  <c r="DJ64" i="1"/>
  <c r="DJ65" i="1"/>
  <c r="DJ66" i="1"/>
  <c r="DJ67" i="1"/>
  <c r="DJ68" i="1"/>
  <c r="LN64" i="1"/>
  <c r="LN65" i="1"/>
  <c r="LN66" i="1"/>
  <c r="LN67" i="1"/>
  <c r="LN68" i="1"/>
  <c r="JG64" i="1"/>
  <c r="JG65" i="1"/>
  <c r="JG66" i="1"/>
  <c r="JG67" i="1"/>
  <c r="JG68" i="1"/>
  <c r="JH64" i="1"/>
  <c r="JH65" i="1"/>
  <c r="JH66" i="1"/>
  <c r="JH67" i="1"/>
  <c r="JH68" i="1"/>
  <c r="DF64" i="1"/>
  <c r="DF65" i="1"/>
  <c r="DF66" i="1"/>
  <c r="DF67" i="1"/>
  <c r="DF68" i="1"/>
  <c r="JC64" i="1"/>
  <c r="JC65" i="1"/>
  <c r="JC66" i="1"/>
  <c r="JC67" i="1"/>
  <c r="JC68" i="1"/>
  <c r="LM64" i="1"/>
  <c r="LM65" i="1"/>
  <c r="LM66" i="1"/>
  <c r="LM67" i="1"/>
  <c r="LM68" i="1"/>
  <c r="LO64" i="1"/>
  <c r="LO65" i="1"/>
  <c r="LO66" i="1"/>
  <c r="LO67" i="1"/>
  <c r="LO68" i="1"/>
  <c r="LP64" i="1"/>
  <c r="LP65" i="1"/>
  <c r="LP66" i="1"/>
  <c r="LP67" i="1"/>
  <c r="LP68" i="1"/>
  <c r="MG64" i="1"/>
  <c r="MG65" i="1"/>
  <c r="MG66" i="1"/>
  <c r="MG67" i="1"/>
  <c r="MG68" i="1"/>
  <c r="EI59" i="1"/>
  <c r="EI68" i="1"/>
  <c r="BD64" i="1"/>
  <c r="BD65" i="1"/>
  <c r="BD66" i="1"/>
  <c r="BD67" i="1"/>
  <c r="BD68" i="1"/>
  <c r="CL64" i="1"/>
  <c r="CL65" i="1"/>
  <c r="CL66" i="1"/>
  <c r="CL67" i="1"/>
  <c r="DL64" i="1"/>
  <c r="DL65" i="1"/>
  <c r="DL66" i="1"/>
  <c r="DL67" i="1"/>
  <c r="DL68" i="1"/>
  <c r="CM64" i="1"/>
  <c r="CM65" i="1"/>
  <c r="CM66" i="1"/>
  <c r="CM67" i="1"/>
  <c r="MR64" i="1"/>
  <c r="MR65" i="1"/>
  <c r="MR66" i="1"/>
  <c r="MR67" i="1"/>
  <c r="MR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R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R42" i="1"/>
  <c r="JG48" i="1"/>
  <c r="DD46" i="1"/>
  <c r="IZ43" i="1"/>
  <c r="DL48" i="1"/>
  <c r="IX43" i="1"/>
  <c r="JF47" i="1"/>
  <c r="DL53" i="1"/>
  <c r="DL54" i="1"/>
  <c r="DL55" i="1"/>
  <c r="DL56" i="1"/>
  <c r="DL57" i="1"/>
  <c r="DL58" i="1"/>
  <c r="DL59" i="1"/>
  <c r="DI53" i="1"/>
  <c r="DI54" i="1"/>
  <c r="DI55" i="1"/>
  <c r="DI56" i="1"/>
  <c r="DI57" i="1"/>
  <c r="DI58" i="1"/>
  <c r="DI59" i="1"/>
  <c r="MR53" i="1"/>
  <c r="MR54" i="1"/>
  <c r="MR55" i="1"/>
  <c r="MR56" i="1"/>
  <c r="MR57" i="1"/>
  <c r="MR58" i="1"/>
  <c r="MR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R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G99" i="1" a="1"/>
  <c r="KG99" i="1" s="1"/>
  <c r="EI48" i="1"/>
  <c r="EI99" i="1"/>
  <c r="EI100" i="1"/>
  <c r="EI101" i="1"/>
  <c r="II99"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V73" i="1" l="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18" i="1"/>
  <c r="EJ119" i="1"/>
  <c r="EJ120" i="1"/>
  <c r="EJ121" i="1"/>
  <c r="EJ122" i="1"/>
  <c r="EJ123" i="1"/>
  <c r="II68" i="1"/>
  <c r="EJ105" i="1"/>
  <c r="EJ112" i="1"/>
  <c r="EJ113" i="1"/>
  <c r="EJ114" i="1"/>
  <c r="II67" i="1"/>
  <c r="II66" i="1"/>
  <c r="II65" i="1"/>
  <c r="ES47" i="1"/>
  <c r="HV43" i="1"/>
  <c r="GF47" i="1"/>
  <c r="FY47" i="1"/>
  <c r="HY44" i="1"/>
  <c r="EJ109" i="1"/>
  <c r="EJ110" i="1"/>
  <c r="EJ11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99" i="1"/>
  <c r="EJ100" i="1"/>
  <c r="EJ101"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77" i="1" l="1"/>
  <c r="EK86" i="1"/>
  <c r="EK95" i="1"/>
  <c r="EK118" i="1"/>
  <c r="EK119" i="1"/>
  <c r="EK120" i="1"/>
  <c r="EK121" i="1"/>
  <c r="EK122" i="1"/>
  <c r="EK123" i="1"/>
  <c r="EK105" i="1"/>
  <c r="EK112" i="1"/>
  <c r="EK113" i="1"/>
  <c r="EK114" i="1"/>
  <c r="EK110" i="1"/>
  <c r="EK109" i="1"/>
  <c r="EK111" i="1"/>
  <c r="EK59" i="1"/>
  <c r="EK68" i="1"/>
  <c r="EK48" i="1"/>
  <c r="EK99" i="1"/>
  <c r="EK100" i="1"/>
  <c r="EK101"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77" i="1" l="1"/>
  <c r="EL86" i="1"/>
  <c r="EL95" i="1"/>
  <c r="EL118" i="1"/>
  <c r="EL119" i="1"/>
  <c r="EL120" i="1"/>
  <c r="EL121" i="1"/>
  <c r="EL122" i="1"/>
  <c r="EL123" i="1"/>
  <c r="EL105" i="1"/>
  <c r="EL112" i="1"/>
  <c r="EL113" i="1"/>
  <c r="EL114" i="1"/>
  <c r="EL109" i="1"/>
  <c r="EL110" i="1"/>
  <c r="EL111" i="1"/>
  <c r="EL59" i="1"/>
  <c r="EL68" i="1"/>
  <c r="EL48" i="1"/>
  <c r="EL99" i="1"/>
  <c r="EL100" i="1"/>
  <c r="EL101" i="1"/>
  <c r="EM9" i="1"/>
  <c r="EM77" i="1" l="1"/>
  <c r="EM86" i="1"/>
  <c r="EM95" i="1"/>
  <c r="EM118" i="1"/>
  <c r="EM119" i="1"/>
  <c r="EM120" i="1"/>
  <c r="EM121" i="1"/>
  <c r="EM122" i="1"/>
  <c r="EM123" i="1"/>
  <c r="EM105" i="1"/>
  <c r="EM112" i="1"/>
  <c r="EM113" i="1"/>
  <c r="EM114" i="1"/>
  <c r="EM109" i="1"/>
  <c r="EM110" i="1"/>
  <c r="EM111" i="1"/>
  <c r="EM59" i="1"/>
  <c r="EM68" i="1"/>
  <c r="EM48" i="1"/>
  <c r="EM99" i="1"/>
  <c r="EM100" i="1"/>
  <c r="EM101" i="1"/>
  <c r="EN9" i="1"/>
  <c r="EN77" i="1" l="1"/>
  <c r="EN86" i="1"/>
  <c r="EN95" i="1"/>
  <c r="EN118" i="1"/>
  <c r="EN119" i="1"/>
  <c r="EN120" i="1"/>
  <c r="EN121" i="1"/>
  <c r="EN122" i="1"/>
  <c r="EN123" i="1"/>
  <c r="EN105" i="1"/>
  <c r="EN112" i="1"/>
  <c r="EN113" i="1"/>
  <c r="EN114" i="1"/>
  <c r="EN110" i="1"/>
  <c r="EN109" i="1"/>
  <c r="EN111" i="1"/>
  <c r="EN59" i="1"/>
  <c r="EN68" i="1"/>
  <c r="EN48" i="1"/>
  <c r="EN99" i="1"/>
  <c r="EN100" i="1"/>
  <c r="EN101" i="1"/>
  <c r="H37" i="1"/>
  <c r="EO9" i="1"/>
  <c r="EO77" i="1" l="1"/>
  <c r="EO86" i="1"/>
  <c r="EO95" i="1"/>
  <c r="EO118" i="1"/>
  <c r="EO119" i="1"/>
  <c r="EO120" i="1"/>
  <c r="EO121" i="1"/>
  <c r="EO122" i="1"/>
  <c r="EO123" i="1"/>
  <c r="EO105" i="1"/>
  <c r="EO112" i="1"/>
  <c r="EO113" i="1"/>
  <c r="EO114" i="1"/>
  <c r="EO110" i="1"/>
  <c r="EO109" i="1"/>
  <c r="EO111" i="1"/>
  <c r="EO59" i="1"/>
  <c r="EO68" i="1"/>
  <c r="EO48" i="1"/>
  <c r="EO99" i="1"/>
  <c r="EO100" i="1"/>
  <c r="EO101" i="1"/>
  <c r="BC37" i="1"/>
  <c r="BB37" i="1"/>
  <c r="BA37" i="1"/>
  <c r="AZ37" i="1"/>
  <c r="AY37" i="1"/>
  <c r="AX37" i="1"/>
  <c r="EP9" i="1"/>
  <c r="EP77" i="1" l="1"/>
  <c r="EP86" i="1"/>
  <c r="EP95" i="1"/>
  <c r="EP118" i="1"/>
  <c r="EP119" i="1"/>
  <c r="EP120" i="1"/>
  <c r="EP121" i="1"/>
  <c r="EP122" i="1"/>
  <c r="EP123" i="1"/>
  <c r="EP105" i="1"/>
  <c r="EP112" i="1"/>
  <c r="EP113" i="1"/>
  <c r="EP114" i="1"/>
  <c r="EP109" i="1"/>
  <c r="EP110" i="1"/>
  <c r="EP111" i="1"/>
  <c r="EP59" i="1"/>
  <c r="EP68" i="1"/>
  <c r="EP48" i="1"/>
  <c r="EP99" i="1"/>
  <c r="EP100" i="1"/>
  <c r="EP101" i="1"/>
  <c r="EQ9" i="1"/>
  <c r="EQ77" i="1" l="1"/>
  <c r="EQ86" i="1"/>
  <c r="EQ95" i="1"/>
  <c r="EQ118" i="1"/>
  <c r="EQ119" i="1"/>
  <c r="EQ120" i="1"/>
  <c r="EQ121" i="1"/>
  <c r="EQ122" i="1"/>
  <c r="EQ123" i="1"/>
  <c r="EQ105" i="1"/>
  <c r="EQ112" i="1"/>
  <c r="EQ113" i="1"/>
  <c r="EQ114" i="1"/>
  <c r="EQ109" i="1"/>
  <c r="EQ110" i="1"/>
  <c r="EQ111" i="1"/>
  <c r="EQ59" i="1"/>
  <c r="EQ68" i="1"/>
  <c r="EQ48" i="1"/>
  <c r="EQ99" i="1"/>
  <c r="EQ100" i="1"/>
  <c r="EQ101" i="1"/>
  <c r="ER9" i="1"/>
  <c r="ER77" i="1" l="1"/>
  <c r="ER86" i="1"/>
  <c r="ER95" i="1"/>
  <c r="ER118" i="1"/>
  <c r="ER119" i="1"/>
  <c r="ER120" i="1"/>
  <c r="ER121" i="1"/>
  <c r="ER122" i="1"/>
  <c r="ER123" i="1"/>
  <c r="ER105" i="1"/>
  <c r="ER112" i="1"/>
  <c r="ER113" i="1"/>
  <c r="ER114" i="1"/>
  <c r="ER110" i="1"/>
  <c r="ER109" i="1"/>
  <c r="ER111" i="1"/>
  <c r="ER59" i="1"/>
  <c r="ER68" i="1"/>
  <c r="ER48" i="1"/>
  <c r="ER99" i="1"/>
  <c r="ER100" i="1"/>
  <c r="ER101" i="1"/>
  <c r="ES9" i="1"/>
  <c r="ES77" i="1" l="1"/>
  <c r="ES86" i="1"/>
  <c r="ES95" i="1"/>
  <c r="ES118" i="1"/>
  <c r="ES119" i="1"/>
  <c r="ES120" i="1"/>
  <c r="ES121" i="1"/>
  <c r="ES122" i="1"/>
  <c r="ES123" i="1"/>
  <c r="ES105" i="1"/>
  <c r="ES112" i="1"/>
  <c r="ES113" i="1"/>
  <c r="ES114" i="1"/>
  <c r="ES110" i="1"/>
  <c r="ES109" i="1"/>
  <c r="ES111" i="1"/>
  <c r="ES59" i="1"/>
  <c r="ES68" i="1"/>
  <c r="ES48" i="1"/>
  <c r="ES99" i="1"/>
  <c r="ES100" i="1"/>
  <c r="ES101" i="1"/>
  <c r="ET9" i="1"/>
  <c r="ET77" i="1" l="1"/>
  <c r="ET86" i="1"/>
  <c r="ET95" i="1"/>
  <c r="ET118" i="1"/>
  <c r="ET119" i="1"/>
  <c r="ET120" i="1"/>
  <c r="ET121" i="1"/>
  <c r="ET122" i="1"/>
  <c r="ET123" i="1"/>
  <c r="ET105" i="1"/>
  <c r="ET112" i="1"/>
  <c r="ET113" i="1"/>
  <c r="ET114" i="1"/>
  <c r="ET109" i="1"/>
  <c r="ET110" i="1"/>
  <c r="ET111" i="1"/>
  <c r="ET59" i="1"/>
  <c r="ET68" i="1"/>
  <c r="ET48" i="1"/>
  <c r="ET99" i="1"/>
  <c r="ET100" i="1"/>
  <c r="ET101" i="1"/>
  <c r="EU9" i="1"/>
  <c r="EU77" i="1" l="1"/>
  <c r="EU86" i="1"/>
  <c r="EU95" i="1"/>
  <c r="EU118" i="1"/>
  <c r="EU119" i="1"/>
  <c r="EU120" i="1"/>
  <c r="EU121" i="1"/>
  <c r="EU122" i="1"/>
  <c r="EU123" i="1"/>
  <c r="EU105" i="1"/>
  <c r="EU112" i="1"/>
  <c r="EU113" i="1"/>
  <c r="EU114" i="1"/>
  <c r="EU109" i="1"/>
  <c r="EU110" i="1"/>
  <c r="EU111" i="1"/>
  <c r="EU59" i="1"/>
  <c r="EU68" i="1"/>
  <c r="EU48" i="1"/>
  <c r="EU99" i="1"/>
  <c r="EU100" i="1"/>
  <c r="EU101" i="1"/>
  <c r="EV9" i="1"/>
  <c r="EV77" i="1" l="1"/>
  <c r="EV86" i="1"/>
  <c r="EV95" i="1"/>
  <c r="EV118" i="1"/>
  <c r="EV119" i="1"/>
  <c r="EV120" i="1"/>
  <c r="EV121" i="1"/>
  <c r="EV122" i="1"/>
  <c r="EV123" i="1"/>
  <c r="EV105" i="1"/>
  <c r="EV112" i="1"/>
  <c r="EV113" i="1"/>
  <c r="EV114" i="1"/>
  <c r="EV110" i="1"/>
  <c r="EV109" i="1"/>
  <c r="EV111" i="1"/>
  <c r="EV59" i="1"/>
  <c r="EV68" i="1"/>
  <c r="EV48" i="1"/>
  <c r="EV99" i="1"/>
  <c r="EV100" i="1"/>
  <c r="EV101" i="1"/>
  <c r="EW9" i="1"/>
  <c r="EW77" i="1" l="1"/>
  <c r="EW86" i="1"/>
  <c r="EW95" i="1"/>
  <c r="EW118" i="1"/>
  <c r="EW119" i="1"/>
  <c r="EW120" i="1"/>
  <c r="EW121" i="1"/>
  <c r="EW122" i="1"/>
  <c r="EW123" i="1"/>
  <c r="EW105" i="1"/>
  <c r="EW112" i="1"/>
  <c r="EW113" i="1"/>
  <c r="EW114" i="1"/>
  <c r="EW110" i="1"/>
  <c r="EW109" i="1"/>
  <c r="EW111" i="1"/>
  <c r="EW59" i="1"/>
  <c r="EW68" i="1"/>
  <c r="EW48" i="1"/>
  <c r="EW99" i="1"/>
  <c r="EW100" i="1"/>
  <c r="EW101" i="1"/>
  <c r="EX9" i="1"/>
  <c r="EX77" i="1" l="1"/>
  <c r="EX86" i="1"/>
  <c r="EX95" i="1"/>
  <c r="EX118" i="1"/>
  <c r="EX119" i="1"/>
  <c r="EX120" i="1"/>
  <c r="EX121" i="1"/>
  <c r="EX122" i="1"/>
  <c r="EX123" i="1"/>
  <c r="EX105" i="1"/>
  <c r="EX112" i="1"/>
  <c r="EX113" i="1"/>
  <c r="EX114" i="1"/>
  <c r="EX109" i="1"/>
  <c r="EX110" i="1"/>
  <c r="EX111" i="1"/>
  <c r="EX59" i="1"/>
  <c r="EX68" i="1"/>
  <c r="EX48" i="1"/>
  <c r="EX99" i="1"/>
  <c r="EX100" i="1"/>
  <c r="EX101" i="1"/>
  <c r="EY9" i="1"/>
  <c r="EY77" i="1" l="1"/>
  <c r="EY86" i="1"/>
  <c r="EY95" i="1"/>
  <c r="EY118" i="1"/>
  <c r="EY119" i="1"/>
  <c r="EY120" i="1"/>
  <c r="EY121" i="1"/>
  <c r="EY122" i="1"/>
  <c r="EY123" i="1"/>
  <c r="EY105" i="1"/>
  <c r="EY112" i="1"/>
  <c r="EY113" i="1"/>
  <c r="EY114" i="1"/>
  <c r="EY110" i="1"/>
  <c r="EY109" i="1"/>
  <c r="EY111" i="1"/>
  <c r="EY59" i="1"/>
  <c r="EY68" i="1"/>
  <c r="EY48" i="1"/>
  <c r="EY99" i="1"/>
  <c r="EY100" i="1"/>
  <c r="EY101" i="1"/>
  <c r="EZ9" i="1"/>
  <c r="EZ77" i="1" l="1"/>
  <c r="EZ86" i="1"/>
  <c r="EZ95" i="1"/>
  <c r="EZ118" i="1"/>
  <c r="EZ119" i="1"/>
  <c r="EZ120" i="1"/>
  <c r="EZ121" i="1"/>
  <c r="EZ122" i="1"/>
  <c r="EZ123" i="1"/>
  <c r="EZ105" i="1"/>
  <c r="EZ112" i="1"/>
  <c r="EZ113" i="1"/>
  <c r="EZ114" i="1"/>
  <c r="EZ109" i="1"/>
  <c r="EZ110" i="1"/>
  <c r="EZ111" i="1"/>
  <c r="EZ59" i="1"/>
  <c r="EZ68" i="1"/>
  <c r="EZ48" i="1"/>
  <c r="EZ99" i="1"/>
  <c r="EZ100" i="1"/>
  <c r="EZ101" i="1"/>
  <c r="FA9" i="1"/>
  <c r="FA77" i="1" l="1"/>
  <c r="FA86" i="1"/>
  <c r="FA95" i="1"/>
  <c r="FA118" i="1"/>
  <c r="FA119" i="1"/>
  <c r="FA120" i="1"/>
  <c r="FA121" i="1"/>
  <c r="FA122" i="1"/>
  <c r="FA123" i="1"/>
  <c r="FA105" i="1"/>
  <c r="FA112" i="1"/>
  <c r="FA113" i="1"/>
  <c r="FA114" i="1"/>
  <c r="FA109" i="1"/>
  <c r="FA110" i="1"/>
  <c r="FA111" i="1"/>
  <c r="FA59" i="1"/>
  <c r="FA68" i="1"/>
  <c r="FA48" i="1"/>
  <c r="FA99" i="1"/>
  <c r="FA100" i="1"/>
  <c r="FA101" i="1"/>
  <c r="FB9" i="1"/>
  <c r="FB77" i="1" l="1"/>
  <c r="FB86" i="1"/>
  <c r="FB95" i="1"/>
  <c r="FB118" i="1"/>
  <c r="FB119" i="1"/>
  <c r="FB120" i="1"/>
  <c r="FB121" i="1"/>
  <c r="FB122" i="1"/>
  <c r="FB123" i="1"/>
  <c r="FB105" i="1"/>
  <c r="FB112" i="1"/>
  <c r="FB113" i="1"/>
  <c r="FB114" i="1"/>
  <c r="FB109" i="1"/>
  <c r="FB110" i="1"/>
  <c r="FB111" i="1"/>
  <c r="FB59" i="1"/>
  <c r="FB68" i="1"/>
  <c r="FB48" i="1"/>
  <c r="FB99" i="1"/>
  <c r="FB100" i="1"/>
  <c r="FB101" i="1"/>
  <c r="FC9" i="1"/>
  <c r="FC77" i="1" l="1"/>
  <c r="FC86" i="1"/>
  <c r="FC95" i="1"/>
  <c r="FC118" i="1"/>
  <c r="FC119" i="1"/>
  <c r="FC120" i="1"/>
  <c r="FC121" i="1"/>
  <c r="FC122" i="1"/>
  <c r="FC123" i="1"/>
  <c r="FC105" i="1"/>
  <c r="FC112" i="1"/>
  <c r="FC113" i="1"/>
  <c r="FC114" i="1"/>
  <c r="FC110" i="1"/>
  <c r="FC109" i="1"/>
  <c r="FC111" i="1"/>
  <c r="FC59" i="1"/>
  <c r="FC68" i="1"/>
  <c r="FC48" i="1"/>
  <c r="FC99" i="1"/>
  <c r="FC100" i="1"/>
  <c r="FC101" i="1"/>
  <c r="FD9" i="1"/>
  <c r="FD77" i="1" l="1"/>
  <c r="FD86" i="1"/>
  <c r="FD95" i="1"/>
  <c r="FD118" i="1"/>
  <c r="FD119" i="1"/>
  <c r="FD120" i="1"/>
  <c r="FD121" i="1"/>
  <c r="FD122" i="1"/>
  <c r="FD123" i="1"/>
  <c r="FD105" i="1"/>
  <c r="FD112" i="1"/>
  <c r="FD113" i="1"/>
  <c r="FD114" i="1"/>
  <c r="FD109" i="1"/>
  <c r="FD110" i="1"/>
  <c r="FD111" i="1"/>
  <c r="FD59" i="1"/>
  <c r="FD68" i="1"/>
  <c r="FD48" i="1"/>
  <c r="FD99" i="1"/>
  <c r="FD100" i="1"/>
  <c r="FD101" i="1"/>
  <c r="FE9" i="1"/>
  <c r="FE77" i="1" l="1"/>
  <c r="FE86" i="1"/>
  <c r="FE95" i="1"/>
  <c r="FE118" i="1"/>
  <c r="FE119" i="1"/>
  <c r="FE120" i="1"/>
  <c r="FE121" i="1"/>
  <c r="FE122" i="1"/>
  <c r="FE123" i="1"/>
  <c r="FE105" i="1"/>
  <c r="FE112" i="1"/>
  <c r="FE113" i="1"/>
  <c r="FE114" i="1"/>
  <c r="FE109" i="1"/>
  <c r="FE110" i="1"/>
  <c r="FE111" i="1"/>
  <c r="FE59" i="1"/>
  <c r="FE68" i="1"/>
  <c r="FE48" i="1"/>
  <c r="FE99" i="1"/>
  <c r="FE100" i="1"/>
  <c r="FE101" i="1"/>
  <c r="FF9" i="1"/>
  <c r="FF77" i="1" l="1"/>
  <c r="FF86" i="1"/>
  <c r="FF95" i="1"/>
  <c r="FF118" i="1"/>
  <c r="FF119" i="1"/>
  <c r="FF120" i="1"/>
  <c r="FF121" i="1"/>
  <c r="FF122" i="1"/>
  <c r="FF123" i="1"/>
  <c r="FF105" i="1"/>
  <c r="FF112" i="1"/>
  <c r="FF113" i="1"/>
  <c r="FF114" i="1"/>
  <c r="FF110" i="1"/>
  <c r="FF109" i="1"/>
  <c r="FF111" i="1"/>
  <c r="FF59" i="1"/>
  <c r="FF68" i="1"/>
  <c r="FF48" i="1"/>
  <c r="FF99" i="1"/>
  <c r="FF100" i="1"/>
  <c r="FF101" i="1"/>
  <c r="FG9" i="1"/>
  <c r="FG77" i="1" l="1"/>
  <c r="FG86" i="1"/>
  <c r="FG95" i="1"/>
  <c r="FG118" i="1"/>
  <c r="FG119" i="1"/>
  <c r="FG120" i="1"/>
  <c r="FG121" i="1"/>
  <c r="FG122" i="1"/>
  <c r="FG123" i="1"/>
  <c r="FG105" i="1"/>
  <c r="FG112" i="1"/>
  <c r="FG113" i="1"/>
  <c r="FG114" i="1"/>
  <c r="FG110" i="1"/>
  <c r="FG109" i="1"/>
  <c r="FG111" i="1"/>
  <c r="FG59" i="1"/>
  <c r="FG68" i="1"/>
  <c r="FG48" i="1"/>
  <c r="FG99" i="1"/>
  <c r="FG100" i="1"/>
  <c r="FG101" i="1"/>
  <c r="FH9" i="1"/>
  <c r="FH77" i="1" l="1"/>
  <c r="FH86" i="1"/>
  <c r="FH95" i="1"/>
  <c r="FH118" i="1"/>
  <c r="FH119" i="1"/>
  <c r="FH120" i="1"/>
  <c r="FH121" i="1"/>
  <c r="FH122" i="1"/>
  <c r="FH123" i="1"/>
  <c r="FH105" i="1"/>
  <c r="FH112" i="1"/>
  <c r="FH113" i="1"/>
  <c r="FH114" i="1"/>
  <c r="FH109" i="1"/>
  <c r="FH110" i="1"/>
  <c r="FH111" i="1"/>
  <c r="FH59" i="1"/>
  <c r="FH68" i="1"/>
  <c r="FH48" i="1"/>
  <c r="FH99" i="1"/>
  <c r="FH100" i="1"/>
  <c r="FH101" i="1"/>
  <c r="FI9" i="1"/>
  <c r="FI77" i="1" l="1"/>
  <c r="FI86" i="1"/>
  <c r="FI95" i="1"/>
  <c r="FI118" i="1"/>
  <c r="FI119" i="1"/>
  <c r="FI120" i="1"/>
  <c r="FI121" i="1"/>
  <c r="FI122" i="1"/>
  <c r="FI123" i="1"/>
  <c r="FI105" i="1"/>
  <c r="FI112" i="1"/>
  <c r="FI113" i="1"/>
  <c r="FI114" i="1"/>
  <c r="FI109" i="1"/>
  <c r="FI110" i="1"/>
  <c r="FI111" i="1"/>
  <c r="FI59" i="1"/>
  <c r="FI68" i="1"/>
  <c r="FI48" i="1"/>
  <c r="FI99" i="1"/>
  <c r="FI100" i="1"/>
  <c r="FI101" i="1"/>
  <c r="FJ9" i="1"/>
  <c r="FJ77" i="1" l="1"/>
  <c r="FJ86" i="1"/>
  <c r="FJ95" i="1"/>
  <c r="FJ118" i="1"/>
  <c r="FJ119" i="1"/>
  <c r="FJ120" i="1"/>
  <c r="FJ121" i="1"/>
  <c r="FJ122" i="1"/>
  <c r="FJ123" i="1"/>
  <c r="FJ105" i="1"/>
  <c r="FJ112" i="1"/>
  <c r="FJ113" i="1"/>
  <c r="FJ114" i="1"/>
  <c r="FJ109" i="1"/>
  <c r="FJ110" i="1"/>
  <c r="FJ111" i="1"/>
  <c r="FJ59" i="1"/>
  <c r="FJ68" i="1"/>
  <c r="FJ48" i="1"/>
  <c r="FJ99" i="1"/>
  <c r="FJ100" i="1"/>
  <c r="FJ101" i="1"/>
  <c r="FK9" i="1"/>
  <c r="FK77" i="1" l="1"/>
  <c r="FK86" i="1"/>
  <c r="FK95" i="1"/>
  <c r="FK118" i="1"/>
  <c r="FK119" i="1"/>
  <c r="FK120" i="1"/>
  <c r="FK121" i="1"/>
  <c r="FK122" i="1"/>
  <c r="FK123" i="1"/>
  <c r="FK105" i="1"/>
  <c r="FK112" i="1"/>
  <c r="FK113" i="1"/>
  <c r="FK114" i="1"/>
  <c r="FK110" i="1"/>
  <c r="FK109" i="1"/>
  <c r="FK111" i="1"/>
  <c r="FK59" i="1"/>
  <c r="FK68" i="1"/>
  <c r="FK48" i="1"/>
  <c r="FK99" i="1"/>
  <c r="FK100" i="1"/>
  <c r="FK101" i="1"/>
  <c r="FL9" i="1"/>
  <c r="FL77" i="1" l="1"/>
  <c r="FL86" i="1"/>
  <c r="FL95" i="1"/>
  <c r="FL118" i="1"/>
  <c r="FL119" i="1"/>
  <c r="FL120" i="1"/>
  <c r="FL121" i="1"/>
  <c r="FL122" i="1"/>
  <c r="FL123" i="1"/>
  <c r="FL105" i="1"/>
  <c r="FL112" i="1"/>
  <c r="FL113" i="1"/>
  <c r="FL114" i="1"/>
  <c r="FL110" i="1"/>
  <c r="FL109" i="1"/>
  <c r="FL111" i="1"/>
  <c r="FL59" i="1"/>
  <c r="FL68" i="1"/>
  <c r="FL48" i="1"/>
  <c r="FL99" i="1"/>
  <c r="FL100" i="1"/>
  <c r="FL101" i="1"/>
  <c r="FM9" i="1"/>
  <c r="FM77" i="1" l="1"/>
  <c r="FM86" i="1"/>
  <c r="FM95" i="1"/>
  <c r="FM118" i="1"/>
  <c r="FM119" i="1"/>
  <c r="FM120" i="1"/>
  <c r="FM121" i="1"/>
  <c r="FM122" i="1"/>
  <c r="FM123" i="1"/>
  <c r="FM105" i="1"/>
  <c r="FM112" i="1"/>
  <c r="FM113" i="1"/>
  <c r="FM114" i="1"/>
  <c r="FM109" i="1"/>
  <c r="FM110" i="1"/>
  <c r="FM111" i="1"/>
  <c r="FM59" i="1"/>
  <c r="FM68" i="1"/>
  <c r="FM48" i="1"/>
  <c r="FM99" i="1"/>
  <c r="FM100" i="1"/>
  <c r="FM101" i="1"/>
  <c r="FN9" i="1"/>
  <c r="FN77" i="1" l="1"/>
  <c r="FN86" i="1"/>
  <c r="FN95" i="1"/>
  <c r="FN118" i="1"/>
  <c r="FN119" i="1"/>
  <c r="FN120" i="1"/>
  <c r="FN121" i="1"/>
  <c r="FN122" i="1"/>
  <c r="FN123" i="1"/>
  <c r="FN105" i="1"/>
  <c r="FN112" i="1"/>
  <c r="FN113" i="1"/>
  <c r="FN114" i="1"/>
  <c r="FN110" i="1"/>
  <c r="FN109" i="1"/>
  <c r="FN111" i="1"/>
  <c r="FN59" i="1"/>
  <c r="FN68" i="1"/>
  <c r="FN48" i="1"/>
  <c r="FN99" i="1"/>
  <c r="FN100" i="1"/>
  <c r="FN101" i="1"/>
  <c r="FO9" i="1"/>
  <c r="FO77" i="1" l="1"/>
  <c r="FO86" i="1"/>
  <c r="FO95" i="1"/>
  <c r="FO118" i="1"/>
  <c r="FO119" i="1"/>
  <c r="FO120" i="1"/>
  <c r="FO121" i="1"/>
  <c r="FO122" i="1"/>
  <c r="FO123" i="1"/>
  <c r="FO105" i="1"/>
  <c r="FO112" i="1"/>
  <c r="FO113" i="1"/>
  <c r="FO114" i="1"/>
  <c r="FO110" i="1"/>
  <c r="FO109" i="1"/>
  <c r="FO111" i="1"/>
  <c r="FO59" i="1"/>
  <c r="FO68" i="1"/>
  <c r="FO48" i="1"/>
  <c r="FO99" i="1"/>
  <c r="FO100" i="1"/>
  <c r="FO101" i="1"/>
  <c r="FP9" i="1"/>
  <c r="FP77" i="1" l="1"/>
  <c r="FP86" i="1"/>
  <c r="FP95" i="1"/>
  <c r="FP118" i="1"/>
  <c r="FP119" i="1"/>
  <c r="FP120" i="1"/>
  <c r="FP121" i="1"/>
  <c r="FP122" i="1"/>
  <c r="FP123" i="1"/>
  <c r="FP105" i="1"/>
  <c r="FP112" i="1"/>
  <c r="FP113" i="1"/>
  <c r="FP114" i="1"/>
  <c r="FP109" i="1"/>
  <c r="FP110" i="1"/>
  <c r="FP111" i="1"/>
  <c r="FP59" i="1"/>
  <c r="FP68" i="1"/>
  <c r="FP48" i="1"/>
  <c r="FP99" i="1"/>
  <c r="FP100" i="1"/>
  <c r="FP101" i="1"/>
  <c r="FQ9" i="1"/>
  <c r="FQ77" i="1" l="1"/>
  <c r="FQ86" i="1"/>
  <c r="FQ95" i="1"/>
  <c r="FQ118" i="1"/>
  <c r="FQ119" i="1"/>
  <c r="FQ120" i="1"/>
  <c r="FQ121" i="1"/>
  <c r="FQ122" i="1"/>
  <c r="FQ123" i="1"/>
  <c r="FQ105" i="1"/>
  <c r="FQ112" i="1"/>
  <c r="FQ113" i="1"/>
  <c r="FQ114" i="1"/>
  <c r="FQ110" i="1"/>
  <c r="FQ109" i="1"/>
  <c r="FQ111" i="1"/>
  <c r="FQ59" i="1"/>
  <c r="FQ68" i="1"/>
  <c r="FQ48" i="1"/>
  <c r="FQ99" i="1"/>
  <c r="FQ100" i="1"/>
  <c r="FQ101" i="1"/>
  <c r="FR9" i="1"/>
  <c r="FR77" i="1" l="1"/>
  <c r="FR86" i="1"/>
  <c r="FR95" i="1"/>
  <c r="FR118" i="1"/>
  <c r="FR119" i="1"/>
  <c r="FR120" i="1"/>
  <c r="FR121" i="1"/>
  <c r="FR122" i="1"/>
  <c r="FR123" i="1"/>
  <c r="FR105" i="1"/>
  <c r="FR112" i="1"/>
  <c r="FR113" i="1"/>
  <c r="FR114" i="1"/>
  <c r="FR109" i="1"/>
  <c r="FR110" i="1"/>
  <c r="FR111" i="1"/>
  <c r="FR59" i="1"/>
  <c r="FR68" i="1"/>
  <c r="FR48" i="1"/>
  <c r="FR99" i="1"/>
  <c r="FR100" i="1"/>
  <c r="FR101" i="1"/>
  <c r="FS9" i="1"/>
  <c r="FS77" i="1" l="1"/>
  <c r="FS86" i="1"/>
  <c r="FS95" i="1"/>
  <c r="FS118" i="1"/>
  <c r="FS119" i="1"/>
  <c r="FS120" i="1"/>
  <c r="FS121" i="1"/>
  <c r="FS122" i="1"/>
  <c r="FS123" i="1"/>
  <c r="FS105" i="1"/>
  <c r="FS112" i="1"/>
  <c r="FS113" i="1"/>
  <c r="FS114" i="1"/>
  <c r="FS109" i="1"/>
  <c r="FS110" i="1"/>
  <c r="FS111" i="1"/>
  <c r="FS59" i="1"/>
  <c r="FS68" i="1"/>
  <c r="FS48" i="1"/>
  <c r="FS99" i="1"/>
  <c r="FS100" i="1"/>
  <c r="FS101" i="1"/>
  <c r="FT9" i="1"/>
  <c r="FT77" i="1" l="1"/>
  <c r="FT86" i="1"/>
  <c r="FT95" i="1"/>
  <c r="FT118" i="1"/>
  <c r="FT119" i="1"/>
  <c r="FT120" i="1"/>
  <c r="FT121" i="1"/>
  <c r="FT122" i="1"/>
  <c r="FT123" i="1"/>
  <c r="FT105" i="1"/>
  <c r="FT112" i="1"/>
  <c r="FT113" i="1"/>
  <c r="FT114" i="1"/>
  <c r="FT110" i="1"/>
  <c r="FT109" i="1"/>
  <c r="FT111" i="1"/>
  <c r="FT59" i="1"/>
  <c r="FT68" i="1"/>
  <c r="FT48" i="1"/>
  <c r="FT99" i="1"/>
  <c r="FT100" i="1"/>
  <c r="FT101" i="1"/>
  <c r="FU9" i="1"/>
  <c r="FU77" i="1" l="1"/>
  <c r="FU86" i="1"/>
  <c r="FU95" i="1"/>
  <c r="FU118" i="1"/>
  <c r="FU119" i="1"/>
  <c r="FU120" i="1"/>
  <c r="FU121" i="1"/>
  <c r="FU122" i="1"/>
  <c r="FU123" i="1"/>
  <c r="FU105" i="1"/>
  <c r="FU112" i="1"/>
  <c r="FU113" i="1"/>
  <c r="FU114" i="1"/>
  <c r="FU109" i="1"/>
  <c r="FU110" i="1"/>
  <c r="FU111" i="1"/>
  <c r="FU59" i="1"/>
  <c r="FU68" i="1"/>
  <c r="FU48" i="1"/>
  <c r="FU99" i="1"/>
  <c r="FU100" i="1"/>
  <c r="FU101" i="1"/>
  <c r="FV9" i="1"/>
  <c r="FV77" i="1" l="1"/>
  <c r="FV86" i="1"/>
  <c r="FV95" i="1"/>
  <c r="FV118" i="1"/>
  <c r="FV119" i="1"/>
  <c r="FV120" i="1"/>
  <c r="FV121" i="1"/>
  <c r="FV122" i="1"/>
  <c r="FV123" i="1"/>
  <c r="FV105" i="1"/>
  <c r="FV112" i="1"/>
  <c r="FV113" i="1"/>
  <c r="FV114" i="1"/>
  <c r="FV110" i="1"/>
  <c r="FV109" i="1"/>
  <c r="FV111" i="1"/>
  <c r="FV59" i="1"/>
  <c r="FV68" i="1"/>
  <c r="FV48" i="1"/>
  <c r="FV99" i="1"/>
  <c r="FV100" i="1"/>
  <c r="FV101" i="1"/>
  <c r="FW9" i="1"/>
  <c r="FW77" i="1" l="1"/>
  <c r="FW86" i="1"/>
  <c r="FW95" i="1"/>
  <c r="FW118" i="1"/>
  <c r="FW119" i="1"/>
  <c r="FW120" i="1"/>
  <c r="FW121" i="1"/>
  <c r="FW122" i="1"/>
  <c r="FW123" i="1"/>
  <c r="FW105" i="1"/>
  <c r="FW112" i="1"/>
  <c r="FW113" i="1"/>
  <c r="FW114" i="1"/>
  <c r="FW109" i="1"/>
  <c r="FW110" i="1"/>
  <c r="FW111" i="1"/>
  <c r="FW59" i="1"/>
  <c r="FW68" i="1"/>
  <c r="FW48" i="1"/>
  <c r="FW99" i="1"/>
  <c r="FW100" i="1"/>
  <c r="FW101" i="1"/>
  <c r="FX9" i="1"/>
  <c r="FX77" i="1" l="1"/>
  <c r="FX86" i="1"/>
  <c r="FX95" i="1"/>
  <c r="FX118" i="1"/>
  <c r="FX119" i="1"/>
  <c r="FX120" i="1"/>
  <c r="FX121" i="1"/>
  <c r="FX122" i="1"/>
  <c r="FX123" i="1"/>
  <c r="FX105" i="1"/>
  <c r="FX112" i="1"/>
  <c r="FX113" i="1"/>
  <c r="FX114" i="1"/>
  <c r="FX110" i="1"/>
  <c r="FX109" i="1"/>
  <c r="FX111" i="1"/>
  <c r="FX59" i="1"/>
  <c r="FX68" i="1"/>
  <c r="FX48" i="1"/>
  <c r="FX99" i="1"/>
  <c r="FX100" i="1"/>
  <c r="FX101" i="1"/>
  <c r="FY9" i="1"/>
  <c r="FY77" i="1" l="1"/>
  <c r="FY86" i="1"/>
  <c r="FY95" i="1"/>
  <c r="FY118" i="1"/>
  <c r="FY119" i="1"/>
  <c r="FY120" i="1"/>
  <c r="FY121" i="1"/>
  <c r="FY122" i="1"/>
  <c r="FY123" i="1"/>
  <c r="FY105" i="1"/>
  <c r="FY112" i="1"/>
  <c r="FY113" i="1"/>
  <c r="FY114" i="1"/>
  <c r="FY109" i="1"/>
  <c r="FY110" i="1"/>
  <c r="FY111" i="1"/>
  <c r="FY59" i="1"/>
  <c r="FY68" i="1"/>
  <c r="FY48" i="1"/>
  <c r="FY99" i="1"/>
  <c r="FY100" i="1"/>
  <c r="FY101" i="1"/>
  <c r="FZ9" i="1"/>
  <c r="FZ77" i="1" l="1"/>
  <c r="FZ86" i="1"/>
  <c r="FZ95" i="1"/>
  <c r="FZ118" i="1"/>
  <c r="FZ119" i="1"/>
  <c r="FZ120" i="1"/>
  <c r="FZ121" i="1"/>
  <c r="FZ122" i="1"/>
  <c r="FZ123" i="1"/>
  <c r="FZ105" i="1"/>
  <c r="FZ112" i="1"/>
  <c r="FZ113" i="1"/>
  <c r="FZ114" i="1"/>
  <c r="FZ109" i="1"/>
  <c r="FZ110" i="1"/>
  <c r="FZ111" i="1"/>
  <c r="FZ59" i="1"/>
  <c r="FZ68" i="1"/>
  <c r="FZ48" i="1"/>
  <c r="FZ99" i="1"/>
  <c r="FZ100" i="1"/>
  <c r="FZ101" i="1"/>
  <c r="GA9" i="1"/>
  <c r="GA77" i="1" l="1"/>
  <c r="GA86" i="1"/>
  <c r="GA95" i="1"/>
  <c r="GA118" i="1"/>
  <c r="GA119" i="1"/>
  <c r="GA120" i="1"/>
  <c r="GA121" i="1"/>
  <c r="GA122" i="1"/>
  <c r="GA123" i="1"/>
  <c r="GA105" i="1"/>
  <c r="GA112" i="1"/>
  <c r="GA113" i="1"/>
  <c r="GA114" i="1"/>
  <c r="GA109" i="1"/>
  <c r="GA110" i="1"/>
  <c r="GA111" i="1"/>
  <c r="GA59" i="1"/>
  <c r="GA68" i="1"/>
  <c r="GA48" i="1"/>
  <c r="GA99" i="1"/>
  <c r="GA100" i="1"/>
  <c r="GA101" i="1"/>
  <c r="GB9" i="1"/>
  <c r="GB77" i="1" l="1"/>
  <c r="GB86" i="1"/>
  <c r="GB95" i="1"/>
  <c r="GB118" i="1"/>
  <c r="GB119" i="1"/>
  <c r="GB120" i="1"/>
  <c r="GB121" i="1"/>
  <c r="GB122" i="1"/>
  <c r="GB123" i="1"/>
  <c r="GB105" i="1"/>
  <c r="GB112" i="1"/>
  <c r="GB113" i="1"/>
  <c r="GB114" i="1"/>
  <c r="GB109" i="1"/>
  <c r="GB110" i="1"/>
  <c r="GB111" i="1"/>
  <c r="GB59" i="1"/>
  <c r="GB68" i="1"/>
  <c r="GB48" i="1"/>
  <c r="GB99" i="1"/>
  <c r="GB100" i="1"/>
  <c r="GB101" i="1"/>
  <c r="GC9" i="1"/>
  <c r="GC77" i="1" l="1"/>
  <c r="GC86" i="1"/>
  <c r="GC95" i="1"/>
  <c r="GC118" i="1"/>
  <c r="GC119" i="1"/>
  <c r="GC120" i="1"/>
  <c r="GC121" i="1"/>
  <c r="GC122" i="1"/>
  <c r="GC123" i="1"/>
  <c r="GC105" i="1"/>
  <c r="GC112" i="1"/>
  <c r="GC113" i="1"/>
  <c r="GC114" i="1"/>
  <c r="GC110" i="1"/>
  <c r="GC109" i="1"/>
  <c r="GC111" i="1"/>
  <c r="GC59" i="1"/>
  <c r="GC68" i="1"/>
  <c r="GC48" i="1"/>
  <c r="GC99" i="1"/>
  <c r="GC100" i="1"/>
  <c r="GC101" i="1"/>
  <c r="GD9" i="1"/>
  <c r="GD77" i="1" l="1"/>
  <c r="GD86" i="1"/>
  <c r="GD95" i="1"/>
  <c r="GD118" i="1"/>
  <c r="GD119" i="1"/>
  <c r="GD120" i="1"/>
  <c r="GD121" i="1"/>
  <c r="GD122" i="1"/>
  <c r="GD123" i="1"/>
  <c r="GD105" i="1"/>
  <c r="GD112" i="1"/>
  <c r="GD113" i="1"/>
  <c r="GD114" i="1"/>
  <c r="GD110" i="1"/>
  <c r="GD109" i="1"/>
  <c r="GD111" i="1"/>
  <c r="GD59" i="1"/>
  <c r="GD68" i="1"/>
  <c r="GD48" i="1"/>
  <c r="GD99" i="1"/>
  <c r="GD100" i="1"/>
  <c r="GD101" i="1"/>
  <c r="GE9" i="1"/>
  <c r="GE77" i="1" l="1"/>
  <c r="GE86" i="1"/>
  <c r="GE95" i="1"/>
  <c r="GE118" i="1"/>
  <c r="GE119" i="1"/>
  <c r="GE120" i="1"/>
  <c r="GE121" i="1"/>
  <c r="GE122" i="1"/>
  <c r="GE123" i="1"/>
  <c r="GE105" i="1"/>
  <c r="GE112" i="1"/>
  <c r="GE113" i="1"/>
  <c r="GE114" i="1"/>
  <c r="GE109" i="1"/>
  <c r="GE110" i="1"/>
  <c r="GE111" i="1"/>
  <c r="GE59" i="1"/>
  <c r="GE68" i="1"/>
  <c r="GE48" i="1"/>
  <c r="GE99" i="1"/>
  <c r="GE100" i="1"/>
  <c r="GE101" i="1"/>
  <c r="GF9" i="1"/>
  <c r="GF77" i="1" l="1"/>
  <c r="GF86" i="1"/>
  <c r="GF95" i="1"/>
  <c r="GF118" i="1"/>
  <c r="GF119" i="1"/>
  <c r="GF120" i="1"/>
  <c r="GF121" i="1"/>
  <c r="GF122" i="1"/>
  <c r="GF123" i="1"/>
  <c r="GF105" i="1"/>
  <c r="GF112" i="1"/>
  <c r="GF113" i="1"/>
  <c r="GF114" i="1"/>
  <c r="GF110" i="1"/>
  <c r="GF109" i="1"/>
  <c r="GF111" i="1"/>
  <c r="GF59" i="1"/>
  <c r="GF68" i="1"/>
  <c r="GF48" i="1"/>
  <c r="GF99" i="1"/>
  <c r="GF100" i="1"/>
  <c r="GF101" i="1"/>
  <c r="GG9" i="1"/>
  <c r="GG77" i="1" l="1"/>
  <c r="GG86" i="1"/>
  <c r="GG95" i="1"/>
  <c r="GG118" i="1"/>
  <c r="GG119" i="1"/>
  <c r="GG120" i="1"/>
  <c r="GG121" i="1"/>
  <c r="GG122" i="1"/>
  <c r="GG123" i="1"/>
  <c r="GG105" i="1"/>
  <c r="GG112" i="1"/>
  <c r="GG113" i="1"/>
  <c r="GG114" i="1"/>
  <c r="GG110" i="1"/>
  <c r="GG109" i="1"/>
  <c r="GG111" i="1"/>
  <c r="GG59" i="1"/>
  <c r="GG68" i="1"/>
  <c r="GG48" i="1"/>
  <c r="GG99" i="1"/>
  <c r="GG100" i="1"/>
  <c r="GG101" i="1"/>
  <c r="GH9" i="1"/>
  <c r="GG24" i="1"/>
  <c r="GH77" i="1" l="1"/>
  <c r="GH86" i="1"/>
  <c r="GH95" i="1"/>
  <c r="GH118" i="1"/>
  <c r="GH119" i="1"/>
  <c r="GH120" i="1"/>
  <c r="GH121" i="1"/>
  <c r="GH122" i="1"/>
  <c r="GH123" i="1"/>
  <c r="GH105" i="1"/>
  <c r="GH112" i="1"/>
  <c r="GH113" i="1"/>
  <c r="GH114" i="1"/>
  <c r="GH109" i="1"/>
  <c r="GH110" i="1"/>
  <c r="GH111" i="1"/>
  <c r="GH59" i="1"/>
  <c r="GH68" i="1"/>
  <c r="GH48" i="1"/>
  <c r="GH99" i="1"/>
  <c r="GH100" i="1"/>
  <c r="GH101" i="1"/>
  <c r="GH24" i="1"/>
  <c r="GI9" i="1"/>
  <c r="GI77" i="1" l="1"/>
  <c r="GI86" i="1"/>
  <c r="GI95" i="1"/>
  <c r="GI118" i="1"/>
  <c r="GI119" i="1"/>
  <c r="GI120" i="1"/>
  <c r="GI121" i="1"/>
  <c r="GI122" i="1"/>
  <c r="GI123" i="1"/>
  <c r="GI105" i="1"/>
  <c r="GI112" i="1"/>
  <c r="GI113" i="1"/>
  <c r="GI114" i="1"/>
  <c r="GI109" i="1"/>
  <c r="GI110" i="1"/>
  <c r="GI111" i="1"/>
  <c r="GI59" i="1"/>
  <c r="GI68" i="1"/>
  <c r="GI48" i="1"/>
  <c r="GI99" i="1"/>
  <c r="GI100" i="1"/>
  <c r="GI101" i="1"/>
  <c r="GI24" i="1"/>
  <c r="GJ9" i="1"/>
  <c r="GJ77" i="1" l="1"/>
  <c r="GJ86" i="1"/>
  <c r="GJ95" i="1"/>
  <c r="GJ118" i="1"/>
  <c r="GJ119" i="1"/>
  <c r="GJ120" i="1"/>
  <c r="GJ121" i="1"/>
  <c r="GJ122" i="1"/>
  <c r="GJ123" i="1"/>
  <c r="GJ105" i="1"/>
  <c r="GJ112" i="1"/>
  <c r="GJ113" i="1"/>
  <c r="GJ114" i="1"/>
  <c r="GJ109" i="1"/>
  <c r="GJ110" i="1"/>
  <c r="GJ111" i="1"/>
  <c r="GJ59" i="1"/>
  <c r="GJ68" i="1"/>
  <c r="GJ48" i="1"/>
  <c r="GJ99" i="1"/>
  <c r="GJ100" i="1"/>
  <c r="GJ101" i="1"/>
  <c r="GJ24" i="1"/>
  <c r="GK9" i="1"/>
  <c r="GK77" i="1" l="1"/>
  <c r="GK86" i="1"/>
  <c r="GK95" i="1"/>
  <c r="GK118" i="1"/>
  <c r="GK119" i="1"/>
  <c r="GK120" i="1"/>
  <c r="GK121" i="1"/>
  <c r="GK122" i="1"/>
  <c r="GK123" i="1"/>
  <c r="GK105" i="1"/>
  <c r="GK112" i="1"/>
  <c r="GK113" i="1"/>
  <c r="GK114" i="1"/>
  <c r="GK110" i="1"/>
  <c r="GK109" i="1"/>
  <c r="GK111" i="1"/>
  <c r="GK59" i="1"/>
  <c r="GK68" i="1"/>
  <c r="GK48" i="1"/>
  <c r="GK99" i="1"/>
  <c r="GK100" i="1"/>
  <c r="GK101" i="1"/>
  <c r="GK24" i="1"/>
  <c r="GL9" i="1"/>
  <c r="GL77" i="1" l="1"/>
  <c r="GL86" i="1"/>
  <c r="GL95" i="1"/>
  <c r="GL118" i="1"/>
  <c r="GL119" i="1"/>
  <c r="GL120" i="1"/>
  <c r="GL121" i="1"/>
  <c r="GL122" i="1"/>
  <c r="GL123" i="1"/>
  <c r="GL105" i="1"/>
  <c r="GL112" i="1"/>
  <c r="GL113" i="1"/>
  <c r="GL114" i="1"/>
  <c r="GL109" i="1"/>
  <c r="GL110" i="1"/>
  <c r="GL111" i="1"/>
  <c r="GL59" i="1"/>
  <c r="GL68" i="1"/>
  <c r="GL48" i="1"/>
  <c r="GL99" i="1"/>
  <c r="GL100" i="1"/>
  <c r="GL101" i="1"/>
  <c r="GM9" i="1"/>
  <c r="GL24" i="1"/>
  <c r="GM77" i="1" l="1"/>
  <c r="GM86" i="1"/>
  <c r="GM95" i="1"/>
  <c r="GM118" i="1"/>
  <c r="GM119" i="1"/>
  <c r="GM120" i="1"/>
  <c r="GM121" i="1"/>
  <c r="GM122" i="1"/>
  <c r="GM123" i="1"/>
  <c r="GM105" i="1"/>
  <c r="GM112" i="1"/>
  <c r="GM113" i="1"/>
  <c r="GM114" i="1"/>
  <c r="GM110" i="1"/>
  <c r="GM109" i="1"/>
  <c r="GM111" i="1"/>
  <c r="GM59" i="1"/>
  <c r="GM68" i="1"/>
  <c r="GM48" i="1"/>
  <c r="GM99" i="1"/>
  <c r="GM100" i="1"/>
  <c r="GM101" i="1"/>
  <c r="GM24" i="1"/>
  <c r="GN9" i="1"/>
  <c r="GN77" i="1" l="1"/>
  <c r="GN86" i="1"/>
  <c r="GN95" i="1"/>
  <c r="GN118" i="1"/>
  <c r="GN119" i="1"/>
  <c r="GN120" i="1"/>
  <c r="GN121" i="1"/>
  <c r="GN122" i="1"/>
  <c r="GN123" i="1"/>
  <c r="GN105" i="1"/>
  <c r="GN112" i="1"/>
  <c r="GN113" i="1"/>
  <c r="GN114" i="1"/>
  <c r="GN109" i="1"/>
  <c r="GN110" i="1"/>
  <c r="GN111" i="1"/>
  <c r="GN59" i="1"/>
  <c r="GN68" i="1"/>
  <c r="GN48" i="1"/>
  <c r="GN99" i="1"/>
  <c r="GN100" i="1"/>
  <c r="GN101" i="1"/>
  <c r="GO9" i="1"/>
  <c r="GN24" i="1"/>
  <c r="GO77" i="1" l="1"/>
  <c r="GO86" i="1"/>
  <c r="GO95" i="1"/>
  <c r="GO118" i="1"/>
  <c r="GO119" i="1"/>
  <c r="GO120" i="1"/>
  <c r="GO121" i="1"/>
  <c r="GO122" i="1"/>
  <c r="GO123" i="1"/>
  <c r="GO105" i="1"/>
  <c r="GO112" i="1"/>
  <c r="GO113" i="1"/>
  <c r="GO114" i="1"/>
  <c r="GO110" i="1"/>
  <c r="GO109" i="1"/>
  <c r="GO111" i="1"/>
  <c r="GO59" i="1"/>
  <c r="GO68" i="1"/>
  <c r="GO48" i="1"/>
  <c r="GO99" i="1"/>
  <c r="GO100" i="1"/>
  <c r="GO101" i="1"/>
  <c r="GP9" i="1"/>
  <c r="GO24" i="1"/>
  <c r="GP77" i="1" l="1"/>
  <c r="GP86" i="1"/>
  <c r="GP95" i="1"/>
  <c r="GP118" i="1"/>
  <c r="GP119" i="1"/>
  <c r="GP120" i="1"/>
  <c r="GP121" i="1"/>
  <c r="GP122" i="1"/>
  <c r="GP123" i="1"/>
  <c r="GP105" i="1"/>
  <c r="GP112" i="1"/>
  <c r="GP113" i="1"/>
  <c r="GP114" i="1"/>
  <c r="GP109" i="1"/>
  <c r="GP110" i="1"/>
  <c r="GP111" i="1"/>
  <c r="GP59" i="1"/>
  <c r="GP68" i="1"/>
  <c r="GP48" i="1"/>
  <c r="GP99" i="1"/>
  <c r="GP100" i="1"/>
  <c r="GP101" i="1"/>
  <c r="GP24" i="1"/>
  <c r="GQ9" i="1"/>
  <c r="GQ77" i="1" l="1"/>
  <c r="GQ86" i="1"/>
  <c r="GQ95" i="1"/>
  <c r="GQ118" i="1"/>
  <c r="GQ119" i="1"/>
  <c r="GQ120" i="1"/>
  <c r="GQ121" i="1"/>
  <c r="GQ122" i="1"/>
  <c r="GQ123" i="1"/>
  <c r="GQ105" i="1"/>
  <c r="GQ112" i="1"/>
  <c r="GQ113" i="1"/>
  <c r="GQ114" i="1"/>
  <c r="GQ109" i="1"/>
  <c r="GQ110" i="1"/>
  <c r="GQ111" i="1"/>
  <c r="GQ59" i="1"/>
  <c r="GQ68" i="1"/>
  <c r="GQ48" i="1"/>
  <c r="GQ99" i="1"/>
  <c r="GQ100" i="1"/>
  <c r="GQ101" i="1"/>
  <c r="GR9" i="1"/>
  <c r="GQ24" i="1"/>
  <c r="GR77" i="1" l="1"/>
  <c r="GR86" i="1"/>
  <c r="GR95" i="1"/>
  <c r="GR118" i="1"/>
  <c r="GR119" i="1"/>
  <c r="GR120" i="1"/>
  <c r="GR121" i="1"/>
  <c r="GR122" i="1"/>
  <c r="GR123" i="1"/>
  <c r="GR105" i="1"/>
  <c r="GR112" i="1"/>
  <c r="GR113" i="1"/>
  <c r="GR114" i="1"/>
  <c r="GR110" i="1"/>
  <c r="GR109" i="1"/>
  <c r="GR111" i="1"/>
  <c r="GR59" i="1"/>
  <c r="GR68" i="1"/>
  <c r="GR48" i="1"/>
  <c r="GR99" i="1"/>
  <c r="GR100" i="1"/>
  <c r="GR101" i="1"/>
  <c r="GR24" i="1"/>
  <c r="GS9" i="1"/>
  <c r="GS77" i="1" l="1"/>
  <c r="GS86" i="1"/>
  <c r="GS95" i="1"/>
  <c r="GS118" i="1"/>
  <c r="GS119" i="1"/>
  <c r="GS120" i="1"/>
  <c r="GS121" i="1"/>
  <c r="GS122" i="1"/>
  <c r="GS123" i="1"/>
  <c r="GS105" i="1"/>
  <c r="GS112" i="1"/>
  <c r="GS113" i="1"/>
  <c r="GS114" i="1"/>
  <c r="GS109" i="1"/>
  <c r="GS110" i="1"/>
  <c r="GS111" i="1"/>
  <c r="GS59" i="1"/>
  <c r="GS68" i="1"/>
  <c r="GS48" i="1"/>
  <c r="GS99" i="1"/>
  <c r="GS100" i="1"/>
  <c r="GS101" i="1"/>
  <c r="GS24" i="1"/>
  <c r="GT9" i="1"/>
  <c r="GT77" i="1" l="1"/>
  <c r="GT86" i="1"/>
  <c r="GT95" i="1"/>
  <c r="GT118" i="1"/>
  <c r="GT119" i="1"/>
  <c r="GT120" i="1"/>
  <c r="GT121" i="1"/>
  <c r="GT122" i="1"/>
  <c r="GT123" i="1"/>
  <c r="GT105" i="1"/>
  <c r="GT112" i="1"/>
  <c r="GT113" i="1"/>
  <c r="GT114" i="1"/>
  <c r="GT109" i="1"/>
  <c r="GT110" i="1"/>
  <c r="GT111" i="1"/>
  <c r="GT59" i="1"/>
  <c r="GT68" i="1"/>
  <c r="GT48" i="1"/>
  <c r="GT99" i="1"/>
  <c r="GT100" i="1"/>
  <c r="GT101" i="1"/>
  <c r="GT24" i="1"/>
  <c r="GU9" i="1"/>
  <c r="GU77" i="1" l="1"/>
  <c r="GU86" i="1"/>
  <c r="GU95" i="1"/>
  <c r="GU118" i="1"/>
  <c r="GU119" i="1"/>
  <c r="GU120" i="1"/>
  <c r="GU121" i="1"/>
  <c r="GU122" i="1"/>
  <c r="GU123" i="1"/>
  <c r="GU105" i="1"/>
  <c r="GU112" i="1"/>
  <c r="GU113" i="1"/>
  <c r="GU114" i="1"/>
  <c r="GU110" i="1"/>
  <c r="GU109" i="1"/>
  <c r="GU111" i="1"/>
  <c r="GU59" i="1"/>
  <c r="GU68" i="1"/>
  <c r="GU48" i="1"/>
  <c r="GU99" i="1"/>
  <c r="GU100" i="1"/>
  <c r="GU101" i="1"/>
  <c r="GV9" i="1"/>
  <c r="GU24" i="1"/>
  <c r="GV77" i="1" l="1"/>
  <c r="GV86" i="1"/>
  <c r="GV95" i="1"/>
  <c r="GV118" i="1"/>
  <c r="GV119" i="1"/>
  <c r="GV120" i="1"/>
  <c r="GV121" i="1"/>
  <c r="GV122" i="1"/>
  <c r="GV123" i="1"/>
  <c r="GV105" i="1"/>
  <c r="GV112" i="1"/>
  <c r="GV113" i="1"/>
  <c r="GV114" i="1"/>
  <c r="GV109" i="1"/>
  <c r="GV110" i="1"/>
  <c r="GV111" i="1"/>
  <c r="GV59" i="1"/>
  <c r="GV68" i="1"/>
  <c r="GV48" i="1"/>
  <c r="GV99" i="1"/>
  <c r="GV100" i="1"/>
  <c r="GV101" i="1"/>
  <c r="GW9" i="1"/>
  <c r="GV24" i="1"/>
  <c r="GW77" i="1" l="1"/>
  <c r="GW86" i="1"/>
  <c r="GW95" i="1"/>
  <c r="GW118" i="1"/>
  <c r="GW119" i="1"/>
  <c r="GW120" i="1"/>
  <c r="GW121" i="1"/>
  <c r="GW122" i="1"/>
  <c r="GW123" i="1"/>
  <c r="GW105" i="1"/>
  <c r="GW112" i="1"/>
  <c r="GW113" i="1"/>
  <c r="GW114" i="1"/>
  <c r="GW110" i="1"/>
  <c r="GW109" i="1"/>
  <c r="GW111" i="1"/>
  <c r="GW59" i="1"/>
  <c r="GW68" i="1"/>
  <c r="GW48" i="1"/>
  <c r="GW99" i="1"/>
  <c r="GW100" i="1"/>
  <c r="GW101" i="1"/>
  <c r="GX9" i="1"/>
  <c r="GX77" i="1" l="1"/>
  <c r="GX86" i="1"/>
  <c r="GX95" i="1"/>
  <c r="GX118" i="1"/>
  <c r="GX119" i="1"/>
  <c r="GX120" i="1"/>
  <c r="GX121" i="1"/>
  <c r="GX122" i="1"/>
  <c r="GX123" i="1"/>
  <c r="GX105" i="1"/>
  <c r="GX112" i="1"/>
  <c r="GX113" i="1"/>
  <c r="GX114" i="1"/>
  <c r="GX109" i="1"/>
  <c r="GX110" i="1"/>
  <c r="GX111" i="1"/>
  <c r="GX59" i="1"/>
  <c r="GX68" i="1"/>
  <c r="GX48" i="1"/>
  <c r="GX99" i="1"/>
  <c r="GX100" i="1"/>
  <c r="GX101" i="1"/>
  <c r="GY9" i="1"/>
  <c r="GY77" i="1" l="1"/>
  <c r="GY86" i="1"/>
  <c r="GY95" i="1"/>
  <c r="GY118" i="1"/>
  <c r="GY119" i="1"/>
  <c r="GY120" i="1"/>
  <c r="GY121" i="1"/>
  <c r="GY122" i="1"/>
  <c r="GY123" i="1"/>
  <c r="GY105" i="1"/>
  <c r="GY112" i="1"/>
  <c r="GY113" i="1"/>
  <c r="GY114" i="1"/>
  <c r="GY109" i="1"/>
  <c r="GY110" i="1"/>
  <c r="GY111" i="1"/>
  <c r="GY59" i="1"/>
  <c r="GY68" i="1"/>
  <c r="GY48" i="1"/>
  <c r="GY99" i="1"/>
  <c r="GY100" i="1"/>
  <c r="GY101" i="1"/>
  <c r="GZ9" i="1"/>
  <c r="GZ77" i="1" l="1"/>
  <c r="GZ86" i="1"/>
  <c r="GZ95" i="1"/>
  <c r="GZ118" i="1"/>
  <c r="GZ119" i="1"/>
  <c r="GZ120" i="1"/>
  <c r="GZ121" i="1"/>
  <c r="GZ122" i="1"/>
  <c r="GZ123" i="1"/>
  <c r="GZ105" i="1"/>
  <c r="GZ112" i="1"/>
  <c r="GZ113" i="1"/>
  <c r="GZ114" i="1"/>
  <c r="GZ109" i="1"/>
  <c r="GZ110" i="1"/>
  <c r="GZ111" i="1"/>
  <c r="GZ59" i="1"/>
  <c r="GZ68" i="1"/>
  <c r="GZ48" i="1"/>
  <c r="GZ99" i="1"/>
  <c r="GZ100" i="1"/>
  <c r="GZ101" i="1"/>
  <c r="HA9" i="1"/>
  <c r="HA77" i="1" l="1"/>
  <c r="HA86" i="1"/>
  <c r="HA95" i="1"/>
  <c r="HA118" i="1"/>
  <c r="HA119" i="1"/>
  <c r="HA120" i="1"/>
  <c r="HA121" i="1"/>
  <c r="HA122" i="1"/>
  <c r="HA123" i="1"/>
  <c r="HA105" i="1"/>
  <c r="HA112" i="1"/>
  <c r="HA113" i="1"/>
  <c r="HA114" i="1"/>
  <c r="HA110" i="1"/>
  <c r="HA109" i="1"/>
  <c r="HA111" i="1"/>
  <c r="HA59" i="1"/>
  <c r="HA68" i="1"/>
  <c r="HA48" i="1"/>
  <c r="HA99" i="1"/>
  <c r="HA100" i="1"/>
  <c r="HA101" i="1"/>
  <c r="HB9" i="1"/>
  <c r="HB77" i="1" l="1"/>
  <c r="HB86" i="1"/>
  <c r="HB95" i="1"/>
  <c r="HB118" i="1"/>
  <c r="HB119" i="1"/>
  <c r="HB120" i="1"/>
  <c r="HB121" i="1"/>
  <c r="HB122" i="1"/>
  <c r="HB123" i="1"/>
  <c r="HB105" i="1"/>
  <c r="HB112" i="1"/>
  <c r="HB113" i="1"/>
  <c r="HB114" i="1"/>
  <c r="HB109" i="1"/>
  <c r="HB110" i="1"/>
  <c r="HB111" i="1"/>
  <c r="HB59" i="1"/>
  <c r="HB68" i="1"/>
  <c r="HB48" i="1"/>
  <c r="HB99" i="1"/>
  <c r="HB100" i="1"/>
  <c r="HB101" i="1"/>
  <c r="HC9" i="1"/>
  <c r="HC77" i="1" l="1"/>
  <c r="HC86" i="1"/>
  <c r="HC95" i="1"/>
  <c r="HC118" i="1"/>
  <c r="HC119" i="1"/>
  <c r="HC120" i="1"/>
  <c r="HC121" i="1"/>
  <c r="HC122" i="1"/>
  <c r="HC123" i="1"/>
  <c r="HC105" i="1"/>
  <c r="HC112" i="1"/>
  <c r="HC113" i="1"/>
  <c r="HC114" i="1"/>
  <c r="HC109" i="1"/>
  <c r="HC110" i="1"/>
  <c r="HC111" i="1"/>
  <c r="HC59" i="1"/>
  <c r="HC68" i="1"/>
  <c r="HC48" i="1"/>
  <c r="HC99" i="1"/>
  <c r="HC100" i="1"/>
  <c r="HC101" i="1"/>
  <c r="HD9" i="1"/>
  <c r="HD77" i="1" l="1"/>
  <c r="HD86" i="1"/>
  <c r="HD95" i="1"/>
  <c r="HD118" i="1"/>
  <c r="HD119" i="1"/>
  <c r="HD120" i="1"/>
  <c r="HD121" i="1"/>
  <c r="HD122" i="1"/>
  <c r="HD123" i="1"/>
  <c r="HD105" i="1"/>
  <c r="HD112" i="1"/>
  <c r="HD113" i="1"/>
  <c r="HD114" i="1"/>
  <c r="HD109" i="1"/>
  <c r="HD110" i="1"/>
  <c r="HD111" i="1"/>
  <c r="HD59" i="1"/>
  <c r="HD68" i="1"/>
  <c r="HD48" i="1"/>
  <c r="HD99" i="1"/>
  <c r="HD100" i="1"/>
  <c r="HD101" i="1"/>
  <c r="HE9" i="1"/>
  <c r="HE77" i="1" l="1"/>
  <c r="HE86" i="1"/>
  <c r="HE95" i="1"/>
  <c r="HE118" i="1"/>
  <c r="HE119" i="1"/>
  <c r="HE120" i="1"/>
  <c r="HE121" i="1"/>
  <c r="HE122" i="1"/>
  <c r="HE123" i="1"/>
  <c r="HE105" i="1"/>
  <c r="HE112" i="1"/>
  <c r="HE113" i="1"/>
  <c r="HE114" i="1"/>
  <c r="HE109" i="1"/>
  <c r="HE110" i="1"/>
  <c r="HE111" i="1"/>
  <c r="HE59" i="1"/>
  <c r="HE68" i="1"/>
  <c r="HE48" i="1"/>
  <c r="HE99" i="1"/>
  <c r="HE100" i="1"/>
  <c r="HE101" i="1"/>
  <c r="HF9" i="1"/>
  <c r="HF77" i="1" l="1"/>
  <c r="HF86" i="1"/>
  <c r="HF95" i="1"/>
  <c r="HF118" i="1"/>
  <c r="HF119" i="1"/>
  <c r="HF120" i="1"/>
  <c r="HF121" i="1"/>
  <c r="HF122" i="1"/>
  <c r="HF123" i="1"/>
  <c r="HF105" i="1"/>
  <c r="HF112" i="1"/>
  <c r="HF113" i="1"/>
  <c r="HF114" i="1"/>
  <c r="HF109" i="1"/>
  <c r="HF110" i="1"/>
  <c r="HF111" i="1"/>
  <c r="HF59" i="1"/>
  <c r="HF68" i="1"/>
  <c r="HF48" i="1"/>
  <c r="HF99" i="1"/>
  <c r="HF100" i="1"/>
  <c r="HF101" i="1"/>
  <c r="HG9" i="1"/>
  <c r="HG77" i="1" l="1"/>
  <c r="HG86" i="1"/>
  <c r="HG95" i="1"/>
  <c r="HG118" i="1"/>
  <c r="HG119" i="1"/>
  <c r="HG120" i="1"/>
  <c r="HG121" i="1"/>
  <c r="HG122" i="1"/>
  <c r="HG123" i="1"/>
  <c r="HG105" i="1"/>
  <c r="HG112" i="1"/>
  <c r="HG113" i="1"/>
  <c r="HG114" i="1"/>
  <c r="HG110" i="1"/>
  <c r="HG109" i="1"/>
  <c r="HG111" i="1"/>
  <c r="HG59" i="1"/>
  <c r="HG68" i="1"/>
  <c r="HG48" i="1"/>
  <c r="HG99" i="1"/>
  <c r="HG100" i="1"/>
  <c r="HG101" i="1"/>
  <c r="HH9" i="1"/>
  <c r="HH77" i="1" l="1"/>
  <c r="HH86" i="1"/>
  <c r="HH95" i="1"/>
  <c r="HH118" i="1"/>
  <c r="HH119" i="1"/>
  <c r="HH120" i="1"/>
  <c r="HH121" i="1"/>
  <c r="HH122" i="1"/>
  <c r="HH123" i="1"/>
  <c r="HH105" i="1"/>
  <c r="HH112" i="1"/>
  <c r="HH113" i="1"/>
  <c r="HH114" i="1"/>
  <c r="HH109" i="1"/>
  <c r="HH110" i="1"/>
  <c r="HH111" i="1"/>
  <c r="HH59" i="1"/>
  <c r="HH68" i="1"/>
  <c r="HH48" i="1"/>
  <c r="HH99" i="1"/>
  <c r="HH100" i="1"/>
  <c r="HH101" i="1"/>
  <c r="HI9" i="1"/>
  <c r="HI77" i="1" l="1"/>
  <c r="HI86" i="1"/>
  <c r="HI95" i="1"/>
  <c r="HI118" i="1"/>
  <c r="HI119" i="1"/>
  <c r="HI120" i="1"/>
  <c r="HI121" i="1"/>
  <c r="HI122" i="1"/>
  <c r="HI123" i="1"/>
  <c r="HI105" i="1"/>
  <c r="HI112" i="1"/>
  <c r="HI113" i="1"/>
  <c r="HI114" i="1"/>
  <c r="HI109" i="1"/>
  <c r="HI110" i="1"/>
  <c r="HI111" i="1"/>
  <c r="HI59" i="1"/>
  <c r="HI68" i="1"/>
  <c r="HI48" i="1"/>
  <c r="HI99" i="1"/>
  <c r="HI100" i="1"/>
  <c r="HI101" i="1"/>
  <c r="HJ9" i="1"/>
  <c r="HJ77" i="1" l="1"/>
  <c r="HJ86" i="1"/>
  <c r="HJ95" i="1"/>
  <c r="HJ118" i="1"/>
  <c r="HJ119" i="1"/>
  <c r="HJ120" i="1"/>
  <c r="HJ121" i="1"/>
  <c r="HJ122" i="1"/>
  <c r="HJ123" i="1"/>
  <c r="HJ105" i="1"/>
  <c r="HJ112" i="1"/>
  <c r="HJ113" i="1"/>
  <c r="HJ114" i="1"/>
  <c r="HJ109" i="1"/>
  <c r="HJ110" i="1"/>
  <c r="HJ111" i="1"/>
  <c r="HJ59" i="1"/>
  <c r="HJ68" i="1"/>
  <c r="HJ48" i="1"/>
  <c r="HJ99" i="1"/>
  <c r="HJ100" i="1"/>
  <c r="HJ101" i="1"/>
  <c r="HK9" i="1"/>
  <c r="HK77" i="1" l="1"/>
  <c r="HK86" i="1"/>
  <c r="HK95" i="1"/>
  <c r="HK118" i="1"/>
  <c r="HK119" i="1"/>
  <c r="HK120" i="1"/>
  <c r="HK121" i="1"/>
  <c r="HK122" i="1"/>
  <c r="HK123" i="1"/>
  <c r="HK105" i="1"/>
  <c r="HK112" i="1"/>
  <c r="HK113" i="1"/>
  <c r="HK114" i="1"/>
  <c r="HK109" i="1"/>
  <c r="HK110" i="1"/>
  <c r="HK111" i="1"/>
  <c r="HK59" i="1"/>
  <c r="HK68" i="1"/>
  <c r="HK48" i="1"/>
  <c r="HK99" i="1"/>
  <c r="HK100" i="1"/>
  <c r="HK101" i="1"/>
  <c r="HL9" i="1"/>
  <c r="HL77" i="1" l="1"/>
  <c r="HL86" i="1"/>
  <c r="HL95" i="1"/>
  <c r="HL118" i="1"/>
  <c r="HL119" i="1"/>
  <c r="HL120" i="1"/>
  <c r="HL121" i="1"/>
  <c r="HL122" i="1"/>
  <c r="HL123" i="1"/>
  <c r="HL105" i="1"/>
  <c r="HL112" i="1"/>
  <c r="HL113" i="1"/>
  <c r="HL114" i="1"/>
  <c r="HL109" i="1"/>
  <c r="HL110" i="1"/>
  <c r="HL111" i="1"/>
  <c r="HL59" i="1"/>
  <c r="HL68" i="1"/>
  <c r="HL48" i="1"/>
  <c r="HL99" i="1"/>
  <c r="HL100" i="1"/>
  <c r="HL101" i="1"/>
  <c r="HM9" i="1"/>
  <c r="HM77" i="1" l="1"/>
  <c r="HM86" i="1"/>
  <c r="HM95" i="1"/>
  <c r="HM118" i="1"/>
  <c r="HM119" i="1"/>
  <c r="HM120" i="1"/>
  <c r="HM121" i="1"/>
  <c r="HM122" i="1"/>
  <c r="HM123" i="1"/>
  <c r="HM105" i="1"/>
  <c r="HM112" i="1"/>
  <c r="HM113" i="1"/>
  <c r="HM114" i="1"/>
  <c r="HM110" i="1"/>
  <c r="HM109" i="1"/>
  <c r="HM111" i="1"/>
  <c r="HM59" i="1"/>
  <c r="HM68" i="1"/>
  <c r="HM48" i="1"/>
  <c r="HM99" i="1"/>
  <c r="HM100" i="1"/>
  <c r="HM101" i="1"/>
  <c r="HN9" i="1"/>
  <c r="HN77" i="1" l="1"/>
  <c r="HN86" i="1"/>
  <c r="HN95" i="1"/>
  <c r="HN118" i="1"/>
  <c r="HN119" i="1"/>
  <c r="HN120" i="1"/>
  <c r="HN121" i="1"/>
  <c r="HN122" i="1"/>
  <c r="HN123" i="1"/>
  <c r="HN105" i="1"/>
  <c r="HN112" i="1"/>
  <c r="HN113" i="1"/>
  <c r="HN114" i="1"/>
  <c r="HN109" i="1"/>
  <c r="HN110" i="1"/>
  <c r="HN111" i="1"/>
  <c r="HN59" i="1"/>
  <c r="HN68" i="1"/>
  <c r="HN48" i="1"/>
  <c r="HN99" i="1"/>
  <c r="HN100" i="1"/>
  <c r="HN101" i="1"/>
  <c r="HO9" i="1"/>
  <c r="HO77" i="1" l="1"/>
  <c r="HO86" i="1"/>
  <c r="HO95" i="1"/>
  <c r="HO118" i="1"/>
  <c r="HO119" i="1"/>
  <c r="HO120" i="1"/>
  <c r="HO121" i="1"/>
  <c r="HO122" i="1"/>
  <c r="HO123" i="1"/>
  <c r="HO105" i="1"/>
  <c r="HO112" i="1"/>
  <c r="HO113" i="1"/>
  <c r="HO114" i="1"/>
  <c r="HO110" i="1"/>
  <c r="HO109" i="1"/>
  <c r="HO111" i="1"/>
  <c r="HO59" i="1"/>
  <c r="HO68" i="1"/>
  <c r="HO48" i="1"/>
  <c r="HO99" i="1"/>
  <c r="HO100" i="1"/>
  <c r="HO101" i="1"/>
  <c r="HO24" i="1"/>
  <c r="HP9" i="1"/>
  <c r="HP77" i="1" l="1"/>
  <c r="HP86" i="1"/>
  <c r="HP95" i="1"/>
  <c r="HP118" i="1"/>
  <c r="HP119" i="1"/>
  <c r="HP120" i="1"/>
  <c r="HP121" i="1"/>
  <c r="HP122" i="1"/>
  <c r="HP123" i="1"/>
  <c r="HP105" i="1"/>
  <c r="HP112" i="1"/>
  <c r="HP113" i="1"/>
  <c r="HP114" i="1"/>
  <c r="HP109" i="1"/>
  <c r="HP110" i="1"/>
  <c r="HP111" i="1"/>
  <c r="HP59" i="1"/>
  <c r="HP68" i="1"/>
  <c r="HP48" i="1"/>
  <c r="HP99" i="1"/>
  <c r="HP100" i="1"/>
  <c r="HP101" i="1"/>
  <c r="HP24" i="1"/>
  <c r="HQ9" i="1"/>
  <c r="HQ77" i="1" l="1"/>
  <c r="HQ86" i="1"/>
  <c r="HQ95" i="1"/>
  <c r="HQ118" i="1"/>
  <c r="HQ119" i="1"/>
  <c r="HQ120" i="1"/>
  <c r="HQ121" i="1"/>
  <c r="HQ122" i="1"/>
  <c r="HQ123" i="1"/>
  <c r="HQ105" i="1"/>
  <c r="HQ112" i="1"/>
  <c r="HQ113" i="1"/>
  <c r="HQ114" i="1"/>
  <c r="HQ109" i="1"/>
  <c r="HQ110" i="1"/>
  <c r="HQ111" i="1"/>
  <c r="HQ59" i="1"/>
  <c r="HQ68" i="1"/>
  <c r="HQ48" i="1"/>
  <c r="HQ99" i="1"/>
  <c r="HQ100" i="1"/>
  <c r="HQ101" i="1"/>
  <c r="HQ24" i="1"/>
  <c r="HR9" i="1"/>
  <c r="HR77" i="1" l="1"/>
  <c r="HR86" i="1"/>
  <c r="HR95" i="1"/>
  <c r="HR118" i="1"/>
  <c r="HR119" i="1"/>
  <c r="HR120" i="1"/>
  <c r="HR121" i="1"/>
  <c r="HR122" i="1"/>
  <c r="HR123" i="1"/>
  <c r="HR105" i="1"/>
  <c r="HR112" i="1"/>
  <c r="HR113" i="1"/>
  <c r="HR114" i="1"/>
  <c r="HR110" i="1"/>
  <c r="HR109" i="1"/>
  <c r="HR111" i="1"/>
  <c r="HR59" i="1"/>
  <c r="HR68" i="1"/>
  <c r="HR48" i="1"/>
  <c r="HR99" i="1"/>
  <c r="HR100" i="1"/>
  <c r="HR101" i="1"/>
  <c r="HR24" i="1"/>
  <c r="HS9" i="1"/>
  <c r="HS77" i="1" l="1"/>
  <c r="HS86" i="1"/>
  <c r="HS95" i="1"/>
  <c r="HS118" i="1"/>
  <c r="HS119" i="1"/>
  <c r="HS120" i="1"/>
  <c r="HS121" i="1"/>
  <c r="HS122" i="1"/>
  <c r="HS123" i="1"/>
  <c r="HS105" i="1"/>
  <c r="HS112" i="1"/>
  <c r="HS113" i="1"/>
  <c r="HS114" i="1"/>
  <c r="HS110" i="1"/>
  <c r="HS109" i="1"/>
  <c r="HS111" i="1"/>
  <c r="HS59" i="1"/>
  <c r="HS68" i="1"/>
  <c r="HS48" i="1"/>
  <c r="HS99" i="1"/>
  <c r="HS100" i="1"/>
  <c r="HS101" i="1"/>
  <c r="HS24" i="1"/>
  <c r="HT9" i="1"/>
  <c r="HT77" i="1" l="1"/>
  <c r="HT86" i="1"/>
  <c r="HT95" i="1"/>
  <c r="HT118" i="1"/>
  <c r="HT119" i="1"/>
  <c r="HT120" i="1"/>
  <c r="HT121" i="1"/>
  <c r="HT122" i="1"/>
  <c r="HT123" i="1"/>
  <c r="HT105" i="1"/>
  <c r="HT112" i="1"/>
  <c r="HT113" i="1"/>
  <c r="HT114" i="1"/>
  <c r="HT109" i="1"/>
  <c r="HT110" i="1"/>
  <c r="HT111" i="1"/>
  <c r="HT59" i="1"/>
  <c r="HT68" i="1"/>
  <c r="HT48" i="1"/>
  <c r="HT99" i="1"/>
  <c r="HT100" i="1"/>
  <c r="HT101" i="1"/>
  <c r="HT24" i="1"/>
  <c r="HU9" i="1"/>
  <c r="HU77" i="1" l="1"/>
  <c r="HU86" i="1"/>
  <c r="HU95" i="1"/>
  <c r="HU118" i="1"/>
  <c r="HU119" i="1"/>
  <c r="HU120" i="1"/>
  <c r="HU121" i="1"/>
  <c r="HU122" i="1"/>
  <c r="HU123" i="1"/>
  <c r="HU105" i="1"/>
  <c r="HU112" i="1"/>
  <c r="HU113" i="1"/>
  <c r="HU114" i="1"/>
  <c r="HU109" i="1"/>
  <c r="HU110" i="1"/>
  <c r="HU111" i="1"/>
  <c r="HU59" i="1"/>
  <c r="HU68" i="1"/>
  <c r="HU48" i="1"/>
  <c r="HU99" i="1"/>
  <c r="HU100" i="1"/>
  <c r="HU101" i="1"/>
  <c r="HU24" i="1"/>
  <c r="HV9" i="1"/>
  <c r="HV77" i="1" l="1"/>
  <c r="HV86" i="1"/>
  <c r="HV95" i="1"/>
  <c r="HV118" i="1"/>
  <c r="HV119" i="1"/>
  <c r="HV120" i="1"/>
  <c r="HV121" i="1"/>
  <c r="HV122" i="1"/>
  <c r="HV123" i="1"/>
  <c r="HV105" i="1"/>
  <c r="HV112" i="1"/>
  <c r="HV113" i="1"/>
  <c r="HV114" i="1"/>
  <c r="HV109" i="1"/>
  <c r="HV110" i="1"/>
  <c r="HV111" i="1"/>
  <c r="HV59" i="1"/>
  <c r="HV68" i="1"/>
  <c r="HV48" i="1"/>
  <c r="HV99" i="1"/>
  <c r="HV100" i="1"/>
  <c r="HV101" i="1"/>
  <c r="HV24" i="1"/>
  <c r="HW9" i="1"/>
  <c r="HW77" i="1" l="1"/>
  <c r="HW86" i="1"/>
  <c r="HW95" i="1"/>
  <c r="HW118" i="1"/>
  <c r="HW119" i="1"/>
  <c r="HW120" i="1"/>
  <c r="HW121" i="1"/>
  <c r="HW122" i="1"/>
  <c r="HW123" i="1"/>
  <c r="HW105" i="1"/>
  <c r="HW112" i="1"/>
  <c r="HW113" i="1"/>
  <c r="HW114" i="1"/>
  <c r="HW110" i="1"/>
  <c r="HW109" i="1"/>
  <c r="HW111" i="1"/>
  <c r="HW59" i="1"/>
  <c r="HW68" i="1"/>
  <c r="HW48" i="1"/>
  <c r="HW99" i="1"/>
  <c r="HW100" i="1"/>
  <c r="HW101" i="1"/>
  <c r="HW24" i="1"/>
  <c r="HX9" i="1"/>
  <c r="HX77" i="1" l="1"/>
  <c r="HX86" i="1"/>
  <c r="HX95" i="1"/>
  <c r="HX118" i="1"/>
  <c r="HX119" i="1"/>
  <c r="HX120" i="1"/>
  <c r="HX121" i="1"/>
  <c r="HX122" i="1"/>
  <c r="HX123" i="1"/>
  <c r="HX105" i="1"/>
  <c r="HX112" i="1"/>
  <c r="HX113" i="1"/>
  <c r="HX114" i="1"/>
  <c r="HX110" i="1"/>
  <c r="HX109" i="1"/>
  <c r="HX111" i="1"/>
  <c r="HX59" i="1"/>
  <c r="HX68" i="1"/>
  <c r="HX48" i="1"/>
  <c r="HX99" i="1"/>
  <c r="HX100" i="1"/>
  <c r="HX101" i="1"/>
  <c r="HX24" i="1"/>
  <c r="HY9" i="1"/>
  <c r="HY77" i="1" l="1"/>
  <c r="HY86" i="1"/>
  <c r="HY95" i="1"/>
  <c r="HY118" i="1"/>
  <c r="HY119" i="1"/>
  <c r="HY120" i="1"/>
  <c r="HY121" i="1"/>
  <c r="HY122" i="1"/>
  <c r="HY123" i="1"/>
  <c r="HY105" i="1"/>
  <c r="HY112" i="1"/>
  <c r="HY113" i="1"/>
  <c r="HY114" i="1"/>
  <c r="HY109" i="1"/>
  <c r="HY110" i="1"/>
  <c r="HY111" i="1"/>
  <c r="HY59" i="1"/>
  <c r="HY68" i="1"/>
  <c r="HY48" i="1"/>
  <c r="HY99" i="1"/>
  <c r="HY100" i="1"/>
  <c r="HY101" i="1"/>
  <c r="HY24" i="1"/>
  <c r="HZ9" i="1"/>
  <c r="HZ77" i="1" l="1"/>
  <c r="HZ86" i="1"/>
  <c r="HZ95" i="1"/>
  <c r="HZ118" i="1"/>
  <c r="HZ119" i="1"/>
  <c r="HZ120" i="1"/>
  <c r="HZ121" i="1"/>
  <c r="HZ122" i="1"/>
  <c r="HZ123" i="1"/>
  <c r="HZ105" i="1"/>
  <c r="HZ112" i="1"/>
  <c r="HZ113" i="1"/>
  <c r="HZ114" i="1"/>
  <c r="HZ110" i="1"/>
  <c r="HZ109" i="1"/>
  <c r="HZ111" i="1"/>
  <c r="HZ59" i="1"/>
  <c r="HZ68" i="1"/>
  <c r="HZ48" i="1"/>
  <c r="HZ99" i="1"/>
  <c r="HZ100" i="1"/>
  <c r="HZ101" i="1"/>
  <c r="HZ24" i="1"/>
  <c r="IA9" i="1"/>
  <c r="IA77" i="1" l="1"/>
  <c r="IA86" i="1"/>
  <c r="IA95" i="1"/>
  <c r="IA118" i="1"/>
  <c r="IA119" i="1"/>
  <c r="IA120" i="1"/>
  <c r="IA121" i="1"/>
  <c r="IA122" i="1"/>
  <c r="IA123" i="1"/>
  <c r="IA105" i="1"/>
  <c r="IA112" i="1"/>
  <c r="IA113" i="1"/>
  <c r="IA114" i="1"/>
  <c r="IA110" i="1"/>
  <c r="IA109" i="1"/>
  <c r="IA111" i="1"/>
  <c r="IA59" i="1"/>
  <c r="IA68" i="1"/>
  <c r="IA48" i="1"/>
  <c r="IA99" i="1"/>
  <c r="IA100" i="1"/>
  <c r="IA101" i="1"/>
  <c r="IA24" i="1"/>
  <c r="IB9" i="1"/>
  <c r="IB77" i="1" l="1"/>
  <c r="IB86" i="1"/>
  <c r="IB95" i="1"/>
  <c r="IB118" i="1"/>
  <c r="IB119" i="1"/>
  <c r="IB120" i="1"/>
  <c r="IB121" i="1"/>
  <c r="IB122" i="1"/>
  <c r="IB123" i="1"/>
  <c r="IB105" i="1"/>
  <c r="IB112" i="1"/>
  <c r="IB113" i="1"/>
  <c r="IB114" i="1"/>
  <c r="IB110" i="1"/>
  <c r="IB109" i="1"/>
  <c r="IB111" i="1"/>
  <c r="IB59" i="1"/>
  <c r="IB68" i="1"/>
  <c r="IB48" i="1"/>
  <c r="IB99" i="1"/>
  <c r="IB100" i="1"/>
  <c r="IB101" i="1"/>
  <c r="IB24" i="1"/>
  <c r="IC9" i="1"/>
  <c r="IC77" i="1" l="1"/>
  <c r="IC86" i="1"/>
  <c r="IC95" i="1"/>
  <c r="IC118" i="1"/>
  <c r="IC119" i="1"/>
  <c r="IC120" i="1"/>
  <c r="IC121" i="1"/>
  <c r="IC122" i="1"/>
  <c r="IC123" i="1"/>
  <c r="IC105" i="1"/>
  <c r="IC112" i="1"/>
  <c r="IC113" i="1"/>
  <c r="IC114" i="1"/>
  <c r="IC109" i="1"/>
  <c r="IC110" i="1"/>
  <c r="IC111" i="1"/>
  <c r="IC59" i="1"/>
  <c r="IC68" i="1"/>
  <c r="IC48" i="1"/>
  <c r="IC99" i="1"/>
  <c r="IC100" i="1"/>
  <c r="IC101" i="1"/>
  <c r="IC24" i="1"/>
  <c r="ID9" i="1"/>
  <c r="ID77" i="1" l="1"/>
  <c r="ID86" i="1"/>
  <c r="ID95" i="1"/>
  <c r="ID118" i="1"/>
  <c r="ID119" i="1"/>
  <c r="ID120" i="1"/>
  <c r="ID121" i="1"/>
  <c r="ID122" i="1"/>
  <c r="ID123" i="1"/>
  <c r="ID105" i="1"/>
  <c r="ID112" i="1"/>
  <c r="ID113" i="1"/>
  <c r="ID114" i="1"/>
  <c r="ID109" i="1"/>
  <c r="ID110" i="1"/>
  <c r="ID111" i="1"/>
  <c r="ID59" i="1"/>
  <c r="ID68" i="1"/>
  <c r="ID48" i="1"/>
  <c r="ID99" i="1"/>
  <c r="ID100" i="1"/>
  <c r="ID101" i="1"/>
  <c r="ID24" i="1"/>
  <c r="D4" i="4" l="1"/>
  <c r="D4" i="7"/>
  <c r="D4" i="6"/>
  <c r="D4" i="8"/>
  <c r="JN24" i="1"/>
  <c r="JM24" i="1"/>
  <c r="JL24" i="1"/>
  <c r="JK14" i="1"/>
  <c r="JK41" i="1" s="1"/>
  <c r="EF5" i="1"/>
  <c r="EF131" i="1" s="1"/>
  <c r="Y31" i="1"/>
  <c r="Y32" i="1" s="1"/>
  <c r="Y33" i="1" s="1"/>
  <c r="Y34" i="1" s="1"/>
  <c r="Y35" i="1" s="1"/>
  <c r="Y36" i="1" s="1"/>
  <c r="Y29" i="1"/>
  <c r="AI30" i="1"/>
  <c r="KP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131" i="1"/>
  <c r="CA5" i="1"/>
  <c r="CA131" i="1" s="1"/>
  <c r="BZ5" i="1"/>
  <c r="BZ131" i="1" s="1"/>
  <c r="BY5" i="1"/>
  <c r="BY131" i="1" s="1"/>
  <c r="BX5" i="1"/>
  <c r="BX131" i="1" s="1"/>
  <c r="BW5" i="1"/>
  <c r="BW131" i="1" s="1"/>
  <c r="BV5" i="1"/>
  <c r="BV131" i="1" s="1"/>
  <c r="BU5" i="1"/>
  <c r="BT5" i="1"/>
  <c r="BS5" i="1"/>
  <c r="BR5" i="1"/>
  <c r="BR13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131"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J13" i="1"/>
  <c r="MJ17" i="1" s="1"/>
  <c r="MQ13" i="1"/>
  <c r="MP13" i="1"/>
  <c r="MP17" i="1" s="1"/>
  <c r="MO13" i="1"/>
  <c r="MO17" i="1" s="1"/>
  <c r="MN13" i="1"/>
  <c r="MN17" i="1" s="1"/>
  <c r="MM13" i="1"/>
  <c r="MM17" i="1" s="1"/>
  <c r="ML13" i="1"/>
  <c r="ML17" i="1" s="1"/>
  <c r="MK13" i="1"/>
  <c r="MK17" i="1" s="1"/>
  <c r="EF24" i="1"/>
  <c r="EF13" i="1"/>
  <c r="BS131" i="1"/>
  <c r="BS13" i="1"/>
  <c r="BT131" i="1"/>
  <c r="BT13" i="1"/>
  <c r="BU13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Q14" i="1"/>
  <c r="MQ17" i="1"/>
  <c r="MK14" i="1"/>
  <c r="MK16" i="1"/>
  <c r="ML14" i="1"/>
  <c r="ML16" i="1"/>
  <c r="MM14" i="1"/>
  <c r="MM16" i="1"/>
  <c r="MO14" i="1"/>
  <c r="MO16" i="1"/>
  <c r="MN14" i="1"/>
  <c r="MN16" i="1"/>
  <c r="MP14" i="1"/>
  <c r="MP16" i="1"/>
  <c r="MJ14" i="1"/>
  <c r="MJ16" i="1"/>
  <c r="A783" i="2"/>
  <c r="MP81" i="1" l="1"/>
  <c r="MP90" i="1"/>
  <c r="MM90" i="1"/>
  <c r="MM81" i="1"/>
  <c r="MN90" i="1"/>
  <c r="MN81" i="1"/>
  <c r="MJ90" i="1"/>
  <c r="MJ81" i="1"/>
  <c r="ML81" i="1"/>
  <c r="ML90" i="1"/>
  <c r="MK81" i="1"/>
  <c r="MK90" i="1"/>
  <c r="MO81" i="1"/>
  <c r="MO90" i="1"/>
  <c r="MQ81" i="1"/>
  <c r="MQ90" i="1"/>
  <c r="MM118" i="1"/>
  <c r="MM72" i="1"/>
  <c r="ML118" i="1"/>
  <c r="ML72" i="1"/>
  <c r="MP118" i="1"/>
  <c r="MP72" i="1"/>
  <c r="MJ118" i="1"/>
  <c r="MJ72" i="1"/>
  <c r="MK118" i="1"/>
  <c r="MK72" i="1"/>
  <c r="MN118" i="1"/>
  <c r="MN72" i="1"/>
  <c r="MO118" i="1"/>
  <c r="MO72" i="1"/>
  <c r="MQ118" i="1"/>
  <c r="MQ72" i="1"/>
  <c r="MM109" i="1"/>
  <c r="MM105" i="1"/>
  <c r="ML109" i="1"/>
  <c r="ML105" i="1"/>
  <c r="MN109" i="1"/>
  <c r="MN105" i="1"/>
  <c r="MK109" i="1"/>
  <c r="MK105" i="1"/>
  <c r="MJ109" i="1"/>
  <c r="MJ105" i="1"/>
  <c r="MP109" i="1"/>
  <c r="MP105" i="1"/>
  <c r="MO109" i="1"/>
  <c r="MO105" i="1"/>
  <c r="MQ109" i="1"/>
  <c r="MQ105" i="1"/>
  <c r="MM52" i="1"/>
  <c r="MM54" i="1" s="1"/>
  <c r="MM63" i="1"/>
  <c r="MJ52" i="1"/>
  <c r="MJ54" i="1" s="1"/>
  <c r="MJ63" i="1"/>
  <c r="MP52" i="1"/>
  <c r="MP55" i="1" s="1"/>
  <c r="MP63" i="1"/>
  <c r="MK52" i="1"/>
  <c r="MK56" i="1" s="1"/>
  <c r="MK63" i="1"/>
  <c r="ML52" i="1"/>
  <c r="ML57" i="1" s="1"/>
  <c r="ML63" i="1"/>
  <c r="MN52" i="1"/>
  <c r="MN55" i="1" s="1"/>
  <c r="MN63" i="1"/>
  <c r="MO52" i="1"/>
  <c r="MO57" i="1" s="1"/>
  <c r="MO63" i="1"/>
  <c r="MQ52" i="1"/>
  <c r="MQ53" i="1" s="1"/>
  <c r="MQ63" i="1"/>
  <c r="MM53" i="1"/>
  <c r="MM41" i="1"/>
  <c r="MM43" i="1" s="1"/>
  <c r="MM99" i="1"/>
  <c r="MP41" i="1"/>
  <c r="MP42" i="1" s="1"/>
  <c r="MP99" i="1"/>
  <c r="MK41" i="1"/>
  <c r="MK43" i="1" s="1"/>
  <c r="MK99" i="1"/>
  <c r="MJ41" i="1"/>
  <c r="MJ44" i="1" s="1"/>
  <c r="MJ99" i="1"/>
  <c r="ML41" i="1"/>
  <c r="ML43" i="1" s="1"/>
  <c r="ML99" i="1"/>
  <c r="MN41" i="1"/>
  <c r="MN44" i="1" s="1"/>
  <c r="MN99" i="1"/>
  <c r="MO41" i="1"/>
  <c r="MO46" i="1" s="1"/>
  <c r="MO99" i="1"/>
  <c r="MQ41" i="1"/>
  <c r="MQ47" i="1" s="1"/>
  <c r="MQ99" i="1"/>
  <c r="AJ169" i="4"/>
  <c r="AI169" i="4"/>
  <c r="AH169" i="4"/>
  <c r="AG169" i="4"/>
  <c r="MQ91" i="1" l="1"/>
  <c r="MQ92" i="1"/>
  <c r="MQ93" i="1"/>
  <c r="MQ94" i="1"/>
  <c r="MQ95" i="1"/>
  <c r="MJ82" i="1"/>
  <c r="MJ83" i="1"/>
  <c r="MJ84" i="1"/>
  <c r="MJ85" i="1"/>
  <c r="MJ86" i="1"/>
  <c r="MQ82" i="1"/>
  <c r="MQ83" i="1"/>
  <c r="MQ84" i="1"/>
  <c r="MQ85" i="1"/>
  <c r="MQ86" i="1"/>
  <c r="MJ91" i="1"/>
  <c r="MJ92" i="1"/>
  <c r="MJ93" i="1"/>
  <c r="MJ94" i="1"/>
  <c r="MJ95" i="1"/>
  <c r="MO91" i="1"/>
  <c r="MO92" i="1"/>
  <c r="MO93" i="1"/>
  <c r="MO94" i="1"/>
  <c r="MO95" i="1"/>
  <c r="MN82" i="1"/>
  <c r="MN83" i="1"/>
  <c r="MN84" i="1"/>
  <c r="MN85" i="1"/>
  <c r="MN86" i="1"/>
  <c r="MO82" i="1"/>
  <c r="MO83" i="1"/>
  <c r="MO84" i="1"/>
  <c r="MO85" i="1"/>
  <c r="MO86" i="1"/>
  <c r="MN91" i="1"/>
  <c r="MN92" i="1"/>
  <c r="MN93" i="1"/>
  <c r="MN94" i="1"/>
  <c r="MN95" i="1"/>
  <c r="MK91" i="1"/>
  <c r="MK92" i="1"/>
  <c r="MK93" i="1"/>
  <c r="MK94" i="1"/>
  <c r="MK95" i="1"/>
  <c r="MM82" i="1"/>
  <c r="MM83" i="1"/>
  <c r="MM84" i="1"/>
  <c r="MM85" i="1"/>
  <c r="MM86" i="1"/>
  <c r="MK82" i="1"/>
  <c r="MK83" i="1"/>
  <c r="MK84" i="1"/>
  <c r="MK85" i="1"/>
  <c r="MK86" i="1"/>
  <c r="MM91" i="1"/>
  <c r="MM92" i="1"/>
  <c r="MM93" i="1"/>
  <c r="MM94" i="1"/>
  <c r="MM95" i="1"/>
  <c r="ML91" i="1"/>
  <c r="ML92" i="1"/>
  <c r="ML93" i="1"/>
  <c r="ML94" i="1"/>
  <c r="ML95" i="1"/>
  <c r="MP91" i="1"/>
  <c r="MP92" i="1"/>
  <c r="MP93" i="1"/>
  <c r="MP94" i="1"/>
  <c r="MP95" i="1"/>
  <c r="ML82" i="1"/>
  <c r="ML83" i="1"/>
  <c r="ML84" i="1"/>
  <c r="ML85" i="1"/>
  <c r="ML86" i="1"/>
  <c r="MP82" i="1"/>
  <c r="MP83" i="1"/>
  <c r="MP84" i="1"/>
  <c r="MP85" i="1"/>
  <c r="MP86" i="1"/>
  <c r="MQ73" i="1"/>
  <c r="MQ74" i="1"/>
  <c r="MQ75" i="1"/>
  <c r="MQ76" i="1"/>
  <c r="MQ77" i="1"/>
  <c r="MJ73" i="1"/>
  <c r="MJ74" i="1"/>
  <c r="MJ75" i="1"/>
  <c r="MJ76" i="1"/>
  <c r="MJ77" i="1"/>
  <c r="MO73" i="1"/>
  <c r="MO74" i="1"/>
  <c r="MO75" i="1"/>
  <c r="MO76" i="1"/>
  <c r="MO77" i="1"/>
  <c r="MP73" i="1"/>
  <c r="MP74" i="1"/>
  <c r="MP75" i="1"/>
  <c r="MP76" i="1"/>
  <c r="MP77" i="1"/>
  <c r="MN73" i="1"/>
  <c r="MN74" i="1"/>
  <c r="MN75" i="1"/>
  <c r="MN76" i="1"/>
  <c r="MN77" i="1"/>
  <c r="ML73" i="1"/>
  <c r="ML74" i="1"/>
  <c r="ML75" i="1"/>
  <c r="ML76" i="1"/>
  <c r="ML77" i="1"/>
  <c r="MK73" i="1"/>
  <c r="MK74" i="1"/>
  <c r="MK75" i="1"/>
  <c r="MK76" i="1"/>
  <c r="MK77" i="1"/>
  <c r="MM73" i="1"/>
  <c r="MM74" i="1"/>
  <c r="MM75" i="1"/>
  <c r="MM76" i="1"/>
  <c r="MM77" i="1"/>
  <c r="MJ59" i="1"/>
  <c r="MJ53" i="1"/>
  <c r="MJ58" i="1"/>
  <c r="MM55" i="1"/>
  <c r="MP59" i="1"/>
  <c r="ML56" i="1"/>
  <c r="ML55" i="1"/>
  <c r="MN58" i="1"/>
  <c r="MN57" i="1"/>
  <c r="ML54" i="1"/>
  <c r="ML53" i="1"/>
  <c r="MM59" i="1"/>
  <c r="ML59" i="1"/>
  <c r="ML58" i="1"/>
  <c r="MM57" i="1"/>
  <c r="MM58" i="1"/>
  <c r="MM56" i="1"/>
  <c r="MN54" i="1"/>
  <c r="MN53" i="1"/>
  <c r="MP54" i="1"/>
  <c r="MJ57" i="1"/>
  <c r="MN59" i="1"/>
  <c r="MJ56" i="1"/>
  <c r="MO54" i="1"/>
  <c r="MO53" i="1"/>
  <c r="MN56" i="1"/>
  <c r="MJ55" i="1"/>
  <c r="MP53" i="1"/>
  <c r="MQ58" i="1"/>
  <c r="MQ57" i="1"/>
  <c r="MO59" i="1"/>
  <c r="MO56" i="1"/>
  <c r="MO55" i="1"/>
  <c r="MQ56" i="1"/>
  <c r="MK55" i="1"/>
  <c r="MQ55" i="1"/>
  <c r="MK54" i="1"/>
  <c r="MK53" i="1"/>
  <c r="MO58" i="1"/>
  <c r="MP58" i="1"/>
  <c r="MQ54" i="1"/>
  <c r="MQ59" i="1"/>
  <c r="MP57" i="1"/>
  <c r="MQ64" i="1"/>
  <c r="MQ65" i="1"/>
  <c r="MQ66" i="1"/>
  <c r="MQ67" i="1"/>
  <c r="MQ68" i="1"/>
  <c r="MK64" i="1"/>
  <c r="MK65" i="1"/>
  <c r="MK66" i="1"/>
  <c r="MK67" i="1"/>
  <c r="MK68" i="1"/>
  <c r="MO64" i="1"/>
  <c r="MO65" i="1"/>
  <c r="MO66" i="1"/>
  <c r="MO67" i="1"/>
  <c r="MO68" i="1"/>
  <c r="MP64" i="1"/>
  <c r="MP65" i="1"/>
  <c r="MP66" i="1"/>
  <c r="MP67" i="1"/>
  <c r="MP68" i="1"/>
  <c r="MK59" i="1"/>
  <c r="MN64" i="1"/>
  <c r="MN65" i="1"/>
  <c r="MN66" i="1"/>
  <c r="MN67" i="1"/>
  <c r="MN68" i="1"/>
  <c r="MJ64" i="1"/>
  <c r="MJ65" i="1"/>
  <c r="MJ66" i="1"/>
  <c r="MJ67" i="1"/>
  <c r="MJ68" i="1"/>
  <c r="MK58" i="1"/>
  <c r="MK57" i="1"/>
  <c r="MP56" i="1"/>
  <c r="ML64" i="1"/>
  <c r="ML65" i="1"/>
  <c r="ML66" i="1"/>
  <c r="ML67" i="1"/>
  <c r="ML68" i="1"/>
  <c r="MM64" i="1"/>
  <c r="MM65" i="1"/>
  <c r="MM66" i="1"/>
  <c r="MM67" i="1"/>
  <c r="MM68" i="1"/>
  <c r="ML42" i="1"/>
  <c r="MM48" i="1"/>
  <c r="MM45" i="1"/>
  <c r="MM44" i="1"/>
  <c r="MM47" i="1"/>
  <c r="MM46" i="1"/>
  <c r="MM42" i="1"/>
  <c r="ML48" i="1"/>
  <c r="MN43" i="1"/>
  <c r="MN42" i="1"/>
  <c r="ML47" i="1"/>
  <c r="ML46" i="1"/>
  <c r="ML45" i="1"/>
  <c r="ML44" i="1"/>
  <c r="MO43" i="1"/>
  <c r="MN48" i="1"/>
  <c r="MN47" i="1"/>
  <c r="MN46" i="1"/>
  <c r="MN45" i="1"/>
  <c r="MO47" i="1"/>
  <c r="MO45" i="1"/>
  <c r="MO44" i="1"/>
  <c r="MK48" i="1"/>
  <c r="MP48" i="1"/>
  <c r="MK46" i="1"/>
  <c r="MK45" i="1"/>
  <c r="MP47" i="1"/>
  <c r="MK42" i="1"/>
  <c r="MQ44" i="1"/>
  <c r="MJ48" i="1"/>
  <c r="MQ45" i="1"/>
  <c r="MO48" i="1"/>
  <c r="MJ43" i="1"/>
  <c r="MP46" i="1"/>
  <c r="MQ46" i="1"/>
  <c r="MO42" i="1"/>
  <c r="MK47" i="1"/>
  <c r="MP45" i="1"/>
  <c r="MJ42" i="1"/>
  <c r="MQ42" i="1"/>
  <c r="MQ43" i="1"/>
  <c r="MK44" i="1"/>
  <c r="MQ48" i="1"/>
  <c r="MP44" i="1"/>
  <c r="MJ47" i="1"/>
  <c r="MJ46" i="1"/>
  <c r="MJ45" i="1"/>
  <c r="MP43" i="1"/>
  <c r="KQ5" i="1"/>
  <c r="KQ131" i="1" s="1"/>
  <c r="KQ13" i="1" l="1"/>
  <c r="A775" i="2"/>
  <c r="KQ16" i="1" l="1"/>
  <c r="KQ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A5" i="1"/>
  <c r="LA131"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131"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26" i="1"/>
  <c r="A125"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P31" i="1"/>
  <c r="JO31" i="1"/>
  <c r="JP25" i="1"/>
  <c r="JO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A13" i="1"/>
  <c r="BH13" i="1"/>
  <c r="K705" i="7"/>
  <c r="K706" i="7" s="1"/>
  <c r="O704" i="7"/>
  <c r="K702" i="6"/>
  <c r="K703" i="6" s="1"/>
  <c r="K704" i="6" s="1"/>
  <c r="K705" i="6" s="1"/>
  <c r="K706" i="6" s="1"/>
  <c r="O701" i="6"/>
  <c r="H701" i="8"/>
  <c r="O700" i="8"/>
  <c r="H702" i="7"/>
  <c r="O701" i="7"/>
  <c r="O705" i="8"/>
  <c r="H706" i="7"/>
  <c r="O704" i="8"/>
  <c r="H706" i="8"/>
  <c r="H705" i="6"/>
  <c r="CO118" i="1" l="1"/>
  <c r="CO120" i="1"/>
  <c r="CO119" i="1"/>
  <c r="CO122" i="1"/>
  <c r="CO121" i="1"/>
  <c r="CO123" i="1"/>
  <c r="CO105" i="1"/>
  <c r="CO109" i="1"/>
  <c r="CO110" i="1"/>
  <c r="CO63" i="1"/>
  <c r="CO64" i="1"/>
  <c r="CO52" i="1"/>
  <c r="CO111" i="1"/>
  <c r="CO54" i="1"/>
  <c r="CO53" i="1"/>
  <c r="CO112" i="1"/>
  <c r="CO65" i="1"/>
  <c r="CO113" i="1"/>
  <c r="CO66" i="1"/>
  <c r="CO56" i="1"/>
  <c r="CO55" i="1"/>
  <c r="CO114" i="1"/>
  <c r="CO67" i="1"/>
  <c r="CO57" i="1"/>
  <c r="CO58" i="1"/>
  <c r="CO59" i="1"/>
  <c r="CO68" i="1"/>
  <c r="CO41" i="1"/>
  <c r="CO99" i="1"/>
  <c r="CO42" i="1"/>
  <c r="CO100" i="1"/>
  <c r="CO43" i="1"/>
  <c r="CO101" i="1"/>
  <c r="CO44" i="1"/>
  <c r="CO45" i="1"/>
  <c r="CO46" i="1"/>
  <c r="CO47" i="1"/>
  <c r="CO48" i="1"/>
  <c r="CQ118" i="1"/>
  <c r="CQ119" i="1"/>
  <c r="CQ120" i="1"/>
  <c r="CQ121" i="1"/>
  <c r="CQ122" i="1"/>
  <c r="CQ123" i="1"/>
  <c r="CQ105" i="1"/>
  <c r="CQ109" i="1"/>
  <c r="CQ63" i="1"/>
  <c r="CQ110" i="1"/>
  <c r="CQ52" i="1"/>
  <c r="CQ64" i="1"/>
  <c r="CQ111" i="1"/>
  <c r="CQ112" i="1"/>
  <c r="CQ53" i="1"/>
  <c r="CQ54" i="1"/>
  <c r="CQ65" i="1"/>
  <c r="CQ113" i="1"/>
  <c r="CQ114" i="1"/>
  <c r="CQ66" i="1"/>
  <c r="CQ55" i="1"/>
  <c r="CQ56" i="1"/>
  <c r="CQ57" i="1"/>
  <c r="CQ67" i="1"/>
  <c r="CQ58" i="1"/>
  <c r="CQ59" i="1"/>
  <c r="CQ68" i="1"/>
  <c r="CQ99" i="1"/>
  <c r="CQ41" i="1"/>
  <c r="CQ42" i="1"/>
  <c r="CQ43" i="1"/>
  <c r="CQ101" i="1"/>
  <c r="CQ100" i="1"/>
  <c r="CQ44" i="1"/>
  <c r="CQ45" i="1"/>
  <c r="CQ46" i="1"/>
  <c r="CQ47" i="1"/>
  <c r="CQ48" i="1"/>
  <c r="CP118" i="1"/>
  <c r="CP120" i="1"/>
  <c r="CP119" i="1"/>
  <c r="CP121" i="1"/>
  <c r="CP122" i="1"/>
  <c r="CP123" i="1"/>
  <c r="CP109" i="1"/>
  <c r="CP105" i="1"/>
  <c r="CP110" i="1"/>
  <c r="CP111" i="1"/>
  <c r="CP64" i="1"/>
  <c r="CP52" i="1"/>
  <c r="CP63" i="1"/>
  <c r="CP53" i="1"/>
  <c r="CP65" i="1"/>
  <c r="CP112" i="1"/>
  <c r="CP54" i="1"/>
  <c r="CP113" i="1"/>
  <c r="CP56" i="1"/>
  <c r="CP114" i="1"/>
  <c r="CP55" i="1"/>
  <c r="CP66" i="1"/>
  <c r="CP67" i="1"/>
  <c r="CP57" i="1"/>
  <c r="CP58" i="1"/>
  <c r="CP59" i="1"/>
  <c r="CP68" i="1"/>
  <c r="CP41" i="1"/>
  <c r="CP99" i="1"/>
  <c r="CP42" i="1"/>
  <c r="CP100" i="1"/>
  <c r="CP43" i="1"/>
  <c r="CP101" i="1"/>
  <c r="CP44" i="1"/>
  <c r="CP45" i="1"/>
  <c r="CP46" i="1"/>
  <c r="CP47" i="1"/>
  <c r="CP48" i="1"/>
  <c r="BH16" i="1"/>
  <c r="BH17" i="1"/>
  <c r="LA16" i="1"/>
  <c r="LA17" i="1"/>
  <c r="JP26" i="1"/>
  <c r="JO26" i="1"/>
  <c r="O33" i="1"/>
  <c r="JP32" i="1"/>
  <c r="JO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P33" i="1"/>
  <c r="JO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P34" i="1"/>
  <c r="JO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P35" i="1"/>
  <c r="JO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P36" i="1" l="1"/>
  <c r="JO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P37" i="1" l="1"/>
  <c r="JO37" i="1"/>
  <c r="CD131" i="1" l="1"/>
  <c r="JK13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131" i="1"/>
  <c r="CQ13" i="1"/>
  <c r="CP131" i="1"/>
  <c r="CQ131"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131" i="1" s="1"/>
  <c r="CX5" i="1"/>
  <c r="CX131" i="1" s="1"/>
  <c r="CT5" i="1"/>
  <c r="CT131" i="1" s="1"/>
  <c r="CS5" i="1"/>
  <c r="CS131"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V5" i="1"/>
  <c r="JV131"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X5" i="1"/>
  <c r="KZ5" i="1"/>
  <c r="KZ131" i="1" s="1"/>
  <c r="KY5" i="1"/>
  <c r="KY131" i="1" s="1"/>
  <c r="MH5" i="1"/>
  <c r="MH131" i="1" s="1"/>
  <c r="MG5" i="1"/>
  <c r="MG131" i="1" s="1"/>
  <c r="CC5" i="1"/>
  <c r="CC13" i="1" s="1"/>
  <c r="CC32" i="1"/>
  <c r="CC33" i="1" s="1"/>
  <c r="A127" i="1"/>
  <c r="A128" i="1"/>
  <c r="A129" i="1"/>
  <c r="A130" i="1"/>
  <c r="A13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K5" i="1"/>
  <c r="LK131" i="1" s="1"/>
  <c r="MF131" i="1"/>
  <c r="LL131" i="1"/>
  <c r="JJ131" i="1"/>
  <c r="IF131" i="1"/>
  <c r="CN131" i="1"/>
  <c r="BE131" i="1"/>
  <c r="CB131" i="1"/>
  <c r="AW131" i="1"/>
  <c r="AN13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131" i="1" s="1"/>
  <c r="BC5" i="1"/>
  <c r="BC131" i="1" s="1"/>
  <c r="LK118" i="1" l="1"/>
  <c r="LK119" i="1"/>
  <c r="LK120" i="1"/>
  <c r="LK121" i="1"/>
  <c r="LK122" i="1"/>
  <c r="LK105" i="1"/>
  <c r="LK123" i="1"/>
  <c r="LK109" i="1"/>
  <c r="LK110" i="1"/>
  <c r="LK63" i="1"/>
  <c r="LK52" i="1"/>
  <c r="LK111" i="1"/>
  <c r="LK112" i="1"/>
  <c r="LK54" i="1"/>
  <c r="LK64" i="1"/>
  <c r="LK113" i="1"/>
  <c r="LK53" i="1"/>
  <c r="LK65" i="1"/>
  <c r="LK114" i="1"/>
  <c r="LK55" i="1"/>
  <c r="LK56" i="1"/>
  <c r="LK57" i="1"/>
  <c r="LK66" i="1"/>
  <c r="LK58" i="1"/>
  <c r="LK67" i="1"/>
  <c r="LK59" i="1"/>
  <c r="LK68" i="1"/>
  <c r="LK99" i="1"/>
  <c r="LK41" i="1"/>
  <c r="LK100" i="1"/>
  <c r="LK42" i="1"/>
  <c r="LK101" i="1"/>
  <c r="LK43" i="1"/>
  <c r="LK44" i="1"/>
  <c r="LK45" i="1"/>
  <c r="LK46" i="1"/>
  <c r="LK47" i="1"/>
  <c r="LK48" i="1"/>
  <c r="CF31" i="1"/>
  <c r="CJ31" i="1"/>
  <c r="LK24" i="1"/>
  <c r="LK30" i="1"/>
  <c r="W32" i="1"/>
  <c r="LK31" i="1"/>
  <c r="JN31" i="1"/>
  <c r="JM31" i="1"/>
  <c r="JL31" i="1"/>
  <c r="S32" i="1"/>
  <c r="LV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131" i="1"/>
  <c r="CU131" i="1"/>
  <c r="CU13" i="1"/>
  <c r="CR13" i="1"/>
  <c r="AD167" i="4"/>
  <c r="R172" i="4"/>
  <c r="T172" i="4"/>
  <c r="U172" i="4"/>
  <c r="V172" i="4"/>
  <c r="Z172" i="4"/>
  <c r="W167" i="4"/>
  <c r="AE167" i="4"/>
  <c r="AC167" i="4"/>
  <c r="JV13" i="1"/>
  <c r="BD17" i="4"/>
  <c r="AS17" i="4" s="1"/>
  <c r="BC17" i="4"/>
  <c r="AR17" i="4" s="1"/>
  <c r="BF17" i="4"/>
  <c r="AU17" i="4" s="1"/>
  <c r="BF16" i="4"/>
  <c r="AU16" i="4" s="1"/>
  <c r="BD16" i="4"/>
  <c r="AS16" i="4" s="1"/>
  <c r="O16" i="4" s="1"/>
  <c r="AG16" i="4" s="1"/>
  <c r="BC16" i="4"/>
  <c r="AR16" i="4" s="1"/>
  <c r="BC12" i="4"/>
  <c r="AR12" i="4" s="1"/>
  <c r="KX13" i="1"/>
  <c r="KX17" i="1" s="1"/>
  <c r="KX131" i="1"/>
  <c r="KZ13" i="1"/>
  <c r="KZ17" i="1" s="1"/>
  <c r="KY13" i="1"/>
  <c r="KY17" i="1" s="1"/>
  <c r="MG13" i="1"/>
  <c r="MH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13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K13" i="1"/>
  <c r="IJ30" i="1"/>
  <c r="BD13" i="1"/>
  <c r="BC13" i="1"/>
  <c r="Q15" i="4" l="1"/>
  <c r="MG16" i="1"/>
  <c r="MG17" i="1"/>
  <c r="MH16" i="1"/>
  <c r="MH17" i="1"/>
  <c r="BC16" i="1"/>
  <c r="BC17" i="1"/>
  <c r="JV16" i="1"/>
  <c r="JV17" i="1"/>
  <c r="CY16" i="1"/>
  <c r="CY17" i="1"/>
  <c r="CX16" i="1"/>
  <c r="CX17" i="1"/>
  <c r="LK16" i="1"/>
  <c r="LK17" i="1"/>
  <c r="W33" i="1"/>
  <c r="LK32" i="1"/>
  <c r="P15" i="4"/>
  <c r="KX16" i="1"/>
  <c r="KX14" i="1"/>
  <c r="KX118" i="1" s="1"/>
  <c r="KY16" i="1"/>
  <c r="KY14" i="1"/>
  <c r="KY118" i="1" s="1"/>
  <c r="KZ16" i="1"/>
  <c r="KZ14" i="1"/>
  <c r="KZ118" i="1" s="1"/>
  <c r="S33" i="1"/>
  <c r="LV32" i="1"/>
  <c r="JN32" i="1"/>
  <c r="JM32" i="1"/>
  <c r="JL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Z109" i="1" l="1"/>
  <c r="KZ105" i="1"/>
  <c r="KX109" i="1"/>
  <c r="KX105" i="1"/>
  <c r="KY109" i="1"/>
  <c r="KY105" i="1"/>
  <c r="KY99" i="1"/>
  <c r="KX99" i="1"/>
  <c r="KZ99" i="1"/>
  <c r="AH13" i="4"/>
  <c r="LK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N33" i="1"/>
  <c r="JM33" i="1"/>
  <c r="JL33" i="1"/>
  <c r="LV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131" i="1" s="1"/>
  <c r="LK34" i="1" l="1"/>
  <c r="W35" i="1"/>
  <c r="AR349" i="4"/>
  <c r="LV34" i="1"/>
  <c r="S35" i="1"/>
  <c r="JN34" i="1"/>
  <c r="JM34" i="1"/>
  <c r="JL34" i="1"/>
  <c r="CQ33" i="1"/>
  <c r="CP33" i="1"/>
  <c r="CO33" i="1"/>
  <c r="AI34" i="1"/>
  <c r="KV34" i="1"/>
  <c r="M35" i="1"/>
  <c r="IH34" i="1"/>
  <c r="KW34" i="1"/>
  <c r="KT34" i="1"/>
  <c r="KU34" i="1"/>
  <c r="IJ34" i="1"/>
  <c r="AH34" i="1"/>
  <c r="AG34" i="1"/>
  <c r="N35" i="1"/>
  <c r="AT13" i="1"/>
  <c r="LK35" i="1" l="1"/>
  <c r="W36" i="1"/>
  <c r="JN35" i="1"/>
  <c r="JM35" i="1"/>
  <c r="JL35" i="1"/>
  <c r="LV35" i="1"/>
  <c r="S36" i="1"/>
  <c r="CQ34" i="1"/>
  <c r="CP34" i="1"/>
  <c r="CO34" i="1"/>
  <c r="AI35" i="1"/>
  <c r="AG35" i="1"/>
  <c r="IJ35" i="1"/>
  <c r="KW35" i="1"/>
  <c r="KV35" i="1"/>
  <c r="IH35" i="1"/>
  <c r="M36" i="1"/>
  <c r="KT35" i="1"/>
  <c r="AH35" i="1"/>
  <c r="KU35" i="1"/>
  <c r="N36" i="1"/>
  <c r="T37" i="1"/>
  <c r="R37" i="1"/>
  <c r="LK36" i="1" l="1"/>
  <c r="LV36" i="1"/>
  <c r="JL36" i="1"/>
  <c r="JM36" i="1"/>
  <c r="JN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131"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JY31" i="1"/>
  <c r="A21" i="1"/>
  <c r="A20" i="1"/>
  <c r="AR32" i="1"/>
  <c r="AR33" i="1" s="1"/>
  <c r="AR34" i="1" s="1"/>
  <c r="AR35" i="1" s="1"/>
  <c r="AQ32" i="1"/>
  <c r="AQ33" i="1" s="1"/>
  <c r="AQ34" i="1" s="1"/>
  <c r="AQ35" i="1" s="1"/>
  <c r="AO32" i="1"/>
  <c r="AO33" i="1" s="1"/>
  <c r="AO34" i="1" s="1"/>
  <c r="AO35" i="1" s="1"/>
  <c r="CH5" i="1"/>
  <c r="CG5" i="1"/>
  <c r="CG131" i="1" s="1"/>
  <c r="IE118" i="1" l="1"/>
  <c r="IE119" i="1"/>
  <c r="IE120" i="1"/>
  <c r="IE121" i="1"/>
  <c r="IE122" i="1"/>
  <c r="IE105" i="1"/>
  <c r="IE123" i="1"/>
  <c r="IE109" i="1"/>
  <c r="IE110" i="1"/>
  <c r="IE111" i="1"/>
  <c r="IE63" i="1"/>
  <c r="IE112" i="1"/>
  <c r="IE52" i="1"/>
  <c r="IE64" i="1"/>
  <c r="IE113" i="1"/>
  <c r="IE53" i="1"/>
  <c r="IE54" i="1"/>
  <c r="IE114" i="1"/>
  <c r="IE55" i="1"/>
  <c r="IE65" i="1"/>
  <c r="IE56" i="1"/>
  <c r="IE66" i="1"/>
  <c r="IE57" i="1"/>
  <c r="IE67" i="1"/>
  <c r="IE58" i="1"/>
  <c r="IE59" i="1"/>
  <c r="IE68" i="1"/>
  <c r="IE99" i="1"/>
  <c r="IE41" i="1"/>
  <c r="IE42" i="1"/>
  <c r="IE100" i="1"/>
  <c r="IE43" i="1"/>
  <c r="IE101" i="1"/>
  <c r="IE44" i="1"/>
  <c r="IE45" i="1"/>
  <c r="IE46" i="1"/>
  <c r="IE47" i="1"/>
  <c r="IE48" i="1"/>
  <c r="S37" i="1"/>
  <c r="EE16" i="1"/>
  <c r="EE17" i="1"/>
  <c r="JY32" i="1"/>
  <c r="JX31" i="1" a="1"/>
  <c r="JX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131"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131"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131" i="1" s="1"/>
  <c r="A37" i="1"/>
  <c r="A36" i="1"/>
  <c r="A33" i="1"/>
  <c r="A32" i="1"/>
  <c r="A31" i="1"/>
  <c r="AL38" i="1"/>
  <c r="A38" i="1"/>
  <c r="KW30" i="1"/>
  <c r="KV30" i="1"/>
  <c r="KU30" i="1"/>
  <c r="KT30" i="1"/>
  <c r="A30" i="1"/>
  <c r="A29" i="1"/>
  <c r="A28" i="1"/>
  <c r="M134" i="8"/>
  <c r="M134" i="7"/>
  <c r="M134" i="6"/>
  <c r="M133" i="8"/>
  <c r="M133" i="7"/>
  <c r="M133" i="6"/>
  <c r="LJ24" i="1"/>
  <c r="LJ5" i="1"/>
  <c r="LJ13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JY33" i="1"/>
  <c r="JX32" i="1" a="1"/>
  <c r="JX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N37" i="1"/>
  <c r="JM37" i="1"/>
  <c r="JL37" i="1"/>
  <c r="LV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J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J16" i="1" l="1"/>
  <c r="LJ17" i="1"/>
  <c r="CK16" i="1"/>
  <c r="CK17" i="1"/>
  <c r="LK37" i="1"/>
  <c r="JY34" i="1"/>
  <c r="JX33" i="1" a="1"/>
  <c r="JX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W31" i="1"/>
  <c r="JV31" i="1"/>
  <c r="JU31" i="1"/>
  <c r="JT31" i="1"/>
  <c r="JS31" i="1"/>
  <c r="JR31" i="1"/>
  <c r="JQ31" i="1"/>
  <c r="KS31" i="1"/>
  <c r="LC31" i="1"/>
  <c r="LB31" i="1"/>
  <c r="KN31" i="1"/>
  <c r="KM31" i="1"/>
  <c r="KL31" i="1"/>
  <c r="KK31" i="1"/>
  <c r="KJ31" i="1"/>
  <c r="KI31" i="1"/>
  <c r="CO37" i="1"/>
  <c r="CP37" i="1"/>
  <c r="CQ37" i="1"/>
  <c r="KQ31" i="1"/>
  <c r="KP31" i="1" s="1"/>
  <c r="X249" i="4"/>
  <c r="X250" i="4"/>
  <c r="LA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Z31" i="1"/>
  <c r="D356" i="4"/>
  <c r="C356" i="4" s="1"/>
  <c r="KX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H31" i="1"/>
  <c r="LG31" i="1"/>
  <c r="LF31" i="1"/>
  <c r="LE31" i="1"/>
  <c r="LD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X34" i="1" l="1" a="1"/>
  <c r="JX34" i="1" s="1"/>
  <c r="JY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V33" i="1"/>
  <c r="KU33" i="1"/>
  <c r="KW33" i="1"/>
  <c r="KT33" i="1"/>
  <c r="AH33" i="1"/>
  <c r="AG33" i="1"/>
  <c r="IE31" i="1"/>
  <c r="KU31" i="1"/>
  <c r="KT31" i="1"/>
  <c r="KW31" i="1"/>
  <c r="AH31" i="1"/>
  <c r="KV31" i="1"/>
  <c r="AG31" i="1"/>
  <c r="IE32" i="1"/>
  <c r="KU32" i="1"/>
  <c r="AH32" i="1"/>
  <c r="AG32" i="1"/>
  <c r="KW32" i="1"/>
  <c r="KV32" i="1"/>
  <c r="KT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Y36" i="1" l="1"/>
  <c r="JX35" i="1" a="1"/>
  <c r="JX35" i="1" s="1"/>
  <c r="JW32" i="1"/>
  <c r="JV32" i="1"/>
  <c r="JU32" i="1"/>
  <c r="JT32" i="1"/>
  <c r="JS32" i="1"/>
  <c r="JR32" i="1"/>
  <c r="JQ32" i="1"/>
  <c r="KS32" i="1"/>
  <c r="LC32" i="1"/>
  <c r="LB32" i="1"/>
  <c r="KJ32" i="1"/>
  <c r="KI32" i="1"/>
  <c r="KN32" i="1"/>
  <c r="KM32" i="1"/>
  <c r="KL32" i="1"/>
  <c r="KK32" i="1"/>
  <c r="AP353" i="4"/>
  <c r="KQ32" i="1"/>
  <c r="KP32" i="1" s="1"/>
  <c r="LA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Z32" i="1"/>
  <c r="D358" i="4"/>
  <c r="C358" i="4" s="1"/>
  <c r="KX32" i="1"/>
  <c r="KW36" i="1"/>
  <c r="KU36" i="1"/>
  <c r="KV36" i="1"/>
  <c r="AH36" i="1"/>
  <c r="KT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H32" i="1"/>
  <c r="LG32" i="1"/>
  <c r="LF32" i="1"/>
  <c r="LE32" i="1"/>
  <c r="LD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W24" i="1"/>
  <c r="KV24" i="1"/>
  <c r="KU24" i="1"/>
  <c r="KT24" i="1"/>
  <c r="JX36" i="1" l="1" a="1"/>
  <c r="JX36" i="1" s="1"/>
  <c r="JW33" i="1"/>
  <c r="JV33" i="1"/>
  <c r="JU33" i="1"/>
  <c r="JT33" i="1"/>
  <c r="JS33" i="1"/>
  <c r="JR33" i="1"/>
  <c r="JQ33" i="1"/>
  <c r="KS33" i="1"/>
  <c r="LC33" i="1"/>
  <c r="LB33" i="1"/>
  <c r="KN33" i="1"/>
  <c r="KM33" i="1"/>
  <c r="KL33" i="1"/>
  <c r="KK33" i="1"/>
  <c r="KJ33" i="1"/>
  <c r="KI33" i="1"/>
  <c r="AL353" i="4"/>
  <c r="KQ33" i="1"/>
  <c r="KP33" i="1" s="1"/>
  <c r="LA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X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H33" i="1"/>
  <c r="LG33" i="1"/>
  <c r="LF33" i="1"/>
  <c r="LE33" i="1"/>
  <c r="LD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W5" i="1"/>
  <c r="KV5" i="1"/>
  <c r="KU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8" i="1" l="1"/>
  <c r="AF119" i="1"/>
  <c r="AF120" i="1"/>
  <c r="AF121" i="1"/>
  <c r="AF122" i="1"/>
  <c r="AF105" i="1"/>
  <c r="AF109" i="1"/>
  <c r="AF123" i="1"/>
  <c r="AF110" i="1"/>
  <c r="AF52" i="1"/>
  <c r="AF63" i="1"/>
  <c r="AF64" i="1"/>
  <c r="AF53" i="1"/>
  <c r="AF111" i="1"/>
  <c r="AF112" i="1"/>
  <c r="AF65" i="1"/>
  <c r="AF54" i="1"/>
  <c r="AF55" i="1"/>
  <c r="AF113" i="1"/>
  <c r="AF114" i="1"/>
  <c r="AF66" i="1"/>
  <c r="AF56" i="1"/>
  <c r="AF67" i="1"/>
  <c r="AF57" i="1"/>
  <c r="AF58" i="1"/>
  <c r="AF59" i="1"/>
  <c r="AF68" i="1"/>
  <c r="AF99" i="1"/>
  <c r="AF41" i="1"/>
  <c r="AF42" i="1"/>
  <c r="AF43" i="1"/>
  <c r="AF100" i="1"/>
  <c r="AF44" i="1"/>
  <c r="AF10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T34" i="1"/>
  <c r="JS34" i="1"/>
  <c r="JR34" i="1"/>
  <c r="JQ34" i="1"/>
  <c r="JW34" i="1"/>
  <c r="JV34" i="1"/>
  <c r="JU34" i="1"/>
  <c r="KS34" i="1"/>
  <c r="LC34" i="1"/>
  <c r="LB34" i="1"/>
  <c r="KN34" i="1"/>
  <c r="KM34" i="1"/>
  <c r="KL34" i="1"/>
  <c r="KK34" i="1"/>
  <c r="KJ34" i="1"/>
  <c r="KI34" i="1"/>
  <c r="AF24" i="1"/>
  <c r="KQ34" i="1"/>
  <c r="KP34" i="1" s="1"/>
  <c r="Q229" i="8"/>
  <c r="R229" i="7"/>
  <c r="T229" i="8"/>
  <c r="U229" i="7"/>
  <c r="LA34" i="1"/>
  <c r="V223" i="8"/>
  <c r="U227" i="8"/>
  <c r="U226" i="8"/>
  <c r="Y223" i="8"/>
  <c r="Z223" i="7"/>
  <c r="V227" i="7"/>
  <c r="V226" i="7"/>
  <c r="R226" i="8"/>
  <c r="C240" i="6"/>
  <c r="C240" i="7"/>
  <c r="C254" i="4"/>
  <c r="BB143" i="8"/>
  <c r="BC140" i="8"/>
  <c r="BC141" i="8" s="1"/>
  <c r="BC142" i="8" s="1"/>
  <c r="CF33" i="1"/>
  <c r="AJ33" i="1" s="1"/>
  <c r="CJ33" i="1"/>
  <c r="LD34" i="1"/>
  <c r="KZ34" i="1"/>
  <c r="KH34" i="1"/>
  <c r="KX34" i="1"/>
  <c r="KO34" i="1"/>
  <c r="KR34" i="1"/>
  <c r="B35" i="1"/>
  <c r="CI34" i="1"/>
  <c r="LH34" i="1"/>
  <c r="LG34" i="1"/>
  <c r="LF34" i="1"/>
  <c r="LE34" i="1"/>
  <c r="D360" i="4"/>
  <c r="C360" i="4" s="1"/>
  <c r="KU131" i="1"/>
  <c r="KU13" i="1"/>
  <c r="KV131" i="1"/>
  <c r="KV13" i="1"/>
  <c r="KW131" i="1"/>
  <c r="KW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T5" i="1"/>
  <c r="JT131" i="1" s="1"/>
  <c r="JS5" i="1"/>
  <c r="JS131"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U123" i="1" l="1"/>
  <c r="JV123" i="1"/>
  <c r="JT123" i="1"/>
  <c r="JW123" i="1"/>
  <c r="JS123" i="1"/>
  <c r="JV112" i="1"/>
  <c r="JU112" i="1"/>
  <c r="JS112" i="1"/>
  <c r="JW112" i="1"/>
  <c r="JT112" i="1"/>
  <c r="JV109" i="1"/>
  <c r="JS109" i="1"/>
  <c r="JT109" i="1"/>
  <c r="JW109" i="1"/>
  <c r="JU109" i="1"/>
  <c r="JT99" i="1"/>
  <c r="JW99" i="1"/>
  <c r="JS99" i="1"/>
  <c r="JV99" i="1"/>
  <c r="JU99" i="1"/>
  <c r="JT111" i="1"/>
  <c r="JW111" i="1"/>
  <c r="JU111" i="1"/>
  <c r="JS111" i="1"/>
  <c r="JV111" i="1"/>
  <c r="JU105" i="1"/>
  <c r="JT105" i="1"/>
  <c r="JV105" i="1"/>
  <c r="JW105" i="1"/>
  <c r="JS105" i="1"/>
  <c r="JW114" i="1"/>
  <c r="JV114" i="1"/>
  <c r="JU114" i="1"/>
  <c r="JT114" i="1"/>
  <c r="JS114" i="1"/>
  <c r="JV122" i="1"/>
  <c r="JT122" i="1"/>
  <c r="JW122" i="1"/>
  <c r="JS122" i="1"/>
  <c r="JU122" i="1"/>
  <c r="JW101" i="1"/>
  <c r="JV101" i="1"/>
  <c r="JT101" i="1"/>
  <c r="JS101" i="1"/>
  <c r="JU101" i="1"/>
  <c r="JV113" i="1"/>
  <c r="JU113" i="1"/>
  <c r="JS113" i="1"/>
  <c r="JW113" i="1"/>
  <c r="JT113" i="1"/>
  <c r="JV121" i="1"/>
  <c r="JU121" i="1"/>
  <c r="JT121" i="1"/>
  <c r="JS121" i="1"/>
  <c r="JW121" i="1"/>
  <c r="JW120" i="1"/>
  <c r="JU120" i="1"/>
  <c r="JV120" i="1"/>
  <c r="JT120" i="1"/>
  <c r="JS120" i="1"/>
  <c r="JU100" i="1"/>
  <c r="JW100" i="1"/>
  <c r="JV100" i="1"/>
  <c r="JT100" i="1"/>
  <c r="JS100" i="1"/>
  <c r="JT119" i="1"/>
  <c r="JS119" i="1"/>
  <c r="JV119" i="1"/>
  <c r="JW119" i="1"/>
  <c r="JU119" i="1"/>
  <c r="JW110" i="1"/>
  <c r="JV110" i="1"/>
  <c r="JU110" i="1"/>
  <c r="JT110" i="1"/>
  <c r="JS110" i="1"/>
  <c r="JW118" i="1"/>
  <c r="JS118" i="1"/>
  <c r="JU118" i="1"/>
  <c r="JV118" i="1"/>
  <c r="JT118" i="1"/>
  <c r="CF34" i="1"/>
  <c r="AJ34" i="1" s="1"/>
  <c r="KW16" i="1"/>
  <c r="KW17" i="1"/>
  <c r="KV16" i="1"/>
  <c r="KV17" i="1"/>
  <c r="KU16" i="1"/>
  <c r="KU17" i="1"/>
  <c r="U228" i="7"/>
  <c r="JW35" i="1"/>
  <c r="JV35" i="1"/>
  <c r="JU35" i="1"/>
  <c r="JT35" i="1"/>
  <c r="JS35" i="1"/>
  <c r="JR35" i="1"/>
  <c r="JQ35" i="1"/>
  <c r="KG34" i="1" a="1"/>
  <c r="KG34" i="1" s="1"/>
  <c r="KS35" i="1"/>
  <c r="LC35" i="1"/>
  <c r="LB35" i="1"/>
  <c r="KN35" i="1"/>
  <c r="KM35" i="1"/>
  <c r="KL35" i="1"/>
  <c r="KK35" i="1"/>
  <c r="KJ35" i="1"/>
  <c r="KI35" i="1"/>
  <c r="JV24" i="1"/>
  <c r="JU24" i="1"/>
  <c r="JT24" i="1"/>
  <c r="JS24" i="1"/>
  <c r="KQ35" i="1"/>
  <c r="KP35" i="1" s="1"/>
  <c r="O228" i="8"/>
  <c r="P228" i="8"/>
  <c r="S228" i="8"/>
  <c r="S228" i="7"/>
  <c r="O228" i="7"/>
  <c r="Q228" i="7"/>
  <c r="GC4" i="1" s="1"/>
  <c r="P228" i="7"/>
  <c r="T228" i="7"/>
  <c r="R229" i="8"/>
  <c r="R228" i="8"/>
  <c r="T228" i="8"/>
  <c r="V229" i="7"/>
  <c r="V228" i="7"/>
  <c r="R228" i="7"/>
  <c r="U228" i="8"/>
  <c r="U229" i="8"/>
  <c r="Q228" i="8"/>
  <c r="AN16" i="6"/>
  <c r="P15" i="6"/>
  <c r="AM16" i="6"/>
  <c r="O15" i="6"/>
  <c r="AO16" i="6"/>
  <c r="Q15" i="6"/>
  <c r="LA35" i="1"/>
  <c r="Z227" i="7"/>
  <c r="Z223" i="8"/>
  <c r="BC143" i="8"/>
  <c r="BD140" i="8"/>
  <c r="BD141" i="8" s="1"/>
  <c r="BD142" i="8" s="1"/>
  <c r="V227" i="8"/>
  <c r="V226" i="8"/>
  <c r="CJ34" i="1"/>
  <c r="D13" i="1"/>
  <c r="D131" i="1"/>
  <c r="LG35" i="1"/>
  <c r="LH35" i="1"/>
  <c r="LF35" i="1"/>
  <c r="LE35" i="1"/>
  <c r="LD35" i="1"/>
  <c r="KZ35" i="1"/>
  <c r="KH35" i="1"/>
  <c r="KX35" i="1"/>
  <c r="KR35" i="1"/>
  <c r="KO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T13" i="1"/>
  <c r="JS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U5" i="1"/>
  <c r="CF35" i="1" l="1"/>
  <c r="AJ35" i="1" s="1"/>
  <c r="JT16" i="1"/>
  <c r="JT17" i="1"/>
  <c r="JS16" i="1"/>
  <c r="JS17" i="1"/>
  <c r="GB4" i="1"/>
  <c r="JY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G35" i="1" a="1"/>
  <c r="KG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W36" i="1"/>
  <c r="JV36" i="1"/>
  <c r="JU36" i="1"/>
  <c r="JT36" i="1"/>
  <c r="JS36" i="1"/>
  <c r="JR36" i="1"/>
  <c r="JQ36" i="1"/>
  <c r="KS36" i="1"/>
  <c r="LC36" i="1"/>
  <c r="LB36" i="1"/>
  <c r="KN36" i="1"/>
  <c r="KM36" i="1"/>
  <c r="KL36" i="1"/>
  <c r="KK36" i="1"/>
  <c r="KJ36" i="1"/>
  <c r="KI36" i="1"/>
  <c r="BD143" i="8"/>
  <c r="BE140" i="8"/>
  <c r="BE143" i="8" s="1"/>
  <c r="KQ36" i="1"/>
  <c r="KP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A36" i="1"/>
  <c r="Z227" i="8"/>
  <c r="Q248" i="4"/>
  <c r="U248" i="4" s="1"/>
  <c r="R248" i="4"/>
  <c r="V248" i="4" s="1"/>
  <c r="O248" i="4"/>
  <c r="CJ35" i="1"/>
  <c r="AB13" i="4"/>
  <c r="AC13" i="4"/>
  <c r="AA13" i="4"/>
  <c r="LD36" i="1"/>
  <c r="LF36" i="1"/>
  <c r="LE36" i="1"/>
  <c r="KX36" i="1"/>
  <c r="LH36" i="1"/>
  <c r="LG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U13" i="1"/>
  <c r="JU131"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9" i="1"/>
  <c r="CS120" i="1"/>
  <c r="CS121" i="1"/>
  <c r="CS122" i="1"/>
  <c r="CS123" i="1"/>
  <c r="CS109" i="1"/>
  <c r="CS105" i="1"/>
  <c r="CS110" i="1"/>
  <c r="CS63" i="1"/>
  <c r="CS111" i="1"/>
  <c r="CS64" i="1"/>
  <c r="CS52" i="1"/>
  <c r="CS53" i="1"/>
  <c r="CS54" i="1"/>
  <c r="CS112" i="1"/>
  <c r="CS65" i="1"/>
  <c r="CS113" i="1"/>
  <c r="CS114" i="1"/>
  <c r="CS66" i="1"/>
  <c r="CS56" i="1"/>
  <c r="CS55" i="1"/>
  <c r="CS57" i="1"/>
  <c r="CS67" i="1"/>
  <c r="CS58" i="1"/>
  <c r="CS59" i="1"/>
  <c r="CS68" i="1"/>
  <c r="CS41" i="1"/>
  <c r="CS99" i="1"/>
  <c r="CS42" i="1"/>
  <c r="CS100" i="1"/>
  <c r="CS101" i="1"/>
  <c r="CS43" i="1"/>
  <c r="CS44" i="1"/>
  <c r="CS45" i="1"/>
  <c r="CS46" i="1"/>
  <c r="CS47" i="1"/>
  <c r="CS48" i="1"/>
  <c r="CR118" i="1"/>
  <c r="CR120" i="1"/>
  <c r="CR119" i="1"/>
  <c r="CR121" i="1"/>
  <c r="CR122" i="1"/>
  <c r="CR123" i="1"/>
  <c r="CR105" i="1"/>
  <c r="CR109" i="1"/>
  <c r="CR110" i="1"/>
  <c r="CR63" i="1"/>
  <c r="CR111" i="1"/>
  <c r="CR52" i="1"/>
  <c r="CR64" i="1"/>
  <c r="CR54" i="1"/>
  <c r="CR65" i="1"/>
  <c r="CR112" i="1"/>
  <c r="CR53" i="1"/>
  <c r="CR113" i="1"/>
  <c r="CR55" i="1"/>
  <c r="CR114" i="1"/>
  <c r="CR66" i="1"/>
  <c r="CR56" i="1"/>
  <c r="CR57" i="1"/>
  <c r="CR67" i="1"/>
  <c r="CR58" i="1"/>
  <c r="CR59" i="1"/>
  <c r="CR68" i="1"/>
  <c r="CR41" i="1"/>
  <c r="CR99" i="1"/>
  <c r="CR42" i="1"/>
  <c r="CR43" i="1"/>
  <c r="CR101" i="1"/>
  <c r="CR100" i="1"/>
  <c r="CR44" i="1"/>
  <c r="CR45" i="1"/>
  <c r="CR46" i="1"/>
  <c r="CR47" i="1"/>
  <c r="CR48" i="1"/>
  <c r="CT118" i="1"/>
  <c r="CT120" i="1"/>
  <c r="CT119" i="1"/>
  <c r="CT122" i="1"/>
  <c r="CT121" i="1"/>
  <c r="CT123" i="1"/>
  <c r="CT105" i="1"/>
  <c r="CT109" i="1"/>
  <c r="CT110" i="1"/>
  <c r="CT111" i="1"/>
  <c r="CT52" i="1"/>
  <c r="CT63" i="1"/>
  <c r="CT64" i="1"/>
  <c r="CT53" i="1"/>
  <c r="CT54" i="1"/>
  <c r="CT112" i="1"/>
  <c r="CT65" i="1"/>
  <c r="CT113" i="1"/>
  <c r="CT56" i="1"/>
  <c r="CT66" i="1"/>
  <c r="CT55" i="1"/>
  <c r="CT114" i="1"/>
  <c r="CT67" i="1"/>
  <c r="CT57" i="1"/>
  <c r="CT58" i="1"/>
  <c r="CT68" i="1"/>
  <c r="CT59" i="1"/>
  <c r="CT41" i="1"/>
  <c r="CT99" i="1"/>
  <c r="CT42" i="1"/>
  <c r="CT43" i="1"/>
  <c r="CT101" i="1"/>
  <c r="CT100" i="1"/>
  <c r="CT44" i="1"/>
  <c r="CT45" i="1"/>
  <c r="CT46" i="1"/>
  <c r="CT47" i="1"/>
  <c r="CT48" i="1"/>
  <c r="CF36" i="1"/>
  <c r="AJ36" i="1" s="1"/>
  <c r="JX37" i="1" a="1"/>
  <c r="JX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K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N25" i="1"/>
  <c r="JM25" i="1"/>
  <c r="JL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T13" i="1" s="1"/>
  <c r="MT17" i="1" s="1"/>
  <c r="AW158" i="4"/>
  <c r="AW157" i="4"/>
  <c r="NI13" i="1" s="1"/>
  <c r="NI17" i="1" s="1"/>
  <c r="BL158" i="4"/>
  <c r="BL157" i="4"/>
  <c r="NX13" i="1" s="1"/>
  <c r="NX17" i="1" s="1"/>
  <c r="D158" i="4"/>
  <c r="D157" i="4"/>
  <c r="CP158" i="4"/>
  <c r="S157" i="4"/>
  <c r="S158" i="4"/>
  <c r="CO157" i="4"/>
  <c r="AV158" i="4"/>
  <c r="C158" i="4"/>
  <c r="R157" i="4"/>
  <c r="AV157" i="4"/>
  <c r="NH13" i="1" s="1"/>
  <c r="NH17" i="1" s="1"/>
  <c r="BZ157" i="4"/>
  <c r="AG158" i="4"/>
  <c r="DD157" i="4"/>
  <c r="BK158" i="4"/>
  <c r="C157" i="4"/>
  <c r="AG157" i="4"/>
  <c r="MS13" i="1" s="1"/>
  <c r="MS17" i="1" s="1"/>
  <c r="BK157" i="4"/>
  <c r="NW13" i="1" s="1"/>
  <c r="NW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W37" i="1"/>
  <c r="KV37" i="1"/>
  <c r="AG37" i="1"/>
  <c r="KU37" i="1"/>
  <c r="KT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U25" i="1" l="1"/>
  <c r="LK26" i="1"/>
  <c r="AG25" i="1"/>
  <c r="IJ25" i="1"/>
  <c r="AH25" i="1"/>
  <c r="LJ25" i="1"/>
  <c r="NI14" i="1"/>
  <c r="NI16" i="1"/>
  <c r="MT14" i="1"/>
  <c r="MT16" i="1"/>
  <c r="NH14" i="1"/>
  <c r="NH16" i="1"/>
  <c r="NW14" i="1"/>
  <c r="NW16" i="1"/>
  <c r="MS16" i="1"/>
  <c r="MS14" i="1"/>
  <c r="NX14" i="1"/>
  <c r="NX16" i="1"/>
  <c r="KW25" i="1"/>
  <c r="KT25" i="1"/>
  <c r="HY4" i="1"/>
  <c r="FL4" i="1"/>
  <c r="HI4" i="1"/>
  <c r="KV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N26" i="1"/>
  <c r="JM26" i="1"/>
  <c r="JL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U13" i="1" s="1"/>
  <c r="MU17" i="1" s="1"/>
  <c r="AX158" i="4"/>
  <c r="AX159" i="4"/>
  <c r="AX157" i="4"/>
  <c r="NJ13" i="1" s="1"/>
  <c r="NJ17" i="1" s="1"/>
  <c r="T155" i="4"/>
  <c r="T156" i="4" s="1"/>
  <c r="T157" i="4"/>
  <c r="T158" i="4"/>
  <c r="T159" i="4"/>
  <c r="E155" i="4"/>
  <c r="E156" i="4" s="1"/>
  <c r="E158" i="4"/>
  <c r="E159" i="4"/>
  <c r="E157" i="4"/>
  <c r="BM155" i="4"/>
  <c r="BM156" i="4" s="1"/>
  <c r="BM158" i="4"/>
  <c r="BM159" i="4"/>
  <c r="BM157" i="4"/>
  <c r="NY13" i="1" s="1"/>
  <c r="NY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S90" i="1" l="1"/>
  <c r="MS81" i="1"/>
  <c r="NI90" i="1"/>
  <c r="NI81" i="1"/>
  <c r="NW90" i="1"/>
  <c r="NW81" i="1"/>
  <c r="NH81" i="1"/>
  <c r="NH90" i="1"/>
  <c r="NX90" i="1"/>
  <c r="NX81" i="1"/>
  <c r="MT81" i="1"/>
  <c r="MT90" i="1"/>
  <c r="MS118" i="1"/>
  <c r="MS72" i="1"/>
  <c r="NI118" i="1"/>
  <c r="NI72" i="1"/>
  <c r="NW118" i="1"/>
  <c r="NW72" i="1"/>
  <c r="NH118" i="1"/>
  <c r="NH72" i="1"/>
  <c r="NX118" i="1"/>
  <c r="NX72" i="1"/>
  <c r="MT118" i="1"/>
  <c r="MT72" i="1"/>
  <c r="NI109" i="1"/>
  <c r="NI105" i="1"/>
  <c r="MS109" i="1"/>
  <c r="MS105" i="1"/>
  <c r="NW109" i="1"/>
  <c r="NW105" i="1"/>
  <c r="NH109" i="1"/>
  <c r="NH105" i="1"/>
  <c r="NX109" i="1"/>
  <c r="NX105" i="1"/>
  <c r="MT109" i="1"/>
  <c r="MT105" i="1"/>
  <c r="MS52" i="1"/>
  <c r="MS58" i="1" s="1"/>
  <c r="MS63" i="1"/>
  <c r="NI52" i="1"/>
  <c r="NI58" i="1" s="1"/>
  <c r="NI63" i="1"/>
  <c r="NW52" i="1"/>
  <c r="NW59" i="1" s="1"/>
  <c r="NW63" i="1"/>
  <c r="NH52" i="1"/>
  <c r="NH53" i="1" s="1"/>
  <c r="NH63" i="1"/>
  <c r="NX52" i="1"/>
  <c r="NX54" i="1" s="1"/>
  <c r="NX63" i="1"/>
  <c r="MT52" i="1"/>
  <c r="MT56" i="1" s="1"/>
  <c r="MT63" i="1"/>
  <c r="NW57" i="1"/>
  <c r="MS41" i="1"/>
  <c r="MS48" i="1" s="1"/>
  <c r="MS99" i="1"/>
  <c r="NI41" i="1"/>
  <c r="NI45" i="1" s="1"/>
  <c r="NI99" i="1"/>
  <c r="NW41" i="1"/>
  <c r="NW46" i="1" s="1"/>
  <c r="NW99" i="1"/>
  <c r="NH41" i="1"/>
  <c r="NH43" i="1" s="1"/>
  <c r="NH99" i="1"/>
  <c r="NX41" i="1"/>
  <c r="NX47" i="1" s="1"/>
  <c r="NX99" i="1"/>
  <c r="MT41" i="1"/>
  <c r="MT47" i="1" s="1"/>
  <c r="MT99" i="1"/>
  <c r="MU14" i="1"/>
  <c r="MU16" i="1"/>
  <c r="NY14" i="1"/>
  <c r="NY16" i="1"/>
  <c r="NJ14" i="1"/>
  <c r="NJ16" i="1"/>
  <c r="KV26" i="1"/>
  <c r="LE26" i="1"/>
  <c r="KW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G26" i="1"/>
  <c r="LH26" i="1"/>
  <c r="LI26" i="1"/>
  <c r="KU26" i="1"/>
  <c r="KT26" i="1"/>
  <c r="LJ26" i="1"/>
  <c r="LF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K13" i="1" s="1"/>
  <c r="NK17" i="1" s="1"/>
  <c r="AY160" i="4"/>
  <c r="AY158" i="4"/>
  <c r="BN155" i="4"/>
  <c r="BN156" i="4" s="1"/>
  <c r="BN160" i="4"/>
  <c r="BN158" i="4"/>
  <c r="BN159" i="4"/>
  <c r="BN157" i="4"/>
  <c r="NZ13" i="1" s="1"/>
  <c r="NZ17" i="1" s="1"/>
  <c r="AJ155" i="4"/>
  <c r="AJ156" i="4" s="1"/>
  <c r="AJ160" i="4"/>
  <c r="AJ158" i="4"/>
  <c r="AJ159" i="4"/>
  <c r="AJ157" i="4"/>
  <c r="MV13" i="1" s="1"/>
  <c r="MV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Y90" i="1" l="1"/>
  <c r="NY81" i="1"/>
  <c r="NH91" i="1"/>
  <c r="NH92" i="1"/>
  <c r="NH93" i="1"/>
  <c r="NH94" i="1"/>
  <c r="NH95" i="1"/>
  <c r="NH82" i="1"/>
  <c r="NH83" i="1"/>
  <c r="NH84" i="1"/>
  <c r="NH85" i="1"/>
  <c r="NH86" i="1"/>
  <c r="MU81" i="1"/>
  <c r="MU90" i="1"/>
  <c r="NW82" i="1"/>
  <c r="NW83" i="1"/>
  <c r="NW84" i="1"/>
  <c r="NW85" i="1"/>
  <c r="NW86" i="1"/>
  <c r="NW91" i="1"/>
  <c r="NW92" i="1"/>
  <c r="NW93" i="1"/>
  <c r="NW94" i="1"/>
  <c r="NW95" i="1"/>
  <c r="MT91" i="1"/>
  <c r="MT92" i="1"/>
  <c r="MT93" i="1"/>
  <c r="MT94" i="1"/>
  <c r="MT95" i="1"/>
  <c r="NI82" i="1"/>
  <c r="NI83" i="1"/>
  <c r="NI84" i="1"/>
  <c r="NI85" i="1"/>
  <c r="NI86" i="1"/>
  <c r="MT82" i="1"/>
  <c r="MT83" i="1"/>
  <c r="MT84" i="1"/>
  <c r="MT85" i="1"/>
  <c r="MT86" i="1"/>
  <c r="NI91" i="1"/>
  <c r="NI92" i="1"/>
  <c r="NI93" i="1"/>
  <c r="NI94" i="1"/>
  <c r="NI95" i="1"/>
  <c r="NJ90" i="1"/>
  <c r="NJ81" i="1"/>
  <c r="NX82" i="1"/>
  <c r="NX83" i="1"/>
  <c r="NX84" i="1"/>
  <c r="NX85" i="1"/>
  <c r="NX86" i="1"/>
  <c r="MS82" i="1"/>
  <c r="MS83" i="1"/>
  <c r="MS84" i="1"/>
  <c r="MS85" i="1"/>
  <c r="MS86" i="1"/>
  <c r="NX91" i="1"/>
  <c r="NX92" i="1"/>
  <c r="NX93" i="1"/>
  <c r="NX94" i="1"/>
  <c r="NX95" i="1"/>
  <c r="MS91" i="1"/>
  <c r="MS92" i="1"/>
  <c r="MS93" i="1"/>
  <c r="MS94" i="1"/>
  <c r="MS95" i="1"/>
  <c r="NH73" i="1"/>
  <c r="NH74" i="1"/>
  <c r="NH75" i="1"/>
  <c r="NH76" i="1"/>
  <c r="NH77" i="1"/>
  <c r="NJ118" i="1"/>
  <c r="NJ72" i="1"/>
  <c r="NW73" i="1"/>
  <c r="NW74" i="1"/>
  <c r="NW75" i="1"/>
  <c r="NW76" i="1"/>
  <c r="NW77" i="1"/>
  <c r="NY118" i="1"/>
  <c r="NY72" i="1"/>
  <c r="MT73" i="1"/>
  <c r="MT74" i="1"/>
  <c r="MT75" i="1"/>
  <c r="MT76" i="1"/>
  <c r="MT77" i="1"/>
  <c r="NI73" i="1"/>
  <c r="NI74" i="1"/>
  <c r="NI75" i="1"/>
  <c r="NI76" i="1"/>
  <c r="NI77" i="1"/>
  <c r="MU118" i="1"/>
  <c r="MU72" i="1"/>
  <c r="NX73" i="1"/>
  <c r="NX74" i="1"/>
  <c r="NX75" i="1"/>
  <c r="NX76" i="1"/>
  <c r="NX77" i="1"/>
  <c r="MS73" i="1"/>
  <c r="MS74" i="1"/>
  <c r="MS75" i="1"/>
  <c r="MS76" i="1"/>
  <c r="MS77" i="1"/>
  <c r="MU109" i="1"/>
  <c r="MU105" i="1"/>
  <c r="NJ109" i="1"/>
  <c r="NJ105" i="1"/>
  <c r="NX53" i="1"/>
  <c r="NY109" i="1"/>
  <c r="NY105" i="1"/>
  <c r="MS57" i="1"/>
  <c r="NW58" i="1"/>
  <c r="NW56" i="1"/>
  <c r="MT59" i="1"/>
  <c r="NH58" i="1"/>
  <c r="NH56" i="1"/>
  <c r="MS56" i="1"/>
  <c r="NX59" i="1"/>
  <c r="MS55" i="1"/>
  <c r="NX58" i="1"/>
  <c r="MS54" i="1"/>
  <c r="NX57" i="1"/>
  <c r="MS53" i="1"/>
  <c r="NX56" i="1"/>
  <c r="NX55" i="1"/>
  <c r="MS59" i="1"/>
  <c r="MT55" i="1"/>
  <c r="NI57" i="1"/>
  <c r="MT54" i="1"/>
  <c r="NI56" i="1"/>
  <c r="MT53" i="1"/>
  <c r="NI55" i="1"/>
  <c r="NI54" i="1"/>
  <c r="NI53" i="1"/>
  <c r="MT58" i="1"/>
  <c r="NW55" i="1"/>
  <c r="NW54" i="1"/>
  <c r="NW53" i="1"/>
  <c r="NH59" i="1"/>
  <c r="NH57" i="1"/>
  <c r="MT57" i="1"/>
  <c r="NH55" i="1"/>
  <c r="NI59" i="1"/>
  <c r="NH54" i="1"/>
  <c r="NH64" i="1"/>
  <c r="NH65" i="1"/>
  <c r="NH66" i="1"/>
  <c r="NH67" i="1"/>
  <c r="NH68" i="1"/>
  <c r="NJ52" i="1"/>
  <c r="NJ54" i="1" s="1"/>
  <c r="NJ63" i="1"/>
  <c r="NW64" i="1"/>
  <c r="NW65" i="1"/>
  <c r="NW66" i="1"/>
  <c r="NW67" i="1"/>
  <c r="NW68" i="1"/>
  <c r="NY52" i="1"/>
  <c r="NY58" i="1" s="1"/>
  <c r="NY63" i="1"/>
  <c r="MT64" i="1"/>
  <c r="MT65" i="1"/>
  <c r="MT66" i="1"/>
  <c r="MT67" i="1"/>
  <c r="MT68" i="1"/>
  <c r="NI64" i="1"/>
  <c r="NI65" i="1"/>
  <c r="NI66" i="1"/>
  <c r="NI67" i="1"/>
  <c r="NI68" i="1"/>
  <c r="MU52" i="1"/>
  <c r="MU56" i="1" s="1"/>
  <c r="MU63" i="1"/>
  <c r="NX64" i="1"/>
  <c r="NX65" i="1"/>
  <c r="NX66" i="1"/>
  <c r="NX67" i="1"/>
  <c r="NX68" i="1"/>
  <c r="MS64" i="1"/>
  <c r="MS65" i="1"/>
  <c r="MS66" i="1"/>
  <c r="MS67" i="1"/>
  <c r="MS68" i="1"/>
  <c r="NI43" i="1"/>
  <c r="NI42" i="1"/>
  <c r="MS47" i="1"/>
  <c r="NX46" i="1"/>
  <c r="NI46" i="1"/>
  <c r="NI44" i="1"/>
  <c r="NX45" i="1"/>
  <c r="MS45" i="1"/>
  <c r="NX44" i="1"/>
  <c r="MS46" i="1"/>
  <c r="MS44" i="1"/>
  <c r="NX43" i="1"/>
  <c r="MS42" i="1"/>
  <c r="MS43" i="1"/>
  <c r="NX48" i="1"/>
  <c r="NX42" i="1"/>
  <c r="NW44" i="1"/>
  <c r="MT46" i="1"/>
  <c r="MT45" i="1"/>
  <c r="NI48" i="1"/>
  <c r="NI47" i="1"/>
  <c r="NW45" i="1"/>
  <c r="NW43" i="1"/>
  <c r="NW42" i="1"/>
  <c r="MT44" i="1"/>
  <c r="NH42" i="1"/>
  <c r="NW48" i="1"/>
  <c r="NW47" i="1"/>
  <c r="NH48" i="1"/>
  <c r="NH47" i="1"/>
  <c r="MT43" i="1"/>
  <c r="MU41" i="1"/>
  <c r="MU45" i="1" s="1"/>
  <c r="MU99" i="1"/>
  <c r="NH46" i="1"/>
  <c r="MT42" i="1"/>
  <c r="NJ41" i="1"/>
  <c r="NJ46" i="1" s="1"/>
  <c r="NJ99" i="1"/>
  <c r="NH45" i="1"/>
  <c r="NH44" i="1"/>
  <c r="MT48" i="1"/>
  <c r="NY41" i="1"/>
  <c r="NY44" i="1" s="1"/>
  <c r="NY99" i="1"/>
  <c r="NK14" i="1"/>
  <c r="NK16" i="1"/>
  <c r="NZ14" i="1"/>
  <c r="NZ16" i="1"/>
  <c r="MV14" i="1"/>
  <c r="MV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W13" i="1" s="1"/>
  <c r="MW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A13" i="1" s="1"/>
  <c r="OA17" i="1" s="1"/>
  <c r="DH155" i="4"/>
  <c r="DH156" i="4" s="1"/>
  <c r="DH157" i="4"/>
  <c r="DH158" i="4"/>
  <c r="DH159" i="4"/>
  <c r="AZ159" i="4"/>
  <c r="AZ157" i="4"/>
  <c r="NL13" i="1" s="1"/>
  <c r="NL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E25" i="1"/>
  <c r="LV25" i="1"/>
  <c r="LU25" i="1"/>
  <c r="A25" i="1"/>
  <c r="D58" i="3"/>
  <c r="D57" i="3"/>
  <c r="D56" i="3"/>
  <c r="D40" i="3"/>
  <c r="D39" i="3"/>
  <c r="D38" i="3"/>
  <c r="D34" i="3"/>
  <c r="A19" i="1"/>
  <c r="NZ81" i="1" l="1"/>
  <c r="NZ90" i="1"/>
  <c r="NK90" i="1"/>
  <c r="NK81" i="1"/>
  <c r="NJ82" i="1"/>
  <c r="NJ83" i="1"/>
  <c r="NJ84" i="1"/>
  <c r="NJ85" i="1"/>
  <c r="NJ86" i="1"/>
  <c r="NJ91" i="1"/>
  <c r="NJ92" i="1"/>
  <c r="NJ93" i="1"/>
  <c r="NJ94" i="1"/>
  <c r="NJ95" i="1"/>
  <c r="MV90" i="1"/>
  <c r="MV81" i="1"/>
  <c r="MU91" i="1"/>
  <c r="MU92" i="1"/>
  <c r="MU93" i="1"/>
  <c r="MU94" i="1"/>
  <c r="MU95" i="1"/>
  <c r="NY82" i="1"/>
  <c r="NY83" i="1"/>
  <c r="NY84" i="1"/>
  <c r="NY85" i="1"/>
  <c r="NY86" i="1"/>
  <c r="MU82" i="1"/>
  <c r="MU83" i="1"/>
  <c r="MU84" i="1"/>
  <c r="MU85" i="1"/>
  <c r="MU86" i="1"/>
  <c r="NY91" i="1"/>
  <c r="NY92" i="1"/>
  <c r="NY93" i="1"/>
  <c r="NY94" i="1"/>
  <c r="NY95" i="1"/>
  <c r="MV118" i="1"/>
  <c r="MV72" i="1"/>
  <c r="NZ118" i="1"/>
  <c r="NZ72" i="1"/>
  <c r="NK118" i="1"/>
  <c r="NK72" i="1"/>
  <c r="MU73" i="1"/>
  <c r="MU74" i="1"/>
  <c r="MU75" i="1"/>
  <c r="MU76" i="1"/>
  <c r="MU77" i="1"/>
  <c r="NY73" i="1"/>
  <c r="NY74" i="1"/>
  <c r="NY75" i="1"/>
  <c r="NY76" i="1"/>
  <c r="NY77" i="1"/>
  <c r="NJ73" i="1"/>
  <c r="NJ74" i="1"/>
  <c r="NJ75" i="1"/>
  <c r="NJ76" i="1"/>
  <c r="NJ77" i="1"/>
  <c r="MV109" i="1"/>
  <c r="MV105" i="1"/>
  <c r="NZ109" i="1"/>
  <c r="NZ105" i="1"/>
  <c r="NK109" i="1"/>
  <c r="NK105" i="1"/>
  <c r="MU53" i="1"/>
  <c r="NY59" i="1"/>
  <c r="NY55" i="1"/>
  <c r="NY53" i="1"/>
  <c r="NY57" i="1"/>
  <c r="NY56" i="1"/>
  <c r="NY54" i="1"/>
  <c r="MU54" i="1"/>
  <c r="NJ59" i="1"/>
  <c r="NJ58" i="1"/>
  <c r="NJ57" i="1"/>
  <c r="NJ56" i="1"/>
  <c r="NJ53" i="1"/>
  <c r="MU55" i="1"/>
  <c r="MU59" i="1"/>
  <c r="MU58" i="1"/>
  <c r="MU57" i="1"/>
  <c r="NK52" i="1"/>
  <c r="NK53" i="1" s="1"/>
  <c r="NK63" i="1"/>
  <c r="MV52" i="1"/>
  <c r="MV55" i="1" s="1"/>
  <c r="MV63" i="1"/>
  <c r="NZ52" i="1"/>
  <c r="NZ56" i="1" s="1"/>
  <c r="NZ63" i="1"/>
  <c r="NJ55" i="1"/>
  <c r="MU64" i="1"/>
  <c r="MU65" i="1"/>
  <c r="MU66" i="1"/>
  <c r="MU67" i="1"/>
  <c r="MU68" i="1"/>
  <c r="NY64" i="1"/>
  <c r="NY65" i="1"/>
  <c r="NY66" i="1"/>
  <c r="NY67" i="1"/>
  <c r="NY68" i="1"/>
  <c r="NJ64" i="1"/>
  <c r="NJ65" i="1"/>
  <c r="NJ66" i="1"/>
  <c r="NJ67" i="1"/>
  <c r="NJ68" i="1"/>
  <c r="NJ45" i="1"/>
  <c r="NJ43" i="1"/>
  <c r="MU47" i="1"/>
  <c r="MU46" i="1"/>
  <c r="MU44" i="1"/>
  <c r="MU43" i="1"/>
  <c r="MU42" i="1"/>
  <c r="NY48" i="1"/>
  <c r="NY43" i="1"/>
  <c r="MU48" i="1"/>
  <c r="MV41" i="1"/>
  <c r="MV45" i="1" s="1"/>
  <c r="MV99" i="1"/>
  <c r="NJ44" i="1"/>
  <c r="NY42" i="1"/>
  <c r="NJ42" i="1"/>
  <c r="NK41" i="1"/>
  <c r="NK44" i="1" s="1"/>
  <c r="NK99" i="1"/>
  <c r="NY47" i="1"/>
  <c r="NZ41" i="1"/>
  <c r="NZ46" i="1" s="1"/>
  <c r="NZ99" i="1"/>
  <c r="NJ48" i="1"/>
  <c r="NY46" i="1"/>
  <c r="NJ47" i="1"/>
  <c r="NY45" i="1"/>
  <c r="OA14" i="1"/>
  <c r="OA16" i="1"/>
  <c r="MW14" i="1"/>
  <c r="MW16" i="1"/>
  <c r="NL14" i="1"/>
  <c r="NL16" i="1"/>
  <c r="HS4" i="1"/>
  <c r="HN4" i="1"/>
  <c r="HO4" i="1"/>
  <c r="Z229" i="6"/>
  <c r="Z243" i="4"/>
  <c r="BT353" i="4"/>
  <c r="AL155" i="4"/>
  <c r="AL156" i="4" s="1"/>
  <c r="AL160" i="4"/>
  <c r="AL158" i="4"/>
  <c r="AL159" i="4"/>
  <c r="AL157" i="4"/>
  <c r="MX13" i="1" s="1"/>
  <c r="MX17" i="1" s="1"/>
  <c r="BA155" i="4"/>
  <c r="BA156" i="4" s="1"/>
  <c r="BA159" i="4"/>
  <c r="BA157" i="4"/>
  <c r="NM13" i="1" s="1"/>
  <c r="NM17" i="1" s="1"/>
  <c r="BA160" i="4"/>
  <c r="BA158" i="4"/>
  <c r="CE155" i="4"/>
  <c r="CE156" i="4" s="1"/>
  <c r="CE157" i="4"/>
  <c r="CE158" i="4"/>
  <c r="CE159" i="4"/>
  <c r="CE160" i="4"/>
  <c r="BP155" i="4"/>
  <c r="BP156" i="4" s="1"/>
  <c r="BP160" i="4"/>
  <c r="BP158" i="4"/>
  <c r="BP159" i="4"/>
  <c r="BP157" i="4"/>
  <c r="OB13" i="1" s="1"/>
  <c r="OB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131" i="1" s="1"/>
  <c r="OA81" i="1" l="1"/>
  <c r="OA90" i="1"/>
  <c r="MV82" i="1"/>
  <c r="MV83" i="1"/>
  <c r="MV84" i="1"/>
  <c r="MV85" i="1"/>
  <c r="MV86" i="1"/>
  <c r="NK82" i="1"/>
  <c r="NK83" i="1"/>
  <c r="NK84" i="1"/>
  <c r="NK85" i="1"/>
  <c r="NK86" i="1"/>
  <c r="NL81" i="1"/>
  <c r="NL90" i="1"/>
  <c r="MV91" i="1"/>
  <c r="MV92" i="1"/>
  <c r="MV93" i="1"/>
  <c r="MV94" i="1"/>
  <c r="MV95" i="1"/>
  <c r="NK91" i="1"/>
  <c r="NK92" i="1"/>
  <c r="NK93" i="1"/>
  <c r="NK94" i="1"/>
  <c r="NK95" i="1"/>
  <c r="NZ91" i="1"/>
  <c r="NZ92" i="1"/>
  <c r="NZ93" i="1"/>
  <c r="NZ94" i="1"/>
  <c r="NZ95" i="1"/>
  <c r="MW81" i="1"/>
  <c r="MW90" i="1"/>
  <c r="NZ82" i="1"/>
  <c r="NZ83" i="1"/>
  <c r="NZ84" i="1"/>
  <c r="NZ85" i="1"/>
  <c r="NZ86" i="1"/>
  <c r="OA118" i="1"/>
  <c r="OA72" i="1"/>
  <c r="NK73" i="1"/>
  <c r="NK74" i="1"/>
  <c r="NK75" i="1"/>
  <c r="NK76" i="1"/>
  <c r="NK77" i="1"/>
  <c r="NZ73" i="1"/>
  <c r="NZ74" i="1"/>
  <c r="NZ75" i="1"/>
  <c r="NZ76" i="1"/>
  <c r="NZ77" i="1"/>
  <c r="NL118" i="1"/>
  <c r="NL72" i="1"/>
  <c r="MV73" i="1"/>
  <c r="MV74" i="1"/>
  <c r="MV75" i="1"/>
  <c r="MV76" i="1"/>
  <c r="MV77" i="1"/>
  <c r="MW118" i="1"/>
  <c r="MW72" i="1"/>
  <c r="MW109" i="1"/>
  <c r="MW105" i="1"/>
  <c r="OA109" i="1"/>
  <c r="OA105" i="1"/>
  <c r="NK57" i="1"/>
  <c r="NL109" i="1"/>
  <c r="NL105" i="1"/>
  <c r="NK59" i="1"/>
  <c r="NK58" i="1"/>
  <c r="NK56" i="1"/>
  <c r="NK55" i="1"/>
  <c r="NK54" i="1"/>
  <c r="NZ55" i="1"/>
  <c r="MV53" i="1"/>
  <c r="MV59" i="1"/>
  <c r="MV58" i="1"/>
  <c r="MV57" i="1"/>
  <c r="MV54" i="1"/>
  <c r="NZ54" i="1"/>
  <c r="NZ53" i="1"/>
  <c r="NZ59" i="1"/>
  <c r="NZ58" i="1"/>
  <c r="NZ57" i="1"/>
  <c r="MV56" i="1"/>
  <c r="NL52" i="1"/>
  <c r="NL55" i="1" s="1"/>
  <c r="NL63" i="1"/>
  <c r="NZ64" i="1"/>
  <c r="NZ65" i="1"/>
  <c r="NZ66" i="1"/>
  <c r="NZ67" i="1"/>
  <c r="NZ68" i="1"/>
  <c r="MW52" i="1"/>
  <c r="MW53" i="1" s="1"/>
  <c r="MW63" i="1"/>
  <c r="MV64" i="1"/>
  <c r="MV65" i="1"/>
  <c r="MV66" i="1"/>
  <c r="MV67" i="1"/>
  <c r="MV68" i="1"/>
  <c r="OA52" i="1"/>
  <c r="OA59" i="1" s="1"/>
  <c r="OA63" i="1"/>
  <c r="NK64" i="1"/>
  <c r="NK65" i="1"/>
  <c r="NK66" i="1"/>
  <c r="NK67" i="1"/>
  <c r="NK68" i="1"/>
  <c r="NZ45" i="1"/>
  <c r="NZ44" i="1"/>
  <c r="NZ42" i="1"/>
  <c r="NZ43" i="1"/>
  <c r="MV44" i="1"/>
  <c r="MV43" i="1"/>
  <c r="NK42" i="1"/>
  <c r="MV42" i="1"/>
  <c r="NZ48" i="1"/>
  <c r="NK43" i="1"/>
  <c r="MV48" i="1"/>
  <c r="MV47" i="1"/>
  <c r="NZ47" i="1"/>
  <c r="MV46" i="1"/>
  <c r="MW41" i="1"/>
  <c r="MW44" i="1" s="1"/>
  <c r="MW99" i="1"/>
  <c r="NK48" i="1"/>
  <c r="NL41" i="1"/>
  <c r="NL42" i="1" s="1"/>
  <c r="NL99" i="1"/>
  <c r="OA41" i="1"/>
  <c r="OA48" i="1" s="1"/>
  <c r="OA99" i="1"/>
  <c r="NK47" i="1"/>
  <c r="NK46" i="1"/>
  <c r="NK45" i="1"/>
  <c r="MX14" i="1"/>
  <c r="MX16" i="1"/>
  <c r="OB14" i="1"/>
  <c r="OB16" i="1"/>
  <c r="NM14" i="1"/>
  <c r="NM16" i="1"/>
  <c r="BB155" i="4"/>
  <c r="BB156" i="4" s="1"/>
  <c r="BB159" i="4"/>
  <c r="BB157" i="4"/>
  <c r="NN13" i="1" s="1"/>
  <c r="NN17" i="1" s="1"/>
  <c r="BB160" i="4"/>
  <c r="BB158" i="4"/>
  <c r="I155" i="4"/>
  <c r="I156" i="4" s="1"/>
  <c r="I157" i="4"/>
  <c r="I158" i="4"/>
  <c r="I159" i="4"/>
  <c r="I160" i="4"/>
  <c r="AM155" i="4"/>
  <c r="AM156" i="4" s="1"/>
  <c r="AM160" i="4"/>
  <c r="AM158" i="4"/>
  <c r="AM159" i="4"/>
  <c r="AM157" i="4"/>
  <c r="MY13" i="1" s="1"/>
  <c r="MY17" i="1" s="1"/>
  <c r="CU155" i="4"/>
  <c r="CU156" i="4" s="1"/>
  <c r="CU157" i="4"/>
  <c r="CU158" i="4"/>
  <c r="CU159" i="4"/>
  <c r="CU160" i="4"/>
  <c r="DJ155" i="4"/>
  <c r="DJ156" i="4" s="1"/>
  <c r="DJ157" i="4"/>
  <c r="DJ158" i="4"/>
  <c r="DJ159" i="4"/>
  <c r="DJ160" i="4"/>
  <c r="BQ155" i="4"/>
  <c r="BQ156" i="4" s="1"/>
  <c r="BQ160" i="4"/>
  <c r="BQ158" i="4"/>
  <c r="BQ159" i="4"/>
  <c r="BQ157" i="4"/>
  <c r="OC13" i="1" s="1"/>
  <c r="OC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W82" i="1" l="1"/>
  <c r="MW83" i="1"/>
  <c r="MW84" i="1"/>
  <c r="MW85" i="1"/>
  <c r="MW86" i="1"/>
  <c r="MX81" i="1"/>
  <c r="MX90" i="1"/>
  <c r="NM90" i="1"/>
  <c r="NM81" i="1"/>
  <c r="NL91" i="1"/>
  <c r="NL92" i="1"/>
  <c r="NL93" i="1"/>
  <c r="NL94" i="1"/>
  <c r="NL95" i="1"/>
  <c r="OA91" i="1"/>
  <c r="OA92" i="1"/>
  <c r="OA93" i="1"/>
  <c r="OA94" i="1"/>
  <c r="OA95" i="1"/>
  <c r="OB81" i="1"/>
  <c r="OB90" i="1"/>
  <c r="MW91" i="1"/>
  <c r="MW92" i="1"/>
  <c r="MW93" i="1"/>
  <c r="MW94" i="1"/>
  <c r="MW95" i="1"/>
  <c r="NL82" i="1"/>
  <c r="NL83" i="1"/>
  <c r="NL84" i="1"/>
  <c r="NL85" i="1"/>
  <c r="NL86" i="1"/>
  <c r="OA82" i="1"/>
  <c r="OA83" i="1"/>
  <c r="OA84" i="1"/>
  <c r="OA85" i="1"/>
  <c r="OA86" i="1"/>
  <c r="MX118" i="1"/>
  <c r="MX72" i="1"/>
  <c r="NM118" i="1"/>
  <c r="NM72" i="1"/>
  <c r="MW73" i="1"/>
  <c r="MW74" i="1"/>
  <c r="MW75" i="1"/>
  <c r="MW76" i="1"/>
  <c r="MW77" i="1"/>
  <c r="NL73" i="1"/>
  <c r="NL74" i="1"/>
  <c r="NL75" i="1"/>
  <c r="NL76" i="1"/>
  <c r="NL77" i="1"/>
  <c r="OA73" i="1"/>
  <c r="OA74" i="1"/>
  <c r="OA75" i="1"/>
  <c r="OA76" i="1"/>
  <c r="OA77" i="1"/>
  <c r="OB118" i="1"/>
  <c r="OB72" i="1"/>
  <c r="NM109" i="1"/>
  <c r="NM105" i="1"/>
  <c r="MX109" i="1"/>
  <c r="MX105" i="1"/>
  <c r="OB109" i="1"/>
  <c r="OB105" i="1"/>
  <c r="MW59" i="1"/>
  <c r="NL57" i="1"/>
  <c r="NL59" i="1"/>
  <c r="OA53" i="1"/>
  <c r="NL54" i="1"/>
  <c r="NL53" i="1"/>
  <c r="OA58" i="1"/>
  <c r="OA57" i="1"/>
  <c r="OA56" i="1"/>
  <c r="OA55" i="1"/>
  <c r="OA54" i="1"/>
  <c r="MW58" i="1"/>
  <c r="MW57" i="1"/>
  <c r="MW56" i="1"/>
  <c r="NL58" i="1"/>
  <c r="MW55" i="1"/>
  <c r="MW54" i="1"/>
  <c r="NL56" i="1"/>
  <c r="NM52" i="1"/>
  <c r="NM53" i="1" s="1"/>
  <c r="NM63" i="1"/>
  <c r="OA64" i="1"/>
  <c r="OA65" i="1"/>
  <c r="OA66" i="1"/>
  <c r="OA67" i="1"/>
  <c r="OA68" i="1"/>
  <c r="OB52" i="1"/>
  <c r="OB53" i="1" s="1"/>
  <c r="OB63" i="1"/>
  <c r="MW64" i="1"/>
  <c r="MW65" i="1"/>
  <c r="MW66" i="1"/>
  <c r="MW67" i="1"/>
  <c r="MW68" i="1"/>
  <c r="NL64" i="1"/>
  <c r="NL65" i="1"/>
  <c r="NL66" i="1"/>
  <c r="NL67" i="1"/>
  <c r="NL68" i="1"/>
  <c r="MX52" i="1"/>
  <c r="MX54" i="1" s="1"/>
  <c r="MX63" i="1"/>
  <c r="OA44" i="1"/>
  <c r="OA43" i="1"/>
  <c r="MW48" i="1"/>
  <c r="MW47" i="1"/>
  <c r="OA47" i="1"/>
  <c r="MW43" i="1"/>
  <c r="MW42" i="1"/>
  <c r="OA46" i="1"/>
  <c r="NL48" i="1"/>
  <c r="NL47" i="1"/>
  <c r="NL44" i="1"/>
  <c r="MW46" i="1"/>
  <c r="MW45" i="1"/>
  <c r="OA45" i="1"/>
  <c r="NL46" i="1"/>
  <c r="NL45" i="1"/>
  <c r="NL43" i="1"/>
  <c r="OA42" i="1"/>
  <c r="MX41" i="1"/>
  <c r="MX48" i="1" s="1"/>
  <c r="MX99" i="1"/>
  <c r="NM41" i="1"/>
  <c r="NM47" i="1" s="1"/>
  <c r="NM99" i="1"/>
  <c r="OB41" i="1"/>
  <c r="OB44" i="1" s="1"/>
  <c r="OB99" i="1"/>
  <c r="IE17" i="1"/>
  <c r="NN14" i="1"/>
  <c r="NN16" i="1"/>
  <c r="MY14" i="1"/>
  <c r="MY16" i="1"/>
  <c r="OC14" i="1"/>
  <c r="OC16" i="1"/>
  <c r="CG155" i="4"/>
  <c r="CG156" i="4" s="1"/>
  <c r="CG157" i="4"/>
  <c r="CG158" i="4"/>
  <c r="CG159" i="4"/>
  <c r="CG160" i="4"/>
  <c r="AN155" i="4"/>
  <c r="AN156" i="4" s="1"/>
  <c r="AN160" i="4"/>
  <c r="AN158" i="4"/>
  <c r="AN159" i="4"/>
  <c r="AN157" i="4"/>
  <c r="MZ13" i="1" s="1"/>
  <c r="MZ17" i="1" s="1"/>
  <c r="DK155" i="4"/>
  <c r="DK156" i="4" s="1"/>
  <c r="DK157" i="4"/>
  <c r="DK158" i="4"/>
  <c r="DK159" i="4"/>
  <c r="DK160" i="4"/>
  <c r="Y155" i="4"/>
  <c r="Y156" i="4" s="1"/>
  <c r="Y157" i="4"/>
  <c r="Y160" i="4"/>
  <c r="Y158" i="4"/>
  <c r="Y159" i="4"/>
  <c r="BR155" i="4"/>
  <c r="BR156" i="4" s="1"/>
  <c r="BR160" i="4"/>
  <c r="BR158" i="4"/>
  <c r="BR159" i="4"/>
  <c r="BR157" i="4"/>
  <c r="OD13" i="1" s="1"/>
  <c r="OD17" i="1" s="1"/>
  <c r="BC155" i="4"/>
  <c r="BC156" i="4" s="1"/>
  <c r="BC159" i="4"/>
  <c r="BC157" i="4"/>
  <c r="NO13" i="1" s="1"/>
  <c r="NO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NN81" i="1" l="1"/>
  <c r="NN90" i="1"/>
  <c r="MX82" i="1"/>
  <c r="MX83" i="1"/>
  <c r="MX84" i="1"/>
  <c r="MX85" i="1"/>
  <c r="MX86" i="1"/>
  <c r="OC81" i="1"/>
  <c r="OC90" i="1"/>
  <c r="OB91" i="1"/>
  <c r="OB92" i="1"/>
  <c r="OB93" i="1"/>
  <c r="OB94" i="1"/>
  <c r="OB95" i="1"/>
  <c r="NM82" i="1"/>
  <c r="NM83" i="1"/>
  <c r="NM84" i="1"/>
  <c r="NM85" i="1"/>
  <c r="NM86" i="1"/>
  <c r="MY81" i="1"/>
  <c r="MY90" i="1"/>
  <c r="OB82" i="1"/>
  <c r="OB83" i="1"/>
  <c r="OB84" i="1"/>
  <c r="OB85" i="1"/>
  <c r="OB86" i="1"/>
  <c r="NM91" i="1"/>
  <c r="NM92" i="1"/>
  <c r="NM93" i="1"/>
  <c r="NM94" i="1"/>
  <c r="NM95" i="1"/>
  <c r="MX91" i="1"/>
  <c r="MX92" i="1"/>
  <c r="MX93" i="1"/>
  <c r="MX94" i="1"/>
  <c r="MX95" i="1"/>
  <c r="NN118" i="1"/>
  <c r="NN72" i="1"/>
  <c r="OC118" i="1"/>
  <c r="OC72" i="1"/>
  <c r="NM73" i="1"/>
  <c r="NM74" i="1"/>
  <c r="NM75" i="1"/>
  <c r="NM76" i="1"/>
  <c r="NM77" i="1"/>
  <c r="OB73" i="1"/>
  <c r="OB74" i="1"/>
  <c r="OB75" i="1"/>
  <c r="OB76" i="1"/>
  <c r="OB77" i="1"/>
  <c r="MY118" i="1"/>
  <c r="MY72" i="1"/>
  <c r="MX73" i="1"/>
  <c r="MX74" i="1"/>
  <c r="MX75" i="1"/>
  <c r="MX76" i="1"/>
  <c r="MX77" i="1"/>
  <c r="MY109" i="1"/>
  <c r="MY105" i="1"/>
  <c r="NN109" i="1"/>
  <c r="NN105" i="1"/>
  <c r="OC109" i="1"/>
  <c r="OC105" i="1"/>
  <c r="MX59" i="1"/>
  <c r="OB54" i="1"/>
  <c r="MX58" i="1"/>
  <c r="MX57" i="1"/>
  <c r="MX53" i="1"/>
  <c r="OB56" i="1"/>
  <c r="OB55" i="1"/>
  <c r="OB59" i="1"/>
  <c r="OB58" i="1"/>
  <c r="OB57" i="1"/>
  <c r="NM59" i="1"/>
  <c r="NM58" i="1"/>
  <c r="NM57" i="1"/>
  <c r="MX56" i="1"/>
  <c r="NM56" i="1"/>
  <c r="MX55" i="1"/>
  <c r="NM55" i="1"/>
  <c r="NM54" i="1"/>
  <c r="OC52" i="1"/>
  <c r="OC54" i="1" s="1"/>
  <c r="OC63" i="1"/>
  <c r="MY52" i="1"/>
  <c r="MY59" i="1" s="1"/>
  <c r="MY63" i="1"/>
  <c r="MX64" i="1"/>
  <c r="MX65" i="1"/>
  <c r="MX66" i="1"/>
  <c r="MX67" i="1"/>
  <c r="MX68" i="1"/>
  <c r="OB64" i="1"/>
  <c r="OB65" i="1"/>
  <c r="OB66" i="1"/>
  <c r="OB67" i="1"/>
  <c r="OB68" i="1"/>
  <c r="NN52" i="1"/>
  <c r="NN58" i="1" s="1"/>
  <c r="NN63" i="1"/>
  <c r="NM64" i="1"/>
  <c r="NM65" i="1"/>
  <c r="NM66" i="1"/>
  <c r="NM67" i="1"/>
  <c r="NM68" i="1"/>
  <c r="OB42" i="1"/>
  <c r="MX47" i="1"/>
  <c r="OB48" i="1"/>
  <c r="OB47" i="1"/>
  <c r="OB46" i="1"/>
  <c r="NM48" i="1"/>
  <c r="MX46" i="1"/>
  <c r="MX45" i="1"/>
  <c r="OB43" i="1"/>
  <c r="OB45" i="1"/>
  <c r="MX44" i="1"/>
  <c r="MX43" i="1"/>
  <c r="NM46" i="1"/>
  <c r="OC41" i="1"/>
  <c r="OC46" i="1" s="1"/>
  <c r="OC99" i="1"/>
  <c r="NM45" i="1"/>
  <c r="NM44" i="1"/>
  <c r="MY41" i="1"/>
  <c r="MY47" i="1" s="1"/>
  <c r="MY99" i="1"/>
  <c r="NM43" i="1"/>
  <c r="MX42" i="1"/>
  <c r="NM42" i="1"/>
  <c r="NN41" i="1"/>
  <c r="NN44" i="1" s="1"/>
  <c r="NN99" i="1"/>
  <c r="NO14" i="1"/>
  <c r="NO16" i="1"/>
  <c r="MZ14" i="1"/>
  <c r="MZ16" i="1"/>
  <c r="OD14" i="1"/>
  <c r="OD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P13" i="1" s="1"/>
  <c r="NP17" i="1" s="1"/>
  <c r="BD160" i="4"/>
  <c r="BD158" i="4"/>
  <c r="CH155" i="4"/>
  <c r="CH156" i="4" s="1"/>
  <c r="CH157" i="4"/>
  <c r="CH158" i="4"/>
  <c r="CH159" i="4"/>
  <c r="CH160" i="4"/>
  <c r="BS155" i="4"/>
  <c r="BS156" i="4" s="1"/>
  <c r="BS160" i="4"/>
  <c r="BS158" i="4"/>
  <c r="BS159" i="4"/>
  <c r="BS157" i="4"/>
  <c r="OE13" i="1" s="1"/>
  <c r="OE17" i="1" s="1"/>
  <c r="AO155" i="4"/>
  <c r="AO156" i="4" s="1"/>
  <c r="AO160" i="4"/>
  <c r="AO158" i="4"/>
  <c r="AO159" i="4"/>
  <c r="AO157" i="4"/>
  <c r="NA13" i="1" s="1"/>
  <c r="NA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E5" i="1"/>
  <c r="LV5" i="1"/>
  <c r="LU5" i="1"/>
  <c r="JO5" i="1"/>
  <c r="JO131" i="1" s="1"/>
  <c r="NO90" i="1" l="1"/>
  <c r="NO81" i="1"/>
  <c r="OD90" i="1"/>
  <c r="OD81" i="1"/>
  <c r="MY91" i="1"/>
  <c r="MY92" i="1"/>
  <c r="MY93" i="1"/>
  <c r="MY94" i="1"/>
  <c r="MY95" i="1"/>
  <c r="OC91" i="1"/>
  <c r="OC92" i="1"/>
  <c r="OC93" i="1"/>
  <c r="OC94" i="1"/>
  <c r="OC95" i="1"/>
  <c r="MY82" i="1"/>
  <c r="MY83" i="1"/>
  <c r="MY84" i="1"/>
  <c r="MY85" i="1"/>
  <c r="MY86" i="1"/>
  <c r="OC82" i="1"/>
  <c r="OC83" i="1"/>
  <c r="OC84" i="1"/>
  <c r="OC85" i="1"/>
  <c r="OC86" i="1"/>
  <c r="NN91" i="1"/>
  <c r="NN92" i="1"/>
  <c r="NN93" i="1"/>
  <c r="NN94" i="1"/>
  <c r="NN95" i="1"/>
  <c r="MZ90" i="1"/>
  <c r="MZ81" i="1"/>
  <c r="NN82" i="1"/>
  <c r="NN83" i="1"/>
  <c r="NN84" i="1"/>
  <c r="NN85" i="1"/>
  <c r="NN86" i="1"/>
  <c r="NO118" i="1"/>
  <c r="NO72" i="1"/>
  <c r="MY73" i="1"/>
  <c r="MY74" i="1"/>
  <c r="MY75" i="1"/>
  <c r="MY76" i="1"/>
  <c r="MY77" i="1"/>
  <c r="OC73" i="1"/>
  <c r="OC74" i="1"/>
  <c r="OC75" i="1"/>
  <c r="OC76" i="1"/>
  <c r="OC77" i="1"/>
  <c r="OD118" i="1"/>
  <c r="OD72" i="1"/>
  <c r="NN73" i="1"/>
  <c r="NN74" i="1"/>
  <c r="NN75" i="1"/>
  <c r="NN76" i="1"/>
  <c r="NN77" i="1"/>
  <c r="MZ118" i="1"/>
  <c r="MZ72" i="1"/>
  <c r="OC57" i="1"/>
  <c r="OC53" i="1"/>
  <c r="MZ109" i="1"/>
  <c r="MZ105" i="1"/>
  <c r="NO109" i="1"/>
  <c r="NO105" i="1"/>
  <c r="OD109" i="1"/>
  <c r="OD105" i="1"/>
  <c r="OC55" i="1"/>
  <c r="OC59" i="1"/>
  <c r="MY58" i="1"/>
  <c r="NN54" i="1"/>
  <c r="MY56" i="1"/>
  <c r="OC58" i="1"/>
  <c r="OC56" i="1"/>
  <c r="MY57" i="1"/>
  <c r="NN53" i="1"/>
  <c r="MY55" i="1"/>
  <c r="MY54" i="1"/>
  <c r="NN59" i="1"/>
  <c r="MY53" i="1"/>
  <c r="NN57" i="1"/>
  <c r="NN56" i="1"/>
  <c r="NN55" i="1"/>
  <c r="OD52" i="1"/>
  <c r="OD59" i="1" s="1"/>
  <c r="OD63" i="1"/>
  <c r="NN64" i="1"/>
  <c r="NN65" i="1"/>
  <c r="NN66" i="1"/>
  <c r="NN67" i="1"/>
  <c r="NN68" i="1"/>
  <c r="MY64" i="1"/>
  <c r="MY65" i="1"/>
  <c r="MY66" i="1"/>
  <c r="MY67" i="1"/>
  <c r="MY68" i="1"/>
  <c r="MZ52" i="1"/>
  <c r="MZ56" i="1" s="1"/>
  <c r="MZ63" i="1"/>
  <c r="OC64" i="1"/>
  <c r="OC65" i="1"/>
  <c r="OC66" i="1"/>
  <c r="OC67" i="1"/>
  <c r="OC68" i="1"/>
  <c r="NO52" i="1"/>
  <c r="NO59" i="1" s="1"/>
  <c r="NO63" i="1"/>
  <c r="OC44" i="1"/>
  <c r="OC42" i="1"/>
  <c r="NN48" i="1"/>
  <c r="OC47" i="1"/>
  <c r="OC45" i="1"/>
  <c r="NN46" i="1"/>
  <c r="NN43" i="1"/>
  <c r="NN42" i="1"/>
  <c r="MY44" i="1"/>
  <c r="MY46" i="1"/>
  <c r="NN47" i="1"/>
  <c r="NN45" i="1"/>
  <c r="OC43" i="1"/>
  <c r="MY45" i="1"/>
  <c r="MY43" i="1"/>
  <c r="OD41" i="1"/>
  <c r="OD45" i="1" s="1"/>
  <c r="OD99" i="1"/>
  <c r="MZ41" i="1"/>
  <c r="MZ42" i="1" s="1"/>
  <c r="MZ99" i="1"/>
  <c r="MY42" i="1"/>
  <c r="OC48" i="1"/>
  <c r="NO41" i="1"/>
  <c r="NO44" i="1" s="1"/>
  <c r="NO99" i="1"/>
  <c r="MY48" i="1"/>
  <c r="OE14" i="1"/>
  <c r="OE16" i="1"/>
  <c r="NA14" i="1"/>
  <c r="NA16" i="1"/>
  <c r="NP14" i="1"/>
  <c r="NP16" i="1"/>
  <c r="L155" i="4"/>
  <c r="L156" i="4" s="1"/>
  <c r="L159" i="4"/>
  <c r="L160" i="4"/>
  <c r="L157" i="4"/>
  <c r="L158" i="4"/>
  <c r="AP155" i="4"/>
  <c r="AP156" i="4" s="1"/>
  <c r="AP160" i="4"/>
  <c r="AP158" i="4"/>
  <c r="AP159" i="4"/>
  <c r="AP157" i="4"/>
  <c r="NB13" i="1" s="1"/>
  <c r="NB17" i="1" s="1"/>
  <c r="CI155" i="4"/>
  <c r="CI156" i="4" s="1"/>
  <c r="CI157" i="4"/>
  <c r="CI158" i="4"/>
  <c r="CI159" i="4"/>
  <c r="CI160" i="4"/>
  <c r="BE155" i="4"/>
  <c r="BE156" i="4" s="1"/>
  <c r="BE159" i="4"/>
  <c r="BE157" i="4"/>
  <c r="NQ13" i="1" s="1"/>
  <c r="NQ17" i="1" s="1"/>
  <c r="BE160" i="4"/>
  <c r="BE158" i="4"/>
  <c r="CX155" i="4"/>
  <c r="CX156" i="4" s="1"/>
  <c r="CX157" i="4"/>
  <c r="CX158" i="4"/>
  <c r="CX159" i="4"/>
  <c r="CX160" i="4"/>
  <c r="DM155" i="4"/>
  <c r="DM156" i="4" s="1"/>
  <c r="DM157" i="4"/>
  <c r="DM158" i="4"/>
  <c r="DM159" i="4"/>
  <c r="DM160" i="4"/>
  <c r="BT155" i="4"/>
  <c r="BT156" i="4" s="1"/>
  <c r="BT160" i="4"/>
  <c r="BT158" i="4"/>
  <c r="BT159" i="4"/>
  <c r="BT157" i="4"/>
  <c r="OF13" i="1" s="1"/>
  <c r="OF17" i="1" s="1"/>
  <c r="AA155" i="4"/>
  <c r="AA156" i="4" s="1"/>
  <c r="AA157" i="4"/>
  <c r="AA159" i="4"/>
  <c r="AA160" i="4"/>
  <c r="AA158" i="4"/>
  <c r="LV13" i="1"/>
  <c r="LV131" i="1"/>
  <c r="LU13" i="1"/>
  <c r="LU131" i="1"/>
  <c r="ME13" i="1"/>
  <c r="ME131"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E24" i="1"/>
  <c r="LE25" i="1"/>
  <c r="MZ91" i="1" l="1"/>
  <c r="MZ92" i="1"/>
  <c r="MZ93" i="1"/>
  <c r="MZ94" i="1"/>
  <c r="MZ95" i="1"/>
  <c r="OE81" i="1"/>
  <c r="OE90" i="1"/>
  <c r="OD82" i="1"/>
  <c r="OD83" i="1"/>
  <c r="OD84" i="1"/>
  <c r="OD85" i="1"/>
  <c r="OD86" i="1"/>
  <c r="NP90" i="1"/>
  <c r="NP81" i="1"/>
  <c r="OD91" i="1"/>
  <c r="OD92" i="1"/>
  <c r="OD93" i="1"/>
  <c r="OD94" i="1"/>
  <c r="OD95" i="1"/>
  <c r="NO82" i="1"/>
  <c r="NO83" i="1"/>
  <c r="NO84" i="1"/>
  <c r="NO85" i="1"/>
  <c r="NO86" i="1"/>
  <c r="NA81" i="1"/>
  <c r="NA90" i="1"/>
  <c r="MZ82" i="1"/>
  <c r="MZ83" i="1"/>
  <c r="MZ84" i="1"/>
  <c r="MZ85" i="1"/>
  <c r="MZ86" i="1"/>
  <c r="NO91" i="1"/>
  <c r="NO92" i="1"/>
  <c r="NO93" i="1"/>
  <c r="NO94" i="1"/>
  <c r="NO95" i="1"/>
  <c r="OE118" i="1"/>
  <c r="OE72" i="1"/>
  <c r="NP118" i="1"/>
  <c r="NP72" i="1"/>
  <c r="MZ73" i="1"/>
  <c r="MZ74" i="1"/>
  <c r="MZ75" i="1"/>
  <c r="MZ76" i="1"/>
  <c r="MZ77" i="1"/>
  <c r="OD73" i="1"/>
  <c r="OD74" i="1"/>
  <c r="OD75" i="1"/>
  <c r="OD76" i="1"/>
  <c r="OD77" i="1"/>
  <c r="NO73" i="1"/>
  <c r="NO74" i="1"/>
  <c r="NO75" i="1"/>
  <c r="NO76" i="1"/>
  <c r="NO77" i="1"/>
  <c r="NA118" i="1"/>
  <c r="NA72" i="1"/>
  <c r="NA109" i="1"/>
  <c r="NA105" i="1"/>
  <c r="OE109" i="1"/>
  <c r="OE105" i="1"/>
  <c r="NP109" i="1"/>
  <c r="NP105" i="1"/>
  <c r="OD57" i="1"/>
  <c r="OD56" i="1"/>
  <c r="OD55" i="1"/>
  <c r="NO57" i="1"/>
  <c r="NO55" i="1"/>
  <c r="NO54" i="1"/>
  <c r="MZ59" i="1"/>
  <c r="OD58" i="1"/>
  <c r="MZ54" i="1"/>
  <c r="MZ58" i="1"/>
  <c r="OD54" i="1"/>
  <c r="MZ57" i="1"/>
  <c r="OD53" i="1"/>
  <c r="MZ55" i="1"/>
  <c r="NO56" i="1"/>
  <c r="MZ53" i="1"/>
  <c r="NO53" i="1"/>
  <c r="NO58" i="1"/>
  <c r="NP52" i="1"/>
  <c r="NP58" i="1" s="1"/>
  <c r="NP63" i="1"/>
  <c r="NA52" i="1"/>
  <c r="NA57" i="1" s="1"/>
  <c r="NA63" i="1"/>
  <c r="NO64" i="1"/>
  <c r="NO65" i="1"/>
  <c r="NO66" i="1"/>
  <c r="NO67" i="1"/>
  <c r="NO68" i="1"/>
  <c r="MZ64" i="1"/>
  <c r="MZ65" i="1"/>
  <c r="MZ66" i="1"/>
  <c r="MZ67" i="1"/>
  <c r="MZ68" i="1"/>
  <c r="OD64" i="1"/>
  <c r="OD65" i="1"/>
  <c r="OD66" i="1"/>
  <c r="OD67" i="1"/>
  <c r="OD68" i="1"/>
  <c r="OE52" i="1"/>
  <c r="OE58" i="1" s="1"/>
  <c r="OE63" i="1"/>
  <c r="OD47" i="1"/>
  <c r="OD44" i="1"/>
  <c r="OD48" i="1"/>
  <c r="NO42" i="1"/>
  <c r="OD43" i="1"/>
  <c r="OD42" i="1"/>
  <c r="NO48" i="1"/>
  <c r="NO47" i="1"/>
  <c r="NO43" i="1"/>
  <c r="MZ47" i="1"/>
  <c r="MZ48" i="1"/>
  <c r="MZ46" i="1"/>
  <c r="MZ45" i="1"/>
  <c r="NO46" i="1"/>
  <c r="OD46" i="1"/>
  <c r="NO45" i="1"/>
  <c r="NP41" i="1"/>
  <c r="NP43" i="1" s="1"/>
  <c r="NP99" i="1"/>
  <c r="MZ44" i="1"/>
  <c r="NA41" i="1"/>
  <c r="NA44" i="1" s="1"/>
  <c r="NA99" i="1"/>
  <c r="MZ43" i="1"/>
  <c r="OE41" i="1"/>
  <c r="OE42" i="1" s="1"/>
  <c r="OE99" i="1"/>
  <c r="ME16" i="1"/>
  <c r="ME17" i="1"/>
  <c r="LU16" i="1"/>
  <c r="LU17" i="1"/>
  <c r="LV16" i="1"/>
  <c r="LV17" i="1"/>
  <c r="OF14" i="1"/>
  <c r="OF16" i="1"/>
  <c r="NQ14" i="1"/>
  <c r="NQ16" i="1"/>
  <c r="NB14" i="1"/>
  <c r="NB16" i="1"/>
  <c r="JQ37" i="1"/>
  <c r="JW37" i="1"/>
  <c r="JV37" i="1"/>
  <c r="JU37" i="1"/>
  <c r="JT37" i="1"/>
  <c r="JS37" i="1"/>
  <c r="JR37" i="1"/>
  <c r="KS37" i="1"/>
  <c r="LC37" i="1"/>
  <c r="LB37" i="1"/>
  <c r="KN37" i="1"/>
  <c r="KM37" i="1"/>
  <c r="KL37" i="1"/>
  <c r="KK37" i="1"/>
  <c r="KJ37" i="1"/>
  <c r="KI37" i="1"/>
  <c r="KQ37" i="1"/>
  <c r="KP37" i="1" s="1"/>
  <c r="LA37" i="1"/>
  <c r="BF155" i="4"/>
  <c r="BF156" i="4" s="1"/>
  <c r="BF159" i="4"/>
  <c r="BF157" i="4"/>
  <c r="NR13" i="1" s="1"/>
  <c r="NR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G13" i="1" s="1"/>
  <c r="AQ155" i="4"/>
  <c r="AQ156" i="4" s="1"/>
  <c r="AQ160" i="4"/>
  <c r="AQ158" i="4"/>
  <c r="AQ159" i="4"/>
  <c r="AQ157" i="4"/>
  <c r="NC13" i="1" s="1"/>
  <c r="NC17" i="1" s="1"/>
  <c r="KX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H37" i="1"/>
  <c r="LG37" i="1"/>
  <c r="LF37" i="1"/>
  <c r="LE37" i="1"/>
  <c r="LD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G25" i="1"/>
  <c r="LF25" i="1"/>
  <c r="A24" i="1"/>
  <c r="A22" i="1"/>
  <c r="OE82" i="1" l="1"/>
  <c r="OE83" i="1"/>
  <c r="OE84" i="1"/>
  <c r="OE85" i="1"/>
  <c r="OE86" i="1"/>
  <c r="NQ81" i="1"/>
  <c r="NQ90" i="1"/>
  <c r="OF90" i="1"/>
  <c r="OF81" i="1"/>
  <c r="NA91" i="1"/>
  <c r="NA92" i="1"/>
  <c r="NA93" i="1"/>
  <c r="NA94" i="1"/>
  <c r="NA95" i="1"/>
  <c r="NP82" i="1"/>
  <c r="NP83" i="1"/>
  <c r="NP84" i="1"/>
  <c r="NP85" i="1"/>
  <c r="NP86" i="1"/>
  <c r="NB81" i="1"/>
  <c r="NB90" i="1"/>
  <c r="NA82" i="1"/>
  <c r="NA83" i="1"/>
  <c r="NA84" i="1"/>
  <c r="NA85" i="1"/>
  <c r="NA86" i="1"/>
  <c r="NP91" i="1"/>
  <c r="NP92" i="1"/>
  <c r="NP93" i="1"/>
  <c r="NP94" i="1"/>
  <c r="NP95" i="1"/>
  <c r="OE91" i="1"/>
  <c r="OE92" i="1"/>
  <c r="OE93" i="1"/>
  <c r="OE94" i="1"/>
  <c r="OE95" i="1"/>
  <c r="NQ118" i="1"/>
  <c r="NQ72" i="1"/>
  <c r="OF118" i="1"/>
  <c r="OF72" i="1"/>
  <c r="NP73" i="1"/>
  <c r="NP74" i="1"/>
  <c r="NP75" i="1"/>
  <c r="NP76" i="1"/>
  <c r="NP77" i="1"/>
  <c r="NA73" i="1"/>
  <c r="NA74" i="1"/>
  <c r="NA75" i="1"/>
  <c r="NA76" i="1"/>
  <c r="NA77" i="1"/>
  <c r="OE73" i="1"/>
  <c r="OE74" i="1"/>
  <c r="OE75" i="1"/>
  <c r="OE76" i="1"/>
  <c r="OE77" i="1"/>
  <c r="NB118" i="1"/>
  <c r="NB72" i="1"/>
  <c r="B123" i="1"/>
  <c r="B121" i="1"/>
  <c r="B120" i="1"/>
  <c r="B122" i="1"/>
  <c r="B119" i="1"/>
  <c r="B112" i="1"/>
  <c r="B114" i="1"/>
  <c r="B113" i="1"/>
  <c r="OF109" i="1"/>
  <c r="OF105" i="1"/>
  <c r="NQ109" i="1"/>
  <c r="NQ105" i="1"/>
  <c r="NB109" i="1"/>
  <c r="NB105" i="1"/>
  <c r="NP57" i="1"/>
  <c r="B111" i="1"/>
  <c r="B110" i="1"/>
  <c r="OE53" i="1"/>
  <c r="OE57" i="1"/>
  <c r="NP59" i="1"/>
  <c r="OE56" i="1"/>
  <c r="NP56" i="1"/>
  <c r="NP55" i="1"/>
  <c r="NA55" i="1"/>
  <c r="NA54" i="1"/>
  <c r="NA53" i="1"/>
  <c r="NP54" i="1"/>
  <c r="NP53" i="1"/>
  <c r="OE55" i="1"/>
  <c r="OE54" i="1"/>
  <c r="NA59" i="1"/>
  <c r="NA58" i="1"/>
  <c r="OE59" i="1"/>
  <c r="NA56" i="1"/>
  <c r="OF52" i="1"/>
  <c r="OF53" i="1" s="1"/>
  <c r="OF63" i="1"/>
  <c r="NA64" i="1"/>
  <c r="NA65" i="1"/>
  <c r="NA66" i="1"/>
  <c r="NA67" i="1"/>
  <c r="NA68" i="1"/>
  <c r="NB52" i="1"/>
  <c r="NB55" i="1" s="1"/>
  <c r="NB63" i="1"/>
  <c r="OE64" i="1"/>
  <c r="OE65" i="1"/>
  <c r="OE66" i="1"/>
  <c r="OE67" i="1"/>
  <c r="OE68" i="1"/>
  <c r="NP64" i="1"/>
  <c r="NP65" i="1"/>
  <c r="NP66" i="1"/>
  <c r="NP67" i="1"/>
  <c r="NP68" i="1"/>
  <c r="NQ52" i="1"/>
  <c r="NQ56" i="1" s="1"/>
  <c r="NQ63" i="1"/>
  <c r="NA43" i="1"/>
  <c r="NA42" i="1"/>
  <c r="NP48" i="1"/>
  <c r="NP47" i="1"/>
  <c r="NP42" i="1"/>
  <c r="NP46" i="1"/>
  <c r="NP45" i="1"/>
  <c r="NP44" i="1"/>
  <c r="NA47" i="1"/>
  <c r="NQ41" i="1"/>
  <c r="NQ42" i="1" s="1"/>
  <c r="NQ99" i="1"/>
  <c r="OE47" i="1"/>
  <c r="NA48" i="1"/>
  <c r="OE46" i="1"/>
  <c r="OE48" i="1"/>
  <c r="OF41" i="1"/>
  <c r="OF42" i="1" s="1"/>
  <c r="OF99" i="1"/>
  <c r="OE45" i="1"/>
  <c r="NA46" i="1"/>
  <c r="OE44" i="1"/>
  <c r="NB41" i="1"/>
  <c r="NB43" i="1" s="1"/>
  <c r="NB99" i="1"/>
  <c r="NA45" i="1"/>
  <c r="OE43" i="1"/>
  <c r="B101" i="1"/>
  <c r="B100" i="1"/>
  <c r="OG14" i="1"/>
  <c r="OG16" i="1"/>
  <c r="NR14" i="1"/>
  <c r="NR16" i="1"/>
  <c r="NC14" i="1"/>
  <c r="NC16" i="1"/>
  <c r="B25" i="1"/>
  <c r="B26" i="1"/>
  <c r="CZ155" i="4"/>
  <c r="CZ156" i="4" s="1"/>
  <c r="CZ157" i="4"/>
  <c r="CZ158" i="4"/>
  <c r="CZ159" i="4"/>
  <c r="CZ160" i="4"/>
  <c r="BG155" i="4"/>
  <c r="BG156" i="4" s="1"/>
  <c r="BG159" i="4"/>
  <c r="BG157" i="4"/>
  <c r="NS13" i="1" s="1"/>
  <c r="NS17" i="1" s="1"/>
  <c r="BG160" i="4"/>
  <c r="BG158" i="4"/>
  <c r="BV155" i="4"/>
  <c r="BV156" i="4" s="1"/>
  <c r="BV160" i="4"/>
  <c r="BV158" i="4"/>
  <c r="BV159" i="4"/>
  <c r="BV157" i="4"/>
  <c r="OH13" i="1" s="1"/>
  <c r="CK155" i="4"/>
  <c r="CK156" i="4" s="1"/>
  <c r="CK157" i="4"/>
  <c r="CK158" i="4"/>
  <c r="CK159" i="4"/>
  <c r="CK160" i="4"/>
  <c r="AR155" i="4"/>
  <c r="AR156" i="4" s="1"/>
  <c r="AR160" i="4"/>
  <c r="AR158" i="4"/>
  <c r="AR159" i="4"/>
  <c r="AR157" i="4"/>
  <c r="ND13" i="1" s="1"/>
  <c r="ND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I25" i="1"/>
  <c r="LH25" i="1"/>
  <c r="IG25" i="1"/>
  <c r="LH24" i="1"/>
  <c r="LG24" i="1"/>
  <c r="LF24" i="1"/>
  <c r="KR16" i="1"/>
  <c r="KT5" i="1"/>
  <c r="KR5" i="1"/>
  <c r="KR131" i="1" s="1"/>
  <c r="KP5" i="1"/>
  <c r="KO5" i="1"/>
  <c r="JY5" i="1"/>
  <c r="JY131" i="1" s="1"/>
  <c r="KH5" i="1"/>
  <c r="KH131" i="1" s="1"/>
  <c r="NQ82" i="1" l="1"/>
  <c r="NQ83" i="1"/>
  <c r="NQ84" i="1"/>
  <c r="NQ85" i="1"/>
  <c r="NQ86" i="1"/>
  <c r="NC90" i="1"/>
  <c r="NC81" i="1"/>
  <c r="NR90" i="1"/>
  <c r="NR81" i="1"/>
  <c r="OG81" i="1"/>
  <c r="OG90" i="1"/>
  <c r="NB91" i="1"/>
  <c r="NB92" i="1"/>
  <c r="NB93" i="1"/>
  <c r="NB94" i="1"/>
  <c r="NB95" i="1"/>
  <c r="OF82" i="1"/>
  <c r="OF83" i="1"/>
  <c r="OF84" i="1"/>
  <c r="OF85" i="1"/>
  <c r="OF86" i="1"/>
  <c r="NB82" i="1"/>
  <c r="NB83" i="1"/>
  <c r="NB84" i="1"/>
  <c r="NB85" i="1"/>
  <c r="NB86" i="1"/>
  <c r="OF91" i="1"/>
  <c r="OF92" i="1"/>
  <c r="OF93" i="1"/>
  <c r="OF94" i="1"/>
  <c r="OF95" i="1"/>
  <c r="NQ91" i="1"/>
  <c r="NQ92" i="1"/>
  <c r="NQ93" i="1"/>
  <c r="NQ94" i="1"/>
  <c r="NQ95" i="1"/>
  <c r="NC118" i="1"/>
  <c r="NC72" i="1"/>
  <c r="NR118" i="1"/>
  <c r="NR72" i="1"/>
  <c r="OF73" i="1"/>
  <c r="OF74" i="1"/>
  <c r="OF75" i="1"/>
  <c r="OF76" i="1"/>
  <c r="OF77" i="1"/>
  <c r="OG118" i="1"/>
  <c r="OG72" i="1"/>
  <c r="NB73" i="1"/>
  <c r="NB74" i="1"/>
  <c r="NB75" i="1"/>
  <c r="NB76" i="1"/>
  <c r="NB77" i="1"/>
  <c r="NQ73" i="1"/>
  <c r="NQ74" i="1"/>
  <c r="NQ75" i="1"/>
  <c r="NQ76" i="1"/>
  <c r="NQ77" i="1"/>
  <c r="CH122" i="1"/>
  <c r="CH120" i="1"/>
  <c r="CH121" i="1"/>
  <c r="CH123" i="1"/>
  <c r="CH113" i="1"/>
  <c r="CH114" i="1"/>
  <c r="CH112" i="1"/>
  <c r="OG109" i="1"/>
  <c r="OG105" i="1"/>
  <c r="NC109" i="1"/>
  <c r="NC105" i="1"/>
  <c r="NR109" i="1"/>
  <c r="NR105" i="1"/>
  <c r="CH111" i="1"/>
  <c r="OF57" i="1"/>
  <c r="NQ54" i="1"/>
  <c r="OF59" i="1"/>
  <c r="NB54" i="1"/>
  <c r="OF56" i="1"/>
  <c r="OF55" i="1"/>
  <c r="OF54" i="1"/>
  <c r="OF58" i="1"/>
  <c r="NQ55" i="1"/>
  <c r="NQ53" i="1"/>
  <c r="NB59" i="1"/>
  <c r="NB58" i="1"/>
  <c r="NB57" i="1"/>
  <c r="NB53" i="1"/>
  <c r="NQ59" i="1"/>
  <c r="NQ58" i="1"/>
  <c r="NQ57" i="1"/>
  <c r="NB56" i="1"/>
  <c r="NC52" i="1"/>
  <c r="NC53" i="1" s="1"/>
  <c r="NC63" i="1"/>
  <c r="NR52" i="1"/>
  <c r="NR54" i="1" s="1"/>
  <c r="NR63" i="1"/>
  <c r="OG52" i="1"/>
  <c r="OG58" i="1" s="1"/>
  <c r="OG63" i="1"/>
  <c r="NQ64" i="1"/>
  <c r="NQ65" i="1"/>
  <c r="NQ66" i="1"/>
  <c r="NQ67" i="1"/>
  <c r="NQ68" i="1"/>
  <c r="NB64" i="1"/>
  <c r="NB65" i="1"/>
  <c r="NB66" i="1"/>
  <c r="NB67" i="1"/>
  <c r="NB68" i="1"/>
  <c r="OF64" i="1"/>
  <c r="OF65" i="1"/>
  <c r="OF66" i="1"/>
  <c r="OF67" i="1"/>
  <c r="OF68" i="1"/>
  <c r="OF48" i="1"/>
  <c r="NQ48" i="1"/>
  <c r="NQ47" i="1"/>
  <c r="NQ46" i="1"/>
  <c r="NQ45" i="1"/>
  <c r="NQ44" i="1"/>
  <c r="NB46" i="1"/>
  <c r="NQ43" i="1"/>
  <c r="NB42" i="1"/>
  <c r="NB48" i="1"/>
  <c r="OF47" i="1"/>
  <c r="NB47" i="1"/>
  <c r="OF46" i="1"/>
  <c r="OG41" i="1"/>
  <c r="OG42" i="1" s="1"/>
  <c r="OG99" i="1"/>
  <c r="NC41" i="1"/>
  <c r="NC48" i="1" s="1"/>
  <c r="NC99" i="1"/>
  <c r="NB45" i="1"/>
  <c r="OF44" i="1"/>
  <c r="CH101" i="1"/>
  <c r="OF45" i="1"/>
  <c r="NB44" i="1"/>
  <c r="OF43" i="1"/>
  <c r="NR41" i="1"/>
  <c r="NR48" i="1" s="1"/>
  <c r="NR99" i="1"/>
  <c r="ND14" i="1"/>
  <c r="ND16" i="1"/>
  <c r="NS14" i="1"/>
  <c r="NS16" i="1"/>
  <c r="OH14" i="1"/>
  <c r="OH16" i="1"/>
  <c r="OH17" i="1"/>
  <c r="BW155" i="4"/>
  <c r="BW156" i="4" s="1"/>
  <c r="BW160" i="4"/>
  <c r="BW158" i="4"/>
  <c r="BW159" i="4"/>
  <c r="BW157" i="4"/>
  <c r="OI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T13" i="1" s="1"/>
  <c r="NT17" i="1" s="1"/>
  <c r="BH160" i="4"/>
  <c r="BH158" i="4"/>
  <c r="O155" i="4"/>
  <c r="O156" i="4" s="1"/>
  <c r="O157" i="4"/>
  <c r="O159" i="4"/>
  <c r="O158" i="4"/>
  <c r="O160" i="4"/>
  <c r="AS155" i="4"/>
  <c r="AS156" i="4" s="1"/>
  <c r="AS158" i="4"/>
  <c r="AS159" i="4"/>
  <c r="AS157" i="4"/>
  <c r="NE13" i="1" s="1"/>
  <c r="NE17" i="1" s="1"/>
  <c r="AS160" i="4"/>
  <c r="KT131" i="1"/>
  <c r="KT13" i="1"/>
  <c r="KT17" i="1" s="1"/>
  <c r="E391" i="4"/>
  <c r="KO13" i="1"/>
  <c r="KO131" i="1"/>
  <c r="KP13" i="1"/>
  <c r="KP131"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Y13" i="1"/>
  <c r="JY17" i="1" s="1"/>
  <c r="KH13" i="1"/>
  <c r="ND90" i="1" l="1"/>
  <c r="ND81" i="1"/>
  <c r="NC91" i="1"/>
  <c r="NC92" i="1"/>
  <c r="NC93" i="1"/>
  <c r="NC94" i="1"/>
  <c r="NC95" i="1"/>
  <c r="OG91" i="1"/>
  <c r="OG92" i="1"/>
  <c r="OG93" i="1"/>
  <c r="OG94" i="1"/>
  <c r="OG95" i="1"/>
  <c r="OH90" i="1"/>
  <c r="OH81" i="1"/>
  <c r="OG82" i="1"/>
  <c r="OG83" i="1"/>
  <c r="OG84" i="1"/>
  <c r="OG85" i="1"/>
  <c r="OG86" i="1"/>
  <c r="NR82" i="1"/>
  <c r="NR83" i="1"/>
  <c r="NR84" i="1"/>
  <c r="NR85" i="1"/>
  <c r="NR86" i="1"/>
  <c r="NS90" i="1"/>
  <c r="NS81" i="1"/>
  <c r="NR91" i="1"/>
  <c r="NR92" i="1"/>
  <c r="NR93" i="1"/>
  <c r="NR94" i="1"/>
  <c r="NR95" i="1"/>
  <c r="NC82" i="1"/>
  <c r="NC83" i="1"/>
  <c r="NC84" i="1"/>
  <c r="NC85" i="1"/>
  <c r="NC86" i="1"/>
  <c r="ND118" i="1"/>
  <c r="ND72" i="1"/>
  <c r="OG73" i="1"/>
  <c r="OG74" i="1"/>
  <c r="OG75" i="1"/>
  <c r="OG76" i="1"/>
  <c r="OG77" i="1"/>
  <c r="OH118" i="1"/>
  <c r="OH72" i="1"/>
  <c r="NR73" i="1"/>
  <c r="NR74" i="1"/>
  <c r="NR75" i="1"/>
  <c r="NR76" i="1"/>
  <c r="NR77" i="1"/>
  <c r="NS118" i="1"/>
  <c r="NS72" i="1"/>
  <c r="NC73" i="1"/>
  <c r="NC74" i="1"/>
  <c r="NC75" i="1"/>
  <c r="NC76" i="1"/>
  <c r="NC77" i="1"/>
  <c r="NS109" i="1"/>
  <c r="NS105" i="1"/>
  <c r="ND109" i="1"/>
  <c r="ND105" i="1"/>
  <c r="OH109" i="1"/>
  <c r="OH105" i="1"/>
  <c r="NC54" i="1"/>
  <c r="NR59" i="1"/>
  <c r="NC56" i="1"/>
  <c r="NR58" i="1"/>
  <c r="NR53" i="1"/>
  <c r="NC59" i="1"/>
  <c r="NC58" i="1"/>
  <c r="OG54" i="1"/>
  <c r="NC57" i="1"/>
  <c r="NR57" i="1"/>
  <c r="NR56" i="1"/>
  <c r="NC55" i="1"/>
  <c r="NR55" i="1"/>
  <c r="OG57" i="1"/>
  <c r="OG56" i="1"/>
  <c r="OG55" i="1"/>
  <c r="OG53" i="1"/>
  <c r="OH52" i="1"/>
  <c r="OH57" i="1" s="1"/>
  <c r="OH63" i="1"/>
  <c r="OG64" i="1"/>
  <c r="OG65" i="1"/>
  <c r="OG66" i="1"/>
  <c r="OG67" i="1"/>
  <c r="OG68" i="1"/>
  <c r="NS52" i="1"/>
  <c r="NS58" i="1" s="1"/>
  <c r="NS63" i="1"/>
  <c r="NR64" i="1"/>
  <c r="NR65" i="1"/>
  <c r="NR66" i="1"/>
  <c r="NR67" i="1"/>
  <c r="NR68" i="1"/>
  <c r="ND52" i="1"/>
  <c r="ND57" i="1" s="1"/>
  <c r="ND63" i="1"/>
  <c r="OG59" i="1"/>
  <c r="NC64" i="1"/>
  <c r="NC65" i="1"/>
  <c r="NC66" i="1"/>
  <c r="NC67" i="1"/>
  <c r="NC68" i="1"/>
  <c r="NR47" i="1"/>
  <c r="NR46" i="1"/>
  <c r="NC43" i="1"/>
  <c r="OG48" i="1"/>
  <c r="OG47" i="1"/>
  <c r="OG46" i="1"/>
  <c r="OG44" i="1"/>
  <c r="NR45" i="1"/>
  <c r="NR44" i="1"/>
  <c r="NR43" i="1"/>
  <c r="OG45" i="1"/>
  <c r="NR42" i="1"/>
  <c r="NC47" i="1"/>
  <c r="OG43" i="1"/>
  <c r="NC46" i="1"/>
  <c r="NC45" i="1"/>
  <c r="OH41" i="1"/>
  <c r="OH44" i="1" s="1"/>
  <c r="OH99" i="1"/>
  <c r="NC44" i="1"/>
  <c r="NS41" i="1"/>
  <c r="NS45" i="1" s="1"/>
  <c r="NS99" i="1"/>
  <c r="NC42" i="1"/>
  <c r="ND41" i="1"/>
  <c r="ND43" i="1" s="1"/>
  <c r="ND99" i="1"/>
  <c r="KP16" i="1"/>
  <c r="KP17" i="1"/>
  <c r="KO16" i="1"/>
  <c r="KO17" i="1"/>
  <c r="NE14" i="1"/>
  <c r="NE16" i="1"/>
  <c r="OI14" i="1"/>
  <c r="OI16" i="1"/>
  <c r="OI17" i="1"/>
  <c r="NT14" i="1"/>
  <c r="NT16" i="1"/>
  <c r="BI155" i="4"/>
  <c r="BI156" i="4" s="1"/>
  <c r="BI159" i="4"/>
  <c r="BI157" i="4"/>
  <c r="NU13" i="1" s="1"/>
  <c r="NU17" i="1" s="1"/>
  <c r="BI160" i="4"/>
  <c r="BI158" i="4"/>
  <c r="BX155" i="4"/>
  <c r="BX156" i="4" s="1"/>
  <c r="BX160" i="4"/>
  <c r="BX158" i="4"/>
  <c r="BX159" i="4"/>
  <c r="BX157" i="4"/>
  <c r="OJ13" i="1" s="1"/>
  <c r="AT155" i="4"/>
  <c r="AT156" i="4" s="1"/>
  <c r="AT158" i="4"/>
  <c r="AT159" i="4"/>
  <c r="AT157" i="4"/>
  <c r="NF13" i="1" s="1"/>
  <c r="NF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T16" i="1"/>
  <c r="JY16" i="1"/>
  <c r="NT81" i="1" l="1"/>
  <c r="NT90" i="1"/>
  <c r="OI81" i="1"/>
  <c r="OI90" i="1"/>
  <c r="NE81" i="1"/>
  <c r="NE90" i="1"/>
  <c r="NS82" i="1"/>
  <c r="NS83" i="1"/>
  <c r="NS84" i="1"/>
  <c r="NS85" i="1"/>
  <c r="NS86" i="1"/>
  <c r="OH82" i="1"/>
  <c r="OH83" i="1"/>
  <c r="OH84" i="1"/>
  <c r="OH85" i="1"/>
  <c r="OH86" i="1"/>
  <c r="ND82" i="1"/>
  <c r="ND83" i="1"/>
  <c r="ND84" i="1"/>
  <c r="ND85" i="1"/>
  <c r="ND86" i="1"/>
  <c r="NS91" i="1"/>
  <c r="NS92" i="1"/>
  <c r="NS93" i="1"/>
  <c r="NS94" i="1"/>
  <c r="NS95" i="1"/>
  <c r="OH91" i="1"/>
  <c r="OH92" i="1"/>
  <c r="OH93" i="1"/>
  <c r="OH94" i="1"/>
  <c r="OH95" i="1"/>
  <c r="ND91" i="1"/>
  <c r="ND92" i="1"/>
  <c r="ND93" i="1"/>
  <c r="ND94" i="1"/>
  <c r="ND95" i="1"/>
  <c r="NT118" i="1"/>
  <c r="NT72" i="1"/>
  <c r="OI118" i="1"/>
  <c r="OI72" i="1"/>
  <c r="NS73" i="1"/>
  <c r="NS74" i="1"/>
  <c r="NS75" i="1"/>
  <c r="NS76" i="1"/>
  <c r="NS77" i="1"/>
  <c r="NE118" i="1"/>
  <c r="NE72" i="1"/>
  <c r="OH73" i="1"/>
  <c r="OH74" i="1"/>
  <c r="OH75" i="1"/>
  <c r="OH76" i="1"/>
  <c r="OH77" i="1"/>
  <c r="ND73" i="1"/>
  <c r="ND74" i="1"/>
  <c r="ND75" i="1"/>
  <c r="ND76" i="1"/>
  <c r="ND77" i="1"/>
  <c r="OH59" i="1"/>
  <c r="OH56" i="1"/>
  <c r="NT109" i="1"/>
  <c r="NT105" i="1"/>
  <c r="OH55" i="1"/>
  <c r="OI109" i="1"/>
  <c r="OI105" i="1"/>
  <c r="NE109" i="1"/>
  <c r="NE105" i="1"/>
  <c r="NS53" i="1"/>
  <c r="OH43" i="1"/>
  <c r="NS57" i="1"/>
  <c r="OH54" i="1"/>
  <c r="NS56" i="1"/>
  <c r="OH53" i="1"/>
  <c r="NS55" i="1"/>
  <c r="NS54" i="1"/>
  <c r="ND56" i="1"/>
  <c r="ND55" i="1"/>
  <c r="NS59" i="1"/>
  <c r="OH58" i="1"/>
  <c r="ND54" i="1"/>
  <c r="ND53" i="1"/>
  <c r="ND59" i="1"/>
  <c r="ND58" i="1"/>
  <c r="NE52" i="1"/>
  <c r="NE54" i="1" s="1"/>
  <c r="NE63" i="1"/>
  <c r="NT52" i="1"/>
  <c r="NT56" i="1" s="1"/>
  <c r="NT63" i="1"/>
  <c r="ND64" i="1"/>
  <c r="ND65" i="1"/>
  <c r="ND66" i="1"/>
  <c r="ND67" i="1"/>
  <c r="ND68" i="1"/>
  <c r="NS64" i="1"/>
  <c r="NS65" i="1"/>
  <c r="NS66" i="1"/>
  <c r="NS67" i="1"/>
  <c r="NS68" i="1"/>
  <c r="OH64" i="1"/>
  <c r="OH65" i="1"/>
  <c r="OH66" i="1"/>
  <c r="OH67" i="1"/>
  <c r="OH68" i="1"/>
  <c r="OI52" i="1"/>
  <c r="OI59" i="1" s="1"/>
  <c r="OI63" i="1"/>
  <c r="NS46" i="1"/>
  <c r="NS44" i="1"/>
  <c r="NS43" i="1"/>
  <c r="NS42" i="1"/>
  <c r="ND48" i="1"/>
  <c r="NS48" i="1"/>
  <c r="ND42" i="1"/>
  <c r="NS47" i="1"/>
  <c r="OH42" i="1"/>
  <c r="OH48" i="1"/>
  <c r="ND47" i="1"/>
  <c r="OH47" i="1"/>
  <c r="ND46" i="1"/>
  <c r="NT41" i="1"/>
  <c r="NT43" i="1" s="1"/>
  <c r="NT99" i="1"/>
  <c r="OI41" i="1"/>
  <c r="OI44" i="1" s="1"/>
  <c r="OI99" i="1"/>
  <c r="OH46" i="1"/>
  <c r="ND45" i="1"/>
  <c r="OH45" i="1"/>
  <c r="ND44" i="1"/>
  <c r="NE41" i="1"/>
  <c r="NE45" i="1" s="1"/>
  <c r="NE99" i="1"/>
  <c r="NU14" i="1"/>
  <c r="NU16" i="1"/>
  <c r="OJ14" i="1"/>
  <c r="OJ16" i="1"/>
  <c r="OJ17" i="1"/>
  <c r="NF14" i="1"/>
  <c r="NF16" i="1"/>
  <c r="AU155" i="4"/>
  <c r="AU156" i="4" s="1"/>
  <c r="AU158" i="4"/>
  <c r="AU159" i="4"/>
  <c r="AU157" i="4"/>
  <c r="NG13" i="1" s="1"/>
  <c r="NG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V13" i="1" s="1"/>
  <c r="NV17" i="1" s="1"/>
  <c r="DR155" i="4"/>
  <c r="DR156" i="4" s="1"/>
  <c r="DR157" i="4"/>
  <c r="DR158" i="4"/>
  <c r="DR159" i="4"/>
  <c r="DR160" i="4"/>
  <c r="BY155" i="4"/>
  <c r="BY156" i="4" s="1"/>
  <c r="BY158" i="4"/>
  <c r="BY159" i="4"/>
  <c r="BY157" i="4"/>
  <c r="OK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U81" i="1" l="1"/>
  <c r="NU90" i="1"/>
  <c r="NE91" i="1"/>
  <c r="NE92" i="1"/>
  <c r="NE93" i="1"/>
  <c r="NE94" i="1"/>
  <c r="NE95" i="1"/>
  <c r="NE82" i="1"/>
  <c r="NE83" i="1"/>
  <c r="NE84" i="1"/>
  <c r="NE85" i="1"/>
  <c r="NE86" i="1"/>
  <c r="NF90" i="1"/>
  <c r="NF81" i="1"/>
  <c r="OI91" i="1"/>
  <c r="OI92" i="1"/>
  <c r="OI93" i="1"/>
  <c r="OI94" i="1"/>
  <c r="OI95" i="1"/>
  <c r="OI82" i="1"/>
  <c r="OI83" i="1"/>
  <c r="OI84" i="1"/>
  <c r="OI85" i="1"/>
  <c r="OI86" i="1"/>
  <c r="NT91" i="1"/>
  <c r="NT92" i="1"/>
  <c r="NT93" i="1"/>
  <c r="NT94" i="1"/>
  <c r="NT95" i="1"/>
  <c r="OJ81" i="1"/>
  <c r="OJ90" i="1"/>
  <c r="NT82" i="1"/>
  <c r="NT83" i="1"/>
  <c r="NT84" i="1"/>
  <c r="NT85" i="1"/>
  <c r="NT86" i="1"/>
  <c r="NU118" i="1"/>
  <c r="NU72" i="1"/>
  <c r="NE73" i="1"/>
  <c r="NE74" i="1"/>
  <c r="NE75" i="1"/>
  <c r="NE76" i="1"/>
  <c r="NE77" i="1"/>
  <c r="NF118" i="1"/>
  <c r="NF72" i="1"/>
  <c r="OI73" i="1"/>
  <c r="OI74" i="1"/>
  <c r="OI75" i="1"/>
  <c r="OI76" i="1"/>
  <c r="OI77" i="1"/>
  <c r="NT73" i="1"/>
  <c r="NT74" i="1"/>
  <c r="NT75" i="1"/>
  <c r="NT76" i="1"/>
  <c r="NT77" i="1"/>
  <c r="OJ118" i="1"/>
  <c r="OJ72" i="1"/>
  <c r="NU109" i="1"/>
  <c r="NU105" i="1"/>
  <c r="NF109" i="1"/>
  <c r="NF105" i="1"/>
  <c r="OJ109" i="1"/>
  <c r="OJ105" i="1"/>
  <c r="NE53" i="1"/>
  <c r="NT59" i="1"/>
  <c r="NT55" i="1"/>
  <c r="NT58" i="1"/>
  <c r="NT54" i="1"/>
  <c r="NT53" i="1"/>
  <c r="NE59" i="1"/>
  <c r="NE58" i="1"/>
  <c r="NE57" i="1"/>
  <c r="NE56" i="1"/>
  <c r="NE55" i="1"/>
  <c r="OI55" i="1"/>
  <c r="OI54" i="1"/>
  <c r="OI56" i="1"/>
  <c r="OI53" i="1"/>
  <c r="OI58" i="1"/>
  <c r="NT57" i="1"/>
  <c r="OI57" i="1"/>
  <c r="NU52" i="1"/>
  <c r="NU59" i="1" s="1"/>
  <c r="NU63" i="1"/>
  <c r="NF52" i="1"/>
  <c r="NF59" i="1" s="1"/>
  <c r="NF63" i="1"/>
  <c r="NT64" i="1"/>
  <c r="NT65" i="1"/>
  <c r="NT66" i="1"/>
  <c r="NT67" i="1"/>
  <c r="NT68" i="1"/>
  <c r="OI64" i="1"/>
  <c r="OI65" i="1"/>
  <c r="OI66" i="1"/>
  <c r="OI67" i="1"/>
  <c r="OI68" i="1"/>
  <c r="OJ52" i="1"/>
  <c r="OJ58" i="1" s="1"/>
  <c r="OJ63" i="1"/>
  <c r="NE64" i="1"/>
  <c r="NE65" i="1"/>
  <c r="NE66" i="1"/>
  <c r="NE67" i="1"/>
  <c r="NE68" i="1"/>
  <c r="NT46" i="1"/>
  <c r="NT42" i="1"/>
  <c r="NE48" i="1"/>
  <c r="NE47" i="1"/>
  <c r="NT48" i="1"/>
  <c r="NT47" i="1"/>
  <c r="NE44" i="1"/>
  <c r="OI43" i="1"/>
  <c r="NE43" i="1"/>
  <c r="NE42" i="1"/>
  <c r="NU41" i="1"/>
  <c r="NU43" i="1" s="1"/>
  <c r="NU99" i="1"/>
  <c r="OI48" i="1"/>
  <c r="OI42" i="1"/>
  <c r="OI46" i="1"/>
  <c r="NT45" i="1"/>
  <c r="OJ41" i="1"/>
  <c r="OJ46" i="1" s="1"/>
  <c r="OJ99" i="1"/>
  <c r="NF41" i="1"/>
  <c r="NF44" i="1" s="1"/>
  <c r="NF99" i="1"/>
  <c r="NE46" i="1"/>
  <c r="OI45" i="1"/>
  <c r="NT44" i="1"/>
  <c r="OI47" i="1"/>
  <c r="OK17" i="1"/>
  <c r="OK14" i="1"/>
  <c r="OK16" i="1"/>
  <c r="NV14" i="1"/>
  <c r="NV16" i="1"/>
  <c r="NG14" i="1"/>
  <c r="NG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131" i="1" s="1"/>
  <c r="CE5" i="1"/>
  <c r="CE131" i="1" s="1"/>
  <c r="CI5" i="1"/>
  <c r="OK81" i="1" l="1"/>
  <c r="OK90" i="1"/>
  <c r="NG90" i="1"/>
  <c r="NG81" i="1"/>
  <c r="NV81" i="1"/>
  <c r="NV90" i="1"/>
  <c r="NF82" i="1"/>
  <c r="NF83" i="1"/>
  <c r="NF84" i="1"/>
  <c r="NF85" i="1"/>
  <c r="NF86" i="1"/>
  <c r="NU91" i="1"/>
  <c r="NU92" i="1"/>
  <c r="NU93" i="1"/>
  <c r="NU94" i="1"/>
  <c r="NU95" i="1"/>
  <c r="OJ82" i="1"/>
  <c r="OJ83" i="1"/>
  <c r="OJ84" i="1"/>
  <c r="OJ85" i="1"/>
  <c r="OJ86" i="1"/>
  <c r="OJ91" i="1"/>
  <c r="OJ92" i="1"/>
  <c r="OJ93" i="1"/>
  <c r="OJ94" i="1"/>
  <c r="OJ95" i="1"/>
  <c r="NF91" i="1"/>
  <c r="NF92" i="1"/>
  <c r="NF93" i="1"/>
  <c r="NF94" i="1"/>
  <c r="NF95" i="1"/>
  <c r="NU82" i="1"/>
  <c r="NU83" i="1"/>
  <c r="NU84" i="1"/>
  <c r="NU85" i="1"/>
  <c r="NU86" i="1"/>
  <c r="OK118" i="1"/>
  <c r="OK72" i="1"/>
  <c r="NG118" i="1"/>
  <c r="NG72" i="1"/>
  <c r="OJ73" i="1"/>
  <c r="OJ74" i="1"/>
  <c r="OJ75" i="1"/>
  <c r="OJ76" i="1"/>
  <c r="OJ77" i="1"/>
  <c r="NF73" i="1"/>
  <c r="NF74" i="1"/>
  <c r="NF75" i="1"/>
  <c r="NF76" i="1"/>
  <c r="NF77" i="1"/>
  <c r="NV118" i="1"/>
  <c r="NV72" i="1"/>
  <c r="NU73" i="1"/>
  <c r="NU74" i="1"/>
  <c r="NU75" i="1"/>
  <c r="NU76" i="1"/>
  <c r="NU77" i="1"/>
  <c r="NG109" i="1"/>
  <c r="NG105" i="1"/>
  <c r="NV109" i="1"/>
  <c r="NV105" i="1"/>
  <c r="OK109" i="1"/>
  <c r="OK105" i="1"/>
  <c r="NF57" i="1"/>
  <c r="NF58" i="1"/>
  <c r="NF56" i="1"/>
  <c r="NF55" i="1"/>
  <c r="NF54" i="1"/>
  <c r="NU58" i="1"/>
  <c r="NU56" i="1"/>
  <c r="NU55" i="1"/>
  <c r="NU54" i="1"/>
  <c r="NU53" i="1"/>
  <c r="OJ57" i="1"/>
  <c r="NF53" i="1"/>
  <c r="OJ55" i="1"/>
  <c r="OJ54" i="1"/>
  <c r="NU57" i="1"/>
  <c r="OJ53" i="1"/>
  <c r="OJ56" i="1"/>
  <c r="NG52" i="1"/>
  <c r="NG57" i="1" s="1"/>
  <c r="NG63" i="1"/>
  <c r="NV52" i="1"/>
  <c r="NV59" i="1" s="1"/>
  <c r="NV63" i="1"/>
  <c r="OJ64" i="1"/>
  <c r="OJ65" i="1"/>
  <c r="OJ66" i="1"/>
  <c r="OJ67" i="1"/>
  <c r="OJ68" i="1"/>
  <c r="NF64" i="1"/>
  <c r="NF65" i="1"/>
  <c r="NF66" i="1"/>
  <c r="NF67" i="1"/>
  <c r="NF68" i="1"/>
  <c r="OK52" i="1"/>
  <c r="OK57" i="1" s="1"/>
  <c r="OK63" i="1"/>
  <c r="OJ59" i="1"/>
  <c r="NU64" i="1"/>
  <c r="NU65" i="1"/>
  <c r="NU66" i="1"/>
  <c r="NU67" i="1"/>
  <c r="NU68" i="1"/>
  <c r="NF46" i="1"/>
  <c r="NF48" i="1"/>
  <c r="NU48" i="1"/>
  <c r="NU47" i="1"/>
  <c r="NU46" i="1"/>
  <c r="NU45" i="1"/>
  <c r="NU44" i="1"/>
  <c r="NU42" i="1"/>
  <c r="NF47" i="1"/>
  <c r="NF43" i="1"/>
  <c r="NF42" i="1"/>
  <c r="NF45" i="1"/>
  <c r="OJ45" i="1"/>
  <c r="OJ44" i="1"/>
  <c r="OJ43" i="1"/>
  <c r="OJ42" i="1"/>
  <c r="OJ48" i="1"/>
  <c r="NV41" i="1"/>
  <c r="NV42" i="1" s="1"/>
  <c r="NV99" i="1"/>
  <c r="OK41" i="1"/>
  <c r="OK48" i="1" s="1"/>
  <c r="OK99" i="1"/>
  <c r="OJ47" i="1"/>
  <c r="NG41" i="1"/>
  <c r="NG43" i="1" s="1"/>
  <c r="NG99" i="1"/>
  <c r="E395" i="4"/>
  <c r="R395" i="4" s="1"/>
  <c r="CI13" i="1"/>
  <c r="CI131"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131" i="1" s="1"/>
  <c r="MQ5" i="1"/>
  <c r="MQ131" i="1" s="1"/>
  <c r="NV82" i="1" l="1"/>
  <c r="NV83" i="1"/>
  <c r="NV84" i="1"/>
  <c r="NV85" i="1"/>
  <c r="NV86" i="1"/>
  <c r="NG82" i="1"/>
  <c r="NG83" i="1"/>
  <c r="NG84" i="1"/>
  <c r="NG85" i="1"/>
  <c r="NG86" i="1"/>
  <c r="NV91" i="1"/>
  <c r="NV92" i="1"/>
  <c r="NV93" i="1"/>
  <c r="NV94" i="1"/>
  <c r="NV95" i="1"/>
  <c r="NG91" i="1"/>
  <c r="NG92" i="1"/>
  <c r="NG93" i="1"/>
  <c r="NG94" i="1"/>
  <c r="NG95" i="1"/>
  <c r="OK91" i="1"/>
  <c r="OK92" i="1"/>
  <c r="OK93" i="1"/>
  <c r="OK94" i="1"/>
  <c r="OK95" i="1"/>
  <c r="OK82" i="1"/>
  <c r="OK83" i="1"/>
  <c r="OK84" i="1"/>
  <c r="OK85" i="1"/>
  <c r="OK86" i="1"/>
  <c r="NV73" i="1"/>
  <c r="NV74" i="1"/>
  <c r="NV75" i="1"/>
  <c r="NV76" i="1"/>
  <c r="NV77" i="1"/>
  <c r="NG73" i="1"/>
  <c r="NG74" i="1"/>
  <c r="NG75" i="1"/>
  <c r="NG76" i="1"/>
  <c r="NG77" i="1"/>
  <c r="OK73" i="1"/>
  <c r="OK74" i="1"/>
  <c r="OK75" i="1"/>
  <c r="OK76" i="1"/>
  <c r="OK77" i="1"/>
  <c r="NG53" i="1"/>
  <c r="NG55" i="1"/>
  <c r="NG54" i="1"/>
  <c r="NV57" i="1"/>
  <c r="NG56" i="1"/>
  <c r="OK54" i="1"/>
  <c r="NV58" i="1"/>
  <c r="NV56" i="1"/>
  <c r="NG59" i="1"/>
  <c r="NG58" i="1"/>
  <c r="NV55" i="1"/>
  <c r="NV54" i="1"/>
  <c r="OK55" i="1"/>
  <c r="OK53" i="1"/>
  <c r="NV53" i="1"/>
  <c r="OK59" i="1"/>
  <c r="OK58" i="1"/>
  <c r="OK56" i="1"/>
  <c r="OK64" i="1"/>
  <c r="OK65" i="1"/>
  <c r="OK66" i="1"/>
  <c r="OK67" i="1"/>
  <c r="OK68" i="1"/>
  <c r="NV64" i="1"/>
  <c r="NV65" i="1"/>
  <c r="NV66" i="1"/>
  <c r="NV67" i="1"/>
  <c r="NV68" i="1"/>
  <c r="NG64" i="1"/>
  <c r="NG65" i="1"/>
  <c r="NG66" i="1"/>
  <c r="NG67" i="1"/>
  <c r="NG68" i="1"/>
  <c r="NG47" i="1"/>
  <c r="NG46" i="1"/>
  <c r="NG45" i="1"/>
  <c r="NV48" i="1"/>
  <c r="NV45" i="1"/>
  <c r="NG48" i="1"/>
  <c r="OK46" i="1"/>
  <c r="OK45" i="1"/>
  <c r="OK47" i="1"/>
  <c r="OK43" i="1"/>
  <c r="NG44" i="1"/>
  <c r="NG42" i="1"/>
  <c r="NV47" i="1"/>
  <c r="NV46" i="1"/>
  <c r="OK44" i="1"/>
  <c r="NV44" i="1"/>
  <c r="OK42" i="1"/>
  <c r="NV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I5" i="1"/>
  <c r="E397" i="4" l="1"/>
  <c r="R397" i="4" s="1"/>
  <c r="MI131" i="1"/>
  <c r="MI13" i="1"/>
  <c r="F398" i="4"/>
  <c r="P382" i="4"/>
  <c r="C383" i="4"/>
  <c r="I399" i="4"/>
  <c r="V399" i="4" s="1"/>
  <c r="H399" i="4"/>
  <c r="U399" i="4" s="1"/>
  <c r="G399" i="4"/>
  <c r="D399" i="4"/>
  <c r="Q399" i="4" s="1"/>
  <c r="F463" i="4"/>
  <c r="E463" i="4"/>
  <c r="D463" i="4"/>
  <c r="Q463" i="4" s="1"/>
  <c r="S382" i="4"/>
  <c r="B382" i="4"/>
  <c r="R314" i="8"/>
  <c r="Q314" i="8"/>
  <c r="E313" i="8"/>
  <c r="F313" i="8"/>
  <c r="A464" i="4"/>
  <c r="A400" i="4"/>
  <c r="IL16" i="1"/>
  <c r="MQ16" i="1"/>
  <c r="MI14" i="1" l="1"/>
  <c r="MI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I16" i="1"/>
  <c r="MI81" i="1" l="1"/>
  <c r="MI90" i="1"/>
  <c r="MI118" i="1"/>
  <c r="MI72" i="1"/>
  <c r="MI109" i="1"/>
  <c r="MI105" i="1"/>
  <c r="MI52" i="1"/>
  <c r="MI53" i="1" s="1"/>
  <c r="MI63" i="1"/>
  <c r="MI41" i="1"/>
  <c r="MI42" i="1" s="1"/>
  <c r="MI99" i="1"/>
  <c r="E399" i="4"/>
  <c r="R399" i="4" s="1"/>
  <c r="P384" i="4"/>
  <c r="C385" i="4"/>
  <c r="F400" i="4"/>
  <c r="I401" i="4"/>
  <c r="H401" i="4"/>
  <c r="G401" i="4"/>
  <c r="T401" i="4" s="1"/>
  <c r="D401" i="4"/>
  <c r="Q401" i="4" s="1"/>
  <c r="F465" i="4"/>
  <c r="E465" i="4"/>
  <c r="D465" i="4"/>
  <c r="Q465" i="4" s="1"/>
  <c r="S384" i="4"/>
  <c r="B384" i="4"/>
  <c r="R316" i="8"/>
  <c r="Q316" i="8"/>
  <c r="F315" i="8"/>
  <c r="E315" i="8"/>
  <c r="A402" i="4"/>
  <c r="A466" i="4"/>
  <c r="MI91" i="1" l="1"/>
  <c r="MI92" i="1"/>
  <c r="MI93" i="1"/>
  <c r="MI94" i="1"/>
  <c r="MI95" i="1"/>
  <c r="MI82" i="1"/>
  <c r="MI83" i="1"/>
  <c r="MI84" i="1"/>
  <c r="MI85" i="1"/>
  <c r="MI86" i="1"/>
  <c r="MI73" i="1"/>
  <c r="MI74" i="1"/>
  <c r="MI75" i="1"/>
  <c r="MI76" i="1"/>
  <c r="MI77" i="1"/>
  <c r="MI59" i="1"/>
  <c r="MI58" i="1"/>
  <c r="MI57" i="1"/>
  <c r="MI56" i="1"/>
  <c r="MI55" i="1"/>
  <c r="MI54" i="1"/>
  <c r="MI64" i="1"/>
  <c r="MI65" i="1"/>
  <c r="MI66" i="1"/>
  <c r="MI67" i="1"/>
  <c r="MI68" i="1"/>
  <c r="MI48" i="1"/>
  <c r="MI47" i="1"/>
  <c r="MI46" i="1"/>
  <c r="MI45" i="1"/>
  <c r="MI44" i="1"/>
  <c r="MI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131" i="1" s="1"/>
  <c r="BL5" i="1"/>
  <c r="BL131" i="1" s="1"/>
  <c r="BJ5" i="1"/>
  <c r="BJ131" i="1" s="1"/>
  <c r="BF5" i="1"/>
  <c r="BF131"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131"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D5" i="1"/>
  <c r="LD131" i="1" s="1"/>
  <c r="E424" i="4" l="1"/>
  <c r="F425" i="4"/>
  <c r="P409" i="4"/>
  <c r="C410" i="4"/>
  <c r="U425" i="4"/>
  <c r="I426" i="4"/>
  <c r="V426" i="4" s="1"/>
  <c r="H426" i="4"/>
  <c r="U426" i="4" s="1"/>
  <c r="G426" i="4"/>
  <c r="T426" i="4" s="1"/>
  <c r="D426" i="4"/>
  <c r="Q426" i="4" s="1"/>
  <c r="F490" i="4"/>
  <c r="E490" i="4"/>
  <c r="D490" i="4"/>
  <c r="Q490" i="4" s="1"/>
  <c r="R423" i="4"/>
  <c r="S409" i="4"/>
  <c r="B409" i="4"/>
  <c r="A491" i="4"/>
  <c r="A427" i="4"/>
  <c r="LD13" i="1"/>
  <c r="LD17" i="1" s="1"/>
  <c r="E425" i="4" l="1"/>
  <c r="F426" i="4"/>
  <c r="P410" i="4"/>
  <c r="C411" i="4"/>
  <c r="F491" i="4"/>
  <c r="E491" i="4"/>
  <c r="D491" i="4"/>
  <c r="Q491" i="4" s="1"/>
  <c r="I427" i="4"/>
  <c r="V427" i="4" s="1"/>
  <c r="H427" i="4"/>
  <c r="U427" i="4" s="1"/>
  <c r="G427" i="4"/>
  <c r="T427" i="4" s="1"/>
  <c r="D427" i="4"/>
  <c r="Q427" i="4" s="1"/>
  <c r="R424" i="4"/>
  <c r="S410" i="4"/>
  <c r="B410" i="4"/>
  <c r="A492" i="4"/>
  <c r="A428" i="4"/>
  <c r="LD16" i="1"/>
  <c r="JX5" i="1"/>
  <c r="JX131" i="1" s="1"/>
  <c r="CW5" i="1"/>
  <c r="CW131" i="1" s="1"/>
  <c r="E426" i="4" l="1"/>
  <c r="F427" i="4"/>
  <c r="P411" i="4"/>
  <c r="C412" i="4"/>
  <c r="I428" i="4"/>
  <c r="V428" i="4" s="1"/>
  <c r="H428" i="4"/>
  <c r="U428" i="4" s="1"/>
  <c r="G428" i="4"/>
  <c r="D428" i="4"/>
  <c r="Q428" i="4" s="1"/>
  <c r="F492" i="4"/>
  <c r="E492" i="4"/>
  <c r="D492" i="4"/>
  <c r="Q492" i="4" s="1"/>
  <c r="R425" i="4"/>
  <c r="S411" i="4"/>
  <c r="B411" i="4"/>
  <c r="A429" i="4"/>
  <c r="A493" i="4"/>
  <c r="JX13" i="1"/>
  <c r="JX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X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L5" i="1"/>
  <c r="OL131"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L16" i="1"/>
  <c r="JR123" i="1" l="1"/>
  <c r="JR122" i="1"/>
  <c r="JR100" i="1"/>
  <c r="JR120" i="1"/>
  <c r="JR121" i="1"/>
  <c r="JR111" i="1"/>
  <c r="JR112" i="1"/>
  <c r="JR101" i="1"/>
  <c r="JR105" i="1"/>
  <c r="JR119" i="1"/>
  <c r="JR109" i="1"/>
  <c r="JR99" i="1"/>
  <c r="JR114" i="1"/>
  <c r="JR113" i="1"/>
  <c r="JR110" i="1"/>
  <c r="JR118" i="1"/>
  <c r="JQ109" i="1"/>
  <c r="JQ99" i="1"/>
  <c r="JQ114" i="1"/>
  <c r="JQ113" i="1"/>
  <c r="JQ110" i="1"/>
  <c r="JQ123" i="1"/>
  <c r="JQ122" i="1"/>
  <c r="JQ121" i="1"/>
  <c r="JQ100" i="1"/>
  <c r="JQ118" i="1"/>
  <c r="JQ120" i="1"/>
  <c r="JQ112" i="1"/>
  <c r="JQ111" i="1"/>
  <c r="JQ105" i="1"/>
  <c r="JQ119" i="1"/>
  <c r="JQ101"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R24" i="1" l="1"/>
  <c r="JQ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E5" i="1"/>
  <c r="LE131" i="1" s="1"/>
  <c r="ED5" i="1"/>
  <c r="ED131" i="1" s="1"/>
  <c r="I438" i="4" l="1"/>
  <c r="V437" i="4"/>
  <c r="H437" i="4"/>
  <c r="G437" i="4" s="1"/>
  <c r="C436" i="4"/>
  <c r="P436" i="4" s="1"/>
  <c r="P420" i="4"/>
  <c r="C421" i="4"/>
  <c r="F501" i="4"/>
  <c r="E501" i="4"/>
  <c r="D501" i="4"/>
  <c r="Q501" i="4" s="1"/>
  <c r="S420" i="4"/>
  <c r="B420" i="4"/>
  <c r="A502" i="4"/>
  <c r="R449" i="4"/>
  <c r="R452" i="4"/>
  <c r="R446" i="4"/>
  <c r="R455" i="4"/>
  <c r="LE13" i="1"/>
  <c r="LE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E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131" i="1" s="1"/>
  <c r="BK5" i="1"/>
  <c r="BK131" i="1" s="1"/>
  <c r="BO5" i="1"/>
  <c r="BO131" i="1" s="1"/>
  <c r="BG5" i="1"/>
  <c r="BG131" i="1" s="1"/>
  <c r="LG16" i="1"/>
  <c r="LF16" i="1"/>
  <c r="JN16" i="1"/>
  <c r="JM16" i="1"/>
  <c r="JL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AV20" i="1" l="1"/>
  <c r="AU20" i="1"/>
  <c r="AU21" i="1"/>
  <c r="AV21" i="1"/>
  <c r="AV24" i="1"/>
  <c r="AU24" i="1"/>
  <c r="LS20" i="1"/>
  <c r="LT20" i="1"/>
  <c r="LT18" i="1"/>
  <c r="LS18" i="1"/>
  <c r="LS21" i="1"/>
  <c r="LT21" i="1"/>
  <c r="LS19" i="1"/>
  <c r="LT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CZ100" i="1" s="1"/>
  <c r="DX24" i="1"/>
  <c r="CZ30" i="1"/>
  <c r="CZ37" i="1" s="1"/>
  <c r="DX30" i="1"/>
  <c r="LR20" i="1"/>
  <c r="LQ20" i="1"/>
  <c r="LR18" i="1"/>
  <c r="LQ18" i="1"/>
  <c r="LR21" i="1"/>
  <c r="LQ21" i="1"/>
  <c r="LR19" i="1"/>
  <c r="LQ19" i="1"/>
  <c r="CZ26" i="1"/>
  <c r="CE24" i="1"/>
  <c r="CC24" i="1"/>
  <c r="CD24" i="1"/>
  <c r="LX20" i="1"/>
  <c r="LW20" i="1"/>
  <c r="MB20" i="1"/>
  <c r="MD20" i="1"/>
  <c r="MC20" i="1"/>
  <c r="MA20" i="1"/>
  <c r="LY20" i="1"/>
  <c r="LZ20" i="1"/>
  <c r="MR18" i="1"/>
  <c r="LX18" i="1"/>
  <c r="LW18" i="1"/>
  <c r="MB18" i="1"/>
  <c r="MA18" i="1"/>
  <c r="LY18" i="1"/>
  <c r="MD18" i="1"/>
  <c r="MC18" i="1"/>
  <c r="LZ18" i="1"/>
  <c r="LX21" i="1"/>
  <c r="LW21" i="1"/>
  <c r="MA21" i="1"/>
  <c r="LY21" i="1"/>
  <c r="MD21" i="1"/>
  <c r="MB21" i="1"/>
  <c r="MC21" i="1"/>
  <c r="LZ21" i="1"/>
  <c r="LX19" i="1"/>
  <c r="LW19" i="1"/>
  <c r="MD19" i="1"/>
  <c r="MB19" i="1"/>
  <c r="MC19" i="1"/>
  <c r="MA19" i="1"/>
  <c r="LZ19" i="1"/>
  <c r="LY19" i="1"/>
  <c r="MR24" i="1"/>
  <c r="NI24" i="1"/>
  <c r="NX24" i="1"/>
  <c r="NW24" i="1"/>
  <c r="MT24" i="1"/>
  <c r="NH24" i="1"/>
  <c r="MS24" i="1"/>
  <c r="NJ24" i="1"/>
  <c r="MU24" i="1"/>
  <c r="NY24" i="1"/>
  <c r="MV24" i="1"/>
  <c r="NZ24" i="1"/>
  <c r="NK24" i="1"/>
  <c r="OA24" i="1"/>
  <c r="NL24" i="1"/>
  <c r="MW24" i="1"/>
  <c r="MX24" i="1"/>
  <c r="NM24" i="1"/>
  <c r="OB24" i="1"/>
  <c r="NN24" i="1"/>
  <c r="OC24" i="1"/>
  <c r="MY24" i="1"/>
  <c r="OD24" i="1"/>
  <c r="MZ24" i="1"/>
  <c r="NO24" i="1"/>
  <c r="NA24" i="1"/>
  <c r="NP24" i="1"/>
  <c r="OE24" i="1"/>
  <c r="NQ24" i="1"/>
  <c r="OF24" i="1"/>
  <c r="NB24" i="1"/>
  <c r="NC24" i="1"/>
  <c r="OG24" i="1"/>
  <c r="NR24" i="1"/>
  <c r="OH24" i="1"/>
  <c r="NS24" i="1"/>
  <c r="ND24" i="1"/>
  <c r="OI24" i="1"/>
  <c r="NE24" i="1"/>
  <c r="NT24" i="1"/>
  <c r="NU24" i="1"/>
  <c r="OJ24" i="1"/>
  <c r="NF24" i="1"/>
  <c r="NG24" i="1"/>
  <c r="NV24" i="1"/>
  <c r="OK24" i="1"/>
  <c r="MR30" i="1"/>
  <c r="NI30" i="1"/>
  <c r="NX30" i="1"/>
  <c r="NW30" i="1"/>
  <c r="MT30" i="1"/>
  <c r="NH30" i="1"/>
  <c r="MS30" i="1"/>
  <c r="NY30" i="1"/>
  <c r="NJ30" i="1"/>
  <c r="MU30" i="1"/>
  <c r="MV30" i="1"/>
  <c r="NZ30" i="1"/>
  <c r="NK30" i="1"/>
  <c r="MW30" i="1"/>
  <c r="OA30" i="1"/>
  <c r="NL30" i="1"/>
  <c r="MX30" i="1"/>
  <c r="NM30" i="1"/>
  <c r="OB30" i="1"/>
  <c r="MY30" i="1"/>
  <c r="NN30" i="1"/>
  <c r="OC30" i="1"/>
  <c r="OD30" i="1"/>
  <c r="MZ30" i="1"/>
  <c r="NO30" i="1"/>
  <c r="OE30" i="1"/>
  <c r="NA30" i="1"/>
  <c r="NP30" i="1"/>
  <c r="NQ30" i="1"/>
  <c r="OF30" i="1"/>
  <c r="NB30" i="1"/>
  <c r="NC30" i="1"/>
  <c r="OG30" i="1"/>
  <c r="NR30" i="1"/>
  <c r="NS30" i="1"/>
  <c r="OH30" i="1"/>
  <c r="ND30" i="1"/>
  <c r="OI30" i="1"/>
  <c r="NE30" i="1"/>
  <c r="NT30" i="1"/>
  <c r="NU30" i="1"/>
  <c r="OJ30" i="1"/>
  <c r="NF30" i="1"/>
  <c r="NG30" i="1"/>
  <c r="NV30" i="1"/>
  <c r="OK30" i="1"/>
  <c r="BG14" i="1"/>
  <c r="BG17" i="1"/>
  <c r="MT20" i="1"/>
  <c r="ND20" i="1"/>
  <c r="NM20" i="1"/>
  <c r="NV20" i="1"/>
  <c r="OE20" i="1"/>
  <c r="NF20" i="1"/>
  <c r="NO20" i="1"/>
  <c r="OG20" i="1"/>
  <c r="OK20" i="1"/>
  <c r="NL20" i="1"/>
  <c r="MV20" i="1"/>
  <c r="NE20" i="1"/>
  <c r="NN20" i="1"/>
  <c r="NW20" i="1"/>
  <c r="OF20" i="1"/>
  <c r="MW20" i="1"/>
  <c r="NX20" i="1"/>
  <c r="MZ20" i="1"/>
  <c r="OB20" i="1"/>
  <c r="NU20" i="1"/>
  <c r="NR20" i="1"/>
  <c r="OD20" i="1"/>
  <c r="MX20" i="1"/>
  <c r="NG20" i="1"/>
  <c r="NP20" i="1"/>
  <c r="NY20" i="1"/>
  <c r="OH20" i="1"/>
  <c r="NI20" i="1"/>
  <c r="MY20" i="1"/>
  <c r="NH20" i="1"/>
  <c r="NQ20" i="1"/>
  <c r="NZ20" i="1"/>
  <c r="OJ20" i="1"/>
  <c r="MR20" i="1"/>
  <c r="NA20" i="1"/>
  <c r="NJ20" i="1"/>
  <c r="NT20" i="1"/>
  <c r="OC20" i="1"/>
  <c r="MS20" i="1"/>
  <c r="NB20" i="1"/>
  <c r="NK20" i="1"/>
  <c r="OA20" i="1"/>
  <c r="MU20" i="1"/>
  <c r="NS20" i="1"/>
  <c r="OI20" i="1"/>
  <c r="NC20" i="1"/>
  <c r="MU18" i="1"/>
  <c r="ND18" i="1"/>
  <c r="NM18" i="1"/>
  <c r="NV18" i="1"/>
  <c r="OF18" i="1"/>
  <c r="NF18" i="1"/>
  <c r="NY18" i="1"/>
  <c r="OH18" i="1"/>
  <c r="OB18" i="1"/>
  <c r="MV18" i="1"/>
  <c r="NE18" i="1"/>
  <c r="NN18" i="1"/>
  <c r="NX18" i="1"/>
  <c r="OG18" i="1"/>
  <c r="MW18" i="1"/>
  <c r="NP18" i="1"/>
  <c r="NA18" i="1"/>
  <c r="NJ18" i="1"/>
  <c r="MX18" i="1"/>
  <c r="NH18" i="1"/>
  <c r="NQ18" i="1"/>
  <c r="NZ18" i="1"/>
  <c r="OI18" i="1"/>
  <c r="NS18" i="1"/>
  <c r="MZ18" i="1"/>
  <c r="NI18" i="1"/>
  <c r="NR18" i="1"/>
  <c r="OA18" i="1"/>
  <c r="OJ18" i="1"/>
  <c r="OK18" i="1"/>
  <c r="MS18" i="1"/>
  <c r="NB18" i="1"/>
  <c r="NK18" i="1"/>
  <c r="NT18" i="1"/>
  <c r="OC18" i="1"/>
  <c r="MT18" i="1"/>
  <c r="NC18" i="1"/>
  <c r="NL18" i="1"/>
  <c r="NU18" i="1"/>
  <c r="OD18" i="1"/>
  <c r="NW18" i="1"/>
  <c r="MY18" i="1"/>
  <c r="OE18" i="1"/>
  <c r="NG18" i="1"/>
  <c r="NO18" i="1"/>
  <c r="MT21" i="1"/>
  <c r="NB21" i="1"/>
  <c r="NJ21" i="1"/>
  <c r="NR21" i="1"/>
  <c r="NZ21" i="1"/>
  <c r="OH21" i="1"/>
  <c r="MU21" i="1"/>
  <c r="NK21" i="1"/>
  <c r="NS21" i="1"/>
  <c r="OI21" i="1"/>
  <c r="ND21" i="1"/>
  <c r="NT21" i="1"/>
  <c r="OJ21" i="1"/>
  <c r="NN21" i="1"/>
  <c r="OE21" i="1"/>
  <c r="NI21" i="1"/>
  <c r="NC21" i="1"/>
  <c r="OA21" i="1"/>
  <c r="MV21" i="1"/>
  <c r="NL21" i="1"/>
  <c r="OB21" i="1"/>
  <c r="MX21" i="1"/>
  <c r="OD21" i="1"/>
  <c r="NW21" i="1"/>
  <c r="OG21" i="1"/>
  <c r="NO21" i="1"/>
  <c r="NY21" i="1"/>
  <c r="MW21" i="1"/>
  <c r="NE21" i="1"/>
  <c r="NM21" i="1"/>
  <c r="NU21" i="1"/>
  <c r="OC21" i="1"/>
  <c r="OK21" i="1"/>
  <c r="NF21" i="1"/>
  <c r="NG21" i="1"/>
  <c r="MS21" i="1"/>
  <c r="NV21" i="1"/>
  <c r="MY21" i="1"/>
  <c r="MR21" i="1"/>
  <c r="MZ21" i="1"/>
  <c r="NH21" i="1"/>
  <c r="NP21" i="1"/>
  <c r="NX21" i="1"/>
  <c r="OF21" i="1"/>
  <c r="NA21" i="1"/>
  <c r="NQ21" i="1"/>
  <c r="MU19" i="1"/>
  <c r="ND19" i="1"/>
  <c r="NM19" i="1"/>
  <c r="NV19" i="1"/>
  <c r="OE19" i="1"/>
  <c r="NF19" i="1"/>
  <c r="NX19" i="1"/>
  <c r="OH19" i="1"/>
  <c r="OB19" i="1"/>
  <c r="MV19" i="1"/>
  <c r="NE19" i="1"/>
  <c r="NN19" i="1"/>
  <c r="NW19" i="1"/>
  <c r="OF19" i="1"/>
  <c r="MW19" i="1"/>
  <c r="NO19" i="1"/>
  <c r="MZ19" i="1"/>
  <c r="NS19" i="1"/>
  <c r="MX19" i="1"/>
  <c r="NG19" i="1"/>
  <c r="NP19" i="1"/>
  <c r="NZ19" i="1"/>
  <c r="OI19" i="1"/>
  <c r="NJ19" i="1"/>
  <c r="MY19" i="1"/>
  <c r="NH19" i="1"/>
  <c r="NR19" i="1"/>
  <c r="OA19" i="1"/>
  <c r="OJ19" i="1"/>
  <c r="OK19" i="1"/>
  <c r="MR19" i="1"/>
  <c r="NB19" i="1"/>
  <c r="NK19" i="1"/>
  <c r="NT19" i="1"/>
  <c r="OC19" i="1"/>
  <c r="MT19" i="1"/>
  <c r="NC19" i="1"/>
  <c r="NL19" i="1"/>
  <c r="NU19" i="1"/>
  <c r="OD19" i="1"/>
  <c r="MS19" i="1"/>
  <c r="NA19" i="1"/>
  <c r="OG19" i="1"/>
  <c r="NQ19" i="1"/>
  <c r="NI19" i="1"/>
  <c r="NY19" i="1"/>
  <c r="JP18" i="1"/>
  <c r="IX18" i="1"/>
  <c r="JO18" i="1"/>
  <c r="JB18" i="1"/>
  <c r="JC18" i="1"/>
  <c r="JA18" i="1"/>
  <c r="IY18" i="1"/>
  <c r="IZ18" i="1"/>
  <c r="IW18" i="1"/>
  <c r="IU18" i="1"/>
  <c r="IV18" i="1"/>
  <c r="JP20" i="1"/>
  <c r="JO20" i="1"/>
  <c r="IX20" i="1"/>
  <c r="JB20" i="1"/>
  <c r="IY20" i="1"/>
  <c r="IZ20" i="1"/>
  <c r="JC20" i="1"/>
  <c r="JA20" i="1"/>
  <c r="IU20" i="1"/>
  <c r="IV20" i="1"/>
  <c r="IW20" i="1"/>
  <c r="JB30" i="1"/>
  <c r="IX30" i="1"/>
  <c r="JC30" i="1"/>
  <c r="JA30" i="1"/>
  <c r="IZ30" i="1"/>
  <c r="IY30" i="1"/>
  <c r="IV30" i="1"/>
  <c r="IU30" i="1"/>
  <c r="IW30" i="1"/>
  <c r="JO21" i="1"/>
  <c r="JP21" i="1"/>
  <c r="IX21" i="1"/>
  <c r="JB21" i="1"/>
  <c r="IZ21" i="1"/>
  <c r="JC21" i="1"/>
  <c r="JA21" i="1"/>
  <c r="IY21" i="1"/>
  <c r="IW21" i="1"/>
  <c r="IU21" i="1"/>
  <c r="IV21" i="1"/>
  <c r="JO19" i="1"/>
  <c r="JP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S18" i="1"/>
  <c r="LC18" i="1"/>
  <c r="KF18" i="1"/>
  <c r="KE18" i="1"/>
  <c r="KD18" i="1"/>
  <c r="KC18" i="1"/>
  <c r="KB18" i="1"/>
  <c r="LB18" i="1"/>
  <c r="KA18" i="1"/>
  <c r="JZ18" i="1"/>
  <c r="KS20" i="1"/>
  <c r="LC20" i="1"/>
  <c r="KB20" i="1"/>
  <c r="KA20" i="1"/>
  <c r="JZ20" i="1"/>
  <c r="LB20" i="1"/>
  <c r="KF20" i="1"/>
  <c r="KE20" i="1"/>
  <c r="KD20" i="1"/>
  <c r="KC20" i="1"/>
  <c r="KS21" i="1"/>
  <c r="LC21" i="1"/>
  <c r="KF21" i="1"/>
  <c r="LB21" i="1"/>
  <c r="KE21" i="1"/>
  <c r="KD21" i="1"/>
  <c r="KC21" i="1"/>
  <c r="KB21" i="1"/>
  <c r="KA21" i="1"/>
  <c r="JZ21" i="1"/>
  <c r="LC24" i="1"/>
  <c r="KF24" i="1"/>
  <c r="KE24" i="1"/>
  <c r="KD24" i="1"/>
  <c r="KC24" i="1"/>
  <c r="KB24" i="1"/>
  <c r="KA24" i="1"/>
  <c r="JZ24" i="1"/>
  <c r="LB24" i="1"/>
  <c r="KS24" i="1"/>
  <c r="KS19" i="1"/>
  <c r="LC19" i="1"/>
  <c r="KF19" i="1"/>
  <c r="KE19" i="1"/>
  <c r="KD19" i="1"/>
  <c r="KC19" i="1"/>
  <c r="KB19" i="1"/>
  <c r="KA19" i="1"/>
  <c r="JZ19" i="1"/>
  <c r="LB19" i="1"/>
  <c r="MP20" i="1"/>
  <c r="MO20" i="1"/>
  <c r="MN20" i="1"/>
  <c r="MM20" i="1"/>
  <c r="ML20" i="1"/>
  <c r="MK20" i="1"/>
  <c r="MJ20" i="1"/>
  <c r="MP21" i="1"/>
  <c r="MO21" i="1"/>
  <c r="MN21" i="1"/>
  <c r="MM21" i="1"/>
  <c r="ML21" i="1"/>
  <c r="MK21" i="1"/>
  <c r="MJ21" i="1"/>
  <c r="MP19" i="1"/>
  <c r="MO19" i="1"/>
  <c r="MN19" i="1"/>
  <c r="MM19" i="1"/>
  <c r="ML19" i="1"/>
  <c r="MK19" i="1"/>
  <c r="MJ19" i="1"/>
  <c r="KM24" i="1"/>
  <c r="KN24" i="1"/>
  <c r="MO18" i="1"/>
  <c r="MN18" i="1"/>
  <c r="MM18" i="1"/>
  <c r="ML18" i="1"/>
  <c r="MK18" i="1"/>
  <c r="MJ18" i="1"/>
  <c r="MP18" i="1"/>
  <c r="KL24" i="1"/>
  <c r="KK24" i="1"/>
  <c r="KJ24" i="1"/>
  <c r="KI24" i="1"/>
  <c r="KN18" i="1"/>
  <c r="KM18" i="1"/>
  <c r="KL18" i="1"/>
  <c r="KK18" i="1"/>
  <c r="KJ18" i="1"/>
  <c r="KI18" i="1"/>
  <c r="KN19" i="1"/>
  <c r="KM19" i="1"/>
  <c r="KL19" i="1"/>
  <c r="KK19" i="1"/>
  <c r="KJ19" i="1"/>
  <c r="KI19" i="1"/>
  <c r="KN20" i="1"/>
  <c r="KM20" i="1"/>
  <c r="KL20" i="1"/>
  <c r="KK20" i="1"/>
  <c r="KJ20" i="1"/>
  <c r="KI20" i="1"/>
  <c r="KN21" i="1"/>
  <c r="KM21" i="1"/>
  <c r="KL21" i="1"/>
  <c r="KK21" i="1"/>
  <c r="KJ21" i="1"/>
  <c r="KI21" i="1"/>
  <c r="AY20" i="1"/>
  <c r="BA20" i="1"/>
  <c r="AZ20" i="1"/>
  <c r="BA19" i="1"/>
  <c r="AZ19" i="1"/>
  <c r="AY19" i="1"/>
  <c r="JK30"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Q20" i="1"/>
  <c r="JD20" i="1"/>
  <c r="KQ21" i="1"/>
  <c r="JD21" i="1"/>
  <c r="KQ19" i="1"/>
  <c r="JD19" i="1"/>
  <c r="KQ18" i="1"/>
  <c r="JD18" i="1"/>
  <c r="BL21" i="1"/>
  <c r="BJ21" i="1"/>
  <c r="BH21" i="1"/>
  <c r="BF21" i="1"/>
  <c r="BP21" i="1"/>
  <c r="BP20" i="1"/>
  <c r="BL20" i="1"/>
  <c r="BJ20" i="1"/>
  <c r="BH20" i="1"/>
  <c r="BF20" i="1"/>
  <c r="BP19" i="1"/>
  <c r="BL19" i="1"/>
  <c r="BJ19" i="1"/>
  <c r="BH19" i="1"/>
  <c r="BF19" i="1"/>
  <c r="BJ18" i="1"/>
  <c r="BH18" i="1"/>
  <c r="BF18" i="1"/>
  <c r="BL18" i="1"/>
  <c r="BP18" i="1"/>
  <c r="LA18" i="1"/>
  <c r="LA19" i="1"/>
  <c r="LA20" i="1"/>
  <c r="LA21" i="1"/>
  <c r="JK19" i="1"/>
  <c r="JK18" i="1"/>
  <c r="AP20" i="1"/>
  <c r="D20" i="1"/>
  <c r="AO20" i="1"/>
  <c r="JK20" i="1"/>
  <c r="CD20" i="1"/>
  <c r="JK21" i="1"/>
  <c r="D21" i="1"/>
  <c r="CD21" i="1"/>
  <c r="CD18" i="1"/>
  <c r="C442" i="4"/>
  <c r="P442" i="4" s="1"/>
  <c r="B441" i="4"/>
  <c r="D19" i="1"/>
  <c r="D18" i="1"/>
  <c r="CY18" i="1"/>
  <c r="CX18" i="1"/>
  <c r="CX19" i="1"/>
  <c r="CY19" i="1"/>
  <c r="JV19" i="1"/>
  <c r="JV18" i="1"/>
  <c r="G456" i="4"/>
  <c r="H505" i="4"/>
  <c r="I506" i="4"/>
  <c r="KX24" i="1"/>
  <c r="KZ18" i="1"/>
  <c r="KX18" i="1"/>
  <c r="KZ19" i="1"/>
  <c r="KX19" i="1"/>
  <c r="KY18" i="1"/>
  <c r="KY20" i="1"/>
  <c r="KY19" i="1"/>
  <c r="MH18" i="1"/>
  <c r="MG18" i="1"/>
  <c r="MH19" i="1"/>
  <c r="MG19" i="1"/>
  <c r="MH30" i="1"/>
  <c r="MG30" i="1"/>
  <c r="MH24" i="1"/>
  <c r="MG24" i="1"/>
  <c r="CC21" i="1"/>
  <c r="CC18" i="1"/>
  <c r="CC19" i="1"/>
  <c r="KR18" i="1"/>
  <c r="KP18" i="1"/>
  <c r="EE18" i="1"/>
  <c r="KO18" i="1"/>
  <c r="ED18" i="1"/>
  <c r="ME18" i="1"/>
  <c r="IH18" i="1"/>
  <c r="KT18" i="1"/>
  <c r="LV18" i="1"/>
  <c r="LU18" i="1"/>
  <c r="MQ18" i="1"/>
  <c r="JY18" i="1"/>
  <c r="JX18" i="1"/>
  <c r="LJ18" i="1"/>
  <c r="KH18" i="1"/>
  <c r="DN18" i="1"/>
  <c r="JU18" i="1"/>
  <c r="DM18" i="1"/>
  <c r="MI18" i="1"/>
  <c r="JT18" i="1"/>
  <c r="IL18" i="1"/>
  <c r="LG18" i="1"/>
  <c r="JS18" i="1"/>
  <c r="LF18" i="1"/>
  <c r="LE18" i="1"/>
  <c r="CK18" i="1"/>
  <c r="LK18" i="1"/>
  <c r="CJ18" i="1"/>
  <c r="LD18" i="1"/>
  <c r="CI18" i="1"/>
  <c r="CH18" i="1"/>
  <c r="CW18" i="1"/>
  <c r="CG18" i="1"/>
  <c r="KW18" i="1"/>
  <c r="IE18" i="1"/>
  <c r="CF18" i="1"/>
  <c r="KV18" i="1"/>
  <c r="CE18" i="1"/>
  <c r="KU18" i="1"/>
  <c r="MQ19" i="1"/>
  <c r="JY19" i="1"/>
  <c r="MI19" i="1"/>
  <c r="JX19" i="1"/>
  <c r="DN19" i="1"/>
  <c r="DM19" i="1"/>
  <c r="LJ19" i="1"/>
  <c r="KH19" i="1"/>
  <c r="CK19" i="1"/>
  <c r="JU19" i="1"/>
  <c r="CJ19" i="1"/>
  <c r="JT19" i="1"/>
  <c r="CI19" i="1"/>
  <c r="IH19" i="1"/>
  <c r="LG19" i="1"/>
  <c r="JS19" i="1"/>
  <c r="IL19" i="1"/>
  <c r="CH19" i="1"/>
  <c r="LF19" i="1"/>
  <c r="CG19" i="1"/>
  <c r="LE19" i="1"/>
  <c r="CF19" i="1"/>
  <c r="LK19" i="1"/>
  <c r="CE19" i="1"/>
  <c r="LD19" i="1"/>
  <c r="CW19" i="1"/>
  <c r="IE19" i="1"/>
  <c r="KW19" i="1"/>
  <c r="KV19" i="1"/>
  <c r="KU19" i="1"/>
  <c r="ME19" i="1"/>
  <c r="KT19" i="1"/>
  <c r="LV19" i="1"/>
  <c r="EE19" i="1"/>
  <c r="LU19" i="1"/>
  <c r="KR19" i="1"/>
  <c r="ED19" i="1"/>
  <c r="KP19" i="1"/>
  <c r="KO19" i="1"/>
  <c r="MI30" i="1"/>
  <c r="BC18" i="1"/>
  <c r="BC19" i="1"/>
  <c r="DN30" i="1"/>
  <c r="P427" i="4"/>
  <c r="C428" i="4"/>
  <c r="F508" i="4"/>
  <c r="E508" i="4"/>
  <c r="D508" i="4"/>
  <c r="Q508" i="4" s="1"/>
  <c r="U443" i="4"/>
  <c r="V444" i="4"/>
  <c r="S427" i="4"/>
  <c r="B427" i="4"/>
  <c r="LP30" i="1"/>
  <c r="DM30" i="1"/>
  <c r="CL30" i="1"/>
  <c r="CM30" i="1"/>
  <c r="DU30" i="1"/>
  <c r="LM30" i="1"/>
  <c r="LN30" i="1"/>
  <c r="LO30" i="1"/>
  <c r="R480" i="4"/>
  <c r="A509" i="4"/>
  <c r="R483" i="4"/>
  <c r="R477" i="4"/>
  <c r="R474" i="4"/>
  <c r="KH24" i="1"/>
  <c r="DU24" i="1"/>
  <c r="DN24" i="1"/>
  <c r="DM24" i="1"/>
  <c r="AX18" i="1"/>
  <c r="OL18" i="1"/>
  <c r="BB18" i="1"/>
  <c r="BB19" i="1"/>
  <c r="AX19" i="1"/>
  <c r="OL19" i="1"/>
  <c r="BK16" i="1"/>
  <c r="BK20" i="1" s="1"/>
  <c r="BM16" i="1"/>
  <c r="BM20" i="1" s="1"/>
  <c r="BO16" i="1"/>
  <c r="BO20" i="1" s="1"/>
  <c r="BG16" i="1"/>
  <c r="BG18" i="1" s="1"/>
  <c r="IP5" i="1"/>
  <c r="IP131" i="1" s="1"/>
  <c r="IO5" i="1"/>
  <c r="IO131" i="1" s="1"/>
  <c r="CM5" i="1"/>
  <c r="CM131" i="1" s="1"/>
  <c r="CL5" i="1"/>
  <c r="CL131" i="1" s="1"/>
  <c r="DT5" i="1"/>
  <c r="DT131" i="1" s="1"/>
  <c r="BG81" i="1" l="1"/>
  <c r="BG90" i="1"/>
  <c r="BG118" i="1"/>
  <c r="BG72" i="1"/>
  <c r="KX119" i="1"/>
  <c r="KX122" i="1"/>
  <c r="KX120" i="1"/>
  <c r="KX121" i="1"/>
  <c r="KX123" i="1"/>
  <c r="KK120" i="1"/>
  <c r="KK121" i="1"/>
  <c r="KK119" i="1"/>
  <c r="KK122" i="1"/>
  <c r="KK123" i="1"/>
  <c r="KD120" i="1"/>
  <c r="KD121" i="1"/>
  <c r="KD119" i="1"/>
  <c r="KD122" i="1"/>
  <c r="KD123" i="1"/>
  <c r="DL120" i="1"/>
  <c r="DL119" i="1"/>
  <c r="DL122" i="1"/>
  <c r="DL121" i="1"/>
  <c r="DL123" i="1"/>
  <c r="DG119" i="1"/>
  <c r="DG122" i="1"/>
  <c r="DG120" i="1"/>
  <c r="DG123" i="1"/>
  <c r="DG121" i="1"/>
  <c r="IY120" i="1"/>
  <c r="IY119" i="1"/>
  <c r="IY122" i="1"/>
  <c r="IY121" i="1"/>
  <c r="IY123" i="1"/>
  <c r="OK119" i="1"/>
  <c r="OK121" i="1"/>
  <c r="OK122" i="1"/>
  <c r="OK120" i="1"/>
  <c r="OK123" i="1"/>
  <c r="OI119" i="1"/>
  <c r="OI122" i="1"/>
  <c r="OI121" i="1"/>
  <c r="OI120" i="1"/>
  <c r="OI123" i="1"/>
  <c r="OF119" i="1"/>
  <c r="OF120" i="1"/>
  <c r="OF122" i="1"/>
  <c r="OF121" i="1"/>
  <c r="OF123" i="1"/>
  <c r="MY120" i="1"/>
  <c r="MY121" i="1"/>
  <c r="MY119" i="1"/>
  <c r="MY122" i="1"/>
  <c r="MY123" i="1"/>
  <c r="OA120" i="1"/>
  <c r="OA121" i="1"/>
  <c r="OA119" i="1"/>
  <c r="OA122" i="1"/>
  <c r="OA123" i="1"/>
  <c r="NH122" i="1"/>
  <c r="NH119" i="1"/>
  <c r="NH121" i="1"/>
  <c r="NH120" i="1"/>
  <c r="NH123" i="1"/>
  <c r="DY122" i="1"/>
  <c r="DY119" i="1"/>
  <c r="DY120" i="1"/>
  <c r="DY121" i="1"/>
  <c r="DY123" i="1"/>
  <c r="DN122" i="1"/>
  <c r="DN121" i="1"/>
  <c r="DN120" i="1"/>
  <c r="DN119" i="1"/>
  <c r="DN123" i="1"/>
  <c r="MG119" i="1"/>
  <c r="MG121" i="1"/>
  <c r="MG120" i="1"/>
  <c r="MG122" i="1"/>
  <c r="MG123" i="1"/>
  <c r="KL122" i="1"/>
  <c r="KL120" i="1"/>
  <c r="KL121" i="1"/>
  <c r="KL119" i="1"/>
  <c r="KL123" i="1"/>
  <c r="KN119" i="1"/>
  <c r="KN121" i="1"/>
  <c r="KN120" i="1"/>
  <c r="KN122" i="1"/>
  <c r="KN123" i="1"/>
  <c r="KE119" i="1"/>
  <c r="KE122" i="1"/>
  <c r="KE120" i="1"/>
  <c r="KE123" i="1"/>
  <c r="KE121" i="1"/>
  <c r="DD120" i="1"/>
  <c r="DD119" i="1"/>
  <c r="DD122" i="1"/>
  <c r="DD121" i="1"/>
  <c r="DD123" i="1"/>
  <c r="DA122" i="1"/>
  <c r="DA120" i="1"/>
  <c r="DA121" i="1"/>
  <c r="DA123" i="1"/>
  <c r="DA119" i="1"/>
  <c r="IX120" i="1"/>
  <c r="IX121" i="1"/>
  <c r="IX119" i="1"/>
  <c r="IX122" i="1"/>
  <c r="IX123" i="1"/>
  <c r="NV120" i="1"/>
  <c r="NV122" i="1"/>
  <c r="NV119" i="1"/>
  <c r="NV121" i="1"/>
  <c r="NV123" i="1"/>
  <c r="ND119" i="1"/>
  <c r="ND120" i="1"/>
  <c r="ND122" i="1"/>
  <c r="ND121" i="1"/>
  <c r="ND123" i="1"/>
  <c r="NQ122" i="1"/>
  <c r="NQ121" i="1"/>
  <c r="NQ123" i="1"/>
  <c r="NQ119" i="1"/>
  <c r="NQ120" i="1"/>
  <c r="OC122" i="1"/>
  <c r="OC119" i="1"/>
  <c r="OC121" i="1"/>
  <c r="OC120" i="1"/>
  <c r="OC123" i="1"/>
  <c r="NK120" i="1"/>
  <c r="NK121" i="1"/>
  <c r="NK119" i="1"/>
  <c r="NK122" i="1"/>
  <c r="NK123" i="1"/>
  <c r="MT123" i="1"/>
  <c r="MT121" i="1"/>
  <c r="MT119" i="1"/>
  <c r="MT120" i="1"/>
  <c r="MT122" i="1"/>
  <c r="DZ120" i="1"/>
  <c r="DZ122" i="1"/>
  <c r="DZ121" i="1"/>
  <c r="DZ119" i="1"/>
  <c r="DZ123" i="1"/>
  <c r="DM120" i="1"/>
  <c r="DM121" i="1"/>
  <c r="DM119" i="1"/>
  <c r="DM123" i="1"/>
  <c r="DM122" i="1"/>
  <c r="MH119" i="1"/>
  <c r="MH122" i="1"/>
  <c r="MH120" i="1"/>
  <c r="MH121" i="1"/>
  <c r="MH123" i="1"/>
  <c r="KM119" i="1"/>
  <c r="KM121" i="1"/>
  <c r="KM120" i="1"/>
  <c r="KM123" i="1"/>
  <c r="KM122" i="1"/>
  <c r="KS119" i="1"/>
  <c r="KS122" i="1"/>
  <c r="KS123" i="1"/>
  <c r="KS120" i="1"/>
  <c r="KS121" i="1"/>
  <c r="KF122" i="1"/>
  <c r="KF120" i="1"/>
  <c r="KF119" i="1"/>
  <c r="KF121" i="1"/>
  <c r="KF123" i="1"/>
  <c r="DK119" i="1"/>
  <c r="DK122" i="1"/>
  <c r="DK121" i="1"/>
  <c r="DK120" i="1"/>
  <c r="DK123" i="1"/>
  <c r="II122" i="1"/>
  <c r="II120" i="1"/>
  <c r="II121" i="1"/>
  <c r="II119" i="1"/>
  <c r="II123" i="1"/>
  <c r="IU119" i="1"/>
  <c r="IU121" i="1"/>
  <c r="IU122" i="1"/>
  <c r="IU120" i="1"/>
  <c r="IU123" i="1"/>
  <c r="JB119" i="1"/>
  <c r="JB120" i="1"/>
  <c r="JB122" i="1"/>
  <c r="JB123" i="1"/>
  <c r="JB121" i="1"/>
  <c r="NG120" i="1"/>
  <c r="NG119" i="1"/>
  <c r="NG122" i="1"/>
  <c r="NG121" i="1"/>
  <c r="NG123" i="1"/>
  <c r="NS120" i="1"/>
  <c r="NS121" i="1"/>
  <c r="NS119" i="1"/>
  <c r="NS122" i="1"/>
  <c r="NS123" i="1"/>
  <c r="OE121" i="1"/>
  <c r="OE122" i="1"/>
  <c r="OE120" i="1"/>
  <c r="OE123" i="1"/>
  <c r="OE119" i="1"/>
  <c r="NN119" i="1"/>
  <c r="NN122" i="1"/>
  <c r="NN120" i="1"/>
  <c r="NN121" i="1"/>
  <c r="NN123" i="1"/>
  <c r="NZ122" i="1"/>
  <c r="NZ121" i="1"/>
  <c r="NZ119" i="1"/>
  <c r="NZ120" i="1"/>
  <c r="NZ123" i="1"/>
  <c r="NW119" i="1"/>
  <c r="NW121" i="1"/>
  <c r="NW122" i="1"/>
  <c r="NW120" i="1"/>
  <c r="NW123" i="1"/>
  <c r="LB120" i="1"/>
  <c r="LB121" i="1"/>
  <c r="LB122" i="1"/>
  <c r="LB119" i="1"/>
  <c r="LB123" i="1"/>
  <c r="LC119" i="1"/>
  <c r="LC121" i="1"/>
  <c r="LC122" i="1"/>
  <c r="LC120" i="1"/>
  <c r="LC123" i="1"/>
  <c r="DJ121" i="1"/>
  <c r="DJ119" i="1"/>
  <c r="DJ122" i="1"/>
  <c r="DJ120" i="1"/>
  <c r="DJ123" i="1"/>
  <c r="IV121" i="1"/>
  <c r="IV119" i="1"/>
  <c r="IV120" i="1"/>
  <c r="IV122" i="1"/>
  <c r="IV123" i="1"/>
  <c r="JF120" i="1"/>
  <c r="JF121" i="1"/>
  <c r="JF119" i="1"/>
  <c r="JF122" i="1"/>
  <c r="JF123" i="1"/>
  <c r="NF121" i="1"/>
  <c r="NF122" i="1"/>
  <c r="NF120" i="1"/>
  <c r="NF119" i="1"/>
  <c r="NF123" i="1"/>
  <c r="OH122" i="1"/>
  <c r="OH121" i="1"/>
  <c r="OH119" i="1"/>
  <c r="OH120" i="1"/>
  <c r="OH123" i="1"/>
  <c r="NP122" i="1"/>
  <c r="NP119" i="1"/>
  <c r="NP120" i="1"/>
  <c r="NP121" i="1"/>
  <c r="NP123" i="1"/>
  <c r="OB120" i="1"/>
  <c r="OB121" i="1"/>
  <c r="OB122" i="1"/>
  <c r="OB119" i="1"/>
  <c r="OB123" i="1"/>
  <c r="MV122" i="1"/>
  <c r="MV120" i="1"/>
  <c r="MV119" i="1"/>
  <c r="MV121" i="1"/>
  <c r="MV123" i="1"/>
  <c r="NX122" i="1"/>
  <c r="NX119" i="1"/>
  <c r="NX120" i="1"/>
  <c r="NX121" i="1"/>
  <c r="NX123" i="1"/>
  <c r="JZ119" i="1"/>
  <c r="JZ122" i="1"/>
  <c r="JZ120" i="1"/>
  <c r="JZ121" i="1"/>
  <c r="JZ123" i="1"/>
  <c r="DI122" i="1"/>
  <c r="DI120" i="1"/>
  <c r="DI121" i="1"/>
  <c r="DI119" i="1"/>
  <c r="DI123" i="1"/>
  <c r="JI122" i="1"/>
  <c r="JI121" i="1"/>
  <c r="JI119" i="1"/>
  <c r="JI123" i="1"/>
  <c r="JI120" i="1"/>
  <c r="JC121" i="1"/>
  <c r="JC120" i="1"/>
  <c r="JC119" i="1"/>
  <c r="JC122" i="1"/>
  <c r="JC123" i="1"/>
  <c r="OJ122" i="1"/>
  <c r="OJ121" i="1"/>
  <c r="OJ119" i="1"/>
  <c r="OJ120" i="1"/>
  <c r="OJ123" i="1"/>
  <c r="NR122" i="1"/>
  <c r="NR121" i="1"/>
  <c r="NR119" i="1"/>
  <c r="NR120" i="1"/>
  <c r="NR123" i="1"/>
  <c r="NA119" i="1"/>
  <c r="NA120" i="1"/>
  <c r="NA121" i="1"/>
  <c r="NA122" i="1"/>
  <c r="NA123" i="1"/>
  <c r="NM119" i="1"/>
  <c r="NM121" i="1"/>
  <c r="NM122" i="1"/>
  <c r="NM120" i="1"/>
  <c r="NM123" i="1"/>
  <c r="NY122" i="1"/>
  <c r="NY123" i="1"/>
  <c r="NY119" i="1"/>
  <c r="NY120" i="1"/>
  <c r="NY121" i="1"/>
  <c r="NI122" i="1"/>
  <c r="NI123" i="1"/>
  <c r="NI121" i="1"/>
  <c r="NI119" i="1"/>
  <c r="NI120" i="1"/>
  <c r="KH121" i="1"/>
  <c r="KH119" i="1"/>
  <c r="KH123" i="1"/>
  <c r="KH122" i="1"/>
  <c r="KH120" i="1"/>
  <c r="KA121" i="1"/>
  <c r="KA120" i="1"/>
  <c r="KA119" i="1"/>
  <c r="KA123" i="1"/>
  <c r="KA122" i="1"/>
  <c r="DH123" i="1"/>
  <c r="DH122" i="1"/>
  <c r="DH119" i="1"/>
  <c r="DH120" i="1"/>
  <c r="DH121" i="1"/>
  <c r="JH122" i="1"/>
  <c r="JH119" i="1"/>
  <c r="JH121" i="1"/>
  <c r="JH120" i="1"/>
  <c r="JH123" i="1"/>
  <c r="IZ122" i="1"/>
  <c r="IZ120" i="1"/>
  <c r="IZ119" i="1"/>
  <c r="IZ121" i="1"/>
  <c r="IZ123" i="1"/>
  <c r="NU122" i="1"/>
  <c r="NU120" i="1"/>
  <c r="NU119" i="1"/>
  <c r="NU121" i="1"/>
  <c r="NU123" i="1"/>
  <c r="OG121" i="1"/>
  <c r="OG119" i="1"/>
  <c r="OG120" i="1"/>
  <c r="OG122" i="1"/>
  <c r="OG123" i="1"/>
  <c r="NO119" i="1"/>
  <c r="NO121" i="1"/>
  <c r="NO122" i="1"/>
  <c r="NO120" i="1"/>
  <c r="NO123" i="1"/>
  <c r="MX120" i="1"/>
  <c r="MX122" i="1"/>
  <c r="MX119" i="1"/>
  <c r="MX123" i="1"/>
  <c r="MX121" i="1"/>
  <c r="MU121" i="1"/>
  <c r="MU120" i="1"/>
  <c r="MU119" i="1"/>
  <c r="MU122" i="1"/>
  <c r="MU123" i="1"/>
  <c r="MR120" i="1"/>
  <c r="MR122" i="1"/>
  <c r="MR121" i="1"/>
  <c r="MR123" i="1"/>
  <c r="MR119" i="1"/>
  <c r="EC122" i="1"/>
  <c r="EC119" i="1"/>
  <c r="EC121" i="1"/>
  <c r="EC120" i="1"/>
  <c r="EC123" i="1"/>
  <c r="KI122" i="1"/>
  <c r="KI123" i="1"/>
  <c r="KI121" i="1"/>
  <c r="KI119" i="1"/>
  <c r="KI120" i="1"/>
  <c r="KB122" i="1"/>
  <c r="KB123" i="1"/>
  <c r="KB121" i="1"/>
  <c r="KB119" i="1"/>
  <c r="KB120" i="1"/>
  <c r="DF121" i="1"/>
  <c r="DF120" i="1"/>
  <c r="DF119" i="1"/>
  <c r="DF123" i="1"/>
  <c r="DF122" i="1"/>
  <c r="DC120" i="1"/>
  <c r="DC122" i="1"/>
  <c r="DC119" i="1"/>
  <c r="DC121" i="1"/>
  <c r="DC123" i="1"/>
  <c r="JG119" i="1"/>
  <c r="JG122" i="1"/>
  <c r="JG120" i="1"/>
  <c r="JG121" i="1"/>
  <c r="JG123" i="1"/>
  <c r="IW119" i="1"/>
  <c r="IW120" i="1"/>
  <c r="IW121" i="1"/>
  <c r="IW122" i="1"/>
  <c r="IW123" i="1"/>
  <c r="NT122" i="1"/>
  <c r="NT119" i="1"/>
  <c r="NT121" i="1"/>
  <c r="NT123" i="1"/>
  <c r="NT120" i="1"/>
  <c r="NC123" i="1"/>
  <c r="NC122" i="1"/>
  <c r="NC120" i="1"/>
  <c r="NC121" i="1"/>
  <c r="NC119" i="1"/>
  <c r="MZ122" i="1"/>
  <c r="MZ123" i="1"/>
  <c r="MZ119" i="1"/>
  <c r="MZ121" i="1"/>
  <c r="MZ120" i="1"/>
  <c r="MW120" i="1"/>
  <c r="MW122" i="1"/>
  <c r="MW119" i="1"/>
  <c r="MW121" i="1"/>
  <c r="MW123" i="1"/>
  <c r="NJ119" i="1"/>
  <c r="NJ120" i="1"/>
  <c r="NJ121" i="1"/>
  <c r="NJ122" i="1"/>
  <c r="NJ123" i="1"/>
  <c r="DX121" i="1"/>
  <c r="DX119" i="1"/>
  <c r="DX120" i="1"/>
  <c r="DX122" i="1"/>
  <c r="DX123" i="1"/>
  <c r="EA119" i="1"/>
  <c r="EA120" i="1"/>
  <c r="EA121" i="1"/>
  <c r="EA122" i="1"/>
  <c r="EA123" i="1"/>
  <c r="DU120" i="1"/>
  <c r="DU121" i="1"/>
  <c r="DU122" i="1"/>
  <c r="DU119" i="1"/>
  <c r="DU123" i="1"/>
  <c r="KJ119" i="1"/>
  <c r="KJ120" i="1"/>
  <c r="KJ121" i="1"/>
  <c r="KJ123" i="1"/>
  <c r="KJ122" i="1"/>
  <c r="KC119" i="1"/>
  <c r="KC121" i="1"/>
  <c r="KC122" i="1"/>
  <c r="KC120" i="1"/>
  <c r="KC123" i="1"/>
  <c r="DE119" i="1"/>
  <c r="DE122" i="1"/>
  <c r="DE120" i="1"/>
  <c r="DE123" i="1"/>
  <c r="DE121" i="1"/>
  <c r="DB121" i="1"/>
  <c r="DB119" i="1"/>
  <c r="DB122" i="1"/>
  <c r="DB120" i="1"/>
  <c r="DB123" i="1"/>
  <c r="JA121" i="1"/>
  <c r="JA120" i="1"/>
  <c r="JA122" i="1"/>
  <c r="JA123" i="1"/>
  <c r="JA119" i="1"/>
  <c r="NE120" i="1"/>
  <c r="NE119" i="1"/>
  <c r="NE121" i="1"/>
  <c r="NE122" i="1"/>
  <c r="NE123" i="1"/>
  <c r="NB121" i="1"/>
  <c r="NB119" i="1"/>
  <c r="NB120" i="1"/>
  <c r="NB122" i="1"/>
  <c r="NB123" i="1"/>
  <c r="OD120" i="1"/>
  <c r="OD119" i="1"/>
  <c r="OD123" i="1"/>
  <c r="OD122" i="1"/>
  <c r="OD121" i="1"/>
  <c r="NL121" i="1"/>
  <c r="NL122" i="1"/>
  <c r="NL119" i="1"/>
  <c r="NL120" i="1"/>
  <c r="NL123" i="1"/>
  <c r="MS119" i="1"/>
  <c r="MS120" i="1"/>
  <c r="MS121" i="1"/>
  <c r="MS122" i="1"/>
  <c r="MS123" i="1"/>
  <c r="CZ25" i="1"/>
  <c r="CZ122" i="1"/>
  <c r="CZ121" i="1"/>
  <c r="CZ119" i="1"/>
  <c r="CZ120" i="1"/>
  <c r="CZ123" i="1"/>
  <c r="EB119" i="1"/>
  <c r="EB121" i="1"/>
  <c r="EB122" i="1"/>
  <c r="EB120" i="1"/>
  <c r="EB123" i="1"/>
  <c r="AU26" i="1"/>
  <c r="AU25" i="1"/>
  <c r="AV26" i="1"/>
  <c r="AV25" i="1"/>
  <c r="CZ101" i="1"/>
  <c r="CZ36" i="1"/>
  <c r="CZ35" i="1"/>
  <c r="KH112" i="1"/>
  <c r="KH114" i="1"/>
  <c r="KH113" i="1"/>
  <c r="KI112" i="1"/>
  <c r="KI113" i="1"/>
  <c r="KI114" i="1"/>
  <c r="KB112" i="1"/>
  <c r="KB113" i="1"/>
  <c r="KB114" i="1"/>
  <c r="DF112" i="1"/>
  <c r="DF113" i="1"/>
  <c r="DF114" i="1"/>
  <c r="DC114" i="1"/>
  <c r="DC113" i="1"/>
  <c r="DC112" i="1"/>
  <c r="JG114" i="1"/>
  <c r="JG113" i="1"/>
  <c r="JG112" i="1"/>
  <c r="IW114" i="1"/>
  <c r="IW113" i="1"/>
  <c r="IW112" i="1"/>
  <c r="NT112" i="1"/>
  <c r="NT113" i="1"/>
  <c r="NT114" i="1"/>
  <c r="NC113" i="1"/>
  <c r="NC112" i="1"/>
  <c r="NC114" i="1"/>
  <c r="MZ112" i="1"/>
  <c r="MZ113" i="1"/>
  <c r="MZ114" i="1"/>
  <c r="MW113" i="1"/>
  <c r="MW114" i="1"/>
  <c r="MW112" i="1"/>
  <c r="NJ114" i="1"/>
  <c r="NJ113" i="1"/>
  <c r="NJ112" i="1"/>
  <c r="KJ113" i="1"/>
  <c r="KJ112" i="1"/>
  <c r="KJ114" i="1"/>
  <c r="KC113" i="1"/>
  <c r="KC112" i="1"/>
  <c r="KC114" i="1"/>
  <c r="DE112" i="1"/>
  <c r="DE113" i="1"/>
  <c r="DE114" i="1"/>
  <c r="DB112" i="1"/>
  <c r="DB114" i="1"/>
  <c r="DB113" i="1"/>
  <c r="JA114" i="1"/>
  <c r="JA112" i="1"/>
  <c r="JA113" i="1"/>
  <c r="NE114" i="1"/>
  <c r="NE113" i="1"/>
  <c r="NE112" i="1"/>
  <c r="NB114" i="1"/>
  <c r="NB113" i="1"/>
  <c r="NB112" i="1"/>
  <c r="OD114" i="1"/>
  <c r="OD113" i="1"/>
  <c r="OD112" i="1"/>
  <c r="NL112" i="1"/>
  <c r="NL114" i="1"/>
  <c r="NL113" i="1"/>
  <c r="MS112" i="1"/>
  <c r="MS113" i="1"/>
  <c r="MS114" i="1"/>
  <c r="KX113" i="1"/>
  <c r="KX114" i="1"/>
  <c r="KX112" i="1"/>
  <c r="KK114" i="1"/>
  <c r="KK112" i="1"/>
  <c r="KK113" i="1"/>
  <c r="KD114" i="1"/>
  <c r="KD112" i="1"/>
  <c r="KD113" i="1"/>
  <c r="DL114" i="1"/>
  <c r="DL113" i="1"/>
  <c r="DL112" i="1"/>
  <c r="DG114" i="1"/>
  <c r="DG112" i="1"/>
  <c r="DG113" i="1"/>
  <c r="IY113" i="1"/>
  <c r="IY112" i="1"/>
  <c r="IY114" i="1"/>
  <c r="OK112" i="1"/>
  <c r="OK113" i="1"/>
  <c r="OK114" i="1"/>
  <c r="OI114" i="1"/>
  <c r="OI112" i="1"/>
  <c r="OI113" i="1"/>
  <c r="OF112" i="1"/>
  <c r="OF113" i="1"/>
  <c r="OF114" i="1"/>
  <c r="MY112" i="1"/>
  <c r="MY114" i="1"/>
  <c r="MY113" i="1"/>
  <c r="OA114" i="1"/>
  <c r="OA112" i="1"/>
  <c r="OA113" i="1"/>
  <c r="NH113" i="1"/>
  <c r="NH114" i="1"/>
  <c r="NH112" i="1"/>
  <c r="MG114" i="1"/>
  <c r="MG112" i="1"/>
  <c r="MG113" i="1"/>
  <c r="KL112" i="1"/>
  <c r="KL113" i="1"/>
  <c r="KL114" i="1"/>
  <c r="KN114" i="1"/>
  <c r="KN112" i="1"/>
  <c r="KN113" i="1"/>
  <c r="KE114" i="1"/>
  <c r="KE112" i="1"/>
  <c r="KE113" i="1"/>
  <c r="DD114" i="1"/>
  <c r="DD113" i="1"/>
  <c r="DD112" i="1"/>
  <c r="DA113" i="1"/>
  <c r="DA112" i="1"/>
  <c r="DA114" i="1"/>
  <c r="IX114" i="1"/>
  <c r="IX113" i="1"/>
  <c r="IX112" i="1"/>
  <c r="NV112" i="1"/>
  <c r="NV113" i="1"/>
  <c r="NV114" i="1"/>
  <c r="ND114" i="1"/>
  <c r="ND112" i="1"/>
  <c r="ND113" i="1"/>
  <c r="NQ112" i="1"/>
  <c r="NQ113" i="1"/>
  <c r="NQ114" i="1"/>
  <c r="OC112" i="1"/>
  <c r="OC114" i="1"/>
  <c r="OC113" i="1"/>
  <c r="NK113" i="1"/>
  <c r="NK114" i="1"/>
  <c r="NK112" i="1"/>
  <c r="MT114" i="1"/>
  <c r="MT113" i="1"/>
  <c r="MT112" i="1"/>
  <c r="EC112" i="1"/>
  <c r="EC113" i="1"/>
  <c r="EC114" i="1"/>
  <c r="MH112" i="1"/>
  <c r="MH113" i="1"/>
  <c r="MH114" i="1"/>
  <c r="KM114" i="1"/>
  <c r="KM112" i="1"/>
  <c r="KM113" i="1"/>
  <c r="KS114" i="1"/>
  <c r="KS112" i="1"/>
  <c r="KS113" i="1"/>
  <c r="KF114" i="1"/>
  <c r="KF112" i="1"/>
  <c r="KF113" i="1"/>
  <c r="DK113" i="1"/>
  <c r="DK114" i="1"/>
  <c r="DK112" i="1"/>
  <c r="II113" i="1"/>
  <c r="II114" i="1"/>
  <c r="II112" i="1"/>
  <c r="IU113" i="1"/>
  <c r="IU114" i="1"/>
  <c r="IU112" i="1"/>
  <c r="JB113" i="1"/>
  <c r="JB114" i="1"/>
  <c r="JB112" i="1"/>
  <c r="NG112" i="1"/>
  <c r="NG113" i="1"/>
  <c r="NG114" i="1"/>
  <c r="NS114" i="1"/>
  <c r="NS113" i="1"/>
  <c r="NS112" i="1"/>
  <c r="OE113" i="1"/>
  <c r="OE114" i="1"/>
  <c r="OE112" i="1"/>
  <c r="NN113" i="1"/>
  <c r="NN112" i="1"/>
  <c r="NN114" i="1"/>
  <c r="NZ113" i="1"/>
  <c r="NZ112" i="1"/>
  <c r="NZ114" i="1"/>
  <c r="NW113" i="1"/>
  <c r="NW114" i="1"/>
  <c r="NW112" i="1"/>
  <c r="DX113" i="1"/>
  <c r="DX112" i="1"/>
  <c r="DX114" i="1"/>
  <c r="EA113" i="1"/>
  <c r="EA112" i="1"/>
  <c r="EA114" i="1"/>
  <c r="LB114" i="1"/>
  <c r="LB112" i="1"/>
  <c r="LB113" i="1"/>
  <c r="LC113" i="1"/>
  <c r="LC114" i="1"/>
  <c r="LC112" i="1"/>
  <c r="DJ112" i="1"/>
  <c r="DJ113" i="1"/>
  <c r="DJ114" i="1"/>
  <c r="IV112" i="1"/>
  <c r="IV113" i="1"/>
  <c r="IV114" i="1"/>
  <c r="JF113" i="1"/>
  <c r="JF112" i="1"/>
  <c r="JF114" i="1"/>
  <c r="NF114" i="1"/>
  <c r="NF112" i="1"/>
  <c r="NF113" i="1"/>
  <c r="OH113" i="1"/>
  <c r="OH112" i="1"/>
  <c r="OH114" i="1"/>
  <c r="NP114" i="1"/>
  <c r="NP112" i="1"/>
  <c r="NP113" i="1"/>
  <c r="OB112" i="1"/>
  <c r="OB113" i="1"/>
  <c r="OB114" i="1"/>
  <c r="MV112" i="1"/>
  <c r="MV114" i="1"/>
  <c r="MV113" i="1"/>
  <c r="NX114" i="1"/>
  <c r="NX113" i="1"/>
  <c r="NX112" i="1"/>
  <c r="CZ114" i="1"/>
  <c r="CZ112" i="1"/>
  <c r="CZ113" i="1"/>
  <c r="EB113" i="1"/>
  <c r="EB114" i="1"/>
  <c r="EB112" i="1"/>
  <c r="DM114" i="1"/>
  <c r="DM112" i="1"/>
  <c r="DM113" i="1"/>
  <c r="DN113" i="1"/>
  <c r="DN112" i="1"/>
  <c r="DN114" i="1"/>
  <c r="DU113" i="1"/>
  <c r="DU114" i="1"/>
  <c r="DU112" i="1"/>
  <c r="JZ113" i="1"/>
  <c r="JZ114" i="1"/>
  <c r="JZ112" i="1"/>
  <c r="DI113" i="1"/>
  <c r="DI114" i="1"/>
  <c r="DI112" i="1"/>
  <c r="JI113" i="1"/>
  <c r="JI112" i="1"/>
  <c r="JI114" i="1"/>
  <c r="JC113" i="1"/>
  <c r="JC114" i="1"/>
  <c r="JC112" i="1"/>
  <c r="OJ113" i="1"/>
  <c r="OJ114" i="1"/>
  <c r="OJ112" i="1"/>
  <c r="NR113" i="1"/>
  <c r="NR112" i="1"/>
  <c r="NR114" i="1"/>
  <c r="NA112" i="1"/>
  <c r="NA113" i="1"/>
  <c r="NA114" i="1"/>
  <c r="NM114" i="1"/>
  <c r="NM113" i="1"/>
  <c r="NM112" i="1"/>
  <c r="NY113" i="1"/>
  <c r="NY114" i="1"/>
  <c r="NY112" i="1"/>
  <c r="NI112" i="1"/>
  <c r="NI113" i="1"/>
  <c r="NI114" i="1"/>
  <c r="DY112" i="1"/>
  <c r="DY114" i="1"/>
  <c r="DY113" i="1"/>
  <c r="KA114" i="1"/>
  <c r="KA113" i="1"/>
  <c r="KA112" i="1"/>
  <c r="DH113" i="1"/>
  <c r="DH112" i="1"/>
  <c r="DH114" i="1"/>
  <c r="JH113" i="1"/>
  <c r="JH114" i="1"/>
  <c r="JH112" i="1"/>
  <c r="IZ112" i="1"/>
  <c r="IZ113" i="1"/>
  <c r="IZ114" i="1"/>
  <c r="NU114" i="1"/>
  <c r="NU113" i="1"/>
  <c r="NU112" i="1"/>
  <c r="OG114" i="1"/>
  <c r="OG112" i="1"/>
  <c r="OG113" i="1"/>
  <c r="NO113" i="1"/>
  <c r="NO114" i="1"/>
  <c r="NO112" i="1"/>
  <c r="MX113" i="1"/>
  <c r="MX112" i="1"/>
  <c r="MX114" i="1"/>
  <c r="MU114" i="1"/>
  <c r="MU112" i="1"/>
  <c r="MU113" i="1"/>
  <c r="MR114" i="1"/>
  <c r="MR113" i="1"/>
  <c r="MR112" i="1"/>
  <c r="DZ113" i="1"/>
  <c r="DZ114" i="1"/>
  <c r="DZ112" i="1"/>
  <c r="CZ34" i="1"/>
  <c r="CZ33" i="1"/>
  <c r="EA31" i="1"/>
  <c r="EA32" i="1"/>
  <c r="EA33" i="1"/>
  <c r="EA34" i="1"/>
  <c r="EA35" i="1"/>
  <c r="EA36" i="1"/>
  <c r="EA37" i="1"/>
  <c r="EC25" i="1"/>
  <c r="EC26" i="1"/>
  <c r="EC100" i="1"/>
  <c r="EC111" i="1"/>
  <c r="EC101" i="1"/>
  <c r="EC110" i="1"/>
  <c r="CZ32" i="1"/>
  <c r="EB31" i="1"/>
  <c r="EB32" i="1"/>
  <c r="EB33" i="1"/>
  <c r="EB34" i="1"/>
  <c r="EB35" i="1"/>
  <c r="EB36" i="1"/>
  <c r="EB37" i="1"/>
  <c r="EA25" i="1"/>
  <c r="EA110" i="1"/>
  <c r="EA111" i="1"/>
  <c r="EA26" i="1"/>
  <c r="EA101" i="1"/>
  <c r="EA100" i="1"/>
  <c r="CZ31" i="1"/>
  <c r="EC31" i="1"/>
  <c r="EC32" i="1"/>
  <c r="EC33" i="1"/>
  <c r="EC34" i="1"/>
  <c r="EC35" i="1"/>
  <c r="EC36" i="1"/>
  <c r="EC37" i="1"/>
  <c r="EB110" i="1"/>
  <c r="EB25" i="1"/>
  <c r="EB100" i="1"/>
  <c r="EB26" i="1"/>
  <c r="EB111" i="1"/>
  <c r="EB101" i="1"/>
  <c r="BG109" i="1"/>
  <c r="BG105" i="1"/>
  <c r="DY31" i="1"/>
  <c r="DY32" i="1"/>
  <c r="DY33" i="1"/>
  <c r="DY34" i="1"/>
  <c r="DY35" i="1"/>
  <c r="DY36" i="1"/>
  <c r="DY37" i="1"/>
  <c r="DY26" i="1"/>
  <c r="DY110" i="1"/>
  <c r="DY111" i="1"/>
  <c r="DY101" i="1"/>
  <c r="DY25" i="1"/>
  <c r="DY100" i="1"/>
  <c r="DZ31" i="1"/>
  <c r="DZ32" i="1"/>
  <c r="DZ33" i="1"/>
  <c r="DZ34" i="1"/>
  <c r="DZ35" i="1"/>
  <c r="DZ36" i="1"/>
  <c r="DZ37" i="1"/>
  <c r="DZ100" i="1"/>
  <c r="DZ101" i="1"/>
  <c r="DZ111" i="1"/>
  <c r="DZ110" i="1"/>
  <c r="DZ25" i="1"/>
  <c r="DZ26" i="1"/>
  <c r="KL111" i="1"/>
  <c r="KL110" i="1"/>
  <c r="KN110" i="1"/>
  <c r="KN111" i="1"/>
  <c r="KE111" i="1"/>
  <c r="KE110" i="1"/>
  <c r="DD111" i="1"/>
  <c r="DD110" i="1"/>
  <c r="DA111" i="1"/>
  <c r="DA110" i="1"/>
  <c r="IX110" i="1"/>
  <c r="IX111" i="1"/>
  <c r="NV110" i="1"/>
  <c r="NV111" i="1"/>
  <c r="ND111" i="1"/>
  <c r="ND110" i="1"/>
  <c r="NQ111" i="1"/>
  <c r="NQ110" i="1"/>
  <c r="OC110" i="1"/>
  <c r="OC111" i="1"/>
  <c r="NK111" i="1"/>
  <c r="NK110" i="1"/>
  <c r="MT111" i="1"/>
  <c r="MT110" i="1"/>
  <c r="MG110" i="1"/>
  <c r="MG111" i="1"/>
  <c r="DM110" i="1"/>
  <c r="DM111" i="1"/>
  <c r="MH110" i="1"/>
  <c r="MH111" i="1"/>
  <c r="KM110" i="1"/>
  <c r="KM111" i="1"/>
  <c r="KS111" i="1"/>
  <c r="KS110" i="1"/>
  <c r="KF111" i="1"/>
  <c r="KF110" i="1"/>
  <c r="DK111" i="1"/>
  <c r="DK110" i="1"/>
  <c r="II110" i="1"/>
  <c r="II111" i="1"/>
  <c r="IU110" i="1"/>
  <c r="IU111" i="1"/>
  <c r="JB111" i="1"/>
  <c r="JB110" i="1"/>
  <c r="NG110" i="1"/>
  <c r="NG111" i="1"/>
  <c r="NS110" i="1"/>
  <c r="NS111" i="1"/>
  <c r="OE110" i="1"/>
  <c r="OE111" i="1"/>
  <c r="NN110" i="1"/>
  <c r="NN111" i="1"/>
  <c r="NZ110" i="1"/>
  <c r="NZ111" i="1"/>
  <c r="NW110" i="1"/>
  <c r="NW111" i="1"/>
  <c r="DN111" i="1"/>
  <c r="DN110" i="1"/>
  <c r="LB111" i="1"/>
  <c r="LB110" i="1"/>
  <c r="LC110" i="1"/>
  <c r="LC111" i="1"/>
  <c r="DJ111" i="1"/>
  <c r="DJ110" i="1"/>
  <c r="IV110" i="1"/>
  <c r="IV111" i="1"/>
  <c r="JF110" i="1"/>
  <c r="JF111" i="1"/>
  <c r="NF111" i="1"/>
  <c r="NF110" i="1"/>
  <c r="OH110" i="1"/>
  <c r="OH111" i="1"/>
  <c r="NP110" i="1"/>
  <c r="NP111" i="1"/>
  <c r="OB110" i="1"/>
  <c r="OB111" i="1"/>
  <c r="MV111" i="1"/>
  <c r="MV110" i="1"/>
  <c r="NX111" i="1"/>
  <c r="NX110" i="1"/>
  <c r="JI111" i="1"/>
  <c r="JI110" i="1"/>
  <c r="JC111" i="1"/>
  <c r="JC110" i="1"/>
  <c r="OJ110" i="1"/>
  <c r="OJ111" i="1"/>
  <c r="NR110" i="1"/>
  <c r="NR111" i="1"/>
  <c r="NA111" i="1"/>
  <c r="NA110" i="1"/>
  <c r="NM110" i="1"/>
  <c r="NM111" i="1"/>
  <c r="NY111" i="1"/>
  <c r="NY110" i="1"/>
  <c r="NI111" i="1"/>
  <c r="NI110" i="1"/>
  <c r="DI111" i="1"/>
  <c r="DI110" i="1"/>
  <c r="KH110" i="1"/>
  <c r="KH111" i="1"/>
  <c r="KA111" i="1"/>
  <c r="KA110" i="1"/>
  <c r="DH110" i="1"/>
  <c r="DH111" i="1"/>
  <c r="JH111" i="1"/>
  <c r="JH110" i="1"/>
  <c r="IZ110" i="1"/>
  <c r="IZ111" i="1"/>
  <c r="NU111" i="1"/>
  <c r="NU110" i="1"/>
  <c r="OG110" i="1"/>
  <c r="OG111" i="1"/>
  <c r="NO110" i="1"/>
  <c r="NO111" i="1"/>
  <c r="MX110" i="1"/>
  <c r="MX111" i="1"/>
  <c r="MU111" i="1"/>
  <c r="MU110" i="1"/>
  <c r="MR111" i="1"/>
  <c r="MR110" i="1"/>
  <c r="DX31" i="1"/>
  <c r="DX32" i="1"/>
  <c r="DX33" i="1"/>
  <c r="DX34" i="1"/>
  <c r="DX35" i="1"/>
  <c r="DX36" i="1"/>
  <c r="DX37" i="1"/>
  <c r="JZ110" i="1"/>
  <c r="JZ111" i="1"/>
  <c r="KI111" i="1"/>
  <c r="KI110" i="1"/>
  <c r="KB111" i="1"/>
  <c r="KB110" i="1"/>
  <c r="DF111" i="1"/>
  <c r="DF110" i="1"/>
  <c r="DC111" i="1"/>
  <c r="DC110" i="1"/>
  <c r="JG110" i="1"/>
  <c r="JG111" i="1"/>
  <c r="IW110" i="1"/>
  <c r="IW111" i="1"/>
  <c r="NT111" i="1"/>
  <c r="NT110" i="1"/>
  <c r="NC110" i="1"/>
  <c r="NC111" i="1"/>
  <c r="MZ110" i="1"/>
  <c r="MZ111" i="1"/>
  <c r="MW111" i="1"/>
  <c r="MW110" i="1"/>
  <c r="NJ110" i="1"/>
  <c r="NJ111" i="1"/>
  <c r="KJ111" i="1"/>
  <c r="KJ110" i="1"/>
  <c r="KC110" i="1"/>
  <c r="KC111" i="1"/>
  <c r="DE110" i="1"/>
  <c r="DE111" i="1"/>
  <c r="DB110" i="1"/>
  <c r="DB111" i="1"/>
  <c r="JA111" i="1"/>
  <c r="JA110" i="1"/>
  <c r="NE110" i="1"/>
  <c r="NE111" i="1"/>
  <c r="NB111" i="1"/>
  <c r="NB110" i="1"/>
  <c r="OD110" i="1"/>
  <c r="OD111" i="1"/>
  <c r="NL111" i="1"/>
  <c r="NL110" i="1"/>
  <c r="MS110" i="1"/>
  <c r="MS111" i="1"/>
  <c r="DX25" i="1"/>
  <c r="DX110" i="1"/>
  <c r="DX101" i="1"/>
  <c r="DX26" i="1"/>
  <c r="DX111" i="1"/>
  <c r="DX100" i="1"/>
  <c r="DU110" i="1"/>
  <c r="DU111" i="1"/>
  <c r="KX110" i="1"/>
  <c r="KX111" i="1"/>
  <c r="KK111" i="1"/>
  <c r="KK110" i="1"/>
  <c r="KD111" i="1"/>
  <c r="KD110" i="1"/>
  <c r="DL110" i="1"/>
  <c r="DL111" i="1"/>
  <c r="DG110" i="1"/>
  <c r="DG111" i="1"/>
  <c r="IY110" i="1"/>
  <c r="IY111" i="1"/>
  <c r="OK111" i="1"/>
  <c r="OK110" i="1"/>
  <c r="OI110" i="1"/>
  <c r="OI111" i="1"/>
  <c r="OF111" i="1"/>
  <c r="OF110" i="1"/>
  <c r="MY110" i="1"/>
  <c r="MY111" i="1"/>
  <c r="OA110" i="1"/>
  <c r="OA111" i="1"/>
  <c r="NH110" i="1"/>
  <c r="NH111" i="1"/>
  <c r="CZ110" i="1"/>
  <c r="CZ111" i="1"/>
  <c r="BG63" i="1"/>
  <c r="BG64" i="1" s="1"/>
  <c r="BG99" i="1"/>
  <c r="BG52" i="1"/>
  <c r="NA101" i="1"/>
  <c r="NA100" i="1"/>
  <c r="DM101" i="1"/>
  <c r="DM100" i="1"/>
  <c r="MH101" i="1"/>
  <c r="MH100" i="1"/>
  <c r="KM100" i="1"/>
  <c r="KM101" i="1"/>
  <c r="KS101" i="1"/>
  <c r="KS100" i="1"/>
  <c r="KF100" i="1"/>
  <c r="KF101" i="1"/>
  <c r="DK100" i="1"/>
  <c r="DK101" i="1"/>
  <c r="II100" i="1"/>
  <c r="II101" i="1"/>
  <c r="IU101" i="1"/>
  <c r="IU100" i="1"/>
  <c r="JB100" i="1"/>
  <c r="JB101" i="1"/>
  <c r="NG100" i="1"/>
  <c r="NG101" i="1"/>
  <c r="NS101" i="1"/>
  <c r="NS100" i="1"/>
  <c r="OE101" i="1"/>
  <c r="OE100" i="1"/>
  <c r="NN101" i="1"/>
  <c r="NN100" i="1"/>
  <c r="NZ100" i="1"/>
  <c r="NZ101" i="1"/>
  <c r="NW101" i="1"/>
  <c r="NW100" i="1"/>
  <c r="DN100" i="1"/>
  <c r="DN101" i="1"/>
  <c r="LB101" i="1"/>
  <c r="LB100" i="1"/>
  <c r="LC100" i="1"/>
  <c r="LC101" i="1"/>
  <c r="DJ101" i="1"/>
  <c r="DJ100" i="1"/>
  <c r="IV101" i="1"/>
  <c r="IV100" i="1"/>
  <c r="JF26" i="1"/>
  <c r="JF101" i="1"/>
  <c r="JF100" i="1"/>
  <c r="NF100" i="1"/>
  <c r="NF101" i="1"/>
  <c r="OH100" i="1"/>
  <c r="OH101" i="1"/>
  <c r="NP101" i="1"/>
  <c r="NP100" i="1"/>
  <c r="OB101" i="1"/>
  <c r="OB100" i="1"/>
  <c r="MV100" i="1"/>
  <c r="MV101" i="1"/>
  <c r="NX101" i="1"/>
  <c r="NX100" i="1"/>
  <c r="JZ101" i="1"/>
  <c r="JZ100" i="1"/>
  <c r="NM101" i="1"/>
  <c r="NM100" i="1"/>
  <c r="KH100" i="1"/>
  <c r="KH101" i="1"/>
  <c r="KA100" i="1"/>
  <c r="KA101" i="1"/>
  <c r="DH101" i="1"/>
  <c r="DH100" i="1"/>
  <c r="JH101" i="1"/>
  <c r="JH100" i="1"/>
  <c r="IZ101" i="1"/>
  <c r="IZ100" i="1"/>
  <c r="NU101" i="1"/>
  <c r="NU100" i="1"/>
  <c r="OG100" i="1"/>
  <c r="OG101" i="1"/>
  <c r="NO100" i="1"/>
  <c r="NO101" i="1"/>
  <c r="MX100" i="1"/>
  <c r="MX101" i="1"/>
  <c r="MU100" i="1"/>
  <c r="MU101" i="1"/>
  <c r="MR101" i="1"/>
  <c r="MR100" i="1"/>
  <c r="DI100" i="1"/>
  <c r="DI101" i="1"/>
  <c r="JI100" i="1"/>
  <c r="JI101" i="1"/>
  <c r="OJ101" i="1"/>
  <c r="OJ100" i="1"/>
  <c r="KI100" i="1"/>
  <c r="KI101" i="1"/>
  <c r="KB101" i="1"/>
  <c r="KB100" i="1"/>
  <c r="DF100" i="1"/>
  <c r="DF101" i="1"/>
  <c r="DC101" i="1"/>
  <c r="DC100" i="1"/>
  <c r="JG101" i="1"/>
  <c r="JG100" i="1"/>
  <c r="IW100" i="1"/>
  <c r="IW101" i="1"/>
  <c r="NT101" i="1"/>
  <c r="NT100" i="1"/>
  <c r="NC101" i="1"/>
  <c r="NC100" i="1"/>
  <c r="MZ101" i="1"/>
  <c r="MZ100" i="1"/>
  <c r="MW101" i="1"/>
  <c r="MW100" i="1"/>
  <c r="NJ101" i="1"/>
  <c r="NJ100" i="1"/>
  <c r="DU101" i="1"/>
  <c r="DU100" i="1"/>
  <c r="JC100" i="1"/>
  <c r="JC101" i="1"/>
  <c r="NR101" i="1"/>
  <c r="NR100" i="1"/>
  <c r="KJ101" i="1"/>
  <c r="KJ100" i="1"/>
  <c r="KC101" i="1"/>
  <c r="KC100" i="1"/>
  <c r="DE101" i="1"/>
  <c r="DE100" i="1"/>
  <c r="DB101" i="1"/>
  <c r="DB100" i="1"/>
  <c r="JA101" i="1"/>
  <c r="JA100" i="1"/>
  <c r="NE101" i="1"/>
  <c r="NE100" i="1"/>
  <c r="NB101" i="1"/>
  <c r="NB100" i="1"/>
  <c r="OD100" i="1"/>
  <c r="OD101" i="1"/>
  <c r="NL100" i="1"/>
  <c r="NL101" i="1"/>
  <c r="MS100" i="1"/>
  <c r="MS101" i="1"/>
  <c r="CD25" i="1"/>
  <c r="NY101" i="1"/>
  <c r="NY100" i="1"/>
  <c r="KX101" i="1"/>
  <c r="KX100" i="1"/>
  <c r="KK101" i="1"/>
  <c r="KK100" i="1"/>
  <c r="KD101" i="1"/>
  <c r="KD100" i="1"/>
  <c r="DL101" i="1"/>
  <c r="DL100" i="1"/>
  <c r="DG100" i="1"/>
  <c r="DG101" i="1"/>
  <c r="IY100" i="1"/>
  <c r="IY101" i="1"/>
  <c r="OK100" i="1"/>
  <c r="OK101" i="1"/>
  <c r="OI101" i="1"/>
  <c r="OI100" i="1"/>
  <c r="OF100" i="1"/>
  <c r="OF101" i="1"/>
  <c r="MY101" i="1"/>
  <c r="MY100" i="1"/>
  <c r="OA101" i="1"/>
  <c r="OA100" i="1"/>
  <c r="NH101" i="1"/>
  <c r="NH100" i="1"/>
  <c r="CC25" i="1"/>
  <c r="NI101" i="1"/>
  <c r="NI100" i="1"/>
  <c r="MG100" i="1"/>
  <c r="MG101" i="1"/>
  <c r="KL101" i="1"/>
  <c r="KL100" i="1"/>
  <c r="KN100" i="1"/>
  <c r="KN101" i="1"/>
  <c r="KE100" i="1"/>
  <c r="KE101" i="1"/>
  <c r="DD101" i="1"/>
  <c r="DD100" i="1"/>
  <c r="DA101" i="1"/>
  <c r="DA100" i="1"/>
  <c r="IX100" i="1"/>
  <c r="IX101" i="1"/>
  <c r="NV101" i="1"/>
  <c r="NV100" i="1"/>
  <c r="ND100" i="1"/>
  <c r="ND101" i="1"/>
  <c r="NQ100" i="1"/>
  <c r="NQ101" i="1"/>
  <c r="OC100" i="1"/>
  <c r="OC101" i="1"/>
  <c r="NK101" i="1"/>
  <c r="NK100" i="1"/>
  <c r="MT100" i="1"/>
  <c r="MT101" i="1"/>
  <c r="CE25" i="1"/>
  <c r="CG25" i="1" s="1"/>
  <c r="CG24" i="1"/>
  <c r="CG100" i="1"/>
  <c r="BG24" i="1"/>
  <c r="BG41" i="1"/>
  <c r="OJ31" i="1"/>
  <c r="OJ32" i="1"/>
  <c r="OJ37" i="1"/>
  <c r="OJ33" i="1"/>
  <c r="OJ34" i="1"/>
  <c r="OJ35" i="1"/>
  <c r="OJ36" i="1"/>
  <c r="NR31" i="1"/>
  <c r="NR32" i="1"/>
  <c r="NR37" i="1"/>
  <c r="NR33" i="1"/>
  <c r="NR34" i="1"/>
  <c r="NR35" i="1"/>
  <c r="NR36" i="1"/>
  <c r="OE37" i="1"/>
  <c r="OE32" i="1"/>
  <c r="OE33" i="1"/>
  <c r="OE34" i="1"/>
  <c r="OE35" i="1"/>
  <c r="OE36" i="1"/>
  <c r="OE31" i="1"/>
  <c r="NM31" i="1"/>
  <c r="NM32" i="1"/>
  <c r="NM33" i="1"/>
  <c r="NM34" i="1"/>
  <c r="NM35" i="1"/>
  <c r="NM36" i="1"/>
  <c r="NM37" i="1"/>
  <c r="MU35" i="1"/>
  <c r="MU36" i="1"/>
  <c r="MU31" i="1"/>
  <c r="MU32" i="1"/>
  <c r="MU33" i="1"/>
  <c r="MU34" i="1"/>
  <c r="MU37" i="1"/>
  <c r="NI36" i="1"/>
  <c r="NI31" i="1"/>
  <c r="NI32" i="1"/>
  <c r="NI33" i="1"/>
  <c r="NI34" i="1"/>
  <c r="NI35" i="1"/>
  <c r="NI37" i="1"/>
  <c r="NT26" i="1"/>
  <c r="NT25" i="1"/>
  <c r="NC25" i="1"/>
  <c r="NC26" i="1"/>
  <c r="MZ26" i="1"/>
  <c r="MZ25" i="1"/>
  <c r="MW26" i="1"/>
  <c r="MW25" i="1"/>
  <c r="NJ26" i="1"/>
  <c r="NJ25" i="1"/>
  <c r="NU31" i="1"/>
  <c r="NU32" i="1"/>
  <c r="NU37" i="1"/>
  <c r="NU33" i="1"/>
  <c r="NU34" i="1"/>
  <c r="NU35" i="1"/>
  <c r="NU36" i="1"/>
  <c r="OG35" i="1"/>
  <c r="OG36" i="1"/>
  <c r="OG31" i="1"/>
  <c r="OG32" i="1"/>
  <c r="OG37" i="1"/>
  <c r="OG33" i="1"/>
  <c r="OG34" i="1"/>
  <c r="NO37" i="1"/>
  <c r="NO33" i="1"/>
  <c r="NO34" i="1"/>
  <c r="NO35" i="1"/>
  <c r="NO36" i="1"/>
  <c r="NO31" i="1"/>
  <c r="NO32" i="1"/>
  <c r="MX31" i="1"/>
  <c r="MX32" i="1"/>
  <c r="MX33" i="1"/>
  <c r="MX34" i="1"/>
  <c r="MX35" i="1"/>
  <c r="MX36" i="1"/>
  <c r="MX37" i="1"/>
  <c r="NJ34" i="1"/>
  <c r="NJ35" i="1"/>
  <c r="NJ36" i="1"/>
  <c r="NJ31" i="1"/>
  <c r="NJ32" i="1"/>
  <c r="NJ33" i="1"/>
  <c r="NJ37" i="1"/>
  <c r="MR31" i="1"/>
  <c r="MR32" i="1"/>
  <c r="MR33" i="1"/>
  <c r="MR34" i="1"/>
  <c r="MR35" i="1"/>
  <c r="MR36" i="1"/>
  <c r="MR37" i="1"/>
  <c r="NE26" i="1"/>
  <c r="NE25" i="1"/>
  <c r="NB26" i="1"/>
  <c r="NB25" i="1"/>
  <c r="OD25" i="1"/>
  <c r="OD26" i="1"/>
  <c r="NL26" i="1"/>
  <c r="NL25" i="1"/>
  <c r="MS26" i="1"/>
  <c r="MS25" i="1"/>
  <c r="NT31" i="1"/>
  <c r="NT32" i="1"/>
  <c r="NT37" i="1"/>
  <c r="NT33" i="1"/>
  <c r="NT34" i="1"/>
  <c r="NT35" i="1"/>
  <c r="NT36" i="1"/>
  <c r="NC33" i="1"/>
  <c r="NC34" i="1"/>
  <c r="NC35" i="1"/>
  <c r="NC36" i="1"/>
  <c r="NC31" i="1"/>
  <c r="NC32" i="1"/>
  <c r="NC37" i="1"/>
  <c r="MZ33" i="1"/>
  <c r="MZ34" i="1"/>
  <c r="MZ35" i="1"/>
  <c r="MZ36" i="1"/>
  <c r="MZ37" i="1"/>
  <c r="MZ31" i="1"/>
  <c r="MZ32" i="1"/>
  <c r="NL35" i="1"/>
  <c r="NL36" i="1"/>
  <c r="NL31" i="1"/>
  <c r="NL32" i="1"/>
  <c r="NL33" i="1"/>
  <c r="NL34" i="1"/>
  <c r="NL37" i="1"/>
  <c r="NY31" i="1"/>
  <c r="NY32" i="1"/>
  <c r="NY33" i="1"/>
  <c r="NY34" i="1"/>
  <c r="NY35" i="1"/>
  <c r="NY36" i="1"/>
  <c r="NY37" i="1"/>
  <c r="OK26" i="1"/>
  <c r="OK25" i="1"/>
  <c r="OI26" i="1"/>
  <c r="OI25" i="1"/>
  <c r="OF26" i="1"/>
  <c r="OF25" i="1"/>
  <c r="MY26" i="1"/>
  <c r="MY25" i="1"/>
  <c r="OA25" i="1"/>
  <c r="OA26" i="1"/>
  <c r="NH26" i="1"/>
  <c r="NH25" i="1"/>
  <c r="NE33" i="1"/>
  <c r="NE31" i="1"/>
  <c r="NE34" i="1"/>
  <c r="NE35" i="1"/>
  <c r="NE32" i="1"/>
  <c r="NE36" i="1"/>
  <c r="NE37" i="1"/>
  <c r="NB35" i="1"/>
  <c r="NB36" i="1"/>
  <c r="NB31" i="1"/>
  <c r="NB32" i="1"/>
  <c r="NB37" i="1"/>
  <c r="NB33" i="1"/>
  <c r="NB34" i="1"/>
  <c r="OD31" i="1"/>
  <c r="OD32" i="1"/>
  <c r="OD33" i="1"/>
  <c r="OD34" i="1"/>
  <c r="OD35" i="1"/>
  <c r="OD36" i="1"/>
  <c r="OD37" i="1"/>
  <c r="OA32" i="1"/>
  <c r="OA33" i="1"/>
  <c r="OA34" i="1"/>
  <c r="OA35" i="1"/>
  <c r="OA36" i="1"/>
  <c r="OA31" i="1"/>
  <c r="OA37" i="1"/>
  <c r="MS31" i="1"/>
  <c r="MS32" i="1"/>
  <c r="MS33" i="1"/>
  <c r="MS34" i="1"/>
  <c r="MS35" i="1"/>
  <c r="MS36" i="1"/>
  <c r="MS37" i="1"/>
  <c r="NV26" i="1"/>
  <c r="NV25" i="1"/>
  <c r="ND26" i="1"/>
  <c r="ND25" i="1"/>
  <c r="NQ26" i="1"/>
  <c r="NQ25" i="1"/>
  <c r="OC25" i="1"/>
  <c r="OC26" i="1"/>
  <c r="NK25" i="1"/>
  <c r="NK26" i="1"/>
  <c r="MT25" i="1"/>
  <c r="MT26" i="1"/>
  <c r="OK35" i="1"/>
  <c r="OK36" i="1"/>
  <c r="OK31" i="1"/>
  <c r="OK32" i="1"/>
  <c r="OK37" i="1"/>
  <c r="OK33" i="1"/>
  <c r="OK34" i="1"/>
  <c r="OI31" i="1"/>
  <c r="OI32" i="1"/>
  <c r="OI37" i="1"/>
  <c r="OI33" i="1"/>
  <c r="OI34" i="1"/>
  <c r="OI35" i="1"/>
  <c r="OI36" i="1"/>
  <c r="OF31" i="1"/>
  <c r="OF32" i="1"/>
  <c r="OF37" i="1"/>
  <c r="OF33" i="1"/>
  <c r="OF34" i="1"/>
  <c r="OF35" i="1"/>
  <c r="OF36" i="1"/>
  <c r="OC31" i="1"/>
  <c r="OC32" i="1"/>
  <c r="OC33" i="1"/>
  <c r="OC34" i="1"/>
  <c r="OC35" i="1"/>
  <c r="OC36" i="1"/>
  <c r="OC37" i="1"/>
  <c r="MW31" i="1"/>
  <c r="MW32" i="1"/>
  <c r="MW33" i="1"/>
  <c r="MW34" i="1"/>
  <c r="MW35" i="1"/>
  <c r="MW36" i="1"/>
  <c r="MW37" i="1"/>
  <c r="NH31" i="1"/>
  <c r="NH32" i="1"/>
  <c r="NH33" i="1"/>
  <c r="NH36" i="1"/>
  <c r="NH34" i="1"/>
  <c r="NH35" i="1"/>
  <c r="NH37" i="1"/>
  <c r="NG26" i="1"/>
  <c r="NG25" i="1"/>
  <c r="NS25" i="1"/>
  <c r="NS26" i="1"/>
  <c r="OE26" i="1"/>
  <c r="OE25" i="1"/>
  <c r="NN25" i="1"/>
  <c r="NN26" i="1"/>
  <c r="NZ25" i="1"/>
  <c r="NZ26" i="1"/>
  <c r="NW26" i="1"/>
  <c r="NW25" i="1"/>
  <c r="NV31" i="1"/>
  <c r="NV32" i="1"/>
  <c r="NV37" i="1"/>
  <c r="NV33" i="1"/>
  <c r="NV34" i="1"/>
  <c r="NV35" i="1"/>
  <c r="NV36" i="1"/>
  <c r="ND35" i="1"/>
  <c r="ND36" i="1"/>
  <c r="ND34" i="1"/>
  <c r="ND31" i="1"/>
  <c r="ND32" i="1"/>
  <c r="ND37" i="1"/>
  <c r="ND33" i="1"/>
  <c r="NQ33" i="1"/>
  <c r="NQ34" i="1"/>
  <c r="NQ35" i="1"/>
  <c r="NQ36" i="1"/>
  <c r="NQ31" i="1"/>
  <c r="NQ32" i="1"/>
  <c r="NQ37" i="1"/>
  <c r="NN34" i="1"/>
  <c r="NN35" i="1"/>
  <c r="NN36" i="1"/>
  <c r="NN31" i="1"/>
  <c r="NN32" i="1"/>
  <c r="NN33" i="1"/>
  <c r="NN37" i="1"/>
  <c r="NK31" i="1"/>
  <c r="NK32" i="1"/>
  <c r="NK33" i="1"/>
  <c r="NK34" i="1"/>
  <c r="NK35" i="1"/>
  <c r="NK36" i="1"/>
  <c r="NK37" i="1"/>
  <c r="MT34" i="1"/>
  <c r="MT35" i="1"/>
  <c r="MT33" i="1"/>
  <c r="MT36" i="1"/>
  <c r="MT31" i="1"/>
  <c r="MT32" i="1"/>
  <c r="MT37" i="1"/>
  <c r="NF26" i="1"/>
  <c r="NF25" i="1"/>
  <c r="OH25" i="1"/>
  <c r="OH26" i="1"/>
  <c r="NP25" i="1"/>
  <c r="NP26" i="1"/>
  <c r="OB25" i="1"/>
  <c r="OB26" i="1"/>
  <c r="MV25" i="1"/>
  <c r="MV26" i="1"/>
  <c r="NX25" i="1"/>
  <c r="NX26" i="1"/>
  <c r="NG31" i="1"/>
  <c r="NG32" i="1"/>
  <c r="NG37" i="1"/>
  <c r="NG33" i="1"/>
  <c r="NG34" i="1"/>
  <c r="NG35" i="1"/>
  <c r="NG36" i="1"/>
  <c r="OH31" i="1"/>
  <c r="OH32" i="1"/>
  <c r="OH37" i="1"/>
  <c r="OH33" i="1"/>
  <c r="OH34" i="1"/>
  <c r="OH35" i="1"/>
  <c r="OH36" i="1"/>
  <c r="NP37" i="1"/>
  <c r="NP33" i="1"/>
  <c r="NP34" i="1"/>
  <c r="NP35" i="1"/>
  <c r="NP36" i="1"/>
  <c r="NP31" i="1"/>
  <c r="NP32" i="1"/>
  <c r="MY31" i="1"/>
  <c r="MY32" i="1"/>
  <c r="MY33" i="1"/>
  <c r="MY34" i="1"/>
  <c r="MY35" i="1"/>
  <c r="MY36" i="1"/>
  <c r="MY37" i="1"/>
  <c r="NZ34" i="1"/>
  <c r="NZ35" i="1"/>
  <c r="NZ31" i="1"/>
  <c r="NZ36" i="1"/>
  <c r="NZ32" i="1"/>
  <c r="NZ33" i="1"/>
  <c r="NZ37" i="1"/>
  <c r="NW33" i="1"/>
  <c r="NW34" i="1"/>
  <c r="NW35" i="1"/>
  <c r="NW32" i="1"/>
  <c r="NW36" i="1"/>
  <c r="NW31" i="1"/>
  <c r="NW37" i="1"/>
  <c r="OJ26" i="1"/>
  <c r="OJ25" i="1"/>
  <c r="NR25" i="1"/>
  <c r="NR26" i="1"/>
  <c r="NA26" i="1"/>
  <c r="NA25" i="1"/>
  <c r="NM26" i="1"/>
  <c r="NM25" i="1"/>
  <c r="NY25" i="1"/>
  <c r="NY26" i="1"/>
  <c r="NI26" i="1"/>
  <c r="NI25" i="1"/>
  <c r="NF31" i="1"/>
  <c r="NF32" i="1"/>
  <c r="NF37" i="1"/>
  <c r="NF33" i="1"/>
  <c r="NF34" i="1"/>
  <c r="NF35" i="1"/>
  <c r="NF36" i="1"/>
  <c r="NS31" i="1"/>
  <c r="NS32" i="1"/>
  <c r="NS37" i="1"/>
  <c r="NS33" i="1"/>
  <c r="NS34" i="1"/>
  <c r="NS35" i="1"/>
  <c r="NS36" i="1"/>
  <c r="NA31" i="1"/>
  <c r="NA32" i="1"/>
  <c r="NA33" i="1"/>
  <c r="NA37" i="1"/>
  <c r="NA34" i="1"/>
  <c r="NA35" i="1"/>
  <c r="NA36" i="1"/>
  <c r="OB36" i="1"/>
  <c r="OB31" i="1"/>
  <c r="OB32" i="1"/>
  <c r="OB33" i="1"/>
  <c r="OB34" i="1"/>
  <c r="OB35" i="1"/>
  <c r="OB37" i="1"/>
  <c r="MV35" i="1"/>
  <c r="MV31" i="1"/>
  <c r="MV32" i="1"/>
  <c r="MV33" i="1"/>
  <c r="MV34" i="1"/>
  <c r="MV36" i="1"/>
  <c r="MV37" i="1"/>
  <c r="NX31" i="1"/>
  <c r="NX32" i="1"/>
  <c r="NX33" i="1"/>
  <c r="NX34" i="1"/>
  <c r="NX35" i="1"/>
  <c r="NX36" i="1"/>
  <c r="NX37" i="1"/>
  <c r="NU26" i="1"/>
  <c r="NU25" i="1"/>
  <c r="OG26" i="1"/>
  <c r="OG25" i="1"/>
  <c r="NO26" i="1"/>
  <c r="NO25" i="1"/>
  <c r="MX26" i="1"/>
  <c r="MX25" i="1"/>
  <c r="MU26" i="1"/>
  <c r="MU25" i="1"/>
  <c r="MR25" i="1"/>
  <c r="MR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D25" i="1"/>
  <c r="KD26" i="1"/>
  <c r="KE25" i="1"/>
  <c r="KE26" i="1"/>
  <c r="KF25" i="1"/>
  <c r="KF26" i="1"/>
  <c r="LC25" i="1"/>
  <c r="LC26" i="1"/>
  <c r="KS25" i="1"/>
  <c r="KS26" i="1"/>
  <c r="LB25" i="1"/>
  <c r="LB26" i="1"/>
  <c r="JZ25" i="1"/>
  <c r="JZ26" i="1"/>
  <c r="KA25" i="1"/>
  <c r="KA26" i="1"/>
  <c r="KB25" i="1"/>
  <c r="KB26" i="1"/>
  <c r="KC25" i="1"/>
  <c r="KC26" i="1"/>
  <c r="JK26" i="1"/>
  <c r="KG24" i="1" a="1"/>
  <c r="KG24" i="1" s="1"/>
  <c r="JK25" i="1"/>
  <c r="KN26" i="1"/>
  <c r="KN25" i="1"/>
  <c r="KM26" i="1"/>
  <c r="KM25" i="1"/>
  <c r="JK33" i="1"/>
  <c r="JK32" i="1"/>
  <c r="JK31" i="1"/>
  <c r="JK37" i="1"/>
  <c r="KI26" i="1"/>
  <c r="KI25" i="1"/>
  <c r="KJ26" i="1"/>
  <c r="KJ25" i="1"/>
  <c r="KK26" i="1"/>
  <c r="KK25" i="1"/>
  <c r="JK36" i="1"/>
  <c r="KL26" i="1"/>
  <c r="KL25" i="1"/>
  <c r="JK35" i="1"/>
  <c r="BK19" i="1"/>
  <c r="BM19" i="1"/>
  <c r="BM21" i="1"/>
  <c r="BO21" i="1"/>
  <c r="BO19" i="1"/>
  <c r="BK21" i="1"/>
  <c r="BK18" i="1"/>
  <c r="BM18" i="1"/>
  <c r="BO18" i="1"/>
  <c r="C443" i="4"/>
  <c r="P443" i="4" s="1"/>
  <c r="CD26" i="1"/>
  <c r="B442" i="4"/>
  <c r="CC26" i="1"/>
  <c r="KX26" i="1"/>
  <c r="MH34" i="1"/>
  <c r="MH35" i="1"/>
  <c r="LO34" i="1"/>
  <c r="LO35" i="1"/>
  <c r="CM34" i="1"/>
  <c r="CM35" i="1"/>
  <c r="MI34" i="1"/>
  <c r="MI35" i="1"/>
  <c r="LM34" i="1"/>
  <c r="LM35" i="1"/>
  <c r="MG34" i="1"/>
  <c r="MG35" i="1"/>
  <c r="LN34" i="1"/>
  <c r="LN35" i="1"/>
  <c r="CL34" i="1"/>
  <c r="CL35" i="1"/>
  <c r="LP34" i="1"/>
  <c r="LP35" i="1"/>
  <c r="KZ20" i="1"/>
  <c r="KZ21" i="1"/>
  <c r="CY21" i="1"/>
  <c r="CY20" i="1"/>
  <c r="CX21" i="1"/>
  <c r="CX20" i="1"/>
  <c r="JV21" i="1"/>
  <c r="JV20" i="1"/>
  <c r="H506" i="4"/>
  <c r="I507" i="4"/>
  <c r="G457" i="4"/>
  <c r="KY21" i="1"/>
  <c r="KX25" i="1"/>
  <c r="KX21" i="1"/>
  <c r="KX20" i="1"/>
  <c r="MG31" i="1"/>
  <c r="MG32" i="1"/>
  <c r="MG33" i="1"/>
  <c r="MG36" i="1"/>
  <c r="MG37" i="1"/>
  <c r="MH31" i="1"/>
  <c r="MH32" i="1"/>
  <c r="MH33" i="1"/>
  <c r="MH36" i="1"/>
  <c r="MH37" i="1"/>
  <c r="MG26" i="1"/>
  <c r="MG25" i="1"/>
  <c r="MH26" i="1"/>
  <c r="MH25" i="1"/>
  <c r="CC20" i="1"/>
  <c r="LK21" i="1"/>
  <c r="LK20" i="1"/>
  <c r="BG19" i="1"/>
  <c r="CW21" i="1"/>
  <c r="CW20" i="1"/>
  <c r="CK21" i="1"/>
  <c r="CK20" i="1"/>
  <c r="AT20" i="1"/>
  <c r="AT21" i="1"/>
  <c r="LE20" i="1"/>
  <c r="LE21" i="1"/>
  <c r="MQ20" i="1"/>
  <c r="MQ21" i="1"/>
  <c r="JL20" i="1"/>
  <c r="JL21" i="1"/>
  <c r="AO21" i="1"/>
  <c r="KT20" i="1"/>
  <c r="KT21" i="1"/>
  <c r="IH20" i="1"/>
  <c r="IH21" i="1"/>
  <c r="JN20" i="1"/>
  <c r="JN21" i="1"/>
  <c r="KR20" i="1"/>
  <c r="KR21" i="1"/>
  <c r="DN20" i="1"/>
  <c r="DN21" i="1"/>
  <c r="CI21" i="1"/>
  <c r="CI20" i="1"/>
  <c r="AP21" i="1"/>
  <c r="KP20" i="1"/>
  <c r="KP21" i="1"/>
  <c r="DM20" i="1"/>
  <c r="DM21" i="1"/>
  <c r="CF21" i="1"/>
  <c r="CF20" i="1"/>
  <c r="LF20" i="1"/>
  <c r="LF21" i="1"/>
  <c r="KO20" i="1"/>
  <c r="KO21" i="1"/>
  <c r="JT20" i="1"/>
  <c r="JT21" i="1"/>
  <c r="CG21" i="1"/>
  <c r="CG20" i="1"/>
  <c r="MI21" i="1"/>
  <c r="MI20" i="1"/>
  <c r="LD20" i="1"/>
  <c r="LD21" i="1"/>
  <c r="JU20" i="1"/>
  <c r="JU21" i="1"/>
  <c r="JS20" i="1"/>
  <c r="JS21" i="1"/>
  <c r="LG20" i="1"/>
  <c r="LG21" i="1"/>
  <c r="KU20" i="1"/>
  <c r="KU21" i="1"/>
  <c r="IL20" i="1"/>
  <c r="IL21" i="1"/>
  <c r="CH21" i="1"/>
  <c r="CH20" i="1"/>
  <c r="AQ20" i="1"/>
  <c r="AQ21" i="1"/>
  <c r="KV20" i="1"/>
  <c r="KV21" i="1"/>
  <c r="JX20" i="1"/>
  <c r="JX21" i="1"/>
  <c r="ME21" i="1"/>
  <c r="ME20" i="1"/>
  <c r="KW20" i="1"/>
  <c r="KW21" i="1"/>
  <c r="BB20" i="1"/>
  <c r="BB21" i="1"/>
  <c r="AR20" i="1"/>
  <c r="AR21" i="1"/>
  <c r="LU21" i="1"/>
  <c r="LU20" i="1"/>
  <c r="EE20" i="1"/>
  <c r="EE21" i="1"/>
  <c r="LV21" i="1"/>
  <c r="LV20" i="1"/>
  <c r="AS20" i="1"/>
  <c r="AS21" i="1"/>
  <c r="CE21" i="1"/>
  <c r="CE20" i="1"/>
  <c r="KH20" i="1"/>
  <c r="KH21" i="1"/>
  <c r="IE21" i="1"/>
  <c r="IE20" i="1"/>
  <c r="BC20" i="1"/>
  <c r="BC21" i="1"/>
  <c r="JM20" i="1"/>
  <c r="JM21" i="1"/>
  <c r="ED20" i="1"/>
  <c r="ED21" i="1"/>
  <c r="CJ21" i="1"/>
  <c r="CJ20" i="1"/>
  <c r="OL21" i="1"/>
  <c r="OL20" i="1"/>
  <c r="JY21" i="1"/>
  <c r="JY20" i="1"/>
  <c r="LJ20" i="1"/>
  <c r="LJ21" i="1"/>
  <c r="P428" i="4"/>
  <c r="C429" i="4"/>
  <c r="F509" i="4"/>
  <c r="E509" i="4"/>
  <c r="D509" i="4"/>
  <c r="Q509" i="4" s="1"/>
  <c r="V445" i="4"/>
  <c r="U444" i="4"/>
  <c r="S428" i="4"/>
  <c r="B428" i="4"/>
  <c r="LP37" i="1"/>
  <c r="LP31" i="1"/>
  <c r="LP36" i="1"/>
  <c r="LP32" i="1"/>
  <c r="LP33" i="1"/>
  <c r="LO32" i="1"/>
  <c r="LN36" i="1"/>
  <c r="LM36" i="1"/>
  <c r="KH26" i="1"/>
  <c r="KH31" i="1"/>
  <c r="KG31" i="1" s="1" a="1"/>
  <c r="KG31" i="1" s="1"/>
  <c r="KH36" i="1"/>
  <c r="KG36" i="1" s="1" a="1"/>
  <c r="KG36" i="1" s="1"/>
  <c r="DU37" i="1"/>
  <c r="KH37" i="1"/>
  <c r="KG37" i="1" s="1" a="1"/>
  <c r="KG37" i="1" s="1"/>
  <c r="KH32" i="1"/>
  <c r="KG32" i="1" s="1" a="1"/>
  <c r="KG32" i="1" s="1"/>
  <c r="KH33" i="1"/>
  <c r="KG33" i="1" s="1" a="1"/>
  <c r="KG33" i="1" s="1"/>
  <c r="LN37" i="1"/>
  <c r="LN31" i="1"/>
  <c r="LO37" i="1"/>
  <c r="LN33" i="1"/>
  <c r="LN32" i="1"/>
  <c r="LO36" i="1"/>
  <c r="LO31" i="1"/>
  <c r="LO33" i="1"/>
  <c r="LM37" i="1"/>
  <c r="LM31" i="1"/>
  <c r="LM33" i="1"/>
  <c r="LM32" i="1"/>
  <c r="KH25" i="1"/>
  <c r="R481" i="4"/>
  <c r="R478" i="4"/>
  <c r="R487" i="4"/>
  <c r="A510" i="4"/>
  <c r="R484" i="4"/>
  <c r="DM25" i="1"/>
  <c r="DM26" i="1"/>
  <c r="DN25" i="1"/>
  <c r="DN26" i="1"/>
  <c r="DU25" i="1"/>
  <c r="DU26" i="1"/>
  <c r="IP13" i="1"/>
  <c r="IP17" i="1" s="1"/>
  <c r="IO13" i="1"/>
  <c r="IO17" i="1" s="1"/>
  <c r="CL13" i="1"/>
  <c r="CL17" i="1" s="1"/>
  <c r="CM13" i="1"/>
  <c r="CM17" i="1" s="1"/>
  <c r="DT13" i="1"/>
  <c r="BG91" i="1" l="1"/>
  <c r="BG92" i="1"/>
  <c r="BG93" i="1"/>
  <c r="BG94" i="1"/>
  <c r="BG95" i="1"/>
  <c r="BG82" i="1"/>
  <c r="BG83" i="1"/>
  <c r="BG84" i="1"/>
  <c r="BG85" i="1"/>
  <c r="BG86" i="1"/>
  <c r="BG73" i="1"/>
  <c r="BG74" i="1"/>
  <c r="BG75" i="1"/>
  <c r="BG76" i="1"/>
  <c r="BG77" i="1"/>
  <c r="KG120" i="1" a="1"/>
  <c r="KG120" i="1" s="1"/>
  <c r="BG120" i="1"/>
  <c r="BG119" i="1"/>
  <c r="BG122" i="1"/>
  <c r="BG121" i="1"/>
  <c r="BG123" i="1"/>
  <c r="KG122" i="1" a="1"/>
  <c r="KG122" i="1" s="1"/>
  <c r="KG123" i="1" a="1"/>
  <c r="KG123" i="1" s="1"/>
  <c r="KG119" i="1" a="1"/>
  <c r="KG119" i="1" s="1"/>
  <c r="KG121" i="1" a="1"/>
  <c r="KG121" i="1" s="1"/>
  <c r="BG113" i="1"/>
  <c r="BG114" i="1"/>
  <c r="BG112" i="1"/>
  <c r="KG113" i="1" a="1"/>
  <c r="KG113" i="1" s="1"/>
  <c r="KG114" i="1" a="1"/>
  <c r="KG114" i="1" s="1"/>
  <c r="KG112" i="1" a="1"/>
  <c r="KG112" i="1" s="1"/>
  <c r="BG67" i="1"/>
  <c r="BG110" i="1"/>
  <c r="BG111" i="1"/>
  <c r="KG111" i="1" a="1"/>
  <c r="KG111" i="1" s="1"/>
  <c r="KG110" i="1" a="1"/>
  <c r="KG110" i="1" s="1"/>
  <c r="BG68" i="1"/>
  <c r="BG66" i="1"/>
  <c r="BG65" i="1"/>
  <c r="BG26" i="1"/>
  <c r="BG53" i="1"/>
  <c r="BG54" i="1"/>
  <c r="BG55" i="1"/>
  <c r="BG56" i="1"/>
  <c r="BG57" i="1"/>
  <c r="BG58" i="1"/>
  <c r="BG59" i="1"/>
  <c r="BG25" i="1"/>
  <c r="KG101" i="1" a="1"/>
  <c r="KG101" i="1" s="1"/>
  <c r="KG100" i="1" a="1"/>
  <c r="KG100" i="1" s="1"/>
  <c r="BG101" i="1"/>
  <c r="BG100" i="1"/>
  <c r="BG42" i="1"/>
  <c r="BG43" i="1"/>
  <c r="BG44" i="1"/>
  <c r="BG45" i="1"/>
  <c r="BG46" i="1"/>
  <c r="BG47" i="1"/>
  <c r="BG48" i="1"/>
  <c r="DT16" i="1"/>
  <c r="DT18" i="1" s="1"/>
  <c r="DT17" i="1"/>
  <c r="KG25" i="1" a="1"/>
  <c r="KG25" i="1" s="1"/>
  <c r="KG26" i="1" a="1"/>
  <c r="KG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P5" i="1"/>
  <c r="LP131" i="1" s="1"/>
  <c r="B446" i="4" l="1"/>
  <c r="P446" i="4"/>
  <c r="C448" i="4"/>
  <c r="P448" i="4" s="1"/>
  <c r="H510" i="4"/>
  <c r="I511" i="4"/>
  <c r="G461" i="4"/>
  <c r="P432" i="4"/>
  <c r="C433" i="4"/>
  <c r="F513" i="4"/>
  <c r="E513" i="4"/>
  <c r="D513" i="4"/>
  <c r="Q513" i="4" s="1"/>
  <c r="B447" i="4"/>
  <c r="V449" i="4"/>
  <c r="U448" i="4"/>
  <c r="S432" i="4"/>
  <c r="B432" i="4"/>
  <c r="A514" i="4"/>
  <c r="R494" i="4"/>
  <c r="R503" i="4"/>
  <c r="R497" i="4"/>
  <c r="R500" i="4"/>
  <c r="LP13" i="1"/>
  <c r="KG5" i="1"/>
  <c r="KG131" i="1" s="1"/>
  <c r="LP17" i="1" l="1"/>
  <c r="LP16" i="1"/>
  <c r="C449" i="4"/>
  <c r="P449" i="4" s="1"/>
  <c r="G462" i="4"/>
  <c r="H511" i="4"/>
  <c r="I512" i="4"/>
  <c r="P433" i="4"/>
  <c r="C434" i="4"/>
  <c r="P434" i="4" s="1"/>
  <c r="F514" i="4"/>
  <c r="E514" i="4"/>
  <c r="D514" i="4"/>
  <c r="Q514" i="4" s="1"/>
  <c r="U452" i="4"/>
  <c r="U449" i="4"/>
  <c r="V450" i="4"/>
  <c r="B448" i="4"/>
  <c r="S433" i="4"/>
  <c r="B433" i="4"/>
  <c r="R501" i="4"/>
  <c r="R507" i="4"/>
  <c r="R498" i="4"/>
  <c r="R504" i="4"/>
  <c r="A515" i="4"/>
  <c r="JW5" i="1"/>
  <c r="JW131" i="1" s="1"/>
  <c r="C450" i="4" l="1"/>
  <c r="P450" i="4" s="1"/>
  <c r="H512" i="4"/>
  <c r="I513" i="4"/>
  <c r="G463" i="4"/>
  <c r="LP18" i="1"/>
  <c r="LP19" i="1"/>
  <c r="D515" i="4"/>
  <c r="Q515" i="4" s="1"/>
  <c r="F515" i="4"/>
  <c r="E515" i="4"/>
  <c r="B449" i="4"/>
  <c r="V451" i="4"/>
  <c r="U453" i="4"/>
  <c r="U450" i="4"/>
  <c r="U456" i="4"/>
  <c r="S434" i="4"/>
  <c r="B434" i="4"/>
  <c r="R511" i="4"/>
  <c r="A516" i="4"/>
  <c r="R508" i="4"/>
  <c r="R505" i="4"/>
  <c r="R502" i="4"/>
  <c r="KG16" i="1"/>
  <c r="JW13" i="1"/>
  <c r="JW17" i="1" s="1"/>
  <c r="C451" i="4" l="1"/>
  <c r="C452" i="4" s="1"/>
  <c r="B452" i="4" s="1"/>
  <c r="G464" i="4"/>
  <c r="H513" i="4"/>
  <c r="I514" i="4"/>
  <c r="KG18" i="1"/>
  <c r="KG19" i="1"/>
  <c r="LP20" i="1"/>
  <c r="LP21" i="1"/>
  <c r="F516" i="4"/>
  <c r="E516" i="4"/>
  <c r="D516" i="4"/>
  <c r="Q516" i="4" s="1"/>
  <c r="U460" i="4"/>
  <c r="U454" i="4"/>
  <c r="U451" i="4"/>
  <c r="U457" i="4"/>
  <c r="V452" i="4"/>
  <c r="B450" i="4"/>
  <c r="R515" i="4"/>
  <c r="R506" i="4"/>
  <c r="R512" i="4"/>
  <c r="A517" i="4"/>
  <c r="R509" i="4"/>
  <c r="JW16" i="1"/>
  <c r="P451" i="4" l="1"/>
  <c r="H514" i="4"/>
  <c r="I515" i="4"/>
  <c r="G465" i="4"/>
  <c r="JW18" i="1"/>
  <c r="JW19" i="1"/>
  <c r="KG20" i="1"/>
  <c r="KG21" i="1"/>
  <c r="P452" i="4"/>
  <c r="C453" i="4"/>
  <c r="B453" i="4" s="1"/>
  <c r="F517" i="4"/>
  <c r="E517" i="4"/>
  <c r="D517" i="4"/>
  <c r="Q517" i="4" s="1"/>
  <c r="B451" i="4"/>
  <c r="V453" i="4"/>
  <c r="U461" i="4"/>
  <c r="U455" i="4"/>
  <c r="U458" i="4"/>
  <c r="U464" i="4"/>
  <c r="R510" i="4"/>
  <c r="A518" i="4"/>
  <c r="R513" i="4"/>
  <c r="R516" i="4"/>
  <c r="G466" i="4" l="1"/>
  <c r="H515" i="4"/>
  <c r="I516" i="4"/>
  <c r="JW20" i="1"/>
  <c r="JW21" i="1"/>
  <c r="P453" i="4"/>
  <c r="C454" i="4"/>
  <c r="B454" i="4" s="1"/>
  <c r="F518" i="4"/>
  <c r="E518" i="4"/>
  <c r="D518" i="4"/>
  <c r="Q518" i="4" s="1"/>
  <c r="U468" i="4"/>
  <c r="U462" i="4"/>
  <c r="U459" i="4"/>
  <c r="U465" i="4"/>
  <c r="V454" i="4"/>
  <c r="R517" i="4"/>
  <c r="A519" i="4"/>
  <c r="R514" i="4"/>
  <c r="IT5" i="1"/>
  <c r="IT131" i="1" s="1"/>
  <c r="IS5" i="1"/>
  <c r="IS131"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F5" i="1"/>
  <c r="LF131" i="1" s="1"/>
  <c r="H518" i="4" l="1"/>
  <c r="I519" i="4"/>
  <c r="G469" i="4"/>
  <c r="IS19" i="1"/>
  <c r="IS18" i="1"/>
  <c r="P456" i="4"/>
  <c r="C457" i="4"/>
  <c r="B457" i="4" s="1"/>
  <c r="F521" i="4"/>
  <c r="E521" i="4"/>
  <c r="R521" i="4" s="1"/>
  <c r="D521" i="4"/>
  <c r="Q521" i="4" s="1"/>
  <c r="V457" i="4"/>
  <c r="U477" i="4"/>
  <c r="U471" i="4"/>
  <c r="U474" i="4"/>
  <c r="U480" i="4"/>
  <c r="S440" i="4"/>
  <c r="A522" i="4"/>
  <c r="DN5" i="1"/>
  <c r="DN131" i="1" s="1"/>
  <c r="DM5" i="1"/>
  <c r="DM131"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M5" i="1"/>
  <c r="JM131"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G5" i="1"/>
  <c r="LG131" i="1" s="1"/>
  <c r="H524" i="4" l="1"/>
  <c r="I525" i="4"/>
  <c r="G475" i="4"/>
  <c r="P462" i="4"/>
  <c r="C463" i="4"/>
  <c r="B463" i="4" s="1"/>
  <c r="F527" i="4"/>
  <c r="E527" i="4"/>
  <c r="R527" i="4" s="1"/>
  <c r="D527" i="4"/>
  <c r="Q527" i="4" s="1"/>
  <c r="V463" i="4"/>
  <c r="U501" i="4"/>
  <c r="U495" i="4"/>
  <c r="U498" i="4"/>
  <c r="U504" i="4"/>
  <c r="S446" i="4"/>
  <c r="A528" i="4"/>
  <c r="LH5" i="1"/>
  <c r="LH131" i="1" s="1"/>
  <c r="LI5" i="1"/>
  <c r="LI131" i="1" s="1"/>
  <c r="G476" i="4" l="1"/>
  <c r="H525" i="4"/>
  <c r="I526" i="4"/>
  <c r="P463" i="4"/>
  <c r="C464" i="4"/>
  <c r="B464" i="4" s="1"/>
  <c r="F528" i="4"/>
  <c r="E528" i="4"/>
  <c r="R528" i="4" s="1"/>
  <c r="D528" i="4"/>
  <c r="Q528" i="4" s="1"/>
  <c r="U508" i="4"/>
  <c r="U502" i="4"/>
  <c r="U499" i="4"/>
  <c r="U505" i="4"/>
  <c r="V464" i="4"/>
  <c r="S447" i="4"/>
  <c r="A529" i="4"/>
  <c r="LH13" i="1"/>
  <c r="LH17" i="1" s="1"/>
  <c r="LI13" i="1"/>
  <c r="LI17" i="1" s="1"/>
  <c r="H526" i="4" l="1"/>
  <c r="I527" i="4"/>
  <c r="G477" i="4"/>
  <c r="P464" i="4"/>
  <c r="C465" i="4"/>
  <c r="B465" i="4" s="1"/>
  <c r="F529" i="4"/>
  <c r="E529" i="4"/>
  <c r="R529" i="4" s="1"/>
  <c r="D529" i="4"/>
  <c r="Q529" i="4" s="1"/>
  <c r="V465" i="4"/>
  <c r="U509" i="4"/>
  <c r="U503" i="4"/>
  <c r="U506" i="4"/>
  <c r="U512" i="4"/>
  <c r="S448" i="4"/>
  <c r="A530" i="4"/>
  <c r="LI16" i="1"/>
  <c r="LH16" i="1"/>
  <c r="F58" i="3"/>
  <c r="F57" i="3"/>
  <c r="F56" i="3"/>
  <c r="F43" i="3"/>
  <c r="F40" i="3"/>
  <c r="F39" i="3"/>
  <c r="F37" i="3"/>
  <c r="F34" i="3"/>
  <c r="E58" i="3"/>
  <c r="E57" i="3"/>
  <c r="E56" i="3"/>
  <c r="E43" i="3"/>
  <c r="E40" i="3"/>
  <c r="E39" i="3"/>
  <c r="E37" i="3"/>
  <c r="E34" i="3"/>
  <c r="G478" i="4" l="1"/>
  <c r="H527" i="4"/>
  <c r="I528" i="4"/>
  <c r="LH18" i="1"/>
  <c r="LH19" i="1"/>
  <c r="LI18" i="1"/>
  <c r="LI19" i="1"/>
  <c r="P465" i="4"/>
  <c r="C466" i="4"/>
  <c r="B466" i="4" s="1"/>
  <c r="F530" i="4"/>
  <c r="E530" i="4"/>
  <c r="R530" i="4" s="1"/>
  <c r="D530" i="4"/>
  <c r="Q530" i="4" s="1"/>
  <c r="U516" i="4"/>
  <c r="U510" i="4"/>
  <c r="U507" i="4"/>
  <c r="U513" i="4"/>
  <c r="V466" i="4"/>
  <c r="S449" i="4"/>
  <c r="A531" i="4"/>
  <c r="JE14" i="1"/>
  <c r="A5" i="1"/>
  <c r="JE90" i="1" l="1"/>
  <c r="JE81" i="1"/>
  <c r="JE118" i="1"/>
  <c r="JE72" i="1"/>
  <c r="JE109" i="1"/>
  <c r="JE105" i="1"/>
  <c r="JE52" i="1"/>
  <c r="JE57" i="1" s="1"/>
  <c r="JE63" i="1"/>
  <c r="JE41" i="1"/>
  <c r="JE42" i="1" s="1"/>
  <c r="JE99" i="1"/>
  <c r="B16" i="1"/>
  <c r="B17" i="1"/>
  <c r="CZ17" i="1" s="1"/>
  <c r="JE30" i="1"/>
  <c r="JE24" i="1"/>
  <c r="K14" i="1"/>
  <c r="EF14" i="1"/>
  <c r="CA14" i="1"/>
  <c r="BZ14" i="1"/>
  <c r="BY14" i="1"/>
  <c r="BX14" i="1"/>
  <c r="BW14" i="1"/>
  <c r="BV14" i="1"/>
  <c r="BU14" i="1"/>
  <c r="BT14" i="1"/>
  <c r="BS14" i="1"/>
  <c r="BR14" i="1"/>
  <c r="KQ14" i="1"/>
  <c r="KQ118" i="1" s="1"/>
  <c r="JD14" i="1"/>
  <c r="BH14" i="1"/>
  <c r="LA14" i="1"/>
  <c r="LA118" i="1" s="1"/>
  <c r="CQ14" i="1"/>
  <c r="CP14" i="1"/>
  <c r="CO14" i="1"/>
  <c r="CY14" i="1"/>
  <c r="CX14" i="1"/>
  <c r="CT14" i="1"/>
  <c r="CS14" i="1"/>
  <c r="CR14" i="1"/>
  <c r="CU14" i="1"/>
  <c r="JV14" i="1"/>
  <c r="H528" i="4"/>
  <c r="I529" i="4"/>
  <c r="G479" i="4"/>
  <c r="KZ24" i="1"/>
  <c r="LK14" i="1"/>
  <c r="LI20" i="1"/>
  <c r="LI21" i="1"/>
  <c r="LH20" i="1"/>
  <c r="LH21" i="1"/>
  <c r="CK14" i="1"/>
  <c r="P466" i="4"/>
  <c r="C467" i="4"/>
  <c r="B467" i="4" s="1"/>
  <c r="D531" i="4"/>
  <c r="Q531" i="4" s="1"/>
  <c r="F531" i="4"/>
  <c r="E531" i="4"/>
  <c r="R531" i="4" s="1"/>
  <c r="V467" i="4"/>
  <c r="U517" i="4"/>
  <c r="U511" i="4"/>
  <c r="U514" i="4"/>
  <c r="U520" i="4"/>
  <c r="S450" i="4"/>
  <c r="EE14" i="1"/>
  <c r="A532" i="4"/>
  <c r="LJ14" i="1"/>
  <c r="CJ14" i="1"/>
  <c r="KW14" i="1"/>
  <c r="KV14" i="1"/>
  <c r="KU14" i="1"/>
  <c r="IE14" i="1"/>
  <c r="JS14" i="1"/>
  <c r="JT14" i="1"/>
  <c r="JU14" i="1"/>
  <c r="ME14" i="1"/>
  <c r="LV14" i="1"/>
  <c r="LU14" i="1"/>
  <c r="KT14" i="1"/>
  <c r="KP14" i="1"/>
  <c r="KP118" i="1" s="1"/>
  <c r="KR14" i="1"/>
  <c r="KR118" i="1" s="1"/>
  <c r="KO14" i="1"/>
  <c r="KO118" i="1" s="1"/>
  <c r="JY14" i="1"/>
  <c r="JY118" i="1" s="1"/>
  <c r="JX118" i="1" s="1" a="1"/>
  <c r="JX118" i="1" s="1"/>
  <c r="CI14" i="1"/>
  <c r="CF14" i="1"/>
  <c r="IL14" i="1"/>
  <c r="BL14" i="1"/>
  <c r="BP14" i="1"/>
  <c r="BF14" i="1"/>
  <c r="BJ14" i="1"/>
  <c r="LD14" i="1"/>
  <c r="LD118" i="1" s="1"/>
  <c r="JX14" i="1"/>
  <c r="OL14" i="1"/>
  <c r="CW14" i="1"/>
  <c r="DT14" i="1"/>
  <c r="LE14" i="1"/>
  <c r="ED14" i="1"/>
  <c r="BM14" i="1"/>
  <c r="BK14" i="1"/>
  <c r="BO14" i="1"/>
  <c r="JW14" i="1"/>
  <c r="IS14" i="1"/>
  <c r="IP14" i="1"/>
  <c r="IG14" i="1"/>
  <c r="LG14" i="1"/>
  <c r="JN14" i="1"/>
  <c r="LF14" i="1"/>
  <c r="IO14" i="1"/>
  <c r="LP24" i="1"/>
  <c r="KG14" i="1"/>
  <c r="LH14" i="1"/>
  <c r="JL14" i="1"/>
  <c r="JM14" i="1"/>
  <c r="IT14" i="1"/>
  <c r="LI14" i="1"/>
  <c r="OL81" i="1" l="1"/>
  <c r="OL90" i="1"/>
  <c r="LI90" i="1"/>
  <c r="LI81" i="1"/>
  <c r="ED90" i="1"/>
  <c r="ED81" i="1"/>
  <c r="BF90" i="1"/>
  <c r="BF81" i="1"/>
  <c r="EE81" i="1"/>
  <c r="EE90" i="1"/>
  <c r="BV72" i="1"/>
  <c r="BV81" i="1"/>
  <c r="BV90" i="1"/>
  <c r="DT81" i="1"/>
  <c r="DT90" i="1"/>
  <c r="IO90" i="1"/>
  <c r="IO81" i="1"/>
  <c r="BP90" i="1"/>
  <c r="BP81" i="1"/>
  <c r="BH90" i="1"/>
  <c r="BH81" i="1"/>
  <c r="BW72" i="1"/>
  <c r="BW75" i="1" s="1"/>
  <c r="BW81" i="1"/>
  <c r="BW90" i="1"/>
  <c r="JD81" i="1"/>
  <c r="JD90" i="1"/>
  <c r="BX72" i="1"/>
  <c r="BX90" i="1"/>
  <c r="BX81" i="1"/>
  <c r="IP81" i="1"/>
  <c r="IP90" i="1"/>
  <c r="IS81" i="1"/>
  <c r="IS90" i="1"/>
  <c r="CW81" i="1"/>
  <c r="CW86" i="1" s="1"/>
  <c r="CW90" i="1"/>
  <c r="CW95" i="1" s="1"/>
  <c r="IL81" i="1"/>
  <c r="IL90" i="1"/>
  <c r="LU90" i="1"/>
  <c r="LU81" i="1"/>
  <c r="CX90" i="1"/>
  <c r="CX95" i="1" s="1"/>
  <c r="CX81" i="1"/>
  <c r="CX86" i="1" s="1"/>
  <c r="BY72" i="1"/>
  <c r="BY90" i="1"/>
  <c r="BY81" i="1"/>
  <c r="CK90" i="1"/>
  <c r="CK81" i="1"/>
  <c r="CY90" i="1"/>
  <c r="CY95" i="1" s="1"/>
  <c r="CY81" i="1"/>
  <c r="CY86" i="1" s="1"/>
  <c r="BR90" i="1"/>
  <c r="BR81" i="1"/>
  <c r="BZ72" i="1"/>
  <c r="BZ81" i="1"/>
  <c r="BZ90" i="1"/>
  <c r="BL81" i="1"/>
  <c r="BL90" i="1"/>
  <c r="BO81" i="1"/>
  <c r="BO90" i="1"/>
  <c r="ME90" i="1"/>
  <c r="ME81" i="1"/>
  <c r="BS72" i="1"/>
  <c r="BS90" i="1"/>
  <c r="BS81" i="1"/>
  <c r="CA72" i="1"/>
  <c r="CA90" i="1"/>
  <c r="CA81" i="1"/>
  <c r="LJ90" i="1"/>
  <c r="LJ81" i="1"/>
  <c r="BT72" i="1"/>
  <c r="BT81" i="1"/>
  <c r="BT90" i="1"/>
  <c r="EF81" i="1"/>
  <c r="EF90" i="1"/>
  <c r="JE54" i="1"/>
  <c r="JE82" i="1"/>
  <c r="JE83" i="1"/>
  <c r="JE84" i="1"/>
  <c r="JE85" i="1"/>
  <c r="JE86" i="1"/>
  <c r="BK81" i="1"/>
  <c r="BK90" i="1"/>
  <c r="IT81" i="1"/>
  <c r="IT90" i="1"/>
  <c r="BM81" i="1"/>
  <c r="BM90" i="1"/>
  <c r="BJ90" i="1"/>
  <c r="BJ81" i="1"/>
  <c r="CU90" i="1"/>
  <c r="CU81" i="1"/>
  <c r="BU72" i="1"/>
  <c r="BU81" i="1"/>
  <c r="BU90" i="1"/>
  <c r="JE53" i="1"/>
  <c r="JE91" i="1"/>
  <c r="JE92" i="1"/>
  <c r="JE93" i="1"/>
  <c r="JE94" i="1"/>
  <c r="JE95" i="1"/>
  <c r="LU63" i="1"/>
  <c r="LU72" i="1"/>
  <c r="ED118" i="1"/>
  <c r="ED72" i="1"/>
  <c r="BF118" i="1"/>
  <c r="BF72" i="1"/>
  <c r="EE63" i="1"/>
  <c r="EE64" i="1" s="1"/>
  <c r="EE72" i="1"/>
  <c r="BV73" i="1"/>
  <c r="BV74" i="1"/>
  <c r="BV75" i="1"/>
  <c r="BV76" i="1"/>
  <c r="BV77" i="1"/>
  <c r="IP118" i="1"/>
  <c r="IP72" i="1"/>
  <c r="IS118" i="1"/>
  <c r="IS72" i="1"/>
  <c r="BP118" i="1"/>
  <c r="BP72" i="1"/>
  <c r="BH118" i="1"/>
  <c r="BH72" i="1"/>
  <c r="JD118" i="1"/>
  <c r="JD72" i="1"/>
  <c r="BX73" i="1"/>
  <c r="BX74" i="1"/>
  <c r="BX75" i="1"/>
  <c r="BX76" i="1"/>
  <c r="BX77" i="1"/>
  <c r="CX118" i="1"/>
  <c r="CX72" i="1"/>
  <c r="CX77" i="1" s="1"/>
  <c r="BY73" i="1"/>
  <c r="BY74" i="1"/>
  <c r="BY75" i="1"/>
  <c r="BY76" i="1"/>
  <c r="BY77" i="1"/>
  <c r="BL118" i="1"/>
  <c r="BL72" i="1"/>
  <c r="CW118" i="1"/>
  <c r="CW72" i="1"/>
  <c r="CW77" i="1" s="1"/>
  <c r="OL118" i="1"/>
  <c r="OL72" i="1"/>
  <c r="CK118" i="1"/>
  <c r="CK72" i="1"/>
  <c r="CY118" i="1"/>
  <c r="CY72" i="1"/>
  <c r="CY77" i="1" s="1"/>
  <c r="BR63" i="1"/>
  <c r="BR72" i="1"/>
  <c r="BZ73" i="1"/>
  <c r="BZ74" i="1"/>
  <c r="BZ75" i="1"/>
  <c r="BZ76" i="1"/>
  <c r="BZ77" i="1"/>
  <c r="IL118" i="1"/>
  <c r="IL72" i="1"/>
  <c r="IO118" i="1"/>
  <c r="IO72" i="1"/>
  <c r="BO118" i="1"/>
  <c r="BO72" i="1"/>
  <c r="ME63" i="1"/>
  <c r="ME72" i="1"/>
  <c r="BS73" i="1"/>
  <c r="BS74" i="1"/>
  <c r="BS75" i="1"/>
  <c r="BS76" i="1"/>
  <c r="BS77" i="1"/>
  <c r="CA73" i="1"/>
  <c r="CA74" i="1"/>
  <c r="CA75" i="1"/>
  <c r="CA76" i="1"/>
  <c r="CA77" i="1"/>
  <c r="LI63" i="1"/>
  <c r="LI72" i="1"/>
  <c r="LJ63" i="1"/>
  <c r="LJ72" i="1"/>
  <c r="BT73" i="1"/>
  <c r="BT74" i="1"/>
  <c r="BT75" i="1"/>
  <c r="BT76" i="1"/>
  <c r="BT77" i="1"/>
  <c r="EF63" i="1"/>
  <c r="EF72" i="1"/>
  <c r="JE56" i="1"/>
  <c r="JE73" i="1"/>
  <c r="JE74" i="1"/>
  <c r="JE75" i="1"/>
  <c r="JE76" i="1"/>
  <c r="JE77" i="1"/>
  <c r="DT118" i="1"/>
  <c r="DT72" i="1"/>
  <c r="BK118" i="1"/>
  <c r="BK72" i="1"/>
  <c r="IT118" i="1"/>
  <c r="IT72" i="1"/>
  <c r="BM118" i="1"/>
  <c r="BM72" i="1"/>
  <c r="BJ118" i="1"/>
  <c r="BJ72" i="1"/>
  <c r="CU118" i="1"/>
  <c r="CU72" i="1"/>
  <c r="BU73" i="1"/>
  <c r="BU74" i="1"/>
  <c r="BU75" i="1"/>
  <c r="BU76" i="1"/>
  <c r="BU77" i="1"/>
  <c r="JE55" i="1"/>
  <c r="BT118" i="1"/>
  <c r="BT119" i="1"/>
  <c r="BT120" i="1"/>
  <c r="BT121" i="1"/>
  <c r="BT122" i="1"/>
  <c r="BT123" i="1"/>
  <c r="BU118" i="1"/>
  <c r="BU119" i="1"/>
  <c r="BU120" i="1"/>
  <c r="BU121" i="1"/>
  <c r="BU122" i="1"/>
  <c r="BU123" i="1"/>
  <c r="BV118" i="1"/>
  <c r="BV119" i="1"/>
  <c r="BV120" i="1"/>
  <c r="BV121" i="1"/>
  <c r="BV122" i="1"/>
  <c r="BV123" i="1"/>
  <c r="JE122" i="1"/>
  <c r="JE119" i="1"/>
  <c r="JE120" i="1"/>
  <c r="JE121" i="1"/>
  <c r="JE123" i="1"/>
  <c r="BW118" i="1"/>
  <c r="BW119" i="1"/>
  <c r="BW120" i="1"/>
  <c r="BW121" i="1"/>
  <c r="BW122" i="1"/>
  <c r="BW123" i="1"/>
  <c r="KZ122" i="1"/>
  <c r="KZ121" i="1"/>
  <c r="KZ120" i="1"/>
  <c r="KZ119" i="1"/>
  <c r="KZ123" i="1"/>
  <c r="BX118" i="1"/>
  <c r="BX119" i="1"/>
  <c r="BX120" i="1"/>
  <c r="BX121" i="1"/>
  <c r="BX122" i="1"/>
  <c r="BX123" i="1"/>
  <c r="BY118" i="1"/>
  <c r="BY119" i="1"/>
  <c r="BY120" i="1"/>
  <c r="BY121" i="1"/>
  <c r="BY122" i="1"/>
  <c r="BY123" i="1"/>
  <c r="LP121" i="1"/>
  <c r="LP119" i="1"/>
  <c r="LP120" i="1"/>
  <c r="LP122" i="1"/>
  <c r="LP123" i="1"/>
  <c r="BZ118" i="1"/>
  <c r="BZ119" i="1"/>
  <c r="BZ120" i="1"/>
  <c r="BZ121" i="1"/>
  <c r="BZ122" i="1"/>
  <c r="BZ123" i="1"/>
  <c r="CI109" i="1"/>
  <c r="CI118" i="1"/>
  <c r="CJ109" i="1"/>
  <c r="CJ118" i="1"/>
  <c r="BS118" i="1"/>
  <c r="BS119" i="1"/>
  <c r="BS120" i="1"/>
  <c r="BS121" i="1"/>
  <c r="BS122" i="1"/>
  <c r="BS123" i="1"/>
  <c r="CA118" i="1"/>
  <c r="CA119" i="1"/>
  <c r="CA120" i="1"/>
  <c r="CA121" i="1"/>
  <c r="CA122" i="1"/>
  <c r="CA123" i="1"/>
  <c r="JE114" i="1"/>
  <c r="JE113" i="1"/>
  <c r="JE112" i="1"/>
  <c r="BT105" i="1"/>
  <c r="BT112" i="1"/>
  <c r="BT113" i="1"/>
  <c r="BT114" i="1"/>
  <c r="BU105" i="1"/>
  <c r="BU112" i="1"/>
  <c r="BU113" i="1"/>
  <c r="BU114" i="1"/>
  <c r="KZ114" i="1"/>
  <c r="KZ113" i="1"/>
  <c r="KZ112" i="1"/>
  <c r="BX105" i="1"/>
  <c r="BX112" i="1"/>
  <c r="BX113" i="1"/>
  <c r="BX114" i="1"/>
  <c r="BY105" i="1"/>
  <c r="BY112" i="1"/>
  <c r="BY113" i="1"/>
  <c r="BY114" i="1"/>
  <c r="BW105" i="1"/>
  <c r="BW112" i="1"/>
  <c r="BW113" i="1"/>
  <c r="BW114" i="1"/>
  <c r="LP114" i="1"/>
  <c r="LP112" i="1"/>
  <c r="LP113" i="1"/>
  <c r="BZ105" i="1"/>
  <c r="BZ112" i="1"/>
  <c r="BZ113" i="1"/>
  <c r="BZ114" i="1"/>
  <c r="BV105" i="1"/>
  <c r="BV112" i="1"/>
  <c r="BV113" i="1"/>
  <c r="BV114" i="1"/>
  <c r="BS105" i="1"/>
  <c r="BS112" i="1"/>
  <c r="BS113" i="1"/>
  <c r="BS114" i="1"/>
  <c r="CA105" i="1"/>
  <c r="CA112" i="1"/>
  <c r="CA113" i="1"/>
  <c r="CA114" i="1"/>
  <c r="JE59" i="1"/>
  <c r="JE58" i="1"/>
  <c r="BH109" i="1"/>
  <c r="BH105" i="1"/>
  <c r="BP109" i="1"/>
  <c r="BP105" i="1"/>
  <c r="BL109" i="1"/>
  <c r="BL105" i="1"/>
  <c r="JD109" i="1"/>
  <c r="JD105" i="1"/>
  <c r="CX109" i="1"/>
  <c r="CX105" i="1"/>
  <c r="KQ109" i="1"/>
  <c r="KQ105" i="1"/>
  <c r="IL109" i="1"/>
  <c r="IL105" i="1"/>
  <c r="CY109" i="1"/>
  <c r="CY105" i="1"/>
  <c r="CW109" i="1"/>
  <c r="CW105" i="1"/>
  <c r="OL109" i="1"/>
  <c r="OL105" i="1"/>
  <c r="IO109" i="1"/>
  <c r="IO105" i="1"/>
  <c r="IP109" i="1"/>
  <c r="IP105" i="1"/>
  <c r="CK109" i="1"/>
  <c r="CK105" i="1"/>
  <c r="BO109" i="1"/>
  <c r="BO105" i="1"/>
  <c r="JY109" i="1"/>
  <c r="JX109" i="1" s="1" a="1"/>
  <c r="JX109" i="1" s="1"/>
  <c r="JY105" i="1"/>
  <c r="JX105" i="1" s="1" a="1"/>
  <c r="JX105" i="1" s="1"/>
  <c r="BJ109" i="1"/>
  <c r="BJ105" i="1"/>
  <c r="CU109" i="1"/>
  <c r="CU105" i="1"/>
  <c r="KP109" i="1"/>
  <c r="KP105" i="1"/>
  <c r="DT109" i="1"/>
  <c r="DT105" i="1"/>
  <c r="IS109" i="1"/>
  <c r="IS105" i="1"/>
  <c r="BK109" i="1"/>
  <c r="BK105" i="1"/>
  <c r="LD109" i="1"/>
  <c r="LD105" i="1"/>
  <c r="IT109" i="1"/>
  <c r="IT105" i="1"/>
  <c r="BM109" i="1"/>
  <c r="BM105" i="1"/>
  <c r="KO109" i="1"/>
  <c r="KO105" i="1"/>
  <c r="ED109" i="1"/>
  <c r="ED105" i="1"/>
  <c r="BF109" i="1"/>
  <c r="BF105" i="1"/>
  <c r="KR109" i="1"/>
  <c r="KR105" i="1"/>
  <c r="LA109" i="1"/>
  <c r="LA105" i="1"/>
  <c r="BU110" i="1"/>
  <c r="BU109" i="1"/>
  <c r="BU111" i="1"/>
  <c r="BV110" i="1"/>
  <c r="BV109" i="1"/>
  <c r="BV111" i="1"/>
  <c r="JE111" i="1"/>
  <c r="JE110" i="1"/>
  <c r="BW109" i="1"/>
  <c r="BW110" i="1"/>
  <c r="BW111" i="1"/>
  <c r="KZ111" i="1"/>
  <c r="KZ110" i="1"/>
  <c r="BX110" i="1"/>
  <c r="BX109" i="1"/>
  <c r="BX111" i="1"/>
  <c r="BY109" i="1"/>
  <c r="BY110" i="1"/>
  <c r="BY111" i="1"/>
  <c r="LP111" i="1"/>
  <c r="LP110" i="1"/>
  <c r="BZ110" i="1"/>
  <c r="BZ109" i="1"/>
  <c r="BZ111" i="1"/>
  <c r="BS110" i="1"/>
  <c r="BS109" i="1"/>
  <c r="BS111" i="1"/>
  <c r="CA110" i="1"/>
  <c r="CA109" i="1"/>
  <c r="CA111" i="1"/>
  <c r="BT109" i="1"/>
  <c r="BT110" i="1"/>
  <c r="BT111" i="1"/>
  <c r="KR99" i="1"/>
  <c r="LA99" i="1"/>
  <c r="KP99" i="1"/>
  <c r="KO99" i="1"/>
  <c r="KQ99" i="1"/>
  <c r="CI99" i="1"/>
  <c r="CJ99" i="1"/>
  <c r="LD99" i="1"/>
  <c r="JY99" i="1"/>
  <c r="JX99" i="1" s="1" a="1"/>
  <c r="JX9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8" i="1"/>
  <c r="BV52" i="1"/>
  <c r="BV56" i="1" s="1"/>
  <c r="BV63" i="1"/>
  <c r="LI64" i="1"/>
  <c r="LI65" i="1"/>
  <c r="LI66" i="1"/>
  <c r="LI67" i="1"/>
  <c r="LI68"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LU64" i="1"/>
  <c r="LU65" i="1"/>
  <c r="LU66" i="1"/>
  <c r="LU67" i="1"/>
  <c r="LU68" i="1"/>
  <c r="CX52" i="1"/>
  <c r="CX59" i="1" s="1"/>
  <c r="CX63" i="1"/>
  <c r="CX68" i="1" s="1"/>
  <c r="BY52" i="1"/>
  <c r="BY57" i="1" s="1"/>
  <c r="BY63" i="1"/>
  <c r="OL52" i="1"/>
  <c r="OL54" i="1" s="1"/>
  <c r="OL63" i="1"/>
  <c r="CK52" i="1"/>
  <c r="CK53" i="1" s="1"/>
  <c r="CK63" i="1"/>
  <c r="CY52" i="1"/>
  <c r="CY59" i="1" s="1"/>
  <c r="CY63" i="1"/>
  <c r="CY68" i="1" s="1"/>
  <c r="BZ52" i="1"/>
  <c r="BZ57" i="1" s="1"/>
  <c r="BZ63" i="1"/>
  <c r="BL52" i="1"/>
  <c r="BL57" i="1" s="1"/>
  <c r="BL63" i="1"/>
  <c r="IO52" i="1"/>
  <c r="IO54" i="1" s="1"/>
  <c r="IO63" i="1"/>
  <c r="BO52" i="1"/>
  <c r="BO55" i="1" s="1"/>
  <c r="BO63" i="1"/>
  <c r="ME64" i="1"/>
  <c r="ME65" i="1"/>
  <c r="ME66" i="1"/>
  <c r="ME67" i="1"/>
  <c r="ME68" i="1"/>
  <c r="BS52" i="1"/>
  <c r="BS53" i="1" s="1"/>
  <c r="BS63" i="1"/>
  <c r="CA52" i="1"/>
  <c r="CA56" i="1" s="1"/>
  <c r="CA63" i="1"/>
  <c r="JE64" i="1"/>
  <c r="JE65" i="1"/>
  <c r="JE66" i="1"/>
  <c r="JE67" i="1"/>
  <c r="JE68" i="1"/>
  <c r="DT52" i="1"/>
  <c r="DT58" i="1" s="1"/>
  <c r="DT63" i="1"/>
  <c r="LJ64" i="1"/>
  <c r="LJ65" i="1"/>
  <c r="LJ66" i="1"/>
  <c r="LJ67" i="1"/>
  <c r="LJ68" i="1"/>
  <c r="BT52" i="1"/>
  <c r="BT59" i="1" s="1"/>
  <c r="BT63" i="1"/>
  <c r="EF64" i="1"/>
  <c r="EF65" i="1"/>
  <c r="EF66" i="1"/>
  <c r="EF67" i="1"/>
  <c r="EF68" i="1"/>
  <c r="IO53" i="1"/>
  <c r="ME41" i="1"/>
  <c r="ME42" i="1" s="1"/>
  <c r="ME52" i="1"/>
  <c r="LI41" i="1"/>
  <c r="LI45" i="1" s="1"/>
  <c r="LI52" i="1"/>
  <c r="LJ41" i="1"/>
  <c r="LJ45" i="1" s="1"/>
  <c r="LJ52" i="1"/>
  <c r="EF41" i="1"/>
  <c r="EF44" i="1" s="1"/>
  <c r="EF52" i="1"/>
  <c r="EE41" i="1"/>
  <c r="EE45" i="1" s="1"/>
  <c r="EE52" i="1"/>
  <c r="LU41" i="1"/>
  <c r="LU42" i="1" s="1"/>
  <c r="LU52" i="1"/>
  <c r="BR41" i="1"/>
  <c r="BR42" i="1" s="1"/>
  <c r="BR52" i="1"/>
  <c r="JE48" i="1"/>
  <c r="JE47" i="1"/>
  <c r="JE44" i="1"/>
  <c r="CS16" i="1"/>
  <c r="CS20" i="1" s="1"/>
  <c r="CZ16" i="1"/>
  <c r="JE46" i="1"/>
  <c r="JE45" i="1"/>
  <c r="JE43" i="1"/>
  <c r="BO41" i="1"/>
  <c r="BO43" i="1" s="1"/>
  <c r="BO99" i="1"/>
  <c r="BS41" i="1"/>
  <c r="BS43" i="1" s="1"/>
  <c r="BS99" i="1"/>
  <c r="BS100" i="1"/>
  <c r="BS101" i="1"/>
  <c r="CA41" i="1"/>
  <c r="CA47" i="1" s="1"/>
  <c r="CA99" i="1"/>
  <c r="CA100" i="1"/>
  <c r="CA101" i="1"/>
  <c r="BT41" i="1"/>
  <c r="BT45" i="1" s="1"/>
  <c r="BT99" i="1"/>
  <c r="BT100" i="1"/>
  <c r="BT101" i="1"/>
  <c r="IP41" i="1"/>
  <c r="IP46" i="1" s="1"/>
  <c r="IP99" i="1"/>
  <c r="BM41" i="1"/>
  <c r="BM42" i="1" s="1"/>
  <c r="BM99" i="1"/>
  <c r="BJ41" i="1"/>
  <c r="BJ47" i="1" s="1"/>
  <c r="BJ99" i="1"/>
  <c r="CU41" i="1"/>
  <c r="CU42" i="1" s="1"/>
  <c r="CU99" i="1"/>
  <c r="BU41" i="1"/>
  <c r="BU42" i="1" s="1"/>
  <c r="BU99" i="1"/>
  <c r="BU100" i="1"/>
  <c r="BU101" i="1"/>
  <c r="DT41" i="1"/>
  <c r="DT46" i="1" s="1"/>
  <c r="DT99" i="1"/>
  <c r="IO41" i="1"/>
  <c r="IO43" i="1" s="1"/>
  <c r="IO99" i="1"/>
  <c r="IT41" i="1"/>
  <c r="IT46" i="1" s="1"/>
  <c r="IT99" i="1"/>
  <c r="ED41" i="1"/>
  <c r="ED42" i="1" s="1"/>
  <c r="ED99" i="1"/>
  <c r="BF41" i="1"/>
  <c r="BF42" i="1" s="1"/>
  <c r="BF99" i="1"/>
  <c r="BV41" i="1"/>
  <c r="BV47" i="1" s="1"/>
  <c r="BV99" i="1"/>
  <c r="BV100" i="1"/>
  <c r="BV101" i="1"/>
  <c r="JE101" i="1"/>
  <c r="JE100" i="1"/>
  <c r="BK41" i="1"/>
  <c r="BK48" i="1" s="1"/>
  <c r="BK99" i="1"/>
  <c r="BP41" i="1"/>
  <c r="BP42" i="1" s="1"/>
  <c r="BP99" i="1"/>
  <c r="BH41" i="1"/>
  <c r="BH43" i="1" s="1"/>
  <c r="BH99" i="1"/>
  <c r="BW41" i="1"/>
  <c r="BW45" i="1" s="1"/>
  <c r="BW100" i="1"/>
  <c r="BW99" i="1"/>
  <c r="BW101" i="1"/>
  <c r="KZ101" i="1"/>
  <c r="KZ100" i="1"/>
  <c r="JD41" i="1"/>
  <c r="JD44" i="1" s="1"/>
  <c r="JD99" i="1"/>
  <c r="BX41" i="1"/>
  <c r="BX46" i="1" s="1"/>
  <c r="BX99" i="1"/>
  <c r="BX100" i="1"/>
  <c r="BX101" i="1"/>
  <c r="IS41" i="1"/>
  <c r="IS43" i="1" s="1"/>
  <c r="IS99" i="1"/>
  <c r="CX41" i="1"/>
  <c r="CX48" i="1" s="1"/>
  <c r="CX99" i="1"/>
  <c r="BY41" i="1"/>
  <c r="BY42" i="1" s="1"/>
  <c r="BY99" i="1"/>
  <c r="BY100" i="1"/>
  <c r="BY101" i="1"/>
  <c r="BL41" i="1"/>
  <c r="BL46" i="1" s="1"/>
  <c r="BL99" i="1"/>
  <c r="CW41" i="1"/>
  <c r="CW48" i="1" s="1"/>
  <c r="CW99" i="1"/>
  <c r="IL41" i="1"/>
  <c r="IL47" i="1" s="1"/>
  <c r="IL99" i="1"/>
  <c r="LP100" i="1"/>
  <c r="LP101" i="1"/>
  <c r="OL41" i="1"/>
  <c r="OL42" i="1" s="1"/>
  <c r="OL99" i="1"/>
  <c r="CK41" i="1"/>
  <c r="CK42" i="1" s="1"/>
  <c r="CK99" i="1"/>
  <c r="CY41" i="1"/>
  <c r="CY48" i="1" s="1"/>
  <c r="CY99" i="1"/>
  <c r="BZ41" i="1"/>
  <c r="BZ43" i="1" s="1"/>
  <c r="BZ99" i="1"/>
  <c r="BZ100" i="1"/>
  <c r="BZ10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W24" i="1"/>
  <c r="ME30" i="1"/>
  <c r="LU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Q24" i="1"/>
  <c r="BH24" i="1"/>
  <c r="LA24" i="1"/>
  <c r="BH30" i="1"/>
  <c r="LI30" i="1"/>
  <c r="IO30" i="1"/>
  <c r="IO24" i="1"/>
  <c r="IP30" i="1"/>
  <c r="IP24" i="1"/>
  <c r="LJ30" i="1"/>
  <c r="CX30" i="1"/>
  <c r="CX24" i="1"/>
  <c r="CY30" i="1"/>
  <c r="CY24" i="1"/>
  <c r="CU24" i="1"/>
  <c r="CU30" i="1"/>
  <c r="CK30" i="1"/>
  <c r="G480" i="4"/>
  <c r="H529" i="4"/>
  <c r="I530" i="4"/>
  <c r="KZ25" i="1"/>
  <c r="KZ26" i="1"/>
  <c r="KZ33" i="1"/>
  <c r="KZ36" i="1"/>
  <c r="KZ37" i="1"/>
  <c r="KY24" i="1"/>
  <c r="BD30" i="1"/>
  <c r="BD24" i="1"/>
  <c r="CK24" i="1"/>
  <c r="AT24" i="1"/>
  <c r="P467" i="4"/>
  <c r="C468" i="4"/>
  <c r="B468" i="4" s="1"/>
  <c r="F532" i="4"/>
  <c r="E532" i="4"/>
  <c r="R532" i="4" s="1"/>
  <c r="D532" i="4"/>
  <c r="Q532" i="4" s="1"/>
  <c r="U524" i="4"/>
  <c r="U518" i="4"/>
  <c r="U515" i="4"/>
  <c r="U521" i="4"/>
  <c r="V468" i="4"/>
  <c r="S451" i="4"/>
  <c r="EE30" i="1"/>
  <c r="JY24" i="1"/>
  <c r="A533" i="4"/>
  <c r="CJ24" i="1"/>
  <c r="ED30" i="1"/>
  <c r="IT30" i="1"/>
  <c r="MQ30" i="1"/>
  <c r="CW30" i="1"/>
  <c r="OL30" i="1"/>
  <c r="IL30" i="1"/>
  <c r="DT30" i="1"/>
  <c r="IS30" i="1"/>
  <c r="BG30" i="1"/>
  <c r="BK30" i="1"/>
  <c r="BM30" i="1"/>
  <c r="BO30" i="1"/>
  <c r="OL24" i="1"/>
  <c r="MQ24" i="1"/>
  <c r="CW24" i="1"/>
  <c r="CI24" i="1"/>
  <c r="IS24" i="1"/>
  <c r="KP24" i="1"/>
  <c r="DT24" i="1"/>
  <c r="BO24" i="1"/>
  <c r="BK24" i="1"/>
  <c r="BM24" i="1"/>
  <c r="CM24" i="1"/>
  <c r="CL24" i="1"/>
  <c r="LD24" i="1"/>
  <c r="KO24" i="1"/>
  <c r="KR24" i="1"/>
  <c r="ED24" i="1"/>
  <c r="IT24" i="1"/>
  <c r="IL24" i="1"/>
  <c r="MI24" i="1"/>
  <c r="LP26" i="1"/>
  <c r="LP25" i="1"/>
  <c r="B34" i="3"/>
  <c r="BW74" i="1" l="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U82" i="1"/>
  <c r="LU83" i="1"/>
  <c r="LU84" i="1"/>
  <c r="LU85" i="1"/>
  <c r="LU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U91" i="1"/>
  <c r="LU92" i="1"/>
  <c r="LU93" i="1"/>
  <c r="LU94" i="1"/>
  <c r="LU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I82" i="1"/>
  <c r="LI83" i="1"/>
  <c r="LI84" i="1"/>
  <c r="LI85" i="1"/>
  <c r="LI86" i="1"/>
  <c r="IT82" i="1"/>
  <c r="IT83" i="1"/>
  <c r="IT84" i="1"/>
  <c r="IT85" i="1"/>
  <c r="IT86" i="1"/>
  <c r="LJ82" i="1"/>
  <c r="LJ83" i="1"/>
  <c r="LJ84" i="1"/>
  <c r="LJ85" i="1"/>
  <c r="LJ86" i="1"/>
  <c r="ME82" i="1"/>
  <c r="ME83" i="1"/>
  <c r="ME84" i="1"/>
  <c r="ME85" i="1"/>
  <c r="ME86" i="1"/>
  <c r="BY91" i="1"/>
  <c r="BY92" i="1"/>
  <c r="BY93" i="1"/>
  <c r="BY94" i="1"/>
  <c r="BY95" i="1"/>
  <c r="BP82" i="1"/>
  <c r="BP83" i="1"/>
  <c r="BP84" i="1"/>
  <c r="BP85" i="1"/>
  <c r="BP86" i="1"/>
  <c r="LI91" i="1"/>
  <c r="LI92" i="1"/>
  <c r="LI93" i="1"/>
  <c r="LI94" i="1"/>
  <c r="LI95" i="1"/>
  <c r="CU82" i="1"/>
  <c r="CU83" i="1"/>
  <c r="CU84" i="1"/>
  <c r="CU85" i="1"/>
  <c r="CU86" i="1"/>
  <c r="BK91" i="1"/>
  <c r="BK92" i="1"/>
  <c r="BK93" i="1"/>
  <c r="BK94" i="1"/>
  <c r="BK95" i="1"/>
  <c r="LJ91" i="1"/>
  <c r="LJ92" i="1"/>
  <c r="LJ93" i="1"/>
  <c r="LJ94" i="1"/>
  <c r="LJ95" i="1"/>
  <c r="ME91" i="1"/>
  <c r="ME92" i="1"/>
  <c r="ME93" i="1"/>
  <c r="ME94" i="1"/>
  <c r="ME95" i="1"/>
  <c r="BR82" i="1"/>
  <c r="BR83" i="1"/>
  <c r="BR84" i="1"/>
  <c r="BR85" i="1"/>
  <c r="BR86" i="1"/>
  <c r="JD91" i="1"/>
  <c r="JD92" i="1"/>
  <c r="JD93" i="1"/>
  <c r="JD94" i="1"/>
  <c r="JD95" i="1"/>
  <c r="BP91" i="1"/>
  <c r="BP92" i="1"/>
  <c r="BP93" i="1"/>
  <c r="BP94" i="1"/>
  <c r="BP95" i="1"/>
  <c r="EE91" i="1"/>
  <c r="EE92" i="1"/>
  <c r="EE93" i="1"/>
  <c r="EE94" i="1"/>
  <c r="EE95" i="1"/>
  <c r="OL91" i="1"/>
  <c r="OL92" i="1"/>
  <c r="OL93" i="1"/>
  <c r="OL94" i="1"/>
  <c r="OL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L82" i="1"/>
  <c r="OL83" i="1"/>
  <c r="OL84" i="1"/>
  <c r="OL85" i="1"/>
  <c r="OL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L73" i="1"/>
  <c r="OL74" i="1"/>
  <c r="OL75" i="1"/>
  <c r="OL76" i="1"/>
  <c r="OL77" i="1"/>
  <c r="BF73" i="1"/>
  <c r="BF74" i="1"/>
  <c r="BF75" i="1"/>
  <c r="BF76" i="1"/>
  <c r="BF77" i="1"/>
  <c r="CK73" i="1"/>
  <c r="CK74" i="1"/>
  <c r="CK75" i="1"/>
  <c r="CK76" i="1"/>
  <c r="CK77" i="1"/>
  <c r="LJ73" i="1"/>
  <c r="LJ74" i="1"/>
  <c r="LJ75" i="1"/>
  <c r="LJ76" i="1"/>
  <c r="LJ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I73" i="1"/>
  <c r="LI74" i="1"/>
  <c r="LI75" i="1"/>
  <c r="LI76" i="1"/>
  <c r="LI77" i="1"/>
  <c r="ME73" i="1"/>
  <c r="ME74" i="1"/>
  <c r="ME75" i="1"/>
  <c r="ME76" i="1"/>
  <c r="ME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U73" i="1"/>
  <c r="LU74" i="1"/>
  <c r="LU75" i="1"/>
  <c r="LU76" i="1"/>
  <c r="LU77" i="1"/>
  <c r="BO73" i="1"/>
  <c r="BO74" i="1"/>
  <c r="BO75" i="1"/>
  <c r="BO76" i="1"/>
  <c r="BO77" i="1"/>
  <c r="IP73" i="1"/>
  <c r="IP74" i="1"/>
  <c r="IP75" i="1"/>
  <c r="IP76" i="1"/>
  <c r="IP77" i="1"/>
  <c r="ED120" i="1"/>
  <c r="ED119" i="1"/>
  <c r="ED122" i="1"/>
  <c r="ED121" i="1"/>
  <c r="ED123" i="1"/>
  <c r="IS122" i="1"/>
  <c r="IS119" i="1"/>
  <c r="IS123" i="1"/>
  <c r="IS121" i="1"/>
  <c r="IS120" i="1"/>
  <c r="CL120" i="1"/>
  <c r="CL122" i="1"/>
  <c r="CL121" i="1"/>
  <c r="CL119" i="1"/>
  <c r="CL123" i="1"/>
  <c r="CI123" i="1"/>
  <c r="CI122" i="1"/>
  <c r="CI121" i="1"/>
  <c r="CI119" i="1"/>
  <c r="CI120" i="1"/>
  <c r="CJ119" i="1"/>
  <c r="CJ122" i="1"/>
  <c r="CJ120" i="1"/>
  <c r="CJ121" i="1"/>
  <c r="CJ123" i="1"/>
  <c r="CK122" i="1"/>
  <c r="CK120" i="1"/>
  <c r="CK121" i="1"/>
  <c r="CK119" i="1"/>
  <c r="CK123" i="1"/>
  <c r="BL122" i="1"/>
  <c r="BL119" i="1"/>
  <c r="BL120" i="1"/>
  <c r="BL121" i="1"/>
  <c r="BL123" i="1"/>
  <c r="OL122" i="1"/>
  <c r="OL119" i="1"/>
  <c r="OL120" i="1"/>
  <c r="OL121" i="1"/>
  <c r="OL123" i="1"/>
  <c r="BO119" i="1"/>
  <c r="BO121" i="1"/>
  <c r="BO122" i="1"/>
  <c r="BO120" i="1"/>
  <c r="BO123" i="1"/>
  <c r="DT119" i="1"/>
  <c r="DT122" i="1"/>
  <c r="DT121" i="1"/>
  <c r="DT123" i="1"/>
  <c r="DT120" i="1"/>
  <c r="LD122" i="1"/>
  <c r="LD120" i="1"/>
  <c r="LD121" i="1"/>
  <c r="LD123" i="1"/>
  <c r="LD119" i="1"/>
  <c r="MI121" i="1"/>
  <c r="MI120" i="1"/>
  <c r="MI119" i="1"/>
  <c r="MI122" i="1"/>
  <c r="MI123" i="1"/>
  <c r="CM120" i="1"/>
  <c r="CM119" i="1"/>
  <c r="CM122" i="1"/>
  <c r="CM121" i="1"/>
  <c r="CM123" i="1"/>
  <c r="CW122" i="1"/>
  <c r="CW120" i="1"/>
  <c r="CW119" i="1"/>
  <c r="CW121" i="1"/>
  <c r="CW123" i="1"/>
  <c r="BD119" i="1"/>
  <c r="BD121" i="1"/>
  <c r="BD122" i="1"/>
  <c r="BD120" i="1"/>
  <c r="BD123" i="1"/>
  <c r="CX119" i="1"/>
  <c r="CX122" i="1"/>
  <c r="CX121" i="1"/>
  <c r="CX120" i="1"/>
  <c r="CX123" i="1"/>
  <c r="IL120" i="1"/>
  <c r="IL122" i="1"/>
  <c r="IL119" i="1"/>
  <c r="IL121" i="1"/>
  <c r="IL123" i="1"/>
  <c r="BM119" i="1"/>
  <c r="BM122" i="1"/>
  <c r="BM120" i="1"/>
  <c r="BM123" i="1"/>
  <c r="BM121" i="1"/>
  <c r="MQ122" i="1"/>
  <c r="MQ120" i="1"/>
  <c r="MQ121" i="1"/>
  <c r="MQ119" i="1"/>
  <c r="MQ123" i="1"/>
  <c r="JY120" i="1"/>
  <c r="JX120" i="1" s="1" a="1"/>
  <c r="JX120" i="1" s="1"/>
  <c r="JY122" i="1"/>
  <c r="JX122" i="1" s="1" a="1"/>
  <c r="JX122" i="1" s="1"/>
  <c r="JY119" i="1"/>
  <c r="JX119" i="1" s="1" a="1"/>
  <c r="JX119" i="1" s="1"/>
  <c r="JY121" i="1"/>
  <c r="JX121" i="1" s="1" a="1"/>
  <c r="JX121" i="1" s="1"/>
  <c r="JY123" i="1"/>
  <c r="JX123" i="1" s="1" a="1"/>
  <c r="JX123" i="1" s="1"/>
  <c r="LA122" i="1"/>
  <c r="LA120" i="1"/>
  <c r="LA121" i="1"/>
  <c r="LA119" i="1"/>
  <c r="LA123" i="1"/>
  <c r="BP122" i="1"/>
  <c r="BP120" i="1"/>
  <c r="BP119" i="1"/>
  <c r="BP121" i="1"/>
  <c r="BP123" i="1"/>
  <c r="JD119" i="1"/>
  <c r="JD120" i="1"/>
  <c r="JD122" i="1"/>
  <c r="JD123" i="1"/>
  <c r="JD121" i="1"/>
  <c r="IP122" i="1"/>
  <c r="IP120" i="1"/>
  <c r="IP119" i="1"/>
  <c r="IP121" i="1"/>
  <c r="IP123" i="1"/>
  <c r="KQ122" i="1"/>
  <c r="KQ123" i="1"/>
  <c r="KQ119" i="1"/>
  <c r="KQ120" i="1"/>
  <c r="KQ121" i="1"/>
  <c r="BJ119" i="1"/>
  <c r="BJ121" i="1"/>
  <c r="BJ122" i="1"/>
  <c r="BJ120" i="1"/>
  <c r="BJ123" i="1"/>
  <c r="BK119" i="1"/>
  <c r="BK120" i="1"/>
  <c r="BK122" i="1"/>
  <c r="BK123" i="1"/>
  <c r="BK121" i="1"/>
  <c r="BH119" i="1"/>
  <c r="BH120" i="1"/>
  <c r="BH122" i="1"/>
  <c r="BH121" i="1"/>
  <c r="BH123" i="1"/>
  <c r="IT119" i="1"/>
  <c r="IT122" i="1"/>
  <c r="IT120" i="1"/>
  <c r="IT121" i="1"/>
  <c r="IT123" i="1"/>
  <c r="KR121" i="1"/>
  <c r="KR119" i="1"/>
  <c r="KR122" i="1"/>
  <c r="KR123" i="1"/>
  <c r="KR120" i="1"/>
  <c r="KO121" i="1"/>
  <c r="KO122" i="1"/>
  <c r="KO120" i="1"/>
  <c r="KO119" i="1"/>
  <c r="KO123" i="1"/>
  <c r="KP122" i="1"/>
  <c r="KP119" i="1"/>
  <c r="KP120" i="1"/>
  <c r="KP123" i="1"/>
  <c r="KP121" i="1"/>
  <c r="CU120" i="1"/>
  <c r="CU119" i="1"/>
  <c r="CU122" i="1"/>
  <c r="CU123" i="1"/>
  <c r="CU121" i="1"/>
  <c r="IO120" i="1"/>
  <c r="IO119" i="1"/>
  <c r="IO122" i="1"/>
  <c r="IO121" i="1"/>
  <c r="IO123" i="1"/>
  <c r="BF119" i="1"/>
  <c r="BF120" i="1"/>
  <c r="BF122" i="1"/>
  <c r="BF123" i="1"/>
  <c r="BF121" i="1"/>
  <c r="KY121" i="1"/>
  <c r="KY119" i="1"/>
  <c r="KY120" i="1"/>
  <c r="KY123" i="1"/>
  <c r="KY122" i="1"/>
  <c r="CY121" i="1"/>
  <c r="CY119" i="1"/>
  <c r="CY122" i="1"/>
  <c r="CY120" i="1"/>
  <c r="CY123" i="1"/>
  <c r="BF57" i="1"/>
  <c r="BF56" i="1"/>
  <c r="BJ53" i="1"/>
  <c r="IO56" i="1"/>
  <c r="BY54" i="1"/>
  <c r="BX59" i="1"/>
  <c r="OL59" i="1"/>
  <c r="BT53" i="1"/>
  <c r="ME47" i="1"/>
  <c r="BP58" i="1"/>
  <c r="BK57" i="1"/>
  <c r="KR113" i="1"/>
  <c r="KR112" i="1"/>
  <c r="KR114" i="1"/>
  <c r="IL112" i="1"/>
  <c r="IL113" i="1"/>
  <c r="IL114" i="1"/>
  <c r="BM114" i="1"/>
  <c r="BM112" i="1"/>
  <c r="BM113" i="1"/>
  <c r="MQ112" i="1"/>
  <c r="MQ114" i="1"/>
  <c r="MQ113" i="1"/>
  <c r="JY114" i="1"/>
  <c r="JX114" i="1" s="1" a="1"/>
  <c r="JX114" i="1" s="1"/>
  <c r="JY112" i="1"/>
  <c r="JX112" i="1" s="1" a="1"/>
  <c r="JX112" i="1" s="1"/>
  <c r="JY113" i="1"/>
  <c r="JX113" i="1" s="1" a="1"/>
  <c r="JX113" i="1" s="1"/>
  <c r="LA112" i="1"/>
  <c r="LA113" i="1"/>
  <c r="LA114" i="1"/>
  <c r="BP113" i="1"/>
  <c r="BP114" i="1"/>
  <c r="BP112" i="1"/>
  <c r="JD112" i="1"/>
  <c r="JD113" i="1"/>
  <c r="JD114" i="1"/>
  <c r="IT112" i="1"/>
  <c r="IT113" i="1"/>
  <c r="IT114" i="1"/>
  <c r="BK114" i="1"/>
  <c r="BK112" i="1"/>
  <c r="BK113" i="1"/>
  <c r="OL114" i="1"/>
  <c r="OL113" i="1"/>
  <c r="OL112" i="1"/>
  <c r="KY114" i="1"/>
  <c r="KY112" i="1"/>
  <c r="KY113" i="1"/>
  <c r="BH114" i="1"/>
  <c r="BH112" i="1"/>
  <c r="BH113" i="1"/>
  <c r="BJ114" i="1"/>
  <c r="BJ112" i="1"/>
  <c r="BJ113" i="1"/>
  <c r="BO114" i="1"/>
  <c r="BO113" i="1"/>
  <c r="BO112" i="1"/>
  <c r="KQ113" i="1"/>
  <c r="KQ114" i="1"/>
  <c r="KQ112" i="1"/>
  <c r="IP113" i="1"/>
  <c r="IP114" i="1"/>
  <c r="IP112" i="1"/>
  <c r="KO113" i="1"/>
  <c r="KO114" i="1"/>
  <c r="KO112" i="1"/>
  <c r="KP114" i="1"/>
  <c r="KP112" i="1"/>
  <c r="KP113" i="1"/>
  <c r="CU114" i="1"/>
  <c r="CU112" i="1"/>
  <c r="CU113" i="1"/>
  <c r="IO114" i="1"/>
  <c r="IO113" i="1"/>
  <c r="IO112" i="1"/>
  <c r="BF112" i="1"/>
  <c r="BF113" i="1"/>
  <c r="BF114" i="1"/>
  <c r="ED112" i="1"/>
  <c r="ED114" i="1"/>
  <c r="ED113" i="1"/>
  <c r="DT113" i="1"/>
  <c r="DT114" i="1"/>
  <c r="DT112" i="1"/>
  <c r="IS114" i="1"/>
  <c r="IS113" i="1"/>
  <c r="IS112" i="1"/>
  <c r="CY113" i="1"/>
  <c r="CY114" i="1"/>
  <c r="CY112" i="1"/>
  <c r="CL114" i="1"/>
  <c r="CL113" i="1"/>
  <c r="CL112" i="1"/>
  <c r="CI113" i="1"/>
  <c r="CI114" i="1"/>
  <c r="CI112" i="1"/>
  <c r="CJ112" i="1"/>
  <c r="CJ113" i="1"/>
  <c r="CJ114" i="1"/>
  <c r="CK114" i="1"/>
  <c r="CK113" i="1"/>
  <c r="CK112" i="1"/>
  <c r="BL113" i="1"/>
  <c r="BL114" i="1"/>
  <c r="BL112" i="1"/>
  <c r="LD112" i="1"/>
  <c r="LD113" i="1"/>
  <c r="LD114" i="1"/>
  <c r="MI114" i="1"/>
  <c r="MI112" i="1"/>
  <c r="MI113" i="1"/>
  <c r="CM112" i="1"/>
  <c r="CM114" i="1"/>
  <c r="CM113" i="1"/>
  <c r="CW113" i="1"/>
  <c r="CW114" i="1"/>
  <c r="CW112" i="1"/>
  <c r="BD112" i="1"/>
  <c r="BD113" i="1"/>
  <c r="BD114" i="1"/>
  <c r="CX112" i="1"/>
  <c r="CX113" i="1"/>
  <c r="CX114" i="1"/>
  <c r="BX58" i="1"/>
  <c r="IL54" i="1"/>
  <c r="BX53" i="1"/>
  <c r="BK59" i="1"/>
  <c r="CU54" i="1"/>
  <c r="BO54" i="1"/>
  <c r="ME46" i="1"/>
  <c r="CU59" i="1"/>
  <c r="ME48" i="1"/>
  <c r="IL53" i="1"/>
  <c r="BP59" i="1"/>
  <c r="BK58" i="1"/>
  <c r="CU53" i="1"/>
  <c r="BO53" i="1"/>
  <c r="IL59" i="1"/>
  <c r="BO59" i="1"/>
  <c r="ME45" i="1"/>
  <c r="IL58" i="1"/>
  <c r="BX57" i="1"/>
  <c r="BP56" i="1"/>
  <c r="BK55" i="1"/>
  <c r="CU58" i="1"/>
  <c r="BO58" i="1"/>
  <c r="BP57" i="1"/>
  <c r="ME44" i="1"/>
  <c r="IL57" i="1"/>
  <c r="BX56" i="1"/>
  <c r="BP55" i="1"/>
  <c r="BK54" i="1"/>
  <c r="CU57" i="1"/>
  <c r="BO57" i="1"/>
  <c r="ME43" i="1"/>
  <c r="IL56" i="1"/>
  <c r="BX55" i="1"/>
  <c r="BP54" i="1"/>
  <c r="BK53" i="1"/>
  <c r="CU56" i="1"/>
  <c r="BO56" i="1"/>
  <c r="BY56" i="1"/>
  <c r="BY55" i="1"/>
  <c r="BY53" i="1"/>
  <c r="BY59" i="1"/>
  <c r="BY58" i="1"/>
  <c r="CM111" i="1"/>
  <c r="CM110" i="1"/>
  <c r="IT111" i="1"/>
  <c r="IT110" i="1"/>
  <c r="OL110" i="1"/>
  <c r="OL111" i="1"/>
  <c r="KY111" i="1"/>
  <c r="KY110" i="1"/>
  <c r="ED111" i="1"/>
  <c r="ED110" i="1"/>
  <c r="BO110" i="1"/>
  <c r="BO111" i="1"/>
  <c r="IP110" i="1"/>
  <c r="IP111" i="1"/>
  <c r="KQ110" i="1"/>
  <c r="KQ111" i="1"/>
  <c r="BJ111" i="1"/>
  <c r="BJ110" i="1"/>
  <c r="LD110" i="1"/>
  <c r="LD111" i="1"/>
  <c r="IS111" i="1"/>
  <c r="IS110" i="1"/>
  <c r="IL111" i="1"/>
  <c r="IL110" i="1"/>
  <c r="KR110" i="1"/>
  <c r="KR111" i="1"/>
  <c r="DT111" i="1"/>
  <c r="DT110" i="1"/>
  <c r="KO110" i="1"/>
  <c r="KO111" i="1"/>
  <c r="KP110" i="1"/>
  <c r="KP111" i="1"/>
  <c r="CU111" i="1"/>
  <c r="CU110" i="1"/>
  <c r="IO110" i="1"/>
  <c r="IO111" i="1"/>
  <c r="BF110" i="1"/>
  <c r="BF111" i="1"/>
  <c r="CL110" i="1"/>
  <c r="CL111" i="1"/>
  <c r="CI110" i="1"/>
  <c r="CI111" i="1"/>
  <c r="CJ111" i="1"/>
  <c r="CJ110" i="1"/>
  <c r="CK111" i="1"/>
  <c r="CK110" i="1"/>
  <c r="BL110" i="1"/>
  <c r="BL111" i="1"/>
  <c r="MI111" i="1"/>
  <c r="MI110" i="1"/>
  <c r="CW111" i="1"/>
  <c r="CW110" i="1"/>
  <c r="BD110" i="1"/>
  <c r="BD111" i="1"/>
  <c r="CX111" i="1"/>
  <c r="CX110" i="1"/>
  <c r="CY110" i="1"/>
  <c r="CY111" i="1"/>
  <c r="BM110" i="1"/>
  <c r="BM111" i="1"/>
  <c r="MQ111" i="1"/>
  <c r="MQ110" i="1"/>
  <c r="JY110" i="1"/>
  <c r="JX110" i="1" s="1" a="1"/>
  <c r="JX110" i="1" s="1"/>
  <c r="JY111" i="1"/>
  <c r="JX111" i="1" s="1" a="1"/>
  <c r="JX111" i="1" s="1"/>
  <c r="LA110" i="1"/>
  <c r="LA111" i="1"/>
  <c r="BP111" i="1"/>
  <c r="BP110" i="1"/>
  <c r="JD111" i="1"/>
  <c r="JD110" i="1"/>
  <c r="BK111" i="1"/>
  <c r="BK110" i="1"/>
  <c r="BH111" i="1"/>
  <c r="BH110" i="1"/>
  <c r="BU55" i="1"/>
  <c r="LJ44" i="1"/>
  <c r="LJ43" i="1"/>
  <c r="LJ42" i="1"/>
  <c r="LJ48" i="1"/>
  <c r="LJ47" i="1"/>
  <c r="LJ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I46" i="1"/>
  <c r="LI44" i="1"/>
  <c r="LI42" i="1"/>
  <c r="CA54" i="1"/>
  <c r="CA53" i="1"/>
  <c r="EE44" i="1"/>
  <c r="BM57" i="1"/>
  <c r="CA59" i="1"/>
  <c r="CA57" i="1"/>
  <c r="ED59" i="1"/>
  <c r="LU48" i="1"/>
  <c r="LU46" i="1"/>
  <c r="LU45" i="1"/>
  <c r="LU47" i="1"/>
  <c r="LU44" i="1"/>
  <c r="LU43" i="1"/>
  <c r="JD53" i="1"/>
  <c r="BT57" i="1"/>
  <c r="OL57" i="1"/>
  <c r="OL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I43" i="1"/>
  <c r="CK59" i="1"/>
  <c r="OL58" i="1"/>
  <c r="BV54" i="1"/>
  <c r="BT54" i="1"/>
  <c r="CK58" i="1"/>
  <c r="BV53" i="1"/>
  <c r="BR46" i="1"/>
  <c r="CK57" i="1"/>
  <c r="OL56" i="1"/>
  <c r="BR45" i="1"/>
  <c r="LI48" i="1"/>
  <c r="CK56" i="1"/>
  <c r="OL55" i="1"/>
  <c r="BV59" i="1"/>
  <c r="BR47" i="1"/>
  <c r="BR44" i="1"/>
  <c r="LI47" i="1"/>
  <c r="CK55" i="1"/>
  <c r="BV58" i="1"/>
  <c r="CK54" i="1"/>
  <c r="BV57" i="1"/>
  <c r="BR43" i="1"/>
  <c r="BS55" i="1"/>
  <c r="BT58" i="1"/>
  <c r="BT56" i="1"/>
  <c r="IO59" i="1"/>
  <c r="IO58" i="1"/>
  <c r="IO57" i="1"/>
  <c r="BT64" i="1"/>
  <c r="BT65" i="1"/>
  <c r="BT66" i="1"/>
  <c r="BT67" i="1"/>
  <c r="BT68" i="1"/>
  <c r="OL64" i="1"/>
  <c r="OL65" i="1"/>
  <c r="OL66" i="1"/>
  <c r="OL67" i="1"/>
  <c r="OL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U53" i="1"/>
  <c r="LU54" i="1"/>
  <c r="LU55" i="1"/>
  <c r="LU56" i="1"/>
  <c r="LU57" i="1"/>
  <c r="LU58" i="1"/>
  <c r="LU59" i="1"/>
  <c r="EF53" i="1"/>
  <c r="EF54" i="1"/>
  <c r="EF55" i="1"/>
  <c r="EF56" i="1"/>
  <c r="EF57" i="1"/>
  <c r="EF58" i="1"/>
  <c r="EF59" i="1"/>
  <c r="BR53" i="1"/>
  <c r="BR54" i="1"/>
  <c r="BR55" i="1"/>
  <c r="BR56" i="1"/>
  <c r="BR57" i="1"/>
  <c r="BR58" i="1"/>
  <c r="BR59" i="1"/>
  <c r="LJ53" i="1"/>
  <c r="LJ54" i="1"/>
  <c r="LJ55" i="1"/>
  <c r="LJ56" i="1"/>
  <c r="LJ57" i="1"/>
  <c r="LJ58" i="1"/>
  <c r="LJ59" i="1"/>
  <c r="LI53" i="1"/>
  <c r="LI54" i="1"/>
  <c r="LI55" i="1"/>
  <c r="LI56" i="1"/>
  <c r="LI57" i="1"/>
  <c r="LI58" i="1"/>
  <c r="LI59" i="1"/>
  <c r="ME53" i="1"/>
  <c r="ME54" i="1"/>
  <c r="ME55" i="1"/>
  <c r="ME56" i="1"/>
  <c r="ME57" i="1"/>
  <c r="ME58" i="1"/>
  <c r="ME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L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L48" i="1"/>
  <c r="BL44" i="1"/>
  <c r="CQ21" i="1"/>
  <c r="OL47" i="1"/>
  <c r="IS48" i="1"/>
  <c r="BL43" i="1"/>
  <c r="OL45" i="1"/>
  <c r="IS46" i="1"/>
  <c r="OL44" i="1"/>
  <c r="IS45" i="1"/>
  <c r="BL48" i="1"/>
  <c r="OL43" i="1"/>
  <c r="IS44" i="1"/>
  <c r="BL47" i="1"/>
  <c r="CT21" i="1"/>
  <c r="MI100" i="1"/>
  <c r="MI101" i="1"/>
  <c r="CM100" i="1"/>
  <c r="CM101" i="1"/>
  <c r="CW101" i="1"/>
  <c r="CW100" i="1"/>
  <c r="BD100" i="1"/>
  <c r="BD101" i="1"/>
  <c r="CX100" i="1"/>
  <c r="CX101" i="1"/>
  <c r="CT20" i="1"/>
  <c r="CL101" i="1"/>
  <c r="CL100" i="1"/>
  <c r="CK101" i="1"/>
  <c r="CK100" i="1"/>
  <c r="IL101" i="1"/>
  <c r="IL100" i="1"/>
  <c r="JY100" i="1"/>
  <c r="JX100" i="1" s="1" a="1"/>
  <c r="JX100" i="1" s="1"/>
  <c r="JY101" i="1"/>
  <c r="JX101" i="1" s="1" a="1"/>
  <c r="JX101" i="1" s="1"/>
  <c r="LA100" i="1"/>
  <c r="LA101" i="1"/>
  <c r="BP101" i="1"/>
  <c r="BP100" i="1"/>
  <c r="JD101" i="1"/>
  <c r="JD100" i="1"/>
  <c r="CT19" i="1"/>
  <c r="MQ101" i="1"/>
  <c r="MQ100" i="1"/>
  <c r="BK101" i="1"/>
  <c r="BK100" i="1"/>
  <c r="KY100" i="1"/>
  <c r="KY101" i="1"/>
  <c r="BH100" i="1"/>
  <c r="BH101" i="1"/>
  <c r="CJ100" i="1"/>
  <c r="CJ101" i="1"/>
  <c r="BM100" i="1"/>
  <c r="BM101" i="1"/>
  <c r="IT101" i="1"/>
  <c r="IT100" i="1"/>
  <c r="OL101" i="1"/>
  <c r="OL100" i="1"/>
  <c r="ED100" i="1"/>
  <c r="ED101" i="1"/>
  <c r="BO101" i="1"/>
  <c r="BO100" i="1"/>
  <c r="IP100" i="1"/>
  <c r="IP101" i="1"/>
  <c r="KQ101" i="1"/>
  <c r="KQ100" i="1"/>
  <c r="BJ100" i="1"/>
  <c r="BJ101" i="1"/>
  <c r="CI100" i="1"/>
  <c r="CI101" i="1"/>
  <c r="BL100" i="1"/>
  <c r="BL101" i="1"/>
  <c r="DT100" i="1"/>
  <c r="DT101" i="1"/>
  <c r="KP101" i="1"/>
  <c r="KP100" i="1"/>
  <c r="CU101" i="1"/>
  <c r="CU100" i="1"/>
  <c r="IO100" i="1"/>
  <c r="IO101" i="1"/>
  <c r="BF101" i="1"/>
  <c r="BF100" i="1"/>
  <c r="KR100" i="1"/>
  <c r="KR101" i="1"/>
  <c r="KO101" i="1"/>
  <c r="KO100" i="1"/>
  <c r="LD101" i="1"/>
  <c r="LD100" i="1"/>
  <c r="IS100" i="1"/>
  <c r="IS101" i="1"/>
  <c r="CY101" i="1"/>
  <c r="CY100" i="1"/>
  <c r="CU21" i="1"/>
  <c r="CU19" i="1"/>
  <c r="JX24" i="1" a="1"/>
  <c r="JX24" i="1" s="1"/>
  <c r="ME34" i="1"/>
  <c r="ME36" i="1"/>
  <c r="ME32" i="1"/>
  <c r="LU36" i="1"/>
  <c r="LU34" i="1"/>
  <c r="LU32" i="1"/>
  <c r="LU35" i="1"/>
  <c r="LU33" i="1"/>
  <c r="LU31" i="1"/>
  <c r="ME37" i="1"/>
  <c r="ME35" i="1"/>
  <c r="ME33" i="1"/>
  <c r="ME31" i="1"/>
  <c r="LU37" i="1"/>
  <c r="EF37" i="1"/>
  <c r="EE37" i="1"/>
  <c r="MJ24" i="1"/>
  <c r="MJ30" i="1"/>
  <c r="MK24" i="1"/>
  <c r="MK30" i="1"/>
  <c r="ML24" i="1"/>
  <c r="ML30" i="1"/>
  <c r="MM24" i="1"/>
  <c r="MM30" i="1"/>
  <c r="MN24" i="1"/>
  <c r="MN30" i="1"/>
  <c r="MO30" i="1"/>
  <c r="MO24" i="1"/>
  <c r="MP30" i="1"/>
  <c r="MP24" i="1"/>
  <c r="JD26" i="1"/>
  <c r="JD25" i="1"/>
  <c r="JD31" i="1"/>
  <c r="JD32" i="1"/>
  <c r="JD33" i="1"/>
  <c r="JD34" i="1"/>
  <c r="JD35" i="1"/>
  <c r="JD36" i="1"/>
  <c r="JD37" i="1"/>
  <c r="EF31" i="1"/>
  <c r="EF32" i="1"/>
  <c r="EF33" i="1"/>
  <c r="EF34" i="1"/>
  <c r="EF35" i="1"/>
  <c r="EF36" i="1"/>
  <c r="KQ25" i="1"/>
  <c r="KQ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A25" i="1"/>
  <c r="LA26" i="1"/>
  <c r="IO31" i="1"/>
  <c r="IO32" i="1"/>
  <c r="IO33" i="1"/>
  <c r="IO34" i="1"/>
  <c r="IO35" i="1"/>
  <c r="IO36" i="1"/>
  <c r="IO37" i="1"/>
  <c r="LI31" i="1"/>
  <c r="LI32" i="1"/>
  <c r="LI33" i="1"/>
  <c r="LI34" i="1"/>
  <c r="LI35" i="1"/>
  <c r="LI36" i="1"/>
  <c r="LI37" i="1"/>
  <c r="IP31" i="1"/>
  <c r="IP32" i="1"/>
  <c r="IP33" i="1"/>
  <c r="IP34" i="1"/>
  <c r="IP35" i="1"/>
  <c r="IP36" i="1"/>
  <c r="IP37" i="1"/>
  <c r="LJ31" i="1"/>
  <c r="LJ32" i="1"/>
  <c r="LJ33" i="1"/>
  <c r="LJ34" i="1"/>
  <c r="LJ35" i="1"/>
  <c r="LJ36" i="1"/>
  <c r="LJ37" i="1"/>
  <c r="IO26" i="1"/>
  <c r="IO25" i="1"/>
  <c r="IP26" i="1"/>
  <c r="IP25" i="1"/>
  <c r="EE34" i="1"/>
  <c r="EE35" i="1"/>
  <c r="BM34" i="1"/>
  <c r="BM35" i="1"/>
  <c r="BK34" i="1"/>
  <c r="BK35" i="1"/>
  <c r="CK34" i="1"/>
  <c r="CK35" i="1"/>
  <c r="CU34" i="1"/>
  <c r="CU35" i="1"/>
  <c r="BG34" i="1"/>
  <c r="BG35" i="1"/>
  <c r="IT34" i="1"/>
  <c r="IT35" i="1"/>
  <c r="IL34" i="1"/>
  <c r="IL35" i="1"/>
  <c r="OL34" i="1"/>
  <c r="OL35" i="1"/>
  <c r="IS34" i="1"/>
  <c r="IS35" i="1"/>
  <c r="DT34" i="1"/>
  <c r="DT35" i="1"/>
  <c r="BD34" i="1"/>
  <c r="BD35" i="1"/>
  <c r="ED34" i="1"/>
  <c r="ED35" i="1"/>
  <c r="KY34" i="1"/>
  <c r="KY35" i="1"/>
  <c r="MQ34" i="1"/>
  <c r="MQ35" i="1"/>
  <c r="BO34" i="1"/>
  <c r="BO35" i="1"/>
  <c r="AJ30" i="1"/>
  <c r="CY26" i="1"/>
  <c r="CY25" i="1"/>
  <c r="CY37" i="1"/>
  <c r="CX26" i="1"/>
  <c r="CX25" i="1"/>
  <c r="CX37" i="1"/>
  <c r="CU31" i="1"/>
  <c r="CU32" i="1"/>
  <c r="CU33" i="1"/>
  <c r="CU36" i="1"/>
  <c r="CU37" i="1"/>
  <c r="CU25" i="1"/>
  <c r="CU26" i="1"/>
  <c r="CK31" i="1"/>
  <c r="CK32" i="1"/>
  <c r="CK33" i="1"/>
  <c r="CK36" i="1"/>
  <c r="CK37" i="1"/>
  <c r="H530" i="4"/>
  <c r="I531" i="4"/>
  <c r="G481" i="4"/>
  <c r="KY25" i="1"/>
  <c r="KY26" i="1"/>
  <c r="KY31" i="1"/>
  <c r="KY32" i="1"/>
  <c r="KY33" i="1"/>
  <c r="KY36" i="1"/>
  <c r="KY37" i="1"/>
  <c r="CK25" i="1"/>
  <c r="JY26" i="1"/>
  <c r="JX26" i="1" s="1" a="1"/>
  <c r="JX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JY25" i="1"/>
  <c r="JX25" i="1" s="1" a="1"/>
  <c r="JX25" i="1" s="1"/>
  <c r="CG26" i="1"/>
  <c r="CH26" i="1"/>
  <c r="A534" i="4"/>
  <c r="CJ26" i="1"/>
  <c r="CJ25" i="1"/>
  <c r="BM36" i="1"/>
  <c r="BM31" i="1"/>
  <c r="BM33" i="1"/>
  <c r="BM32" i="1"/>
  <c r="BM37" i="1"/>
  <c r="CL33" i="1"/>
  <c r="CL32" i="1"/>
  <c r="CL31" i="1"/>
  <c r="CL36" i="1"/>
  <c r="BK36" i="1"/>
  <c r="BK31" i="1"/>
  <c r="BK33" i="1"/>
  <c r="BK32" i="1"/>
  <c r="BK37" i="1"/>
  <c r="KR37" i="1"/>
  <c r="KR31" i="1"/>
  <c r="KR36" i="1"/>
  <c r="KR32" i="1"/>
  <c r="KR33" i="1"/>
  <c r="CI33" i="1"/>
  <c r="CI31" i="1"/>
  <c r="CI36" i="1"/>
  <c r="CI32" i="1"/>
  <c r="IS36" i="1"/>
  <c r="IS33" i="1"/>
  <c r="IS32" i="1"/>
  <c r="IS31" i="1"/>
  <c r="IS37" i="1"/>
  <c r="IT36" i="1"/>
  <c r="IT32" i="1"/>
  <c r="IT31" i="1"/>
  <c r="IT33" i="1"/>
  <c r="IT37" i="1"/>
  <c r="DT33" i="1"/>
  <c r="DT32" i="1"/>
  <c r="DT31" i="1"/>
  <c r="DT36" i="1"/>
  <c r="DT37" i="1"/>
  <c r="BG37" i="1"/>
  <c r="BG32" i="1"/>
  <c r="BG36" i="1"/>
  <c r="BG33" i="1"/>
  <c r="BG31" i="1"/>
  <c r="MQ32" i="1"/>
  <c r="MQ31" i="1"/>
  <c r="MQ33" i="1"/>
  <c r="MQ36" i="1"/>
  <c r="MQ37" i="1"/>
  <c r="ED36" i="1"/>
  <c r="ED32" i="1"/>
  <c r="ED33" i="1"/>
  <c r="ED31" i="1"/>
  <c r="ED37" i="1"/>
  <c r="IL33" i="1"/>
  <c r="IL31" i="1"/>
  <c r="IL32" i="1"/>
  <c r="IL36" i="1"/>
  <c r="IL37" i="1"/>
  <c r="BO33" i="1"/>
  <c r="BO32" i="1"/>
  <c r="BO36" i="1"/>
  <c r="BO31" i="1"/>
  <c r="BO37" i="1"/>
  <c r="OL36" i="1"/>
  <c r="OL31" i="1"/>
  <c r="OL32" i="1"/>
  <c r="OL33" i="1"/>
  <c r="OL37" i="1"/>
  <c r="MI31" i="1"/>
  <c r="MI36" i="1"/>
  <c r="MI32" i="1"/>
  <c r="MI33" i="1"/>
  <c r="MI37" i="1"/>
  <c r="KO33" i="1"/>
  <c r="KO31" i="1"/>
  <c r="KO32" i="1"/>
  <c r="KO36" i="1"/>
  <c r="KO37" i="1"/>
  <c r="CM32" i="1"/>
  <c r="CM31" i="1"/>
  <c r="CM36" i="1"/>
  <c r="CM33" i="1"/>
  <c r="CW37" i="1"/>
  <c r="IS25" i="1"/>
  <c r="CM25" i="1"/>
  <c r="CL26" i="1"/>
  <c r="CM26" i="1"/>
  <c r="CI26" i="1"/>
  <c r="OL25" i="1"/>
  <c r="KP26" i="1"/>
  <c r="LD26" i="1"/>
  <c r="IS26" i="1"/>
  <c r="IL25" i="1"/>
  <c r="KP25" i="1"/>
  <c r="OL26" i="1"/>
  <c r="CL25" i="1"/>
  <c r="CI25" i="1"/>
  <c r="MQ25" i="1"/>
  <c r="BK25" i="1"/>
  <c r="DT25" i="1"/>
  <c r="CE26" i="1"/>
  <c r="BO25" i="1"/>
  <c r="ED26" i="1"/>
  <c r="BK26" i="1"/>
  <c r="BO26" i="1"/>
  <c r="DT26" i="1"/>
  <c r="KR26" i="1"/>
  <c r="KR25" i="1"/>
  <c r="LD25" i="1"/>
  <c r="ED25" i="1"/>
  <c r="KO25" i="1"/>
  <c r="BM26" i="1"/>
  <c r="MQ26" i="1"/>
  <c r="IT25" i="1"/>
  <c r="CW26" i="1"/>
  <c r="KO26" i="1"/>
  <c r="CW25" i="1"/>
  <c r="MI26" i="1"/>
  <c r="BM25" i="1"/>
  <c r="IT26" i="1"/>
  <c r="IL26" i="1"/>
  <c r="MI25" i="1"/>
  <c r="MN121" i="1" l="1"/>
  <c r="MN119" i="1"/>
  <c r="MN122" i="1"/>
  <c r="MN120" i="1"/>
  <c r="MN123" i="1"/>
  <c r="MJ119" i="1"/>
  <c r="MJ120" i="1"/>
  <c r="MJ122" i="1"/>
  <c r="MJ121" i="1"/>
  <c r="MJ123" i="1"/>
  <c r="MM122" i="1"/>
  <c r="MM120" i="1"/>
  <c r="MM121" i="1"/>
  <c r="MM119" i="1"/>
  <c r="MM123" i="1"/>
  <c r="MP119" i="1"/>
  <c r="MP120" i="1"/>
  <c r="MP121" i="1"/>
  <c r="MP122" i="1"/>
  <c r="MP123" i="1"/>
  <c r="ML119" i="1"/>
  <c r="ML120" i="1"/>
  <c r="ML122" i="1"/>
  <c r="ML121" i="1"/>
  <c r="ML123" i="1"/>
  <c r="MO119" i="1"/>
  <c r="MO121" i="1"/>
  <c r="MO122" i="1"/>
  <c r="MO120" i="1"/>
  <c r="MO123" i="1"/>
  <c r="MK121" i="1"/>
  <c r="MK119" i="1"/>
  <c r="MK120" i="1"/>
  <c r="MK122" i="1"/>
  <c r="MK123" i="1"/>
  <c r="ML114" i="1"/>
  <c r="ML113" i="1"/>
  <c r="ML112" i="1"/>
  <c r="MO113" i="1"/>
  <c r="MO112" i="1"/>
  <c r="MO114" i="1"/>
  <c r="MK112" i="1"/>
  <c r="MK113" i="1"/>
  <c r="MK114" i="1"/>
  <c r="MN112" i="1"/>
  <c r="MN113" i="1"/>
  <c r="MN114" i="1"/>
  <c r="MJ113" i="1"/>
  <c r="MJ114" i="1"/>
  <c r="MJ112" i="1"/>
  <c r="MM113" i="1"/>
  <c r="MM112" i="1"/>
  <c r="MM114" i="1"/>
  <c r="MP112" i="1"/>
  <c r="MP113" i="1"/>
  <c r="MP114" i="1"/>
  <c r="MM111" i="1"/>
  <c r="MM110" i="1"/>
  <c r="MP110" i="1"/>
  <c r="MP111" i="1"/>
  <c r="ML111" i="1"/>
  <c r="ML110" i="1"/>
  <c r="MO110" i="1"/>
  <c r="MO111" i="1"/>
  <c r="MK110" i="1"/>
  <c r="MK111" i="1"/>
  <c r="MN111" i="1"/>
  <c r="MN110" i="1"/>
  <c r="MJ110" i="1"/>
  <c r="MJ111" i="1"/>
  <c r="MP100" i="1"/>
  <c r="MP101" i="1"/>
  <c r="MM100" i="1"/>
  <c r="MM101" i="1"/>
  <c r="ML100" i="1"/>
  <c r="ML101" i="1"/>
  <c r="MO100" i="1"/>
  <c r="MO101" i="1"/>
  <c r="MK100" i="1"/>
  <c r="MK101" i="1"/>
  <c r="MN101" i="1"/>
  <c r="MN100" i="1"/>
  <c r="MJ101" i="1"/>
  <c r="MJ100" i="1"/>
  <c r="MP26" i="1"/>
  <c r="MP25" i="1"/>
  <c r="MP31" i="1"/>
  <c r="MP32" i="1"/>
  <c r="MP33" i="1"/>
  <c r="MP34" i="1"/>
  <c r="MP35" i="1"/>
  <c r="MP36" i="1"/>
  <c r="MP37" i="1"/>
  <c r="MO25" i="1"/>
  <c r="MO26" i="1"/>
  <c r="MO31" i="1"/>
  <c r="MO32" i="1"/>
  <c r="MO33" i="1"/>
  <c r="MO34" i="1"/>
  <c r="MO35" i="1"/>
  <c r="MO36" i="1"/>
  <c r="MO37"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O5" i="1"/>
  <c r="LO131" i="1" s="1"/>
  <c r="LN5" i="1"/>
  <c r="LN131" i="1" s="1"/>
  <c r="LM5" i="1"/>
  <c r="LM131" i="1" s="1"/>
  <c r="IR5" i="1"/>
  <c r="IR131" i="1" s="1"/>
  <c r="IQ5" i="1"/>
  <c r="IQ131" i="1" s="1"/>
  <c r="IN5" i="1"/>
  <c r="IN131" i="1" s="1"/>
  <c r="IM5" i="1"/>
  <c r="IM131" i="1" s="1"/>
  <c r="IJ5" i="1"/>
  <c r="IJ131" i="1" s="1"/>
  <c r="JR5" i="1"/>
  <c r="JR131" i="1" s="1"/>
  <c r="JQ5" i="1"/>
  <c r="JQ131" i="1" s="1"/>
  <c r="DW5" i="1"/>
  <c r="DW131" i="1" s="1"/>
  <c r="DV5" i="1"/>
  <c r="DV131" i="1" s="1"/>
  <c r="DU5" i="1"/>
  <c r="DU131" i="1" s="1"/>
  <c r="DS5" i="1"/>
  <c r="DS131" i="1" s="1"/>
  <c r="DR5" i="1"/>
  <c r="DR131" i="1" s="1"/>
  <c r="DQ5" i="1"/>
  <c r="DQ131" i="1" s="1"/>
  <c r="DP5" i="1"/>
  <c r="DP131" i="1" s="1"/>
  <c r="DO5" i="1"/>
  <c r="DO131" i="1" s="1"/>
  <c r="AS5" i="1"/>
  <c r="AS131" i="1" s="1"/>
  <c r="AR5" i="1"/>
  <c r="AR131" i="1" s="1"/>
  <c r="AQ5" i="1"/>
  <c r="AQ131" i="1" s="1"/>
  <c r="AP5" i="1"/>
  <c r="AP131" i="1" s="1"/>
  <c r="AO5" i="1"/>
  <c r="BN5" i="1"/>
  <c r="BN131" i="1" s="1"/>
  <c r="BI5" i="1"/>
  <c r="BI131" i="1" s="1"/>
  <c r="JP5" i="1"/>
  <c r="JP131" i="1" s="1"/>
  <c r="IH5" i="1"/>
  <c r="IH131" i="1" s="1"/>
  <c r="IG5" i="1"/>
  <c r="IG131" i="1" s="1"/>
  <c r="CV5" i="1"/>
  <c r="CV131" i="1" s="1"/>
  <c r="DN13" i="1"/>
  <c r="DM13" i="1"/>
  <c r="JN5" i="1"/>
  <c r="JN131" i="1" s="1"/>
  <c r="JL5" i="1"/>
  <c r="JL131" i="1" s="1"/>
  <c r="AX5" i="1"/>
  <c r="AX131"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81" i="1" l="1"/>
  <c r="CV90" i="1"/>
  <c r="CV118" i="1"/>
  <c r="AL118" i="1" s="1"/>
  <c r="CV72" i="1"/>
  <c r="CV109" i="1"/>
  <c r="AL109" i="1" s="1"/>
  <c r="CV105" i="1"/>
  <c r="AL105" i="1" s="1"/>
  <c r="CV52" i="1"/>
  <c r="CV59" i="1" s="1"/>
  <c r="CV63" i="1"/>
  <c r="AL52" i="1"/>
  <c r="CV41" i="1"/>
  <c r="CV48" i="1" s="1"/>
  <c r="CV99" i="1"/>
  <c r="AL99" i="1" s="1"/>
  <c r="G488" i="4"/>
  <c r="H537" i="4"/>
  <c r="U537" i="4" s="1"/>
  <c r="I538" i="4"/>
  <c r="CV19" i="1"/>
  <c r="CV18" i="1"/>
  <c r="P475" i="4"/>
  <c r="C476" i="4"/>
  <c r="B476" i="4" s="1"/>
  <c r="F540" i="4"/>
  <c r="E540" i="4"/>
  <c r="R540" i="4" s="1"/>
  <c r="D540" i="4"/>
  <c r="Q540" i="4" s="1"/>
  <c r="V476" i="4"/>
  <c r="S459" i="4"/>
  <c r="CV30" i="1"/>
  <c r="AL30" i="1" s="1"/>
  <c r="A541" i="4"/>
  <c r="CV24" i="1"/>
  <c r="CV95" i="1" l="1"/>
  <c r="AL90" i="1"/>
  <c r="CV86" i="1"/>
  <c r="AL81" i="1"/>
  <c r="CV77" i="1"/>
  <c r="AL72" i="1"/>
  <c r="CV120" i="1"/>
  <c r="CV119" i="1"/>
  <c r="AL119" i="1" s="1"/>
  <c r="CV122" i="1"/>
  <c r="CV123" i="1"/>
  <c r="CV121" i="1"/>
  <c r="AL41" i="1"/>
  <c r="AL42" i="1" s="1"/>
  <c r="AL43" i="1" s="1"/>
  <c r="AL44" i="1" s="1"/>
  <c r="AL45" i="1" s="1"/>
  <c r="AL46" i="1" s="1"/>
  <c r="AL47" i="1" s="1"/>
  <c r="AL48" i="1" s="1"/>
  <c r="CV113" i="1"/>
  <c r="CV112" i="1"/>
  <c r="CV114" i="1"/>
  <c r="CV110" i="1"/>
  <c r="AL110" i="1" s="1"/>
  <c r="CV111" i="1"/>
  <c r="CV68" i="1"/>
  <c r="AL63" i="1"/>
  <c r="AL53" i="1"/>
  <c r="AL24" i="1"/>
  <c r="AL25" i="1" s="1"/>
  <c r="CV101" i="1"/>
  <c r="CV100" i="1"/>
  <c r="AL100"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82" i="1" l="1"/>
  <c r="AL91" i="1"/>
  <c r="AL73" i="1"/>
  <c r="AL120" i="1"/>
  <c r="AL111" i="1"/>
  <c r="AL112" i="1" s="1"/>
  <c r="AL64" i="1"/>
  <c r="AL54" i="1"/>
  <c r="AL101"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92" i="1" l="1"/>
  <c r="AL83" i="1"/>
  <c r="AL74" i="1"/>
  <c r="AL121" i="1"/>
  <c r="AL113" i="1"/>
  <c r="AL65" i="1"/>
  <c r="AL55" i="1"/>
  <c r="H540" i="4"/>
  <c r="U540" i="4" s="1"/>
  <c r="I541" i="4"/>
  <c r="G491" i="4"/>
  <c r="P478" i="4"/>
  <c r="C479" i="4"/>
  <c r="B479" i="4" s="1"/>
  <c r="F543" i="4"/>
  <c r="E543" i="4"/>
  <c r="R543" i="4" s="1"/>
  <c r="D543" i="4"/>
  <c r="Q543" i="4" s="1"/>
  <c r="V479" i="4"/>
  <c r="S462" i="4"/>
  <c r="A544" i="4"/>
  <c r="IR16" i="1"/>
  <c r="IR14" i="1"/>
  <c r="AS13" i="1"/>
  <c r="IR81" i="1" l="1"/>
  <c r="IR90" i="1"/>
  <c r="IR118" i="1"/>
  <c r="IR72" i="1"/>
  <c r="AL122" i="1"/>
  <c r="AL114" i="1"/>
  <c r="IR109" i="1"/>
  <c r="IR105" i="1"/>
  <c r="IR52" i="1"/>
  <c r="IR59" i="1" s="1"/>
  <c r="IR63" i="1"/>
  <c r="AL56" i="1"/>
  <c r="IR41" i="1"/>
  <c r="IR42" i="1" s="1"/>
  <c r="IR99" i="1"/>
  <c r="G492" i="4"/>
  <c r="H541" i="4"/>
  <c r="U541" i="4" s="1"/>
  <c r="I542" i="4"/>
  <c r="IR19" i="1"/>
  <c r="IR18" i="1"/>
  <c r="P479" i="4"/>
  <c r="C480" i="4"/>
  <c r="B480" i="4" s="1"/>
  <c r="F544" i="4"/>
  <c r="E544" i="4"/>
  <c r="R544" i="4" s="1"/>
  <c r="D544" i="4"/>
  <c r="Q544" i="4" s="1"/>
  <c r="V480" i="4"/>
  <c r="S463" i="4"/>
  <c r="IR30" i="1"/>
  <c r="A545" i="4"/>
  <c r="IR24" i="1"/>
  <c r="AS14" i="1"/>
  <c r="AL93" i="1" l="1"/>
  <c r="IR91" i="1"/>
  <c r="IR92" i="1"/>
  <c r="IR93" i="1"/>
  <c r="IR94" i="1"/>
  <c r="IR95" i="1"/>
  <c r="IR82" i="1"/>
  <c r="IR83" i="1"/>
  <c r="IR84" i="1"/>
  <c r="IR85" i="1"/>
  <c r="IR86" i="1"/>
  <c r="AL84" i="1"/>
  <c r="AL75" i="1"/>
  <c r="IR73" i="1"/>
  <c r="IR74" i="1"/>
  <c r="IR75" i="1"/>
  <c r="IR76" i="1"/>
  <c r="IR77" i="1"/>
  <c r="IR56" i="1"/>
  <c r="IR120" i="1"/>
  <c r="IR122" i="1"/>
  <c r="IR123" i="1"/>
  <c r="IR119" i="1"/>
  <c r="IR121" i="1"/>
  <c r="AL123" i="1"/>
  <c r="IR54" i="1"/>
  <c r="IR53" i="1"/>
  <c r="IR113" i="1"/>
  <c r="IR112" i="1"/>
  <c r="IR114" i="1"/>
  <c r="IR58" i="1"/>
  <c r="IR57" i="1"/>
  <c r="IR110" i="1"/>
  <c r="IR111" i="1"/>
  <c r="IR55" i="1"/>
  <c r="AL66" i="1"/>
  <c r="IR64" i="1"/>
  <c r="IR65" i="1"/>
  <c r="IR66" i="1"/>
  <c r="IR67" i="1"/>
  <c r="IR68" i="1"/>
  <c r="AL57" i="1"/>
  <c r="IR48" i="1"/>
  <c r="IR47" i="1"/>
  <c r="IR46" i="1"/>
  <c r="IR45" i="1"/>
  <c r="IR44" i="1"/>
  <c r="IR43" i="1"/>
  <c r="IR100" i="1"/>
  <c r="IR101"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85" i="1" l="1"/>
  <c r="AL94" i="1"/>
  <c r="AL76" i="1"/>
  <c r="AL67" i="1"/>
  <c r="AL58" i="1"/>
  <c r="G494" i="4"/>
  <c r="H543" i="4"/>
  <c r="U543" i="4" s="1"/>
  <c r="I544" i="4"/>
  <c r="P481" i="4"/>
  <c r="C482" i="4"/>
  <c r="B482" i="4" s="1"/>
  <c r="F546" i="4"/>
  <c r="E546" i="4"/>
  <c r="R546" i="4" s="1"/>
  <c r="D546" i="4"/>
  <c r="Q546" i="4" s="1"/>
  <c r="V482" i="4"/>
  <c r="S465" i="4"/>
  <c r="A547" i="4"/>
  <c r="AS25" i="1"/>
  <c r="AS26" i="1"/>
  <c r="DR13" i="1"/>
  <c r="DS13" i="1"/>
  <c r="JQ13" i="1"/>
  <c r="JQ17" i="1" s="1"/>
  <c r="JR13" i="1"/>
  <c r="JR17" i="1" s="1"/>
  <c r="AL59" i="1" l="1"/>
  <c r="DS16" i="1"/>
  <c r="DS17" i="1"/>
  <c r="DR16" i="1"/>
  <c r="DR18" i="1" s="1"/>
  <c r="DR17" i="1"/>
  <c r="H544" i="4"/>
  <c r="U544" i="4" s="1"/>
  <c r="I545" i="4"/>
  <c r="G495" i="4"/>
  <c r="DS18" i="1"/>
  <c r="DS19" i="1"/>
  <c r="P482" i="4"/>
  <c r="C483" i="4"/>
  <c r="D547" i="4"/>
  <c r="Q547" i="4" s="1"/>
  <c r="F547" i="4"/>
  <c r="E547" i="4"/>
  <c r="R547" i="4" s="1"/>
  <c r="V483" i="4"/>
  <c r="S466" i="4"/>
  <c r="A548" i="4"/>
  <c r="JR16" i="1"/>
  <c r="DS14" i="1"/>
  <c r="DR14" i="1"/>
  <c r="JQ16" i="1"/>
  <c r="JQ14" i="1"/>
  <c r="JR14" i="1"/>
  <c r="DS90" i="1" l="1"/>
  <c r="DS81" i="1"/>
  <c r="AL86" i="1"/>
  <c r="DR90" i="1"/>
  <c r="DR81" i="1"/>
  <c r="AL95" i="1"/>
  <c r="DR118" i="1"/>
  <c r="DR72" i="1"/>
  <c r="DS118" i="1"/>
  <c r="DS72" i="1"/>
  <c r="AL77" i="1"/>
  <c r="DS109" i="1"/>
  <c r="DS105" i="1"/>
  <c r="DR109" i="1"/>
  <c r="DR105" i="1"/>
  <c r="DR52" i="1"/>
  <c r="DR58" i="1" s="1"/>
  <c r="DR63" i="1"/>
  <c r="DS52" i="1"/>
  <c r="DS56" i="1" s="1"/>
  <c r="DS63" i="1"/>
  <c r="AL68" i="1"/>
  <c r="DR41" i="1"/>
  <c r="DR43" i="1" s="1"/>
  <c r="DR99" i="1"/>
  <c r="DS41" i="1"/>
  <c r="DS46" i="1" s="1"/>
  <c r="DS99" i="1"/>
  <c r="DR19" i="1"/>
  <c r="G496" i="4"/>
  <c r="H545" i="4"/>
  <c r="U545" i="4" s="1"/>
  <c r="I546" i="4"/>
  <c r="JQ19" i="1"/>
  <c r="JQ18" i="1"/>
  <c r="JR18" i="1"/>
  <c r="JR19" i="1"/>
  <c r="DS20" i="1"/>
  <c r="DS21" i="1"/>
  <c r="DR20" i="1"/>
  <c r="DR21" i="1"/>
  <c r="P483" i="4"/>
  <c r="C484" i="4"/>
  <c r="B484" i="4" s="1"/>
  <c r="B483" i="4"/>
  <c r="F548" i="4"/>
  <c r="E548" i="4"/>
  <c r="R548" i="4" s="1"/>
  <c r="D548" i="4"/>
  <c r="Q548" i="4" s="1"/>
  <c r="V484" i="4"/>
  <c r="S467" i="4"/>
  <c r="DR30" i="1"/>
  <c r="DS30" i="1"/>
  <c r="A549" i="4"/>
  <c r="DS24" i="1"/>
  <c r="DR24" i="1"/>
  <c r="DR82" i="1" l="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19" i="1"/>
  <c r="DR122" i="1"/>
  <c r="DR120" i="1"/>
  <c r="DR123" i="1"/>
  <c r="DR121" i="1"/>
  <c r="DS122" i="1"/>
  <c r="DS121" i="1"/>
  <c r="DS120" i="1"/>
  <c r="DS119" i="1"/>
  <c r="DS123" i="1"/>
  <c r="DR114" i="1"/>
  <c r="DR113" i="1"/>
  <c r="DR112" i="1"/>
  <c r="DS114" i="1"/>
  <c r="DS112" i="1"/>
  <c r="DS113" i="1"/>
  <c r="DS53" i="1"/>
  <c r="DR57" i="1"/>
  <c r="DR56" i="1"/>
  <c r="DS111" i="1"/>
  <c r="DS110" i="1"/>
  <c r="DR110" i="1"/>
  <c r="DR11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01" i="1"/>
  <c r="DR100" i="1"/>
  <c r="DS100" i="1"/>
  <c r="DS101" i="1"/>
  <c r="DS47" i="1"/>
  <c r="DS31" i="1"/>
  <c r="DS32" i="1"/>
  <c r="DS33" i="1"/>
  <c r="DS34" i="1"/>
  <c r="DS35" i="1"/>
  <c r="DS36" i="1"/>
  <c r="DR31" i="1"/>
  <c r="DR32" i="1"/>
  <c r="DR33" i="1"/>
  <c r="DR34" i="1"/>
  <c r="DR35" i="1"/>
  <c r="DR36" i="1"/>
  <c r="H546" i="4"/>
  <c r="U546" i="4" s="1"/>
  <c r="I547" i="4"/>
  <c r="G497" i="4"/>
  <c r="JR20" i="1"/>
  <c r="JR21" i="1"/>
  <c r="JQ20" i="1"/>
  <c r="JQ21" i="1"/>
  <c r="P484" i="4"/>
  <c r="C485" i="4"/>
  <c r="B485" i="4" s="1"/>
  <c r="F549" i="4"/>
  <c r="E549" i="4"/>
  <c r="R549" i="4" s="1"/>
  <c r="D549" i="4"/>
  <c r="Q549" i="4" s="1"/>
  <c r="V485" i="4"/>
  <c r="S468" i="4"/>
  <c r="DR37" i="1"/>
  <c r="DS37" i="1"/>
  <c r="A550" i="4"/>
  <c r="DS26" i="1"/>
  <c r="DR26" i="1"/>
  <c r="DR25" i="1"/>
  <c r="DS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N13" i="1"/>
  <c r="BI13" i="1"/>
  <c r="BI17" i="1" s="1"/>
  <c r="LN17" i="1" l="1"/>
  <c r="LN16" i="1"/>
  <c r="G500" i="4"/>
  <c r="H549" i="4"/>
  <c r="U549" i="4" s="1"/>
  <c r="I550" i="4"/>
  <c r="P487" i="4"/>
  <c r="C488" i="4"/>
  <c r="B488" i="4" s="1"/>
  <c r="E552" i="4"/>
  <c r="R552" i="4" s="1"/>
  <c r="D552" i="4"/>
  <c r="Q552" i="4" s="1"/>
  <c r="F552" i="4"/>
  <c r="V488" i="4"/>
  <c r="S471" i="4"/>
  <c r="A553" i="4"/>
  <c r="AR24" i="1"/>
  <c r="BI16" i="1"/>
  <c r="BI14" i="1"/>
  <c r="LO13" i="1"/>
  <c r="LM13" i="1"/>
  <c r="AO131" i="1"/>
  <c r="BN13" i="1"/>
  <c r="BI90" i="1" l="1"/>
  <c r="BI81" i="1"/>
  <c r="BI118" i="1"/>
  <c r="BI72" i="1"/>
  <c r="BI109" i="1"/>
  <c r="BI105" i="1"/>
  <c r="BI52" i="1"/>
  <c r="BI53" i="1" s="1"/>
  <c r="BI63" i="1"/>
  <c r="BI41" i="1"/>
  <c r="BI42" i="1" s="1"/>
  <c r="BI99" i="1"/>
  <c r="LM17" i="1"/>
  <c r="LM16" i="1"/>
  <c r="LO17" i="1"/>
  <c r="LO16" i="1"/>
  <c r="BN14" i="1"/>
  <c r="BN17" i="1"/>
  <c r="BI20" i="1"/>
  <c r="BI18" i="1"/>
  <c r="BI21" i="1"/>
  <c r="BI19" i="1"/>
  <c r="H550" i="4"/>
  <c r="U550" i="4" s="1"/>
  <c r="I551" i="4"/>
  <c r="G501" i="4"/>
  <c r="LN19" i="1"/>
  <c r="LN18" i="1"/>
  <c r="P488" i="4"/>
  <c r="C489" i="4"/>
  <c r="B489" i="4" s="1"/>
  <c r="F553" i="4"/>
  <c r="E553" i="4"/>
  <c r="R553" i="4" s="1"/>
  <c r="D553" i="4"/>
  <c r="Q553" i="4" s="1"/>
  <c r="V489" i="4"/>
  <c r="S472" i="4"/>
  <c r="BI30" i="1"/>
  <c r="A554" i="4"/>
  <c r="AR25" i="1"/>
  <c r="AR26" i="1"/>
  <c r="BI24" i="1"/>
  <c r="LN24" i="1"/>
  <c r="BN16" i="1"/>
  <c r="BN81" i="1" l="1"/>
  <c r="BN90" i="1"/>
  <c r="BI82" i="1"/>
  <c r="BI83" i="1"/>
  <c r="BI84" i="1"/>
  <c r="BI85" i="1"/>
  <c r="BI86" i="1"/>
  <c r="BI91" i="1"/>
  <c r="BI92" i="1"/>
  <c r="BI93" i="1"/>
  <c r="BI94" i="1"/>
  <c r="BI95" i="1"/>
  <c r="BN118" i="1"/>
  <c r="BN72" i="1"/>
  <c r="BI73" i="1"/>
  <c r="BI74" i="1"/>
  <c r="BI75" i="1"/>
  <c r="BI76" i="1"/>
  <c r="BI77" i="1"/>
  <c r="LN121" i="1"/>
  <c r="LN120" i="1"/>
  <c r="LN119" i="1"/>
  <c r="LN123" i="1"/>
  <c r="LN122" i="1"/>
  <c r="BI122" i="1"/>
  <c r="BI120" i="1"/>
  <c r="BI119" i="1"/>
  <c r="BI123" i="1"/>
  <c r="BI121" i="1"/>
  <c r="BI58" i="1"/>
  <c r="BI57" i="1"/>
  <c r="LN113" i="1"/>
  <c r="LN114" i="1"/>
  <c r="LN112" i="1"/>
  <c r="BI112" i="1"/>
  <c r="BI113" i="1"/>
  <c r="BI114" i="1"/>
  <c r="BN109" i="1"/>
  <c r="BN105" i="1"/>
  <c r="BI59" i="1"/>
  <c r="BI56" i="1"/>
  <c r="BI55" i="1"/>
  <c r="LN110" i="1"/>
  <c r="LN111" i="1"/>
  <c r="BI111" i="1"/>
  <c r="BI110" i="1"/>
  <c r="BI54" i="1"/>
  <c r="BN52" i="1"/>
  <c r="BN56" i="1" s="1"/>
  <c r="BN63" i="1"/>
  <c r="BI64" i="1"/>
  <c r="BI65" i="1"/>
  <c r="BI66" i="1"/>
  <c r="BI67" i="1"/>
  <c r="BI68" i="1"/>
  <c r="BI48" i="1"/>
  <c r="BI47" i="1"/>
  <c r="BI45" i="1"/>
  <c r="BI44" i="1"/>
  <c r="BN41" i="1"/>
  <c r="BN48" i="1" s="1"/>
  <c r="BN99" i="1"/>
  <c r="BI46" i="1"/>
  <c r="LN100" i="1"/>
  <c r="LN101" i="1"/>
  <c r="BI43" i="1"/>
  <c r="BI100" i="1"/>
  <c r="BI101" i="1"/>
  <c r="BN20" i="1"/>
  <c r="BN18" i="1"/>
  <c r="BN21" i="1"/>
  <c r="BN19" i="1"/>
  <c r="IG20" i="1"/>
  <c r="IG21" i="1"/>
  <c r="BI34" i="1"/>
  <c r="BI35" i="1"/>
  <c r="G502" i="4"/>
  <c r="H551" i="4"/>
  <c r="U551" i="4" s="1"/>
  <c r="I552" i="4"/>
  <c r="IG18" i="1"/>
  <c r="IG19" i="1"/>
  <c r="LO18" i="1"/>
  <c r="LO19" i="1"/>
  <c r="LM19" i="1"/>
  <c r="LM18" i="1"/>
  <c r="LN20" i="1"/>
  <c r="LN21" i="1"/>
  <c r="P489" i="4"/>
  <c r="C490" i="4"/>
  <c r="B490" i="4" s="1"/>
  <c r="F554" i="4"/>
  <c r="E554" i="4"/>
  <c r="R554" i="4" s="1"/>
  <c r="D554" i="4"/>
  <c r="Q554" i="4" s="1"/>
  <c r="V490" i="4"/>
  <c r="S473" i="4"/>
  <c r="BI37" i="1"/>
  <c r="BI31" i="1"/>
  <c r="BI33" i="1"/>
  <c r="BI36" i="1"/>
  <c r="BI32" i="1"/>
  <c r="BN30" i="1"/>
  <c r="A555" i="4"/>
  <c r="LN26" i="1"/>
  <c r="BI26" i="1"/>
  <c r="LN25" i="1"/>
  <c r="BI25" i="1"/>
  <c r="BN24" i="1"/>
  <c r="LM24" i="1"/>
  <c r="LO24" i="1"/>
  <c r="BN91" i="1" l="1"/>
  <c r="BN92" i="1"/>
  <c r="BN93" i="1"/>
  <c r="BN94" i="1"/>
  <c r="BN95" i="1"/>
  <c r="BN82" i="1"/>
  <c r="BN83" i="1"/>
  <c r="BN84" i="1"/>
  <c r="BN85" i="1"/>
  <c r="BN86" i="1"/>
  <c r="BN73" i="1"/>
  <c r="BN74" i="1"/>
  <c r="BN75" i="1"/>
  <c r="BN76" i="1"/>
  <c r="BN77" i="1"/>
  <c r="LM121" i="1"/>
  <c r="LM122" i="1"/>
  <c r="LM120" i="1"/>
  <c r="LM119" i="1"/>
  <c r="LM123" i="1"/>
  <c r="BN122" i="1"/>
  <c r="BN119" i="1"/>
  <c r="BN120" i="1"/>
  <c r="BN121" i="1"/>
  <c r="BN123" i="1"/>
  <c r="LO119" i="1"/>
  <c r="LO120" i="1"/>
  <c r="LO122" i="1"/>
  <c r="LO121" i="1"/>
  <c r="LO123" i="1"/>
  <c r="LO112" i="1"/>
  <c r="LO113" i="1"/>
  <c r="LO114" i="1"/>
  <c r="LM112" i="1"/>
  <c r="LM113" i="1"/>
  <c r="LM114" i="1"/>
  <c r="BN113" i="1"/>
  <c r="BN114" i="1"/>
  <c r="BN112" i="1"/>
  <c r="BN111" i="1"/>
  <c r="BN110" i="1"/>
  <c r="LO111" i="1"/>
  <c r="LO110" i="1"/>
  <c r="LM110" i="1"/>
  <c r="LM111" i="1"/>
  <c r="BN55" i="1"/>
  <c r="BN54" i="1"/>
  <c r="BN53" i="1"/>
  <c r="BN59" i="1"/>
  <c r="BN58" i="1"/>
  <c r="BN57" i="1"/>
  <c r="BN64" i="1"/>
  <c r="BN65" i="1"/>
  <c r="BN66" i="1"/>
  <c r="BN67" i="1"/>
  <c r="BN68" i="1"/>
  <c r="BN43" i="1"/>
  <c r="BN42" i="1"/>
  <c r="BN45" i="1"/>
  <c r="BN44" i="1"/>
  <c r="BN47" i="1"/>
  <c r="BN46" i="1"/>
  <c r="LO101" i="1"/>
  <c r="LO100" i="1"/>
  <c r="LM101" i="1"/>
  <c r="LM100" i="1"/>
  <c r="BN100" i="1"/>
  <c r="BN101" i="1"/>
  <c r="BN34" i="1"/>
  <c r="BN35" i="1"/>
  <c r="H552" i="4"/>
  <c r="U552" i="4" s="1"/>
  <c r="I553" i="4"/>
  <c r="G503" i="4"/>
  <c r="LO20" i="1"/>
  <c r="LO21" i="1"/>
  <c r="LM20" i="1"/>
  <c r="LM21" i="1"/>
  <c r="P490" i="4"/>
  <c r="C491" i="4"/>
  <c r="B491" i="4" s="1"/>
  <c r="BN36" i="1"/>
  <c r="F555" i="4"/>
  <c r="E555" i="4"/>
  <c r="R555" i="4" s="1"/>
  <c r="D555" i="4"/>
  <c r="Q555" i="4" s="1"/>
  <c r="V491" i="4"/>
  <c r="S474" i="4"/>
  <c r="BN32" i="1"/>
  <c r="BN37" i="1"/>
  <c r="BN33" i="1"/>
  <c r="BN31" i="1"/>
  <c r="A556" i="4"/>
  <c r="BN26" i="1"/>
  <c r="LO26" i="1"/>
  <c r="LM26" i="1"/>
  <c r="BN25" i="1"/>
  <c r="LM25" i="1"/>
  <c r="LO25" i="1"/>
  <c r="DW13" i="1"/>
  <c r="DW17" i="1" s="1"/>
  <c r="DV13" i="1"/>
  <c r="DV17" i="1" s="1"/>
  <c r="DU13" i="1"/>
  <c r="DU16" i="1" l="1"/>
  <c r="DU17" i="1"/>
  <c r="G504" i="4"/>
  <c r="H553" i="4"/>
  <c r="U553" i="4" s="1"/>
  <c r="I554" i="4"/>
  <c r="DU18" i="1"/>
  <c r="DU19" i="1"/>
  <c r="P491" i="4"/>
  <c r="C492" i="4"/>
  <c r="B492" i="4" s="1"/>
  <c r="F556" i="4"/>
  <c r="E556" i="4"/>
  <c r="R556" i="4" s="1"/>
  <c r="D556" i="4"/>
  <c r="Q556" i="4" s="1"/>
  <c r="V492" i="4"/>
  <c r="S475" i="4"/>
  <c r="A557" i="4"/>
  <c r="DW16" i="1"/>
  <c r="DW14" i="1"/>
  <c r="DV16" i="1"/>
  <c r="DV14" i="1"/>
  <c r="DW81" i="1" l="1"/>
  <c r="DW86" i="1" s="1"/>
  <c r="DW90" i="1"/>
  <c r="DW95" i="1" s="1"/>
  <c r="DV81" i="1"/>
  <c r="DV86" i="1" s="1"/>
  <c r="DV90" i="1"/>
  <c r="DV95" i="1" s="1"/>
  <c r="DV118" i="1"/>
  <c r="DV72" i="1"/>
  <c r="DV77" i="1" s="1"/>
  <c r="DW118" i="1"/>
  <c r="DW72" i="1"/>
  <c r="DW77" i="1" s="1"/>
  <c r="DW109" i="1"/>
  <c r="DW105" i="1"/>
  <c r="DV109" i="1"/>
  <c r="DV105" i="1"/>
  <c r="DV52" i="1"/>
  <c r="DV59" i="1" s="1"/>
  <c r="DV63" i="1"/>
  <c r="DV68" i="1" s="1"/>
  <c r="DW52" i="1"/>
  <c r="DW59" i="1" s="1"/>
  <c r="DW63" i="1"/>
  <c r="DW68" i="1" s="1"/>
  <c r="DW41" i="1"/>
  <c r="DW48" i="1" s="1"/>
  <c r="DW99" i="1"/>
  <c r="DV41" i="1"/>
  <c r="DV48" i="1" s="1"/>
  <c r="DV99"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W120" i="1" l="1"/>
  <c r="DW121" i="1"/>
  <c r="DW123" i="1"/>
  <c r="DW122" i="1"/>
  <c r="DW119" i="1"/>
  <c r="DV121" i="1"/>
  <c r="DV120" i="1"/>
  <c r="DV119" i="1"/>
  <c r="DV122" i="1"/>
  <c r="DV123" i="1"/>
  <c r="DV114" i="1"/>
  <c r="DV113" i="1"/>
  <c r="DV112" i="1"/>
  <c r="DW112" i="1"/>
  <c r="DW113" i="1"/>
  <c r="DW114" i="1"/>
  <c r="DV110" i="1"/>
  <c r="DV111" i="1"/>
  <c r="DW110" i="1"/>
  <c r="DW111" i="1"/>
  <c r="DW101" i="1"/>
  <c r="DW100" i="1"/>
  <c r="DV101" i="1"/>
  <c r="DV100"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81" i="1" l="1"/>
  <c r="DQ86" i="1" s="1"/>
  <c r="DQ90" i="1"/>
  <c r="DQ95" i="1" s="1"/>
  <c r="DP90" i="1"/>
  <c r="DP95" i="1" s="1"/>
  <c r="DP81" i="1"/>
  <c r="DP86" i="1" s="1"/>
  <c r="DP118" i="1"/>
  <c r="DP72" i="1"/>
  <c r="DP77" i="1" s="1"/>
  <c r="DQ118" i="1"/>
  <c r="DQ72" i="1"/>
  <c r="DQ77" i="1" s="1"/>
  <c r="DQ109" i="1"/>
  <c r="DQ105" i="1"/>
  <c r="DP109" i="1"/>
  <c r="DP105" i="1"/>
  <c r="DQ52" i="1"/>
  <c r="DQ59" i="1" s="1"/>
  <c r="DQ63" i="1"/>
  <c r="DQ68" i="1" s="1"/>
  <c r="DP52" i="1"/>
  <c r="DP59" i="1" s="1"/>
  <c r="DP63" i="1"/>
  <c r="DP68" i="1" s="1"/>
  <c r="DQ18" i="1"/>
  <c r="DO19" i="1"/>
  <c r="DQ41" i="1"/>
  <c r="DQ48" i="1" s="1"/>
  <c r="DQ99" i="1"/>
  <c r="DP41" i="1"/>
  <c r="DP48" i="1" s="1"/>
  <c r="DP99"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122" i="1" l="1"/>
  <c r="DP121" i="1"/>
  <c r="DP119" i="1"/>
  <c r="DP120" i="1"/>
  <c r="DP123" i="1"/>
  <c r="DQ121" i="1"/>
  <c r="DQ119" i="1"/>
  <c r="DQ122" i="1"/>
  <c r="DQ120" i="1"/>
  <c r="DQ123" i="1"/>
  <c r="DO119" i="1"/>
  <c r="DO122" i="1"/>
  <c r="DO120" i="1"/>
  <c r="DO121" i="1"/>
  <c r="DO123" i="1"/>
  <c r="DQ114" i="1"/>
  <c r="DQ112" i="1"/>
  <c r="DQ113" i="1"/>
  <c r="DP114" i="1"/>
  <c r="DP113" i="1"/>
  <c r="DP112" i="1"/>
  <c r="DO112" i="1"/>
  <c r="DO113" i="1"/>
  <c r="DO114" i="1"/>
  <c r="DQ110" i="1"/>
  <c r="DQ111" i="1"/>
  <c r="DO110" i="1"/>
  <c r="DO111" i="1"/>
  <c r="DP110" i="1"/>
  <c r="DP111" i="1"/>
  <c r="DO101" i="1"/>
  <c r="DO100" i="1"/>
  <c r="DP100" i="1"/>
  <c r="DP101" i="1"/>
  <c r="DQ101" i="1"/>
  <c r="DQ100"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0" i="1" l="1"/>
  <c r="IQ81" i="1"/>
  <c r="IM81" i="1"/>
  <c r="IM90" i="1"/>
  <c r="IN90" i="1"/>
  <c r="IN81" i="1"/>
  <c r="IQ118" i="1"/>
  <c r="IQ72" i="1"/>
  <c r="IN118" i="1"/>
  <c r="IN72" i="1"/>
  <c r="IM118" i="1"/>
  <c r="IM72" i="1"/>
  <c r="IM109" i="1"/>
  <c r="IM105" i="1"/>
  <c r="IQ109" i="1"/>
  <c r="IQ105" i="1"/>
  <c r="IN109" i="1"/>
  <c r="IN105" i="1"/>
  <c r="IN52" i="1"/>
  <c r="IN59" i="1" s="1"/>
  <c r="IN63" i="1"/>
  <c r="IM52" i="1"/>
  <c r="IM56" i="1" s="1"/>
  <c r="IM63" i="1"/>
  <c r="IQ52" i="1"/>
  <c r="IQ55" i="1" s="1"/>
  <c r="IQ63" i="1"/>
  <c r="IQ41" i="1"/>
  <c r="IQ43" i="1" s="1"/>
  <c r="IQ99" i="1"/>
  <c r="IN41" i="1"/>
  <c r="IN44" i="1" s="1"/>
  <c r="IN99" i="1"/>
  <c r="IM41" i="1"/>
  <c r="IM45" i="1" s="1"/>
  <c r="IM99"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82" i="1" l="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N121" i="1"/>
  <c r="IN119" i="1"/>
  <c r="IN120" i="1"/>
  <c r="IN122" i="1"/>
  <c r="IN123" i="1"/>
  <c r="IM120" i="1"/>
  <c r="IM119" i="1"/>
  <c r="IM123" i="1"/>
  <c r="IM122" i="1"/>
  <c r="IM121" i="1"/>
  <c r="IQ121" i="1"/>
  <c r="IQ120" i="1"/>
  <c r="IQ119" i="1"/>
  <c r="IQ122" i="1"/>
  <c r="IQ123" i="1"/>
  <c r="IQ113" i="1"/>
  <c r="IQ114" i="1"/>
  <c r="IQ112" i="1"/>
  <c r="IM112" i="1"/>
  <c r="IM113" i="1"/>
  <c r="IM114" i="1"/>
  <c r="IN112" i="1"/>
  <c r="IN113" i="1"/>
  <c r="IN114" i="1"/>
  <c r="IN56" i="1"/>
  <c r="IN55" i="1"/>
  <c r="IN54" i="1"/>
  <c r="IN53" i="1"/>
  <c r="IN58" i="1"/>
  <c r="IN57" i="1"/>
  <c r="IM54" i="1"/>
  <c r="IQ110" i="1"/>
  <c r="IQ111" i="1"/>
  <c r="IN111" i="1"/>
  <c r="IN110" i="1"/>
  <c r="IM110" i="1"/>
  <c r="IM11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00" i="1"/>
  <c r="IM101" i="1"/>
  <c r="IM46" i="1"/>
  <c r="IN45" i="1"/>
  <c r="IQ100" i="1"/>
  <c r="IQ101" i="1"/>
  <c r="IN101" i="1"/>
  <c r="IN100"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H560" i="4" l="1"/>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U26" i="1" l="1"/>
  <c r="AL26" i="1" s="1"/>
  <c r="LV26" i="1"/>
  <c r="ME26" i="1"/>
  <c r="AM81" i="1" l="1"/>
  <c r="AM89" i="1"/>
  <c r="AM80" i="1"/>
  <c r="AM96" i="1"/>
  <c r="AM87" i="1"/>
  <c r="AM90" i="1"/>
  <c r="AM91" i="1"/>
  <c r="AM82" i="1"/>
  <c r="AM83" i="1"/>
  <c r="AM92" i="1"/>
  <c r="AM84" i="1"/>
  <c r="AM93" i="1"/>
  <c r="AM94" i="1"/>
  <c r="AM85" i="1"/>
  <c r="AM95" i="1"/>
  <c r="AM86" i="1"/>
  <c r="AM71" i="1"/>
  <c r="AM78" i="1"/>
  <c r="AM72" i="1"/>
  <c r="AM73" i="1"/>
  <c r="AM74" i="1"/>
  <c r="AM75" i="1"/>
  <c r="AM76" i="1"/>
  <c r="AM77" i="1"/>
  <c r="AM116" i="1"/>
  <c r="AM117" i="1"/>
  <c r="AM124" i="1"/>
  <c r="AM118" i="1"/>
  <c r="AM119" i="1"/>
  <c r="AM120" i="1"/>
  <c r="AM121" i="1"/>
  <c r="AM122" i="1"/>
  <c r="AM123" i="1"/>
  <c r="AM112" i="1"/>
  <c r="AM113" i="1"/>
  <c r="AM114" i="1"/>
  <c r="AM103" i="1"/>
  <c r="AM104" i="1"/>
  <c r="AM106" i="1"/>
  <c r="AM105" i="1"/>
  <c r="AM108" i="1"/>
  <c r="AM107" i="1"/>
  <c r="AM115" i="1"/>
  <c r="AM109" i="1"/>
  <c r="AM110" i="1"/>
  <c r="AM111" i="1"/>
  <c r="AM62" i="1"/>
  <c r="AM69" i="1"/>
  <c r="AM63" i="1"/>
  <c r="AM64" i="1"/>
  <c r="AM65" i="1"/>
  <c r="AM66" i="1"/>
  <c r="AM67" i="1"/>
  <c r="AM68" i="1"/>
  <c r="AM52" i="1"/>
  <c r="AM51" i="1"/>
  <c r="AM60" i="1"/>
  <c r="AM53" i="1"/>
  <c r="AM54" i="1"/>
  <c r="AM55" i="1"/>
  <c r="AM56" i="1"/>
  <c r="AM57" i="1"/>
  <c r="AM58" i="1"/>
  <c r="AM59" i="1"/>
  <c r="AM99" i="1"/>
  <c r="AM100" i="1"/>
  <c r="AM98" i="1"/>
  <c r="AM97" i="1"/>
  <c r="AM101" i="1"/>
  <c r="AM40" i="1"/>
  <c r="AM49" i="1"/>
  <c r="AM42" i="1"/>
  <c r="AM41" i="1"/>
  <c r="AM43" i="1"/>
  <c r="AM44" i="1"/>
  <c r="AM45" i="1"/>
  <c r="AM46" i="1"/>
  <c r="AM47" i="1"/>
  <c r="AM48" i="1"/>
  <c r="F4" i="1"/>
  <c r="G4" i="1"/>
  <c r="E4" i="1"/>
  <c r="C25" i="1" l="1"/>
  <c r="C26" i="1"/>
  <c r="AF25" i="1"/>
  <c r="AF26" i="1"/>
  <c r="B3" i="1" l="1"/>
  <c r="JW25" i="1"/>
  <c r="JV25" i="1"/>
  <c r="JU25" i="1"/>
  <c r="JT25" i="1"/>
  <c r="JS25" i="1"/>
  <c r="JR25" i="1"/>
  <c r="JQ25" i="1"/>
  <c r="JS26" i="1"/>
  <c r="JQ26" i="1"/>
  <c r="JW26" i="1"/>
  <c r="JV26" i="1"/>
  <c r="JR26" i="1"/>
  <c r="JU26" i="1"/>
  <c r="JT26" i="1"/>
  <c r="AM25" i="1"/>
  <c r="AM37" i="1" l="1"/>
  <c r="AM32" i="1"/>
  <c r="AM33" i="1"/>
  <c r="AM34" i="1"/>
  <c r="AM35" i="1"/>
  <c r="AM31" i="1"/>
  <c r="AM38" i="1"/>
  <c r="AM26" i="1"/>
  <c r="AM28" i="1"/>
  <c r="AM36" i="1"/>
  <c r="AM30" i="1"/>
  <c r="AM27" i="1"/>
  <c r="AM29" i="1"/>
  <c r="AM102" i="1" l="1"/>
  <c r="AM131" i="1" l="1"/>
  <c r="AM125" i="1"/>
  <c r="AM126" i="1"/>
  <c r="AM127" i="1"/>
  <c r="AM130" i="1"/>
  <c r="AM128" i="1"/>
  <c r="AM12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W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O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P2" authorId="0" shapeId="0" xr:uid="{CBD300F2-C140-49FF-A3D1-19531521668F}">
      <text>
        <r>
          <rPr>
            <b/>
            <sz val="9"/>
            <color indexed="81"/>
            <rFont val="Tahoma"/>
            <family val="2"/>
          </rPr>
          <t>Michael Young:</t>
        </r>
        <r>
          <rPr>
            <sz val="9"/>
            <color indexed="81"/>
            <rFont val="Tahoma"/>
            <family val="2"/>
          </rPr>
          <t xml:space="preserve">
min dams</t>
        </r>
      </text>
    </comment>
    <comment ref="KR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X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Y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A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E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F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G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H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K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U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V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E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G2" authorId="2" shapeId="0" xr:uid="{F1302F12-E598-4879-9F1B-3E0A35F98861}">
      <text>
        <r>
          <rPr>
            <b/>
            <sz val="9"/>
            <color indexed="81"/>
            <rFont val="Tahoma"/>
            <family val="2"/>
          </rPr>
          <t>John:</t>
        </r>
        <r>
          <rPr>
            <sz val="9"/>
            <color indexed="81"/>
            <rFont val="Tahoma"/>
            <family val="2"/>
          </rPr>
          <t xml:space="preserve">
Include pasture. Default is True</t>
        </r>
      </text>
    </comment>
    <comment ref="MH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J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K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L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M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N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P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R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K3" authorId="2" shapeId="0" xr:uid="{A4EAEBB0-C590-44CA-87C6-FCF02042830F}">
      <text>
        <r>
          <rPr>
            <b/>
            <sz val="9"/>
            <color indexed="81"/>
            <rFont val="Tahoma"/>
            <family val="2"/>
          </rPr>
          <t>John:</t>
        </r>
        <r>
          <rPr>
            <sz val="9"/>
            <color indexed="81"/>
            <rFont val="Tahoma"/>
            <family val="2"/>
          </rPr>
          <t xml:space="preserve">
Pasture type</t>
        </r>
      </text>
    </comment>
    <comment ref="MI3" authorId="2" shapeId="0" xr:uid="{B954CDF6-1ABF-48D4-9FEA-F3C077148276}">
      <text>
        <r>
          <rPr>
            <b/>
            <sz val="9"/>
            <color indexed="81"/>
            <rFont val="Tahoma"/>
            <family val="2"/>
          </rPr>
          <t>John:</t>
        </r>
        <r>
          <rPr>
            <sz val="9"/>
            <color indexed="81"/>
            <rFont val="Tahoma"/>
            <family val="2"/>
          </rPr>
          <t xml:space="preserve">
Pasture type</t>
        </r>
      </text>
    </comment>
    <comment ref="MJ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L4" authorId="2" shapeId="0" xr:uid="{90C07E8A-2A5C-4510-B26D-109EE346383F}">
      <text>
        <r>
          <rPr>
            <b/>
            <sz val="9"/>
            <color indexed="81"/>
            <rFont val="Tahoma"/>
            <family val="2"/>
          </rPr>
          <t>John:</t>
        </r>
        <r>
          <rPr>
            <sz val="9"/>
            <color indexed="81"/>
            <rFont val="Tahoma"/>
            <family val="2"/>
          </rPr>
          <t xml:space="preserve">
Autumn lambing included</t>
        </r>
      </text>
    </comment>
    <comment ref="JM4" authorId="2" shapeId="0" xr:uid="{DDC4B732-0724-4618-967C-94830644C7C0}">
      <text>
        <r>
          <rPr>
            <b/>
            <sz val="9"/>
            <color indexed="81"/>
            <rFont val="Tahoma"/>
            <family val="2"/>
          </rPr>
          <t>John:</t>
        </r>
        <r>
          <rPr>
            <sz val="9"/>
            <color indexed="81"/>
            <rFont val="Tahoma"/>
            <family val="2"/>
          </rPr>
          <t xml:space="preserve">
Winter lambing included</t>
        </r>
      </text>
    </comment>
    <comment ref="JN4" authorId="2" shapeId="0" xr:uid="{E5BCC9AA-3746-43B7-A671-B947067682D5}">
      <text>
        <r>
          <rPr>
            <b/>
            <sz val="9"/>
            <color indexed="81"/>
            <rFont val="Tahoma"/>
            <family val="2"/>
          </rPr>
          <t>John:</t>
        </r>
        <r>
          <rPr>
            <sz val="9"/>
            <color indexed="81"/>
            <rFont val="Tahoma"/>
            <family val="2"/>
          </rPr>
          <t xml:space="preserve">
Spring lambing included</t>
        </r>
      </text>
    </comment>
    <comment ref="JO4" authorId="2" shapeId="0" xr:uid="{F6A63D6B-CC6D-44BF-9483-ED1A61E96B2D}">
      <text>
        <r>
          <rPr>
            <b/>
            <sz val="9"/>
            <color indexed="81"/>
            <rFont val="Tahoma"/>
            <family val="2"/>
          </rPr>
          <t>John:</t>
        </r>
        <r>
          <rPr>
            <sz val="9"/>
            <color indexed="81"/>
            <rFont val="Tahoma"/>
            <family val="2"/>
          </rPr>
          <t xml:space="preserve">
Ewe lambs for all genotypes</t>
        </r>
      </text>
    </comment>
    <comment ref="J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Q4" authorId="2" shapeId="0" xr:uid="{1009D4DF-56FA-4849-A964-B6F2A9D0CC8E}">
      <text>
        <r>
          <rPr>
            <b/>
            <sz val="9"/>
            <color indexed="81"/>
            <rFont val="Tahoma"/>
            <family val="2"/>
          </rPr>
          <t>John:</t>
        </r>
        <r>
          <rPr>
            <sz val="9"/>
            <color indexed="81"/>
            <rFont val="Tahoma"/>
            <family val="2"/>
          </rPr>
          <t xml:space="preserve">
0:1 is the yearlings
</t>
        </r>
      </text>
    </comment>
    <comment ref="JR4" authorId="2" shapeId="0" xr:uid="{FD1719A0-8CDF-47F4-8165-6A9FDAA90CEE}">
      <text>
        <r>
          <rPr>
            <b/>
            <sz val="9"/>
            <color indexed="81"/>
            <rFont val="Tahoma"/>
            <family val="2"/>
          </rPr>
          <t>John:</t>
        </r>
        <r>
          <rPr>
            <sz val="9"/>
            <color indexed="81"/>
            <rFont val="Tahoma"/>
            <family val="2"/>
          </rPr>
          <t xml:space="preserve">
0:1 is the yearlings
</t>
        </r>
      </text>
    </comment>
    <comment ref="JS4" authorId="2" shapeId="0" xr:uid="{C201F09B-FDE6-471C-AAE8-29AF72EADD72}">
      <text>
        <r>
          <rPr>
            <b/>
            <sz val="9"/>
            <color indexed="81"/>
            <rFont val="Tahoma"/>
            <family val="2"/>
          </rPr>
          <t>John:</t>
        </r>
        <r>
          <rPr>
            <sz val="9"/>
            <color indexed="81"/>
            <rFont val="Tahoma"/>
            <family val="2"/>
          </rPr>
          <t xml:space="preserve">
1: is maidens and older
</t>
        </r>
      </text>
    </comment>
    <comment ref="JT4" authorId="2" shapeId="0" xr:uid="{CE326799-14A2-4FBE-839D-DFEE07CFA0A6}">
      <text>
        <r>
          <rPr>
            <b/>
            <sz val="9"/>
            <color indexed="81"/>
            <rFont val="Tahoma"/>
            <family val="2"/>
          </rPr>
          <t>John:</t>
        </r>
        <r>
          <rPr>
            <sz val="9"/>
            <color indexed="81"/>
            <rFont val="Tahoma"/>
            <family val="2"/>
          </rPr>
          <t xml:space="preserve">
1: is maidens and older
</t>
        </r>
      </text>
    </comment>
    <comment ref="J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V4" authorId="2" shapeId="0" xr:uid="{E7FBCDF3-95A2-464D-89EF-A5E1D73E4C62}">
      <text>
        <r>
          <rPr>
            <b/>
            <sz val="9"/>
            <color indexed="81"/>
            <rFont val="Tahoma"/>
            <family val="2"/>
          </rPr>
          <t>John:</t>
        </r>
        <r>
          <rPr>
            <sz val="9"/>
            <color indexed="81"/>
            <rFont val="Tahoma"/>
            <family val="2"/>
          </rPr>
          <t xml:space="preserve">
1: is maidens and older
</t>
        </r>
      </text>
    </comment>
    <comment ref="JY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L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N4" authorId="2" shapeId="0" xr:uid="{EF8C679F-64A5-44F9-8A53-B94816DFEEA4}">
      <text>
        <r>
          <rPr>
            <b/>
            <sz val="9"/>
            <color indexed="81"/>
            <rFont val="Tahoma"/>
            <family val="2"/>
          </rPr>
          <t>John:</t>
        </r>
        <r>
          <rPr>
            <sz val="9"/>
            <color indexed="81"/>
            <rFont val="Tahoma"/>
            <family val="2"/>
          </rPr>
          <t xml:space="preserve">
Sale of ewes at5yo to 5.5yo.</t>
        </r>
      </text>
    </comment>
    <comment ref="KP4" authorId="2" shapeId="0" xr:uid="{FF11C513-C8F8-4A4C-A686-435B5D3AE751}">
      <text>
        <r>
          <rPr>
            <b/>
            <sz val="9"/>
            <color indexed="81"/>
            <rFont val="Tahoma"/>
            <family val="2"/>
          </rPr>
          <t>John:</t>
        </r>
        <r>
          <rPr>
            <sz val="9"/>
            <color indexed="81"/>
            <rFont val="Tahoma"/>
            <family val="2"/>
          </rPr>
          <t xml:space="preserve">
Offspring from ewe lambs</t>
        </r>
      </text>
    </comment>
    <comment ref="KQ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S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T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U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V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W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Y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Z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B4" authorId="0" shapeId="0" xr:uid="{A2DAE735-7374-4EA5-9E7B-D2C986AC4139}">
      <text>
        <r>
          <rPr>
            <b/>
            <sz val="9"/>
            <color indexed="81"/>
            <rFont val="Tahoma"/>
            <family val="2"/>
          </rPr>
          <t>John:
0</t>
        </r>
        <r>
          <rPr>
            <sz val="9"/>
            <color indexed="81"/>
            <rFont val="Tahoma"/>
            <family val="2"/>
          </rPr>
          <t>:1, : is yearlings of all genotypes</t>
        </r>
      </text>
    </comment>
    <comment ref="LC4" authorId="0" shapeId="0" xr:uid="{238F5B35-0757-4AEB-9958-2508BF4C33C1}">
      <text>
        <r>
          <rPr>
            <b/>
            <sz val="9"/>
            <color indexed="81"/>
            <rFont val="Tahoma"/>
            <family val="2"/>
          </rPr>
          <t>John:
0</t>
        </r>
        <r>
          <rPr>
            <sz val="9"/>
            <color indexed="81"/>
            <rFont val="Tahoma"/>
            <family val="2"/>
          </rPr>
          <t>:1, : is yearlings of all genotypes</t>
        </r>
      </text>
    </comment>
    <comment ref="LD4" authorId="0" shapeId="0" xr:uid="{45011FBE-C7D8-4383-8F68-AFF71A3E23F7}">
      <text>
        <r>
          <rPr>
            <b/>
            <sz val="9"/>
            <color indexed="81"/>
            <rFont val="Tahoma"/>
            <family val="2"/>
          </rPr>
          <t xml:space="preserve">John:
</t>
        </r>
        <r>
          <rPr>
            <sz val="9"/>
            <color indexed="81"/>
            <rFont val="Tahoma"/>
            <family val="2"/>
          </rPr>
          <t>1:2, : is maidens of all genotypes</t>
        </r>
      </text>
    </comment>
    <comment ref="LF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G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H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I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J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K4" authorId="2" shapeId="0" xr:uid="{173ACA8E-5989-49CA-B024-5CE0C71659AC}">
      <text>
        <r>
          <rPr>
            <b/>
            <sz val="9"/>
            <color indexed="81"/>
            <rFont val="Tahoma"/>
            <family val="2"/>
          </rPr>
          <t>John:</t>
        </r>
        <r>
          <rPr>
            <sz val="9"/>
            <color indexed="81"/>
            <rFont val="Tahoma"/>
            <family val="2"/>
          </rPr>
          <t xml:space="preserve">
All feed periods</t>
        </r>
      </text>
    </comment>
    <comment ref="LQ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R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S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T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G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U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Q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O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P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H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J14" authorId="2" shapeId="0" xr:uid="{A91B1DF3-5B7E-47D5-B080-1CFEC3880464}">
      <text>
        <r>
          <rPr>
            <b/>
            <sz val="9"/>
            <color indexed="81"/>
            <rFont val="Tahoma"/>
            <family val="2"/>
          </rPr>
          <t>John:</t>
        </r>
        <r>
          <rPr>
            <sz val="9"/>
            <color indexed="81"/>
            <rFont val="Tahoma"/>
            <family val="2"/>
          </rPr>
          <t xml:space="preserve">
Allow sales in these slices</t>
        </r>
      </text>
    </comment>
    <comment ref="KN14" authorId="2" shapeId="0" xr:uid="{42A02B94-9ECA-43CB-AA24-7DC32F2CA076}">
      <text>
        <r>
          <rPr>
            <b/>
            <sz val="9"/>
            <color indexed="81"/>
            <rFont val="Tahoma"/>
            <family val="2"/>
          </rPr>
          <t>John:</t>
        </r>
        <r>
          <rPr>
            <sz val="9"/>
            <color indexed="81"/>
            <rFont val="Tahoma"/>
            <family val="2"/>
          </rPr>
          <t xml:space="preserve">
Allow sale of 5 &amp; 5.5yo
</t>
        </r>
      </text>
    </comment>
    <comment ref="KY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Z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O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J16" authorId="2" shapeId="0" xr:uid="{E144E6AB-5233-45D6-8073-DDE7731BBA87}">
      <text>
        <r>
          <rPr>
            <b/>
            <sz val="9"/>
            <color indexed="81"/>
            <rFont val="Tahoma"/>
            <family val="2"/>
          </rPr>
          <t>John:</t>
        </r>
        <r>
          <rPr>
            <sz val="9"/>
            <color indexed="81"/>
            <rFont val="Tahoma"/>
            <family val="2"/>
          </rPr>
          <t xml:space="preserve">
Allow sales in these slices</t>
        </r>
      </text>
    </comment>
    <comment ref="LO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J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Q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R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S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T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W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Y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H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H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Y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H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Y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H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Y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H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H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JY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H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JY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H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H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JY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H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9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99" authorId="2" shapeId="0" xr:uid="{0430340B-856E-44D4-B598-F55B0B7BD8C7}">
      <text>
        <r>
          <rPr>
            <b/>
            <sz val="9"/>
            <color indexed="81"/>
            <rFont val="Tahoma"/>
            <family val="2"/>
          </rPr>
          <t>John:</t>
        </r>
        <r>
          <rPr>
            <sz val="9"/>
            <color indexed="81"/>
            <rFont val="Tahoma"/>
            <family val="2"/>
          </rPr>
          <t xml:space="preserve">
Manually entered options</t>
        </r>
      </text>
    </comment>
    <comment ref="BC9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9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9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9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9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Q9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R9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S9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T9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W9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0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0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5" authorId="2" shapeId="0" xr:uid="{D5F12804-F6AD-46E4-8CAC-95D7F0376248}">
      <text>
        <r>
          <rPr>
            <b/>
            <sz val="9"/>
            <color indexed="81"/>
            <rFont val="Tahoma"/>
            <family val="2"/>
          </rPr>
          <t>John:</t>
        </r>
        <r>
          <rPr>
            <sz val="9"/>
            <color indexed="81"/>
            <rFont val="Tahoma"/>
            <family val="2"/>
          </rPr>
          <t xml:space="preserve">
Manually entered options</t>
        </r>
      </text>
    </comment>
    <comment ref="BC10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0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0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0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0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Q10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R10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S10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T10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W10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0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0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9" authorId="2" shapeId="0" xr:uid="{31EE723B-0ADA-424F-8986-3B762689D297}">
      <text>
        <r>
          <rPr>
            <b/>
            <sz val="9"/>
            <color indexed="81"/>
            <rFont val="Tahoma"/>
            <family val="2"/>
          </rPr>
          <t>John:</t>
        </r>
        <r>
          <rPr>
            <sz val="9"/>
            <color indexed="81"/>
            <rFont val="Tahoma"/>
            <family val="2"/>
          </rPr>
          <t xml:space="preserve">
Manually entered options</t>
        </r>
      </text>
    </comment>
    <comment ref="BC10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0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0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0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Q10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R10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S10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T10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W10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1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1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1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1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1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8" authorId="2" shapeId="0" xr:uid="{7147307A-C057-483B-A6D6-FC95E9095ACD}">
      <text>
        <r>
          <rPr>
            <b/>
            <sz val="9"/>
            <color indexed="81"/>
            <rFont val="Tahoma"/>
            <family val="2"/>
          </rPr>
          <t>John:</t>
        </r>
        <r>
          <rPr>
            <sz val="9"/>
            <color indexed="81"/>
            <rFont val="Tahoma"/>
            <family val="2"/>
          </rPr>
          <t xml:space="preserve">
Manually entered options</t>
        </r>
      </text>
    </comment>
    <comment ref="BC11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1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1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Q11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R11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S11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T11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W11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9" authorId="2" shapeId="0" xr:uid="{09AC65DF-7970-4E62-A956-1FCACD7191A4}">
      <text>
        <r>
          <rPr>
            <b/>
            <sz val="9"/>
            <color indexed="81"/>
            <rFont val="Tahoma"/>
            <family val="2"/>
          </rPr>
          <t>John:</t>
        </r>
        <r>
          <rPr>
            <sz val="9"/>
            <color indexed="81"/>
            <rFont val="Tahoma"/>
            <family val="2"/>
          </rPr>
          <t xml:space="preserve">
Runs through all options. Set the first trial with the lowest value for all pointers</t>
        </r>
      </text>
    </comment>
    <comment ref="BC119" authorId="2" shapeId="0" xr:uid="{ACBE483F-B02D-4667-A6DA-78823AADCA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9" authorId="2" shapeId="0" xr:uid="{F407FB3E-B8E8-41E0-AD10-9ADD8A561286}">
      <text>
        <r>
          <rPr>
            <b/>
            <sz val="9"/>
            <color indexed="81"/>
            <rFont val="Tahoma"/>
            <family val="2"/>
          </rPr>
          <t>John:</t>
        </r>
        <r>
          <rPr>
            <sz val="9"/>
            <color indexed="81"/>
            <rFont val="Tahoma"/>
            <family val="2"/>
          </rPr>
          <t xml:space="preserve">
Start with the final pkl_fs from the previous optimisation. Use meatprice[1]</t>
        </r>
      </text>
    </comment>
    <comment ref="CG119" authorId="2" shapeId="0" xr:uid="{7C9AD986-0198-450F-8C5B-C86E3ED1AD20}">
      <text>
        <r>
          <rPr>
            <b/>
            <sz val="9"/>
            <color indexed="81"/>
            <rFont val="Tahoma"/>
            <family val="2"/>
          </rPr>
          <t>John:</t>
        </r>
        <r>
          <rPr>
            <sz val="9"/>
            <color indexed="81"/>
            <rFont val="Tahoma"/>
            <family val="2"/>
          </rPr>
          <t xml:space="preserve">
Include r2 adjust if using Property.xl feed supply</t>
        </r>
      </text>
    </comment>
    <comment ref="BC120" authorId="2" shapeId="0" xr:uid="{495C717E-3EB0-44E1-9990-EF9A9E0C2C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0" authorId="2" shapeId="0" xr:uid="{AB95D14A-9CE8-4F2F-8D3F-DFCAAC38905E}">
      <text>
        <r>
          <rPr>
            <b/>
            <sz val="9"/>
            <color indexed="81"/>
            <rFont val="Tahoma"/>
            <family val="2"/>
          </rPr>
          <t>John:</t>
        </r>
        <r>
          <rPr>
            <sz val="9"/>
            <color indexed="81"/>
            <rFont val="Tahoma"/>
            <family val="2"/>
          </rPr>
          <t xml:space="preserve">
Set to FALSE if an optimisation for this region, genotype &amp; TOL has never been done.</t>
        </r>
      </text>
    </comment>
    <comment ref="BC121" authorId="2" shapeId="0" xr:uid="{E4D23DB2-E9DE-49C8-9047-5B9DDB02D6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1" authorId="2" shapeId="0" xr:uid="{FCDAA6A5-2074-48BC-9F71-F612292090C5}">
      <text>
        <r>
          <rPr>
            <b/>
            <sz val="9"/>
            <color indexed="81"/>
            <rFont val="Tahoma"/>
            <family val="2"/>
          </rPr>
          <t>John:</t>
        </r>
        <r>
          <rPr>
            <sz val="9"/>
            <color indexed="81"/>
            <rFont val="Tahoma"/>
            <family val="2"/>
          </rPr>
          <t xml:space="preserve">
Set to FALSE if an optimisation for this region, genotype &amp; TOL has never been done.</t>
        </r>
      </text>
    </comment>
    <comment ref="BC122" authorId="2" shapeId="0" xr:uid="{DEAAB6F9-C0A3-44BA-996D-A8DE28EA2F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2" authorId="2" shapeId="0" xr:uid="{71BCBF67-B776-443C-BD1B-878E33EB5354}">
      <text>
        <r>
          <rPr>
            <b/>
            <sz val="9"/>
            <color indexed="81"/>
            <rFont val="Tahoma"/>
            <family val="2"/>
          </rPr>
          <t>John:</t>
        </r>
        <r>
          <rPr>
            <sz val="9"/>
            <color indexed="81"/>
            <rFont val="Tahoma"/>
            <family val="2"/>
          </rPr>
          <t xml:space="preserve">
Set to FALSE if an optimisation for this region, genotype &amp; TOL has never been done.</t>
        </r>
      </text>
    </comment>
    <comment ref="BC123" authorId="2" shapeId="0" xr:uid="{6D7FC93E-59AE-4CA3-89B2-62F0C1E1A1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3" authorId="2" shapeId="0" xr:uid="{8B5E8699-0D23-4570-8BDE-21C5593572F8}">
      <text>
        <r>
          <rPr>
            <b/>
            <sz val="9"/>
            <color indexed="81"/>
            <rFont val="Tahoma"/>
            <family val="2"/>
          </rPr>
          <t>John:</t>
        </r>
        <r>
          <rPr>
            <sz val="9"/>
            <color indexed="81"/>
            <rFont val="Tahoma"/>
            <family val="2"/>
          </rPr>
          <t xml:space="preserve">
Set to FALSE if an optimisation for this region, genotype &amp; TOL has never been done.</t>
        </r>
      </text>
    </comment>
    <comment ref="AL13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<sst xmlns="http://schemas.openxmlformats.org/spreadsheetml/2006/main" count="10961" uniqueCount="1856">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</sst>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77">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M132"/>
  <sheetViews>
    <sheetView tabSelected="1" zoomScale="60" zoomScaleNormal="60" workbookViewId="0">
      <pane xSplit="38" ySplit="4" topLeftCell="AM86" activePane="bottomRight" state="frozen"/>
      <selection pane="topRight" activeCell="AM1" sqref="AM1"/>
      <selection pane="bottomLeft" activeCell="A5" sqref="A5"/>
      <selection pane="bottomRight" activeCell="C95" sqref="C95"/>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3" width="6.28515625" customWidth="1" outlineLevel="1"/>
    <col min="284" max="284" width="5.7109375" customWidth="1" outlineLevel="1"/>
    <col min="285" max="323" width="6.28515625" customWidth="1" outlineLevel="1"/>
    <col min="324" max="324" width="6.140625" customWidth="1"/>
    <col min="325" max="343" width="6.28515625" customWidth="1" outlineLevel="1"/>
    <col min="344" max="344" width="6.140625" customWidth="1"/>
    <col min="345" max="401" width="6.28515625" customWidth="1" outlineLevel="1"/>
    <col min="402" max="402" width="6.28515625" customWidth="1"/>
    <col min="403" max="403" width="2.85546875" customWidth="1"/>
  </cols>
  <sheetData>
    <row r="1" spans="1:40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0</v>
      </c>
      <c r="LL1" s="7" t="s">
        <v>18</v>
      </c>
      <c r="LM1" s="4" t="s">
        <v>10</v>
      </c>
      <c r="LN1" s="4" t="s">
        <v>10</v>
      </c>
      <c r="LO1" s="4" t="s">
        <v>10</v>
      </c>
      <c r="LP1" s="4" t="s">
        <v>10</v>
      </c>
      <c r="LQ1" s="4" t="s">
        <v>10</v>
      </c>
      <c r="LR1" s="4" t="s">
        <v>10</v>
      </c>
      <c r="LS1" s="4" t="s">
        <v>10</v>
      </c>
      <c r="LT1" s="4" t="s">
        <v>10</v>
      </c>
      <c r="LU1" s="4" t="s">
        <v>0</v>
      </c>
      <c r="LV1" s="4" t="s">
        <v>0</v>
      </c>
      <c r="LW1" s="4" t="s">
        <v>0</v>
      </c>
      <c r="LX1" s="4" t="s">
        <v>0</v>
      </c>
      <c r="LY1" s="4" t="s">
        <v>0</v>
      </c>
      <c r="LZ1" s="4" t="s">
        <v>0</v>
      </c>
      <c r="MA1" s="4" t="s">
        <v>0</v>
      </c>
      <c r="MB1" s="4" t="s">
        <v>0</v>
      </c>
      <c r="MC1" s="4" t="s">
        <v>0</v>
      </c>
      <c r="MD1" s="4" t="s">
        <v>0</v>
      </c>
      <c r="ME1" s="4" t="s">
        <v>0</v>
      </c>
      <c r="MF1" s="7" t="s">
        <v>18</v>
      </c>
      <c r="MG1" s="4" t="s">
        <v>10</v>
      </c>
      <c r="MH1" s="4" t="s">
        <v>10</v>
      </c>
      <c r="MI1" s="1" t="s">
        <v>0</v>
      </c>
      <c r="MJ1" s="1" t="s">
        <v>0</v>
      </c>
      <c r="MK1" s="1" t="s">
        <v>0</v>
      </c>
      <c r="ML1" s="1" t="s">
        <v>0</v>
      </c>
      <c r="MM1" s="1" t="s">
        <v>0</v>
      </c>
      <c r="MN1" s="1" t="s">
        <v>0</v>
      </c>
      <c r="MO1" s="1" t="s">
        <v>0</v>
      </c>
      <c r="MP1" s="1" t="s">
        <v>0</v>
      </c>
      <c r="MQ1" s="4" t="s">
        <v>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0</v>
      </c>
      <c r="OM1" s="7" t="s">
        <v>18</v>
      </c>
    </row>
    <row r="2" spans="1:40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14</v>
      </c>
      <c r="JM2" s="127" t="s">
        <v>14</v>
      </c>
      <c r="JN2" s="127" t="s">
        <v>14</v>
      </c>
      <c r="JO2" s="127" t="s">
        <v>19</v>
      </c>
      <c r="JP2" s="127" t="s">
        <v>19</v>
      </c>
      <c r="JQ2" s="127" t="s">
        <v>722</v>
      </c>
      <c r="JR2" s="127" t="s">
        <v>836</v>
      </c>
      <c r="JS2" s="127" t="s">
        <v>722</v>
      </c>
      <c r="JT2" s="127" t="s">
        <v>836</v>
      </c>
      <c r="JU2" s="127" t="s">
        <v>956</v>
      </c>
      <c r="JV2" s="127" t="s">
        <v>956</v>
      </c>
      <c r="JW2" s="127" t="s">
        <v>363</v>
      </c>
      <c r="JX2" s="127" t="s">
        <v>834</v>
      </c>
      <c r="JY2" s="127" t="s">
        <v>892</v>
      </c>
      <c r="JZ2" s="127" t="s">
        <v>892</v>
      </c>
      <c r="KA2" s="127" t="s">
        <v>892</v>
      </c>
      <c r="KB2" s="127" t="s">
        <v>892</v>
      </c>
      <c r="KC2" s="127" t="s">
        <v>892</v>
      </c>
      <c r="KD2" s="127" t="s">
        <v>892</v>
      </c>
      <c r="KE2" s="127" t="s">
        <v>892</v>
      </c>
      <c r="KF2" s="127" t="s">
        <v>892</v>
      </c>
      <c r="KG2" s="127" t="s">
        <v>835</v>
      </c>
      <c r="KH2" s="127" t="s">
        <v>893</v>
      </c>
      <c r="KI2" s="127" t="s">
        <v>893</v>
      </c>
      <c r="KJ2" s="127" t="s">
        <v>893</v>
      </c>
      <c r="KK2" s="127" t="s">
        <v>893</v>
      </c>
      <c r="KL2" s="127" t="s">
        <v>893</v>
      </c>
      <c r="KM2" s="127" t="s">
        <v>893</v>
      </c>
      <c r="KN2" s="127" t="s">
        <v>893</v>
      </c>
      <c r="KO2" s="127" t="s">
        <v>837</v>
      </c>
      <c r="KP2" s="127" t="s">
        <v>841</v>
      </c>
      <c r="KQ2" s="127" t="s">
        <v>841</v>
      </c>
      <c r="KR2" s="127" t="s">
        <v>838</v>
      </c>
      <c r="KS2" s="127" t="s">
        <v>840</v>
      </c>
      <c r="KT2" s="127" t="s">
        <v>840</v>
      </c>
      <c r="KU2" s="127" t="s">
        <v>840</v>
      </c>
      <c r="KV2" s="127" t="s">
        <v>840</v>
      </c>
      <c r="KW2" s="127" t="s">
        <v>840</v>
      </c>
      <c r="KX2" s="127" t="s">
        <v>1366</v>
      </c>
      <c r="KY2" s="127" t="s">
        <v>1326</v>
      </c>
      <c r="KZ2" s="127" t="s">
        <v>1326</v>
      </c>
      <c r="LA2" s="127" t="s">
        <v>1528</v>
      </c>
      <c r="LB2" s="127" t="s">
        <v>312</v>
      </c>
      <c r="LC2" s="127" t="s">
        <v>955</v>
      </c>
      <c r="LD2" s="127" t="s">
        <v>312</v>
      </c>
      <c r="LE2" s="127" t="s">
        <v>397</v>
      </c>
      <c r="LF2" s="127" t="s">
        <v>354</v>
      </c>
      <c r="LG2" s="127" t="s">
        <v>843</v>
      </c>
      <c r="LH2" s="127" t="s">
        <v>1076</v>
      </c>
      <c r="LI2" s="127" t="s">
        <v>289</v>
      </c>
      <c r="LJ2" s="127" t="s">
        <v>290</v>
      </c>
      <c r="LK2" s="127" t="s">
        <v>1259</v>
      </c>
      <c r="LL2" s="338" t="s">
        <v>1222</v>
      </c>
      <c r="LM2" s="127" t="s">
        <v>76</v>
      </c>
      <c r="LN2" s="127" t="s">
        <v>115</v>
      </c>
      <c r="LO2" s="127" t="s">
        <v>77</v>
      </c>
      <c r="LP2" s="127" t="s">
        <v>368</v>
      </c>
      <c r="LQ2" s="127" t="s">
        <v>1825</v>
      </c>
      <c r="LR2" s="127" t="s">
        <v>1825</v>
      </c>
      <c r="LS2" s="127" t="s">
        <v>1838</v>
      </c>
      <c r="LT2" s="127" t="s">
        <v>1839</v>
      </c>
      <c r="LU2" s="127" t="s">
        <v>851</v>
      </c>
      <c r="LV2" s="127" t="s">
        <v>1758</v>
      </c>
      <c r="LW2" s="127" t="s">
        <v>1758</v>
      </c>
      <c r="LX2" s="127" t="s">
        <v>1758</v>
      </c>
      <c r="LY2" s="127" t="s">
        <v>1758</v>
      </c>
      <c r="LZ2" s="127" t="s">
        <v>1758</v>
      </c>
      <c r="MA2" s="127" t="s">
        <v>1758</v>
      </c>
      <c r="MB2" s="127" t="s">
        <v>1758</v>
      </c>
      <c r="MC2" s="127" t="s">
        <v>1758</v>
      </c>
      <c r="MD2" s="127" t="s">
        <v>1758</v>
      </c>
      <c r="ME2" s="127" t="s">
        <v>1495</v>
      </c>
      <c r="MF2" s="338" t="s">
        <v>1223</v>
      </c>
      <c r="MG2" s="127" t="s">
        <v>1325</v>
      </c>
      <c r="MH2" s="127" t="s">
        <v>1316</v>
      </c>
      <c r="MI2" s="127" t="s">
        <v>1498</v>
      </c>
      <c r="MJ2" s="127" t="s">
        <v>1609</v>
      </c>
      <c r="MK2" s="127" t="s">
        <v>1609</v>
      </c>
      <c r="ML2" s="127" t="s">
        <v>1609</v>
      </c>
      <c r="MM2" s="127" t="s">
        <v>1609</v>
      </c>
      <c r="MN2" s="127" t="s">
        <v>1609</v>
      </c>
      <c r="MO2" s="127" t="s">
        <v>1609</v>
      </c>
      <c r="MP2" s="127" t="s">
        <v>1609</v>
      </c>
      <c r="MQ2" s="127" t="s">
        <v>800</v>
      </c>
      <c r="MR2" s="127" t="s">
        <v>916</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500</v>
      </c>
      <c r="OM2" s="128" t="s">
        <v>190</v>
      </c>
    </row>
    <row r="3" spans="1:403" s="2" customFormat="1" ht="42" customHeight="1">
      <c r="A3" s="74">
        <v>1143</v>
      </c>
      <c r="B3" s="73">
        <f ca="1">COUNTIFS($C$4:$C$131,$A$3,$E$4:$E$131,TRUE)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97"/>
      <c r="LF3" s="97"/>
      <c r="LG3" s="97"/>
      <c r="LH3" s="97"/>
      <c r="LI3" s="97"/>
      <c r="LJ3" s="97"/>
      <c r="LK3" s="97" t="s">
        <v>267</v>
      </c>
      <c r="LL3" s="31"/>
      <c r="LM3" s="31"/>
      <c r="LN3" s="31"/>
      <c r="LO3" s="31"/>
      <c r="LP3" s="31"/>
      <c r="LQ3" s="31"/>
      <c r="LR3" s="31"/>
      <c r="LS3" s="31"/>
      <c r="LT3" s="31"/>
      <c r="LU3" s="31"/>
      <c r="LV3" s="97"/>
      <c r="LW3" s="97"/>
      <c r="LX3" s="97"/>
      <c r="LY3" s="97"/>
      <c r="LZ3" s="97"/>
      <c r="MA3" s="97"/>
      <c r="MB3" s="97"/>
      <c r="MC3" s="97"/>
      <c r="MD3" s="97"/>
      <c r="ME3" s="97"/>
      <c r="MF3" s="31"/>
      <c r="MG3" s="31"/>
      <c r="MH3" s="31"/>
      <c r="MI3" s="97" t="s">
        <v>267</v>
      </c>
      <c r="MJ3" s="97" t="s">
        <v>267</v>
      </c>
      <c r="MK3" s="97" t="s">
        <v>267</v>
      </c>
      <c r="ML3" s="97" t="s">
        <v>267</v>
      </c>
      <c r="MM3" s="97" t="s">
        <v>267</v>
      </c>
      <c r="MN3" s="97" t="s">
        <v>267</v>
      </c>
      <c r="MO3" s="97" t="s">
        <v>267</v>
      </c>
      <c r="MP3" s="97" t="s">
        <v>267</v>
      </c>
      <c r="MQ3" s="97" t="s">
        <v>267</v>
      </c>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6" t="s">
        <v>190</v>
      </c>
    </row>
    <row r="4" spans="1:403" s="2" customFormat="1" ht="65.25" customHeight="1">
      <c r="A4" s="101" t="str">
        <f>"Trial Number
("&amp;COUNT(A$5:A$131)-1&amp;")"</f>
        <v>Trial Number
(118)</v>
      </c>
      <c r="B4" s="101" t="s">
        <v>70</v>
      </c>
      <c r="C4" s="101" t="s">
        <v>66</v>
      </c>
      <c r="D4" s="101" t="s">
        <v>1382</v>
      </c>
      <c r="E4" s="101" t="str">
        <f ca="1">"Run Trials
("&amp;COUNTIFS(E$5:E$131,TRUE)&amp;")
("&amp;TEXT(COUNTIFS(E$5:E$131,TRUE)/(COUNTA($A$5:$A$131)-1),"0.0%)")</f>
        <v>Run Trials
(57)
(48.3%)</v>
      </c>
      <c r="F4" s="102" t="str">
        <f ca="1">"Full output
("&amp;TEXT(COUNTIFS($E$5:$E$131,TRUE,F$5:F$131,TRUE)/COUNTIFS($E$5:$E$131,TRUE),"0%)")</f>
        <v>Full output
(5%)</v>
      </c>
      <c r="G4" s="101" t="str">
        <f ca="1">"Report
("&amp;TEXT(COUNTIFS(G$5:G$131,TRUE)/(COUNTA(G$5:G$131)-1),"0.0%)")&amp;"
("&amp;TEXT(COUNTIFS(G$5:G$131,TRUE,$E$5:$E$131,TRUE)/COUNTIFS($E$5:$E$131,TRUE),"0%)")</f>
        <v>Report
(54.2%)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IF(COUNTIFS(AM$5:AM$131,"Dup")&gt;0,"Dup","")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t="s">
        <v>6</v>
      </c>
      <c r="JM4" s="99" t="s">
        <v>7</v>
      </c>
      <c r="JN4" s="99" t="s">
        <v>8</v>
      </c>
      <c r="JO4" s="99" t="s">
        <v>850</v>
      </c>
      <c r="JP4" s="99" t="s">
        <v>592</v>
      </c>
      <c r="JQ4" s="99" t="s">
        <v>6</v>
      </c>
      <c r="JR4" s="99" t="s">
        <v>6</v>
      </c>
      <c r="JS4" s="99" t="s">
        <v>723</v>
      </c>
      <c r="JT4" s="99" t="s">
        <v>723</v>
      </c>
      <c r="JU4" s="99" t="s">
        <v>6</v>
      </c>
      <c r="JV4" s="99" t="s">
        <v>723</v>
      </c>
      <c r="JW4" s="99"/>
      <c r="JX4" s="99"/>
      <c r="JY4" s="140" t="s">
        <v>1238</v>
      </c>
      <c r="JZ4" s="140" t="s">
        <v>1241</v>
      </c>
      <c r="KA4" s="140" t="s">
        <v>1242</v>
      </c>
      <c r="KB4" s="140" t="s">
        <v>1714</v>
      </c>
      <c r="KC4" s="140" t="s">
        <v>1715</v>
      </c>
      <c r="KD4" s="140" t="s">
        <v>1716</v>
      </c>
      <c r="KE4" s="140" t="s">
        <v>1717</v>
      </c>
      <c r="KF4" s="140" t="s">
        <v>1718</v>
      </c>
      <c r="KG4" s="99"/>
      <c r="KH4" s="99" t="s">
        <v>1335</v>
      </c>
      <c r="KI4" s="99" t="s">
        <v>1337</v>
      </c>
      <c r="KJ4" s="99" t="s">
        <v>1244</v>
      </c>
      <c r="KK4" s="99" t="s">
        <v>1708</v>
      </c>
      <c r="KL4" s="99" t="s">
        <v>1709</v>
      </c>
      <c r="KM4" s="99" t="s">
        <v>1710</v>
      </c>
      <c r="KN4" s="99" t="s">
        <v>1336</v>
      </c>
      <c r="KO4" s="99"/>
      <c r="KP4" s="99" t="s">
        <v>1579</v>
      </c>
      <c r="KQ4" s="99" t="s">
        <v>1580</v>
      </c>
      <c r="KR4" s="99"/>
      <c r="KS4" s="99" t="s">
        <v>911</v>
      </c>
      <c r="KT4" s="99" t="s">
        <v>1012</v>
      </c>
      <c r="KU4" s="99" t="s">
        <v>1013</v>
      </c>
      <c r="KV4" s="99" t="s">
        <v>1014</v>
      </c>
      <c r="KW4" s="99" t="s">
        <v>1011</v>
      </c>
      <c r="KX4" s="99"/>
      <c r="KY4" s="99" t="s">
        <v>1328</v>
      </c>
      <c r="KZ4" s="99" t="s">
        <v>1329</v>
      </c>
      <c r="LA4" s="99"/>
      <c r="LB4" s="99" t="s">
        <v>850</v>
      </c>
      <c r="LC4" s="99" t="s">
        <v>850</v>
      </c>
      <c r="LD4" s="99" t="s">
        <v>387</v>
      </c>
      <c r="LE4" s="99"/>
      <c r="LF4" s="99" t="s">
        <v>355</v>
      </c>
      <c r="LG4" s="99" t="s">
        <v>844</v>
      </c>
      <c r="LH4" s="99" t="s">
        <v>6</v>
      </c>
      <c r="LI4" s="99" t="s">
        <v>6</v>
      </c>
      <c r="LJ4" s="99" t="s">
        <v>6</v>
      </c>
      <c r="LK4" s="99"/>
      <c r="LL4" s="98"/>
      <c r="LM4" s="99"/>
      <c r="LN4" s="99"/>
      <c r="LO4" s="99"/>
      <c r="LP4" s="99"/>
      <c r="LQ4" s="99" t="s">
        <v>1778</v>
      </c>
      <c r="LR4" s="99" t="s">
        <v>1827</v>
      </c>
      <c r="LS4" s="99" t="s">
        <v>6</v>
      </c>
      <c r="LT4" s="99" t="s">
        <v>6</v>
      </c>
      <c r="LU4" s="99"/>
      <c r="LV4" s="99" t="s">
        <v>1208</v>
      </c>
      <c r="LW4" s="99" t="s">
        <v>6</v>
      </c>
      <c r="LX4" s="99" t="s">
        <v>7</v>
      </c>
      <c r="LY4" s="99" t="s">
        <v>8</v>
      </c>
      <c r="LZ4" s="99" t="s">
        <v>168</v>
      </c>
      <c r="MA4" s="99" t="s">
        <v>183</v>
      </c>
      <c r="MB4" s="99" t="s">
        <v>246</v>
      </c>
      <c r="MC4" s="99" t="s">
        <v>248</v>
      </c>
      <c r="MD4" s="99" t="s">
        <v>282</v>
      </c>
      <c r="ME4" s="99" t="s">
        <v>1208</v>
      </c>
      <c r="MF4" s="98"/>
      <c r="MG4" s="99" t="s">
        <v>168</v>
      </c>
      <c r="MH4" s="99"/>
      <c r="MI4" s="99"/>
      <c r="MJ4" s="99" t="s">
        <v>1514</v>
      </c>
      <c r="MK4" s="99" t="s">
        <v>1610</v>
      </c>
      <c r="ML4" s="99" t="s">
        <v>1611</v>
      </c>
      <c r="MM4" s="99" t="s">
        <v>1612</v>
      </c>
      <c r="MN4" s="99" t="s">
        <v>1613</v>
      </c>
      <c r="MO4" s="99" t="s">
        <v>1614</v>
      </c>
      <c r="MP4" s="99" t="s">
        <v>1615</v>
      </c>
      <c r="MQ4" s="99"/>
      <c r="MR4" s="99"/>
      <c r="MS4" s="99" t="s">
        <v>1767</v>
      </c>
      <c r="MT4" s="99" t="s">
        <v>1768</v>
      </c>
      <c r="MU4" s="99" t="s">
        <v>1769</v>
      </c>
      <c r="MV4" s="99" t="s">
        <v>1770</v>
      </c>
      <c r="MW4" s="99" t="s">
        <v>1771</v>
      </c>
      <c r="MX4" s="99" t="s">
        <v>1772</v>
      </c>
      <c r="MY4" s="99" t="s">
        <v>1773</v>
      </c>
      <c r="MZ4" s="99" t="s">
        <v>1774</v>
      </c>
      <c r="NA4" s="99" t="s">
        <v>1806</v>
      </c>
      <c r="NB4" s="99" t="s">
        <v>1807</v>
      </c>
      <c r="NC4" s="99" t="s">
        <v>1775</v>
      </c>
      <c r="ND4" s="99" t="s">
        <v>1776</v>
      </c>
      <c r="NE4" s="99" t="s">
        <v>1777</v>
      </c>
      <c r="NF4" s="99" t="s">
        <v>1778</v>
      </c>
      <c r="NG4" s="99" t="s">
        <v>1779</v>
      </c>
      <c r="NH4" s="99" t="s">
        <v>1780</v>
      </c>
      <c r="NI4" s="99" t="s">
        <v>1781</v>
      </c>
      <c r="NJ4" s="99" t="s">
        <v>1782</v>
      </c>
      <c r="NK4" s="99" t="s">
        <v>1783</v>
      </c>
      <c r="NL4" s="99" t="s">
        <v>1784</v>
      </c>
      <c r="NM4" s="99" t="s">
        <v>1785</v>
      </c>
      <c r="NN4" s="99" t="s">
        <v>1786</v>
      </c>
      <c r="NO4" s="99" t="s">
        <v>1787</v>
      </c>
      <c r="NP4" s="99" t="s">
        <v>1788</v>
      </c>
      <c r="NQ4" s="99" t="s">
        <v>1789</v>
      </c>
      <c r="NR4" s="99" t="s">
        <v>1790</v>
      </c>
      <c r="NS4" s="99" t="s">
        <v>1791</v>
      </c>
      <c r="NT4" s="99" t="s">
        <v>1785</v>
      </c>
      <c r="NU4" s="99" t="s">
        <v>1792</v>
      </c>
      <c r="NV4" s="99" t="s">
        <v>1784</v>
      </c>
      <c r="NW4" s="99" t="s">
        <v>1793</v>
      </c>
      <c r="NX4" s="99" t="s">
        <v>1794</v>
      </c>
      <c r="NY4" s="99" t="s">
        <v>1795</v>
      </c>
      <c r="NZ4" s="99" t="s">
        <v>1796</v>
      </c>
      <c r="OA4" s="99" t="s">
        <v>1797</v>
      </c>
      <c r="OB4" s="99" t="s">
        <v>1798</v>
      </c>
      <c r="OC4" s="99" t="s">
        <v>1799</v>
      </c>
      <c r="OD4" s="99" t="s">
        <v>1800</v>
      </c>
      <c r="OE4" s="99" t="s">
        <v>1801</v>
      </c>
      <c r="OF4" s="99" t="s">
        <v>1802</v>
      </c>
      <c r="OG4" s="99" t="s">
        <v>1797</v>
      </c>
      <c r="OH4" s="99" t="s">
        <v>1803</v>
      </c>
      <c r="OI4" s="99" t="s">
        <v>1796</v>
      </c>
      <c r="OJ4" s="99" t="s">
        <v>1804</v>
      </c>
      <c r="OK4" s="99" t="s">
        <v>1805</v>
      </c>
      <c r="OL4" s="99"/>
      <c r="OM4" s="100" t="s">
        <v>190</v>
      </c>
    </row>
    <row r="5" spans="1:40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N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si="7"/>
        <v>-</v>
      </c>
      <c r="JM5" s="545" t="str">
        <f t="shared" si="7"/>
        <v>-</v>
      </c>
      <c r="JN5" s="545" t="str">
        <f t="shared" si="7"/>
        <v>-</v>
      </c>
      <c r="JO5" s="545" t="str">
        <f t="shared" ref="JO5:OL5" si="9">_xlfn.IFS(OR(JO$1="sam",JO$1="sai"),1,JO$1="sav","-",OR(JO$1="sap",JO$1="saa",JO$1="sar",JO$1="sat"),0)</f>
        <v>-</v>
      </c>
      <c r="JP5" s="545" t="str">
        <f t="shared" si="9"/>
        <v>-</v>
      </c>
      <c r="JQ5" s="545" t="str">
        <f t="shared" si="9"/>
        <v>-</v>
      </c>
      <c r="JR5" s="545" t="str">
        <f>_xlfn.IFS(OR(JR$1="sam",JR$1="sai"),1,JR$1="sav","-",OR(JR$1="sap",JR$1="saa",JR$1="sar",JR$1="sat"),0)</f>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si="9"/>
        <v>-</v>
      </c>
      <c r="KN5" s="545" t="str">
        <f t="shared" si="9"/>
        <v>-</v>
      </c>
      <c r="KO5" s="545" t="str">
        <f t="shared" ref="KO5:KT5" si="10">_xlfn.IFS(OR(KO$1="sam",KO$1="sai"),1,KO$1="sav","-",OR(KO$1="sap",KO$1="saa",KO$1="sar",KO$1="sat"),0)</f>
        <v>-</v>
      </c>
      <c r="KP5" s="545" t="str">
        <f t="shared" si="10"/>
        <v>-</v>
      </c>
      <c r="KQ5" s="545" t="str">
        <f t="shared" si="10"/>
        <v>-</v>
      </c>
      <c r="KR5" s="545" t="str">
        <f t="shared" si="10"/>
        <v>-</v>
      </c>
      <c r="KS5" s="545" t="str">
        <f t="shared" si="10"/>
        <v>-</v>
      </c>
      <c r="KT5" s="545" t="str">
        <f t="shared" si="10"/>
        <v>-</v>
      </c>
      <c r="KU5" s="545" t="str">
        <f t="shared" ref="KU5:KW5" si="11">_xlfn.IFS(OR(KU$1="sam",KU$1="sai"),1,KU$1="sav","-",OR(KU$1="sap",KU$1="saa",KU$1="sar",KU$1="sat"),0)</f>
        <v>-</v>
      </c>
      <c r="KV5" s="545" t="str">
        <f t="shared" si="11"/>
        <v>-</v>
      </c>
      <c r="KW5" s="545" t="str">
        <f t="shared" si="11"/>
        <v>-</v>
      </c>
      <c r="KX5" s="545" t="str">
        <f>_xlfn.IFS(OR(KX$1="sam",KX$1="sai"),1,KX$1="sav","-",OR(KX$1="sap",KX$1="saa",KX$1="sar",KX$1="sat"),0)</f>
        <v>-</v>
      </c>
      <c r="KY5" s="545" t="str">
        <f>_xlfn.IFS(OR(KY$1="sam",KY$1="sai"),1,KY$1="sav","-",OR(KY$1="sap",KY$1="saa",KY$1="sar",KY$1="sat"),0)</f>
        <v>-</v>
      </c>
      <c r="KZ5" s="545" t="str">
        <f>_xlfn.IFS(OR(KZ$1="sam",KZ$1="sai"),1,KZ$1="sav","-",OR(KZ$1="sap",KZ$1="saa",KZ$1="sar",KZ$1="sat"),0)</f>
        <v>-</v>
      </c>
      <c r="LA5" s="545" t="str">
        <f t="shared" si="9"/>
        <v>-</v>
      </c>
      <c r="LB5" s="545" t="str">
        <f t="shared" si="9"/>
        <v>-</v>
      </c>
      <c r="LC5" s="545" t="str">
        <f t="shared" si="9"/>
        <v>-</v>
      </c>
      <c r="LD5" s="545" t="str">
        <f t="shared" si="9"/>
        <v>-</v>
      </c>
      <c r="LE5" s="545" t="str">
        <f t="shared" si="9"/>
        <v>-</v>
      </c>
      <c r="LF5" s="545" t="str">
        <f t="shared" si="9"/>
        <v>-</v>
      </c>
      <c r="LG5" s="545" t="str">
        <f t="shared" si="9"/>
        <v>-</v>
      </c>
      <c r="LH5" s="545" t="str">
        <f t="shared" ref="LH5:LJ5" si="12">_xlfn.IFS(OR(LH$1="sam",LH$1="sai"),1,LH$1="sav","-",OR(LH$1="sap",LH$1="saa",LH$1="sar",LH$1="sat"),0)</f>
        <v>-</v>
      </c>
      <c r="LI5" s="545" t="str">
        <f t="shared" si="12"/>
        <v>-</v>
      </c>
      <c r="LJ5" s="545" t="str">
        <f t="shared" si="12"/>
        <v>-</v>
      </c>
      <c r="LK5" s="545">
        <f t="shared" si="9"/>
        <v>1</v>
      </c>
      <c r="LL5" s="107"/>
      <c r="LM5" s="545" t="str">
        <f t="shared" si="9"/>
        <v>-</v>
      </c>
      <c r="LN5" s="545" t="str">
        <f t="shared" si="9"/>
        <v>-</v>
      </c>
      <c r="LO5" s="545" t="str">
        <f t="shared" si="9"/>
        <v>-</v>
      </c>
      <c r="LP5" s="545" t="str">
        <f t="shared" si="9"/>
        <v>-</v>
      </c>
      <c r="LQ5" s="545" t="str">
        <f t="shared" si="9"/>
        <v>-</v>
      </c>
      <c r="LR5" s="545" t="str">
        <f t="shared" si="9"/>
        <v>-</v>
      </c>
      <c r="LS5" s="545" t="str">
        <f t="shared" si="9"/>
        <v>-</v>
      </c>
      <c r="LT5" s="545" t="str">
        <f t="shared" si="9"/>
        <v>-</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545">
        <f t="shared" si="9"/>
        <v>1</v>
      </c>
      <c r="ME5" s="545">
        <f t="shared" si="9"/>
        <v>1</v>
      </c>
      <c r="MF5" s="107"/>
      <c r="MG5" s="545" t="str">
        <f t="shared" si="9"/>
        <v>-</v>
      </c>
      <c r="MH5" s="545" t="str">
        <f t="shared" si="9"/>
        <v>-</v>
      </c>
      <c r="MI5" s="545">
        <f t="shared" si="9"/>
        <v>1</v>
      </c>
      <c r="MJ5" s="545">
        <f t="shared" si="9"/>
        <v>1</v>
      </c>
      <c r="MK5" s="545">
        <f t="shared" si="9"/>
        <v>1</v>
      </c>
      <c r="ML5" s="545">
        <f t="shared" si="9"/>
        <v>1</v>
      </c>
      <c r="MM5" s="545">
        <f t="shared" si="9"/>
        <v>1</v>
      </c>
      <c r="MN5" s="545">
        <f t="shared" si="9"/>
        <v>1</v>
      </c>
      <c r="MO5" s="545">
        <f t="shared" si="9"/>
        <v>1</v>
      </c>
      <c r="MP5" s="545">
        <f t="shared" si="9"/>
        <v>1</v>
      </c>
      <c r="MQ5" s="545">
        <f t="shared" si="9"/>
        <v>1</v>
      </c>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f t="shared" si="9"/>
        <v>1</v>
      </c>
      <c r="OM5" s="521">
        <v>0</v>
      </c>
    </row>
    <row r="6" spans="1:40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3" t="s">
        <v>578</v>
      </c>
      <c r="JM6" s="533"/>
      <c r="JN6" s="533"/>
      <c r="JO6" s="537"/>
      <c r="JP6" s="534"/>
      <c r="JQ6" s="533" t="s">
        <v>1113</v>
      </c>
      <c r="JR6" s="533"/>
      <c r="JS6" s="533" t="s">
        <v>1114</v>
      </c>
      <c r="JT6" s="533"/>
      <c r="JU6" s="533" t="s">
        <v>1115</v>
      </c>
      <c r="JV6" s="533" t="s">
        <v>1114</v>
      </c>
      <c r="JW6" s="538"/>
      <c r="JX6" s="531"/>
      <c r="JY6" s="533" t="s">
        <v>1719</v>
      </c>
      <c r="JZ6" s="533"/>
      <c r="KA6" s="533"/>
      <c r="KB6" s="533"/>
      <c r="KC6" s="533"/>
      <c r="KD6" s="533"/>
      <c r="KE6" s="533"/>
      <c r="KF6" s="533"/>
      <c r="KG6" s="538"/>
      <c r="KH6" s="531"/>
      <c r="KI6" s="531"/>
      <c r="KJ6" s="531"/>
      <c r="KK6" s="531"/>
      <c r="KL6" s="531"/>
      <c r="KM6" s="531"/>
      <c r="KN6" s="531"/>
      <c r="KO6" s="533"/>
      <c r="KP6" s="533" t="s">
        <v>1116</v>
      </c>
      <c r="KQ6" s="533"/>
      <c r="KR6" s="531"/>
      <c r="KS6" s="533"/>
      <c r="KT6" s="533" t="s">
        <v>1117</v>
      </c>
      <c r="KU6" s="533"/>
      <c r="KV6" s="533"/>
      <c r="KW6" s="533"/>
      <c r="KX6" s="531"/>
      <c r="KY6" s="537"/>
      <c r="KZ6" s="537"/>
      <c r="LA6" s="531"/>
      <c r="LB6" s="531"/>
      <c r="LC6" s="531"/>
      <c r="LD6" s="531"/>
      <c r="LE6" s="533" t="s">
        <v>1117</v>
      </c>
      <c r="LF6" s="533"/>
      <c r="LG6" s="533"/>
      <c r="LH6" s="533"/>
      <c r="LI6" s="533"/>
      <c r="LJ6" s="533"/>
      <c r="LK6" s="533"/>
      <c r="LL6" s="520"/>
      <c r="LM6" s="534"/>
      <c r="LN6" s="533"/>
      <c r="LO6" s="533"/>
      <c r="LP6" s="533"/>
      <c r="LQ6" s="533"/>
      <c r="LR6" s="533"/>
      <c r="LS6" s="533"/>
      <c r="LT6" s="533"/>
      <c r="LU6" s="533" t="s">
        <v>1119</v>
      </c>
      <c r="LV6" s="533"/>
      <c r="LW6" s="533"/>
      <c r="LX6" s="533"/>
      <c r="LY6" s="533"/>
      <c r="LZ6" s="533"/>
      <c r="MA6" s="533"/>
      <c r="MB6" s="533"/>
      <c r="MC6" s="533"/>
      <c r="MD6" s="533"/>
      <c r="ME6" s="533"/>
      <c r="MF6" s="520"/>
      <c r="MG6" s="533"/>
      <c r="MH6" s="533"/>
      <c r="MI6" s="534"/>
      <c r="MJ6" s="534"/>
      <c r="MK6" s="534"/>
      <c r="ML6" s="534"/>
      <c r="MM6" s="534"/>
      <c r="MN6" s="534"/>
      <c r="MO6" s="534"/>
      <c r="MP6" s="534"/>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21">
        <v>0</v>
      </c>
    </row>
    <row r="7" spans="1:40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3">OFFSET(EK7,0,-3)+4</f>
        <v>6</v>
      </c>
      <c r="EL7" s="251">
        <f t="shared" ca="1" si="13"/>
        <v>7</v>
      </c>
      <c r="EM7" s="251">
        <f t="shared" ca="1" si="13"/>
        <v>9</v>
      </c>
      <c r="EN7" s="251">
        <f t="shared" ca="1" si="13"/>
        <v>10</v>
      </c>
      <c r="EO7" s="251">
        <f t="shared" ca="1" si="13"/>
        <v>11</v>
      </c>
      <c r="EP7" s="251">
        <f t="shared" ca="1" si="13"/>
        <v>13</v>
      </c>
      <c r="EQ7" s="251">
        <f t="shared" ca="1" si="13"/>
        <v>14</v>
      </c>
      <c r="ER7" s="251">
        <f t="shared" ca="1" si="13"/>
        <v>15</v>
      </c>
      <c r="ES7" s="251">
        <f t="shared" ca="1" si="13"/>
        <v>17</v>
      </c>
      <c r="ET7" s="251">
        <f t="shared" ca="1" si="13"/>
        <v>18</v>
      </c>
      <c r="EU7" s="251">
        <f t="shared" ca="1" si="13"/>
        <v>19</v>
      </c>
      <c r="EV7" s="251">
        <f t="shared" ca="1" si="13"/>
        <v>21</v>
      </c>
      <c r="EW7" s="251">
        <f t="shared" ca="1" si="13"/>
        <v>22</v>
      </c>
      <c r="EX7" s="251">
        <f t="shared" ca="1" si="13"/>
        <v>23</v>
      </c>
      <c r="EY7" s="12">
        <v>24</v>
      </c>
      <c r="EZ7" s="551">
        <f ca="1">OFFSET(EZ7,0,-1)+1</f>
        <v>25</v>
      </c>
      <c r="FA7" s="551">
        <f t="shared" ref="FA7:FN7" ca="1" si="14">OFFSET(FA7,0,-1)+1</f>
        <v>26</v>
      </c>
      <c r="FB7" s="551">
        <f t="shared" ca="1" si="14"/>
        <v>27</v>
      </c>
      <c r="FC7" s="551">
        <f t="shared" ca="1" si="14"/>
        <v>28</v>
      </c>
      <c r="FD7" s="551">
        <f t="shared" ca="1" si="14"/>
        <v>29</v>
      </c>
      <c r="FE7" s="551">
        <f t="shared" ca="1" si="14"/>
        <v>30</v>
      </c>
      <c r="FF7" s="551">
        <f t="shared" ca="1" si="14"/>
        <v>31</v>
      </c>
      <c r="FG7" s="551">
        <f t="shared" ca="1" si="14"/>
        <v>32</v>
      </c>
      <c r="FH7" s="551">
        <f t="shared" ca="1" si="14"/>
        <v>33</v>
      </c>
      <c r="FI7" s="551">
        <f t="shared" ca="1" si="14"/>
        <v>34</v>
      </c>
      <c r="FJ7" s="551">
        <f t="shared" ca="1" si="14"/>
        <v>35</v>
      </c>
      <c r="FK7" s="551">
        <f t="shared" ca="1" si="14"/>
        <v>36</v>
      </c>
      <c r="FL7" s="551">
        <f t="shared" ca="1" si="14"/>
        <v>37</v>
      </c>
      <c r="FM7" s="551">
        <f t="shared" ca="1" si="14"/>
        <v>38</v>
      </c>
      <c r="FN7" s="551">
        <f t="shared" ca="1" si="14"/>
        <v>39</v>
      </c>
      <c r="FO7" s="12">
        <v>1</v>
      </c>
      <c r="FP7" s="12">
        <v>2</v>
      </c>
      <c r="FQ7" s="12">
        <v>3</v>
      </c>
      <c r="FR7" s="251">
        <f ca="1">OFFSET(FR7,0,-3)+4</f>
        <v>5</v>
      </c>
      <c r="FS7" s="251">
        <f t="shared" ref="FS7:GF7" ca="1" si="15">OFFSET(FS7,0,-3)+4</f>
        <v>6</v>
      </c>
      <c r="FT7" s="251">
        <f t="shared" ca="1" si="15"/>
        <v>7</v>
      </c>
      <c r="FU7" s="251">
        <f t="shared" ca="1" si="15"/>
        <v>9</v>
      </c>
      <c r="FV7" s="251">
        <f t="shared" ca="1" si="15"/>
        <v>10</v>
      </c>
      <c r="FW7" s="251">
        <f t="shared" ca="1" si="15"/>
        <v>11</v>
      </c>
      <c r="FX7" s="251">
        <f t="shared" ca="1" si="15"/>
        <v>13</v>
      </c>
      <c r="FY7" s="251">
        <f t="shared" ca="1" si="15"/>
        <v>14</v>
      </c>
      <c r="FZ7" s="251">
        <f t="shared" ca="1" si="15"/>
        <v>15</v>
      </c>
      <c r="GA7" s="251">
        <f t="shared" ca="1" si="15"/>
        <v>17</v>
      </c>
      <c r="GB7" s="251">
        <f t="shared" ca="1" si="15"/>
        <v>18</v>
      </c>
      <c r="GC7" s="251">
        <f t="shared" ca="1" si="15"/>
        <v>19</v>
      </c>
      <c r="GD7" s="251">
        <f t="shared" ca="1" si="15"/>
        <v>21</v>
      </c>
      <c r="GE7" s="251">
        <f t="shared" ca="1" si="15"/>
        <v>22</v>
      </c>
      <c r="GF7" s="251">
        <f t="shared" ca="1" si="15"/>
        <v>23</v>
      </c>
      <c r="GG7" s="12">
        <v>24</v>
      </c>
      <c r="GH7" s="551">
        <f ca="1">OFFSET(GH7,0,-1)+1</f>
        <v>25</v>
      </c>
      <c r="GI7" s="551">
        <f t="shared" ref="GI7:GV7" ca="1" si="16">OFFSET(GI7,0,-1)+1</f>
        <v>26</v>
      </c>
      <c r="GJ7" s="551">
        <f t="shared" ca="1" si="16"/>
        <v>27</v>
      </c>
      <c r="GK7" s="551">
        <f t="shared" ca="1" si="16"/>
        <v>28</v>
      </c>
      <c r="GL7" s="551">
        <f t="shared" ca="1" si="16"/>
        <v>29</v>
      </c>
      <c r="GM7" s="551">
        <f t="shared" ca="1" si="16"/>
        <v>30</v>
      </c>
      <c r="GN7" s="551">
        <f t="shared" ca="1" si="16"/>
        <v>31</v>
      </c>
      <c r="GO7" s="551">
        <f t="shared" ca="1" si="16"/>
        <v>32</v>
      </c>
      <c r="GP7" s="551">
        <f t="shared" ca="1" si="16"/>
        <v>33</v>
      </c>
      <c r="GQ7" s="551">
        <f t="shared" ca="1" si="16"/>
        <v>34</v>
      </c>
      <c r="GR7" s="551">
        <f t="shared" ca="1" si="16"/>
        <v>35</v>
      </c>
      <c r="GS7" s="551">
        <f t="shared" ca="1" si="16"/>
        <v>36</v>
      </c>
      <c r="GT7" s="551">
        <f t="shared" ca="1" si="16"/>
        <v>37</v>
      </c>
      <c r="GU7" s="551">
        <f t="shared" ca="1" si="16"/>
        <v>38</v>
      </c>
      <c r="GV7" s="551">
        <f t="shared" ca="1" si="16"/>
        <v>39</v>
      </c>
      <c r="GW7" s="12">
        <v>1</v>
      </c>
      <c r="GX7" s="12">
        <v>2</v>
      </c>
      <c r="GY7" s="12">
        <v>3</v>
      </c>
      <c r="GZ7" s="251">
        <f ca="1">OFFSET(GZ7,0,-3)+4</f>
        <v>5</v>
      </c>
      <c r="HA7" s="251">
        <f t="shared" ref="HA7:HN7" ca="1" si="17">OFFSET(HA7,0,-3)+4</f>
        <v>6</v>
      </c>
      <c r="HB7" s="251">
        <f t="shared" ca="1" si="17"/>
        <v>7</v>
      </c>
      <c r="HC7" s="251">
        <f t="shared" ca="1" si="17"/>
        <v>9</v>
      </c>
      <c r="HD7" s="251">
        <f t="shared" ca="1" si="17"/>
        <v>10</v>
      </c>
      <c r="HE7" s="251">
        <f t="shared" ca="1" si="17"/>
        <v>11</v>
      </c>
      <c r="HF7" s="251">
        <f t="shared" ca="1" si="17"/>
        <v>13</v>
      </c>
      <c r="HG7" s="251">
        <f t="shared" ca="1" si="17"/>
        <v>14</v>
      </c>
      <c r="HH7" s="251">
        <f t="shared" ca="1" si="17"/>
        <v>15</v>
      </c>
      <c r="HI7" s="251">
        <f t="shared" ca="1" si="17"/>
        <v>17</v>
      </c>
      <c r="HJ7" s="251">
        <f t="shared" ca="1" si="17"/>
        <v>18</v>
      </c>
      <c r="HK7" s="251">
        <f t="shared" ca="1" si="17"/>
        <v>19</v>
      </c>
      <c r="HL7" s="251">
        <f t="shared" ca="1" si="17"/>
        <v>21</v>
      </c>
      <c r="HM7" s="251">
        <f t="shared" ca="1" si="17"/>
        <v>22</v>
      </c>
      <c r="HN7" s="251">
        <f t="shared" ca="1" si="17"/>
        <v>23</v>
      </c>
      <c r="HO7" s="12">
        <v>24</v>
      </c>
      <c r="HP7" s="551">
        <f ca="1">OFFSET(HP7,0,-1)+1</f>
        <v>25</v>
      </c>
      <c r="HQ7" s="551">
        <f t="shared" ref="HQ7:ID7" ca="1" si="18">OFFSET(HQ7,0,-1)+1</f>
        <v>26</v>
      </c>
      <c r="HR7" s="551">
        <f t="shared" ca="1" si="18"/>
        <v>27</v>
      </c>
      <c r="HS7" s="551">
        <f t="shared" ca="1" si="18"/>
        <v>28</v>
      </c>
      <c r="HT7" s="551">
        <f t="shared" ca="1" si="18"/>
        <v>29</v>
      </c>
      <c r="HU7" s="551">
        <f t="shared" ca="1" si="18"/>
        <v>30</v>
      </c>
      <c r="HV7" s="551">
        <f t="shared" ca="1" si="18"/>
        <v>31</v>
      </c>
      <c r="HW7" s="551">
        <f t="shared" ca="1" si="18"/>
        <v>32</v>
      </c>
      <c r="HX7" s="551">
        <f t="shared" ca="1" si="18"/>
        <v>33</v>
      </c>
      <c r="HY7" s="551">
        <f t="shared" ca="1" si="18"/>
        <v>34</v>
      </c>
      <c r="HZ7" s="551">
        <f t="shared" ca="1" si="18"/>
        <v>35</v>
      </c>
      <c r="IA7" s="551">
        <f t="shared" ca="1" si="18"/>
        <v>36</v>
      </c>
      <c r="IB7" s="551">
        <f t="shared" ca="1" si="18"/>
        <v>37</v>
      </c>
      <c r="IC7" s="551">
        <f t="shared" ca="1" si="18"/>
        <v>38</v>
      </c>
      <c r="ID7" s="551">
        <f t="shared" ca="1" si="18"/>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4"/>
      <c r="JM7" s="14"/>
      <c r="JN7" s="14"/>
      <c r="JO7" s="14"/>
      <c r="JP7" s="14"/>
      <c r="JQ7" s="12">
        <v>1</v>
      </c>
      <c r="JR7" s="12">
        <v>2</v>
      </c>
      <c r="JS7" s="12">
        <v>3</v>
      </c>
      <c r="JT7" s="12">
        <v>4</v>
      </c>
      <c r="JU7" s="12">
        <v>13</v>
      </c>
      <c r="JV7" s="12">
        <v>17</v>
      </c>
      <c r="JW7" s="12">
        <v>5</v>
      </c>
      <c r="JX7" s="14"/>
      <c r="JY7" s="14"/>
      <c r="JZ7" s="14"/>
      <c r="KA7" s="14"/>
      <c r="KB7" s="14"/>
      <c r="KC7" s="14"/>
      <c r="KD7" s="14"/>
      <c r="KE7" s="14"/>
      <c r="KF7" s="14"/>
      <c r="KG7" s="14"/>
      <c r="KH7" s="14"/>
      <c r="KI7" s="14"/>
      <c r="KJ7" s="14"/>
      <c r="KK7" s="14"/>
      <c r="KL7" s="14"/>
      <c r="KM7" s="14"/>
      <c r="KN7" s="14"/>
      <c r="KO7" s="14"/>
      <c r="KP7" s="14"/>
      <c r="KQ7" s="14"/>
      <c r="KR7" s="14"/>
      <c r="KS7" s="14"/>
      <c r="KT7" s="12">
        <v>6</v>
      </c>
      <c r="KU7" s="12">
        <v>7</v>
      </c>
      <c r="KV7" s="12">
        <v>8</v>
      </c>
      <c r="KW7" s="12">
        <v>9</v>
      </c>
      <c r="KX7" s="14"/>
      <c r="KY7" s="14"/>
      <c r="KZ7" s="14"/>
      <c r="LA7" s="14"/>
      <c r="LB7" s="14"/>
      <c r="LC7" s="14"/>
      <c r="LD7" s="14"/>
      <c r="LE7" s="12">
        <v>12</v>
      </c>
      <c r="LF7" s="12">
        <v>10</v>
      </c>
      <c r="LG7" s="12">
        <v>10</v>
      </c>
      <c r="LH7" s="12">
        <v>11</v>
      </c>
      <c r="LI7" s="12">
        <v>4</v>
      </c>
      <c r="LJ7" s="12">
        <v>5</v>
      </c>
      <c r="LK7" s="29" t="s">
        <v>1215</v>
      </c>
      <c r="LL7" s="14"/>
      <c r="LM7" s="12">
        <v>1</v>
      </c>
      <c r="LN7" s="12">
        <v>2</v>
      </c>
      <c r="LO7" s="12">
        <v>3</v>
      </c>
      <c r="LP7" s="12">
        <v>4</v>
      </c>
      <c r="LQ7" s="12">
        <v>9</v>
      </c>
      <c r="LR7" s="12">
        <v>10</v>
      </c>
      <c r="LS7" s="12">
        <v>11</v>
      </c>
      <c r="LT7" s="12">
        <v>12</v>
      </c>
      <c r="LU7" s="12">
        <v>1</v>
      </c>
      <c r="LV7" s="12">
        <v>1</v>
      </c>
      <c r="LW7" s="12">
        <v>1</v>
      </c>
      <c r="LX7" s="12">
        <v>2</v>
      </c>
      <c r="LY7" s="12">
        <v>3</v>
      </c>
      <c r="LZ7" s="12">
        <v>4</v>
      </c>
      <c r="MA7" s="12">
        <v>5</v>
      </c>
      <c r="MB7" s="12">
        <v>6</v>
      </c>
      <c r="MC7" s="12">
        <v>7</v>
      </c>
      <c r="MD7" s="12">
        <v>8</v>
      </c>
      <c r="ME7" s="12">
        <v>1</v>
      </c>
      <c r="MF7" s="14"/>
      <c r="MG7" s="14"/>
      <c r="MH7" s="14"/>
      <c r="MI7" s="14"/>
      <c r="MJ7" s="12">
        <v>1</v>
      </c>
      <c r="MK7" s="12">
        <v>2</v>
      </c>
      <c r="ML7" s="12">
        <v>3</v>
      </c>
      <c r="MM7" s="12">
        <v>4</v>
      </c>
      <c r="MN7" s="12">
        <v>5</v>
      </c>
      <c r="MO7" s="12">
        <v>6</v>
      </c>
      <c r="MP7" s="12">
        <v>7</v>
      </c>
      <c r="MQ7" s="12">
        <v>8</v>
      </c>
      <c r="MR7" s="12"/>
      <c r="MS7" s="12">
        <v>31</v>
      </c>
      <c r="MT7" s="12">
        <f>MS7+1</f>
        <v>32</v>
      </c>
      <c r="MU7" s="12">
        <f t="shared" ref="MU7:OK7" si="19">MT7+1</f>
        <v>33</v>
      </c>
      <c r="MV7" s="12">
        <f t="shared" si="19"/>
        <v>34</v>
      </c>
      <c r="MW7" s="12">
        <f t="shared" si="19"/>
        <v>35</v>
      </c>
      <c r="MX7" s="12">
        <f t="shared" si="19"/>
        <v>36</v>
      </c>
      <c r="MY7" s="12">
        <f t="shared" si="19"/>
        <v>37</v>
      </c>
      <c r="MZ7" s="12">
        <f t="shared" si="19"/>
        <v>38</v>
      </c>
      <c r="NA7" s="12">
        <f t="shared" si="19"/>
        <v>39</v>
      </c>
      <c r="NB7" s="12">
        <f t="shared" si="19"/>
        <v>40</v>
      </c>
      <c r="NC7" s="12">
        <f t="shared" si="19"/>
        <v>41</v>
      </c>
      <c r="ND7" s="12">
        <f t="shared" si="19"/>
        <v>42</v>
      </c>
      <c r="NE7" s="12">
        <f t="shared" si="19"/>
        <v>43</v>
      </c>
      <c r="NF7" s="12">
        <f t="shared" si="19"/>
        <v>44</v>
      </c>
      <c r="NG7" s="12">
        <f t="shared" si="19"/>
        <v>45</v>
      </c>
      <c r="NH7" s="12">
        <f t="shared" si="19"/>
        <v>46</v>
      </c>
      <c r="NI7" s="12">
        <f t="shared" si="19"/>
        <v>47</v>
      </c>
      <c r="NJ7" s="12">
        <f t="shared" si="19"/>
        <v>48</v>
      </c>
      <c r="NK7" s="12">
        <f t="shared" si="19"/>
        <v>49</v>
      </c>
      <c r="NL7" s="12">
        <f t="shared" si="19"/>
        <v>50</v>
      </c>
      <c r="NM7" s="12">
        <f t="shared" si="19"/>
        <v>51</v>
      </c>
      <c r="NN7" s="12">
        <f t="shared" si="19"/>
        <v>52</v>
      </c>
      <c r="NO7" s="12">
        <f t="shared" si="19"/>
        <v>53</v>
      </c>
      <c r="NP7" s="12">
        <f t="shared" si="19"/>
        <v>54</v>
      </c>
      <c r="NQ7" s="12">
        <f t="shared" si="19"/>
        <v>55</v>
      </c>
      <c r="NR7" s="12">
        <f t="shared" si="19"/>
        <v>56</v>
      </c>
      <c r="NS7" s="12">
        <f t="shared" si="19"/>
        <v>57</v>
      </c>
      <c r="NT7" s="12">
        <f t="shared" si="19"/>
        <v>58</v>
      </c>
      <c r="NU7" s="12">
        <f t="shared" si="19"/>
        <v>59</v>
      </c>
      <c r="NV7" s="12">
        <f t="shared" si="19"/>
        <v>60</v>
      </c>
      <c r="NW7" s="12">
        <f t="shared" si="19"/>
        <v>61</v>
      </c>
      <c r="NX7" s="12">
        <f t="shared" si="19"/>
        <v>62</v>
      </c>
      <c r="NY7" s="12">
        <f t="shared" si="19"/>
        <v>63</v>
      </c>
      <c r="NZ7" s="12">
        <f t="shared" si="19"/>
        <v>64</v>
      </c>
      <c r="OA7" s="12">
        <f t="shared" si="19"/>
        <v>65</v>
      </c>
      <c r="OB7" s="12">
        <f t="shared" si="19"/>
        <v>66</v>
      </c>
      <c r="OC7" s="12">
        <f t="shared" si="19"/>
        <v>67</v>
      </c>
      <c r="OD7" s="12">
        <f t="shared" si="19"/>
        <v>68</v>
      </c>
      <c r="OE7" s="12">
        <f t="shared" si="19"/>
        <v>69</v>
      </c>
      <c r="OF7" s="12">
        <f t="shared" si="19"/>
        <v>70</v>
      </c>
      <c r="OG7" s="12">
        <f t="shared" si="19"/>
        <v>71</v>
      </c>
      <c r="OH7" s="12">
        <f t="shared" si="19"/>
        <v>72</v>
      </c>
      <c r="OI7" s="12">
        <f t="shared" si="19"/>
        <v>73</v>
      </c>
      <c r="OJ7" s="12">
        <f t="shared" si="19"/>
        <v>74</v>
      </c>
      <c r="OK7" s="12">
        <f t="shared" si="19"/>
        <v>75</v>
      </c>
      <c r="OL7" s="14"/>
      <c r="OM7" s="24">
        <v>0</v>
      </c>
    </row>
    <row r="8" spans="1:403"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0">MOD(EH8,3)+1</f>
        <v>3</v>
      </c>
      <c r="EJ8" s="144">
        <f t="shared" si="20"/>
        <v>1</v>
      </c>
      <c r="EK8" s="144">
        <f t="shared" si="20"/>
        <v>2</v>
      </c>
      <c r="EL8" s="144">
        <f t="shared" si="20"/>
        <v>3</v>
      </c>
      <c r="EM8" s="144">
        <f t="shared" si="20"/>
        <v>1</v>
      </c>
      <c r="EN8" s="144">
        <f t="shared" si="20"/>
        <v>2</v>
      </c>
      <c r="EO8" s="144">
        <f t="shared" si="20"/>
        <v>3</v>
      </c>
      <c r="EP8" s="144">
        <f t="shared" ref="EP8" si="21">MOD(EO8,3)+1</f>
        <v>1</v>
      </c>
      <c r="EQ8" s="144">
        <f t="shared" ref="EQ8" si="22">MOD(EP8,3)+1</f>
        <v>2</v>
      </c>
      <c r="ER8" s="144">
        <f t="shared" ref="ER8" si="23">MOD(EQ8,3)+1</f>
        <v>3</v>
      </c>
      <c r="ES8" s="144">
        <f t="shared" ref="ES8" si="24">MOD(ER8,3)+1</f>
        <v>1</v>
      </c>
      <c r="ET8" s="144">
        <f t="shared" ref="ET8" si="25">MOD(ES8,3)+1</f>
        <v>2</v>
      </c>
      <c r="EU8" s="144">
        <f t="shared" ref="EU8" si="26">MOD(ET8,3)+1</f>
        <v>3</v>
      </c>
      <c r="EV8" s="144">
        <f t="shared" ref="EV8" si="27">MOD(EU8,3)+1</f>
        <v>1</v>
      </c>
      <c r="EW8" s="144">
        <f t="shared" ref="EW8" si="28">MOD(EV8,3)+1</f>
        <v>2</v>
      </c>
      <c r="EX8" s="144">
        <f t="shared" ref="EX8" si="29">MOD(EW8,3)+1</f>
        <v>3</v>
      </c>
      <c r="EY8" s="144">
        <f t="shared" ref="EY8" si="30">MOD(EX8,3)+1</f>
        <v>1</v>
      </c>
      <c r="EZ8" s="144">
        <f t="shared" ref="EZ8" si="31">MOD(EY8,3)+1</f>
        <v>2</v>
      </c>
      <c r="FA8" s="144">
        <f t="shared" ref="FA8" si="32">MOD(EZ8,3)+1</f>
        <v>3</v>
      </c>
      <c r="FB8" s="144">
        <f t="shared" ref="FB8" si="33">MOD(FA8,3)+1</f>
        <v>1</v>
      </c>
      <c r="FC8" s="144">
        <f t="shared" ref="FC8" si="34">MOD(FB8,3)+1</f>
        <v>2</v>
      </c>
      <c r="FD8" s="144">
        <f t="shared" ref="FD8" si="35">MOD(FC8,3)+1</f>
        <v>3</v>
      </c>
      <c r="FE8" s="144">
        <f t="shared" ref="FE8" si="36">MOD(FD8,3)+1</f>
        <v>1</v>
      </c>
      <c r="FF8" s="144">
        <f t="shared" ref="FF8" si="37">MOD(FE8,3)+1</f>
        <v>2</v>
      </c>
      <c r="FG8" s="144">
        <f t="shared" ref="FG8" si="38">MOD(FF8,3)+1</f>
        <v>3</v>
      </c>
      <c r="FH8" s="144">
        <f t="shared" ref="FH8" si="39">MOD(FG8,3)+1</f>
        <v>1</v>
      </c>
      <c r="FI8" s="144">
        <f t="shared" ref="FI8" si="40">MOD(FH8,3)+1</f>
        <v>2</v>
      </c>
      <c r="FJ8" s="144">
        <f t="shared" ref="FJ8" si="41">MOD(FI8,3)+1</f>
        <v>3</v>
      </c>
      <c r="FK8" s="144">
        <f t="shared" ref="FK8" si="42">MOD(FJ8,3)+1</f>
        <v>1</v>
      </c>
      <c r="FL8" s="144">
        <f t="shared" ref="FL8" si="43">MOD(FK8,3)+1</f>
        <v>2</v>
      </c>
      <c r="FM8" s="144">
        <f t="shared" ref="FM8" si="44">MOD(FL8,3)+1</f>
        <v>3</v>
      </c>
      <c r="FN8" s="144">
        <f t="shared" ref="FN8" si="45">MOD(FM8,3)+1</f>
        <v>1</v>
      </c>
      <c r="FO8" s="144">
        <f t="shared" ref="FO8" si="46">MOD(FN8,3)+1</f>
        <v>2</v>
      </c>
      <c r="FP8" s="144">
        <f t="shared" ref="FP8" si="47">MOD(FO8,3)+1</f>
        <v>3</v>
      </c>
      <c r="FQ8" s="144">
        <f t="shared" ref="FQ8" si="48">MOD(FP8,3)+1</f>
        <v>1</v>
      </c>
      <c r="FR8" s="144">
        <f t="shared" ref="FR8" si="49">MOD(FQ8,3)+1</f>
        <v>2</v>
      </c>
      <c r="FS8" s="144">
        <f t="shared" ref="FS8" si="50">MOD(FR8,3)+1</f>
        <v>3</v>
      </c>
      <c r="FT8" s="144">
        <f t="shared" ref="FT8" si="51">MOD(FS8,3)+1</f>
        <v>1</v>
      </c>
      <c r="FU8" s="144">
        <f t="shared" ref="FU8" si="52">MOD(FT8,3)+1</f>
        <v>2</v>
      </c>
      <c r="FV8" s="144">
        <f t="shared" ref="FV8" si="53">MOD(FU8,3)+1</f>
        <v>3</v>
      </c>
      <c r="FW8" s="144">
        <f t="shared" ref="FW8" si="54">MOD(FV8,3)+1</f>
        <v>1</v>
      </c>
      <c r="FX8" s="144">
        <f t="shared" ref="FX8" si="55">MOD(FW8,3)+1</f>
        <v>2</v>
      </c>
      <c r="FY8" s="144">
        <f t="shared" ref="FY8" si="56">MOD(FX8,3)+1</f>
        <v>3</v>
      </c>
      <c r="FZ8" s="144">
        <f t="shared" ref="FZ8" si="57">MOD(FY8,3)+1</f>
        <v>1</v>
      </c>
      <c r="GA8" s="144">
        <f t="shared" ref="GA8" si="58">MOD(FZ8,3)+1</f>
        <v>2</v>
      </c>
      <c r="GB8" s="144">
        <f t="shared" ref="GB8" si="59">MOD(GA8,3)+1</f>
        <v>3</v>
      </c>
      <c r="GC8" s="144">
        <f t="shared" ref="GC8" si="60">MOD(GB8,3)+1</f>
        <v>1</v>
      </c>
      <c r="GD8" s="144">
        <f t="shared" ref="GD8" si="61">MOD(GC8,3)+1</f>
        <v>2</v>
      </c>
      <c r="GE8" s="144">
        <f t="shared" ref="GE8" si="62">MOD(GD8,3)+1</f>
        <v>3</v>
      </c>
      <c r="GF8" s="144">
        <f t="shared" ref="GF8" si="63">MOD(GE8,3)+1</f>
        <v>1</v>
      </c>
      <c r="GG8" s="144">
        <f t="shared" ref="GG8" si="64">MOD(GF8,3)+1</f>
        <v>2</v>
      </c>
      <c r="GH8" s="144">
        <f t="shared" ref="GH8" si="65">MOD(GG8,3)+1</f>
        <v>3</v>
      </c>
      <c r="GI8" s="144">
        <f t="shared" ref="GI8" si="66">MOD(GH8,3)+1</f>
        <v>1</v>
      </c>
      <c r="GJ8" s="144">
        <f t="shared" ref="GJ8" si="67">MOD(GI8,3)+1</f>
        <v>2</v>
      </c>
      <c r="GK8" s="144">
        <f t="shared" ref="GK8" si="68">MOD(GJ8,3)+1</f>
        <v>3</v>
      </c>
      <c r="GL8" s="144">
        <f t="shared" ref="GL8" si="69">MOD(GK8,3)+1</f>
        <v>1</v>
      </c>
      <c r="GM8" s="144">
        <f t="shared" ref="GM8" si="70">MOD(GL8,3)+1</f>
        <v>2</v>
      </c>
      <c r="GN8" s="144">
        <f t="shared" ref="GN8" si="71">MOD(GM8,3)+1</f>
        <v>3</v>
      </c>
      <c r="GO8" s="144">
        <f t="shared" ref="GO8" si="72">MOD(GN8,3)+1</f>
        <v>1</v>
      </c>
      <c r="GP8" s="144">
        <f t="shared" ref="GP8" si="73">MOD(GO8,3)+1</f>
        <v>2</v>
      </c>
      <c r="GQ8" s="144">
        <f t="shared" ref="GQ8" si="74">MOD(GP8,3)+1</f>
        <v>3</v>
      </c>
      <c r="GR8" s="144">
        <f t="shared" ref="GR8" si="75">MOD(GQ8,3)+1</f>
        <v>1</v>
      </c>
      <c r="GS8" s="144">
        <f t="shared" ref="GS8" si="76">MOD(GR8,3)+1</f>
        <v>2</v>
      </c>
      <c r="GT8" s="144">
        <f t="shared" ref="GT8" si="77">MOD(GS8,3)+1</f>
        <v>3</v>
      </c>
      <c r="GU8" s="144">
        <f t="shared" ref="GU8" si="78">MOD(GT8,3)+1</f>
        <v>1</v>
      </c>
      <c r="GV8" s="144">
        <f t="shared" ref="GV8" si="79">MOD(GU8,3)+1</f>
        <v>2</v>
      </c>
      <c r="GW8" s="144">
        <f t="shared" ref="GW8" si="80">MOD(GV8,3)+1</f>
        <v>3</v>
      </c>
      <c r="GX8" s="144">
        <f t="shared" ref="GX8" si="81">MOD(GW8,3)+1</f>
        <v>1</v>
      </c>
      <c r="GY8" s="144">
        <f t="shared" ref="GY8" si="82">MOD(GX8,3)+1</f>
        <v>2</v>
      </c>
      <c r="GZ8" s="144">
        <f t="shared" ref="GZ8" si="83">MOD(GY8,3)+1</f>
        <v>3</v>
      </c>
      <c r="HA8" s="144">
        <f t="shared" ref="HA8" si="84">MOD(GZ8,3)+1</f>
        <v>1</v>
      </c>
      <c r="HB8" s="144">
        <f t="shared" ref="HB8" si="85">MOD(HA8,3)+1</f>
        <v>2</v>
      </c>
      <c r="HC8" s="144">
        <f t="shared" ref="HC8" si="86">MOD(HB8,3)+1</f>
        <v>3</v>
      </c>
      <c r="HD8" s="144">
        <f t="shared" ref="HD8" si="87">MOD(HC8,3)+1</f>
        <v>1</v>
      </c>
      <c r="HE8" s="144">
        <f t="shared" ref="HE8" si="88">MOD(HD8,3)+1</f>
        <v>2</v>
      </c>
      <c r="HF8" s="144">
        <f t="shared" ref="HF8" si="89">MOD(HE8,3)+1</f>
        <v>3</v>
      </c>
      <c r="HG8" s="144">
        <f t="shared" ref="HG8" si="90">MOD(HF8,3)+1</f>
        <v>1</v>
      </c>
      <c r="HH8" s="144">
        <f t="shared" ref="HH8" si="91">MOD(HG8,3)+1</f>
        <v>2</v>
      </c>
      <c r="HI8" s="144">
        <f t="shared" ref="HI8" si="92">MOD(HH8,3)+1</f>
        <v>3</v>
      </c>
      <c r="HJ8" s="144">
        <f t="shared" ref="HJ8" si="93">MOD(HI8,3)+1</f>
        <v>1</v>
      </c>
      <c r="HK8" s="144">
        <f t="shared" ref="HK8" si="94">MOD(HJ8,3)+1</f>
        <v>2</v>
      </c>
      <c r="HL8" s="144">
        <f t="shared" ref="HL8" si="95">MOD(HK8,3)+1</f>
        <v>3</v>
      </c>
      <c r="HM8" s="144">
        <f t="shared" ref="HM8" si="96">MOD(HL8,3)+1</f>
        <v>1</v>
      </c>
      <c r="HN8" s="144">
        <f t="shared" ref="HN8" si="97">MOD(HM8,3)+1</f>
        <v>2</v>
      </c>
      <c r="HO8" s="144">
        <f t="shared" ref="HO8" si="98">MOD(HN8,3)+1</f>
        <v>3</v>
      </c>
      <c r="HP8" s="144">
        <f t="shared" ref="HP8" si="99">MOD(HO8,3)+1</f>
        <v>1</v>
      </c>
      <c r="HQ8" s="144">
        <f t="shared" ref="HQ8" si="100">MOD(HP8,3)+1</f>
        <v>2</v>
      </c>
      <c r="HR8" s="144">
        <f t="shared" ref="HR8" si="101">MOD(HQ8,3)+1</f>
        <v>3</v>
      </c>
      <c r="HS8" s="144">
        <f t="shared" ref="HS8" si="102">MOD(HR8,3)+1</f>
        <v>1</v>
      </c>
      <c r="HT8" s="144">
        <f t="shared" ref="HT8" si="103">MOD(HS8,3)+1</f>
        <v>2</v>
      </c>
      <c r="HU8" s="144">
        <f t="shared" ref="HU8" si="104">MOD(HT8,3)+1</f>
        <v>3</v>
      </c>
      <c r="HV8" s="144">
        <f t="shared" ref="HV8" si="105">MOD(HU8,3)+1</f>
        <v>1</v>
      </c>
      <c r="HW8" s="144">
        <f t="shared" ref="HW8" si="106">MOD(HV8,3)+1</f>
        <v>2</v>
      </c>
      <c r="HX8" s="144">
        <f t="shared" ref="HX8" si="107">MOD(HW8,3)+1</f>
        <v>3</v>
      </c>
      <c r="HY8" s="144">
        <f t="shared" ref="HY8" si="108">MOD(HX8,3)+1</f>
        <v>1</v>
      </c>
      <c r="HZ8" s="144">
        <f t="shared" ref="HZ8" si="109">MOD(HY8,3)+1</f>
        <v>2</v>
      </c>
      <c r="IA8" s="144">
        <f t="shared" ref="IA8" si="110">MOD(HZ8,3)+1</f>
        <v>3</v>
      </c>
      <c r="IB8" s="144">
        <f t="shared" ref="IB8" si="111">MOD(IA8,3)+1</f>
        <v>1</v>
      </c>
      <c r="IC8" s="144">
        <f t="shared" ref="IC8" si="112">MOD(IB8,3)+1</f>
        <v>2</v>
      </c>
      <c r="ID8" s="144">
        <f t="shared" ref="ID8" si="113">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2">
        <v>12</v>
      </c>
      <c r="JR8" s="12">
        <v>12</v>
      </c>
      <c r="JS8" s="12">
        <v>12</v>
      </c>
      <c r="JT8" s="12">
        <v>12</v>
      </c>
      <c r="JU8" s="12">
        <v>12</v>
      </c>
      <c r="JV8" s="12">
        <v>12</v>
      </c>
      <c r="JW8" s="12">
        <v>12</v>
      </c>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9"/>
      <c r="LM8" s="14"/>
      <c r="LN8" s="14"/>
      <c r="LO8" s="14"/>
      <c r="LP8" s="14"/>
      <c r="LQ8" s="14"/>
      <c r="LR8" s="14"/>
      <c r="LS8" s="14"/>
      <c r="LT8" s="14"/>
      <c r="LU8" s="14"/>
      <c r="LV8" s="14"/>
      <c r="LW8" s="14"/>
      <c r="LX8" s="14"/>
      <c r="LY8" s="14"/>
      <c r="LZ8" s="14"/>
      <c r="MA8" s="14"/>
      <c r="MB8" s="14"/>
      <c r="MC8" s="14"/>
      <c r="MD8" s="14"/>
      <c r="ME8" s="14"/>
      <c r="MF8" s="9"/>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24">
        <v>0</v>
      </c>
    </row>
    <row r="9" spans="1:403"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4">EH9</f>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si="114"/>
        <v>2</v>
      </c>
      <c r="GO9" s="551">
        <f t="shared" si="114"/>
        <v>2</v>
      </c>
      <c r="GP9" s="551">
        <f t="shared" ref="GP9:ID9" si="115">GO9</f>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551">
        <f t="shared" si="115"/>
        <v>2</v>
      </c>
      <c r="ID9" s="551">
        <f t="shared" si="115"/>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9"/>
      <c r="LM9" s="14"/>
      <c r="LN9" s="14"/>
      <c r="LO9" s="14"/>
      <c r="LP9" s="14"/>
      <c r="LQ9" s="14"/>
      <c r="LR9" s="14"/>
      <c r="LS9" s="14"/>
      <c r="LT9" s="14"/>
      <c r="LU9" s="14"/>
      <c r="LV9" s="14"/>
      <c r="LW9" s="14"/>
      <c r="LX9" s="14"/>
      <c r="LY9" s="14"/>
      <c r="LZ9" s="14"/>
      <c r="MA9" s="14"/>
      <c r="MB9" s="14"/>
      <c r="MC9" s="14"/>
      <c r="MD9" s="14"/>
      <c r="ME9" s="14"/>
      <c r="MF9" s="9"/>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24">
        <v>0</v>
      </c>
    </row>
    <row r="10" spans="1:403"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9"/>
      <c r="LM10" s="14"/>
      <c r="LN10" s="14"/>
      <c r="LO10" s="14"/>
      <c r="LP10" s="14"/>
      <c r="LQ10" s="14"/>
      <c r="LR10" s="14"/>
      <c r="LS10" s="14"/>
      <c r="LT10" s="14"/>
      <c r="LU10" s="14"/>
      <c r="LV10" s="14"/>
      <c r="LW10" s="14"/>
      <c r="LX10" s="14"/>
      <c r="LY10" s="14"/>
      <c r="LZ10" s="14"/>
      <c r="MA10" s="14"/>
      <c r="MB10" s="14"/>
      <c r="MC10" s="14"/>
      <c r="MD10" s="14"/>
      <c r="ME10" s="14"/>
      <c r="MF10" s="9"/>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24">
        <v>0</v>
      </c>
    </row>
    <row r="11" spans="1:403"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6">EH11</f>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551">
        <f t="shared" si="116"/>
        <v>1</v>
      </c>
      <c r="FN11" s="551">
        <f t="shared" si="116"/>
        <v>1</v>
      </c>
      <c r="FO11" s="12">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si="116"/>
        <v>2</v>
      </c>
      <c r="GO11" s="551">
        <f t="shared" si="116"/>
        <v>2</v>
      </c>
      <c r="GP11" s="551">
        <f t="shared" ref="GP11:ID11" si="117">GO11</f>
        <v>2</v>
      </c>
      <c r="GQ11" s="551">
        <f t="shared" si="117"/>
        <v>2</v>
      </c>
      <c r="GR11" s="551">
        <f t="shared" si="117"/>
        <v>2</v>
      </c>
      <c r="GS11" s="551">
        <f t="shared" si="117"/>
        <v>2</v>
      </c>
      <c r="GT11" s="551">
        <f t="shared" si="117"/>
        <v>2</v>
      </c>
      <c r="GU11" s="551">
        <f t="shared" si="117"/>
        <v>2</v>
      </c>
      <c r="GV11" s="551">
        <f t="shared" si="117"/>
        <v>2</v>
      </c>
      <c r="GW11" s="12">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551">
        <f t="shared" si="117"/>
        <v>3</v>
      </c>
      <c r="ID11" s="551">
        <f t="shared" si="117"/>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2">
        <v>1</v>
      </c>
      <c r="JM11" s="12">
        <v>2</v>
      </c>
      <c r="JN11" s="12">
        <v>3</v>
      </c>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9"/>
      <c r="LM11" s="14"/>
      <c r="LN11" s="14"/>
      <c r="LO11" s="14"/>
      <c r="LP11" s="14"/>
      <c r="LQ11" s="14"/>
      <c r="LR11" s="14"/>
      <c r="LS11" s="14"/>
      <c r="LT11" s="14"/>
      <c r="LU11" s="14"/>
      <c r="LV11" s="14"/>
      <c r="LW11" s="14"/>
      <c r="LX11" s="14"/>
      <c r="LY11" s="14"/>
      <c r="LZ11" s="14"/>
      <c r="MA11" s="14"/>
      <c r="MB11" s="14"/>
      <c r="MC11" s="14"/>
      <c r="MD11" s="14"/>
      <c r="ME11" s="14"/>
      <c r="MF11" s="9"/>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24">
        <v>0</v>
      </c>
    </row>
    <row r="12" spans="1:40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8">EH12+1</f>
        <v>2</v>
      </c>
      <c r="EL12" s="144">
        <f t="shared" si="118"/>
        <v>2</v>
      </c>
      <c r="EM12" s="144">
        <f t="shared" si="118"/>
        <v>3</v>
      </c>
      <c r="EN12" s="144">
        <f t="shared" si="118"/>
        <v>3</v>
      </c>
      <c r="EO12" s="144">
        <f t="shared" si="118"/>
        <v>3</v>
      </c>
      <c r="EP12" s="144">
        <f t="shared" si="118"/>
        <v>4</v>
      </c>
      <c r="EQ12" s="144">
        <f t="shared" si="118"/>
        <v>4</v>
      </c>
      <c r="ER12" s="144">
        <f t="shared" si="118"/>
        <v>4</v>
      </c>
      <c r="ES12" s="144">
        <f t="shared" si="118"/>
        <v>5</v>
      </c>
      <c r="ET12" s="144">
        <f t="shared" si="118"/>
        <v>5</v>
      </c>
      <c r="EU12" s="144">
        <f t="shared" si="118"/>
        <v>5</v>
      </c>
      <c r="EV12" s="144">
        <f t="shared" si="118"/>
        <v>6</v>
      </c>
      <c r="EW12" s="144">
        <f t="shared" si="118"/>
        <v>6</v>
      </c>
      <c r="EX12" s="144">
        <f t="shared" si="118"/>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19">EG12</f>
        <v>1</v>
      </c>
      <c r="FP12" s="251">
        <f t="shared" si="119"/>
        <v>1</v>
      </c>
      <c r="FQ12" s="251">
        <f t="shared" si="119"/>
        <v>1</v>
      </c>
      <c r="FR12" s="251">
        <f t="shared" si="119"/>
        <v>2</v>
      </c>
      <c r="FS12" s="251">
        <f t="shared" si="119"/>
        <v>2</v>
      </c>
      <c r="FT12" s="251">
        <f t="shared" si="119"/>
        <v>2</v>
      </c>
      <c r="FU12" s="251">
        <f t="shared" si="119"/>
        <v>3</v>
      </c>
      <c r="FV12" s="251">
        <f t="shared" si="119"/>
        <v>3</v>
      </c>
      <c r="FW12" s="251">
        <f t="shared" si="119"/>
        <v>3</v>
      </c>
      <c r="FX12" s="251">
        <f t="shared" si="119"/>
        <v>4</v>
      </c>
      <c r="FY12" s="251">
        <f t="shared" si="119"/>
        <v>4</v>
      </c>
      <c r="FZ12" s="251">
        <f t="shared" si="119"/>
        <v>4</v>
      </c>
      <c r="GA12" s="251">
        <f t="shared" si="119"/>
        <v>5</v>
      </c>
      <c r="GB12" s="251">
        <f t="shared" si="119"/>
        <v>5</v>
      </c>
      <c r="GC12" s="251">
        <f t="shared" si="119"/>
        <v>5</v>
      </c>
      <c r="GD12" s="251">
        <f t="shared" si="119"/>
        <v>6</v>
      </c>
      <c r="GE12" s="251">
        <f t="shared" si="119"/>
        <v>6</v>
      </c>
      <c r="GF12" s="251">
        <f t="shared" si="119"/>
        <v>6</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si="119"/>
        <v>1</v>
      </c>
      <c r="GT12" s="251">
        <f t="shared" si="119"/>
        <v>1</v>
      </c>
      <c r="GU12" s="251">
        <f t="shared" ref="GU12:HZ12" si="120">FM12</f>
        <v>1</v>
      </c>
      <c r="GV12" s="251">
        <f t="shared" si="120"/>
        <v>1</v>
      </c>
      <c r="GW12" s="251">
        <f t="shared" si="120"/>
        <v>1</v>
      </c>
      <c r="GX12" s="251">
        <f t="shared" si="120"/>
        <v>1</v>
      </c>
      <c r="GY12" s="251">
        <f t="shared" si="120"/>
        <v>1</v>
      </c>
      <c r="GZ12" s="251">
        <f t="shared" si="120"/>
        <v>2</v>
      </c>
      <c r="HA12" s="251">
        <f t="shared" si="120"/>
        <v>2</v>
      </c>
      <c r="HB12" s="251">
        <f t="shared" si="120"/>
        <v>2</v>
      </c>
      <c r="HC12" s="251">
        <f t="shared" si="120"/>
        <v>3</v>
      </c>
      <c r="HD12" s="251">
        <f t="shared" si="120"/>
        <v>3</v>
      </c>
      <c r="HE12" s="251">
        <f t="shared" si="120"/>
        <v>3</v>
      </c>
      <c r="HF12" s="251">
        <f t="shared" si="120"/>
        <v>4</v>
      </c>
      <c r="HG12" s="251">
        <f t="shared" si="120"/>
        <v>4</v>
      </c>
      <c r="HH12" s="251">
        <f t="shared" si="120"/>
        <v>4</v>
      </c>
      <c r="HI12" s="251">
        <f t="shared" si="120"/>
        <v>5</v>
      </c>
      <c r="HJ12" s="251">
        <f t="shared" si="120"/>
        <v>5</v>
      </c>
      <c r="HK12" s="251">
        <f t="shared" si="120"/>
        <v>5</v>
      </c>
      <c r="HL12" s="251">
        <f t="shared" si="120"/>
        <v>6</v>
      </c>
      <c r="HM12" s="251">
        <f t="shared" si="120"/>
        <v>6</v>
      </c>
      <c r="HN12" s="251">
        <f t="shared" si="120"/>
        <v>6</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si="120"/>
        <v>1</v>
      </c>
      <c r="HZ12" s="251">
        <f t="shared" si="120"/>
        <v>1</v>
      </c>
      <c r="IA12" s="251">
        <f t="shared" ref="IA12:ID12" si="121">GS12</f>
        <v>1</v>
      </c>
      <c r="IB12" s="251">
        <f t="shared" si="121"/>
        <v>1</v>
      </c>
      <c r="IC12" s="251">
        <f t="shared" si="121"/>
        <v>1</v>
      </c>
      <c r="ID12" s="251">
        <f t="shared" si="121"/>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6"/>
      <c r="LM12" s="523"/>
      <c r="LN12" s="523"/>
      <c r="LO12" s="523"/>
      <c r="LP12" s="523"/>
      <c r="LQ12" s="523"/>
      <c r="LR12" s="523"/>
      <c r="LS12" s="523"/>
      <c r="LT12" s="523"/>
      <c r="LU12" s="523"/>
      <c r="LV12" s="523"/>
      <c r="LW12" s="523"/>
      <c r="LX12" s="523"/>
      <c r="LY12" s="523"/>
      <c r="LZ12" s="523"/>
      <c r="MA12" s="523"/>
      <c r="MB12" s="523"/>
      <c r="MC12" s="523"/>
      <c r="MD12" s="523"/>
      <c r="ME12" s="523"/>
      <c r="MF12" s="526"/>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8">
        <v>0</v>
      </c>
    </row>
    <row r="13" spans="1:40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V13" si="123">AO$5</f>
        <v>-</v>
      </c>
      <c r="AP13" s="11" t="str">
        <f t="shared" si="123"/>
        <v>-</v>
      </c>
      <c r="AQ13" s="11" t="str">
        <f t="shared" si="123"/>
        <v>-</v>
      </c>
      <c r="AR13" s="11" t="str">
        <f t="shared" si="123"/>
        <v>-</v>
      </c>
      <c r="AS13" s="11" t="str">
        <f t="shared" si="123"/>
        <v>-</v>
      </c>
      <c r="AT13" s="11" t="str">
        <f t="shared" si="123"/>
        <v>-</v>
      </c>
      <c r="AU13" s="11" t="str">
        <f t="shared" si="123"/>
        <v>-</v>
      </c>
      <c r="AV13" s="11" t="str">
        <f t="shared" si="123"/>
        <v>-</v>
      </c>
      <c r="AW13" s="9"/>
      <c r="AX13" s="11" t="str">
        <f t="shared" ref="AX13:CM13" si="124">AX$5</f>
        <v>-</v>
      </c>
      <c r="AY13" s="11" t="str">
        <f t="shared" si="124"/>
        <v>-</v>
      </c>
      <c r="AZ13" s="11" t="str">
        <f t="shared" si="124"/>
        <v>-</v>
      </c>
      <c r="BA13" s="11" t="str">
        <f t="shared" si="124"/>
        <v>-</v>
      </c>
      <c r="BB13" s="11" t="str">
        <f t="shared" si="124"/>
        <v>-</v>
      </c>
      <c r="BC13" s="11" t="str">
        <f>BC$5</f>
        <v>-</v>
      </c>
      <c r="BD13" s="11" t="str">
        <f>BD$5</f>
        <v>-</v>
      </c>
      <c r="BE13" s="9"/>
      <c r="BF13" s="11" t="str">
        <f t="shared" ref="BF13:CA13" si="125">BF$5</f>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11" t="str">
        <f t="shared" si="125"/>
        <v>-</v>
      </c>
      <c r="BP13" s="11" t="str">
        <f t="shared" si="125"/>
        <v>-</v>
      </c>
      <c r="BQ13" s="9"/>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11" t="str">
        <f t="shared" si="125"/>
        <v>-</v>
      </c>
      <c r="CA13" s="11" t="str">
        <f t="shared" si="125"/>
        <v>-</v>
      </c>
      <c r="CB13" s="9"/>
      <c r="CC13" s="11" t="str">
        <f t="shared" si="124"/>
        <v>-</v>
      </c>
      <c r="CD13" s="11" t="str">
        <f>CD$5</f>
        <v>-</v>
      </c>
      <c r="CE13" s="11" t="str">
        <f>CE$5</f>
        <v>-</v>
      </c>
      <c r="CF13" s="11" t="str">
        <f>CF$5</f>
        <v>-</v>
      </c>
      <c r="CG13" s="11" t="str">
        <f t="shared" si="124"/>
        <v>-</v>
      </c>
      <c r="CH13" s="11" t="str">
        <f t="shared" si="124"/>
        <v>-</v>
      </c>
      <c r="CI13" s="11" t="str">
        <f t="shared" si="124"/>
        <v>-</v>
      </c>
      <c r="CJ13" s="11" t="str">
        <f t="shared" si="124"/>
        <v>-</v>
      </c>
      <c r="CK13" s="11" t="str">
        <f t="shared" si="124"/>
        <v>-</v>
      </c>
      <c r="CL13" s="11">
        <f t="shared" si="124"/>
        <v>1</v>
      </c>
      <c r="CM13" s="11">
        <f t="shared" si="124"/>
        <v>1</v>
      </c>
      <c r="CN13" s="9"/>
      <c r="CO13" s="11" t="str">
        <f t="shared" ref="CO13:CQ13" si="126">CO$5</f>
        <v>-</v>
      </c>
      <c r="CP13" s="11" t="str">
        <f t="shared" si="126"/>
        <v>-</v>
      </c>
      <c r="CQ13" s="11" t="str">
        <f t="shared" si="126"/>
        <v>-</v>
      </c>
      <c r="CR13" s="11" t="str">
        <f t="shared" ref="CR13:CW13" si="127">CR$5</f>
        <v>-</v>
      </c>
      <c r="CS13" s="11" t="str">
        <f t="shared" si="127"/>
        <v>-</v>
      </c>
      <c r="CT13" s="11" t="str">
        <f t="shared" si="127"/>
        <v>-</v>
      </c>
      <c r="CU13" s="11" t="str">
        <f t="shared" si="127"/>
        <v>-</v>
      </c>
      <c r="CV13" s="11" t="str">
        <f t="shared" si="127"/>
        <v>-</v>
      </c>
      <c r="CW13" s="11" t="str">
        <f t="shared" si="127"/>
        <v>-</v>
      </c>
      <c r="CX13" s="11" t="str">
        <f t="shared" ref="CX13:DL13" si="128">CX$5</f>
        <v>-</v>
      </c>
      <c r="CY13" s="11" t="str">
        <f t="shared" si="128"/>
        <v>-</v>
      </c>
      <c r="CZ13" s="11" t="str">
        <f t="shared" si="128"/>
        <v>-</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f t="shared" si="128"/>
        <v>0</v>
      </c>
      <c r="DL13" s="11">
        <f t="shared" si="128"/>
        <v>0</v>
      </c>
      <c r="DM13" s="11" t="str">
        <f t="shared" ref="DM13:DN13" si="129">DM$5</f>
        <v>-</v>
      </c>
      <c r="DN13" s="11" t="str">
        <f t="shared" si="129"/>
        <v>-</v>
      </c>
      <c r="DO13" s="11" t="str">
        <f t="shared" ref="DO13:IE13" si="130">DO$5</f>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t="str">
        <f t="shared" si="130"/>
        <v>-</v>
      </c>
      <c r="EC13" s="11" t="str">
        <f t="shared" si="130"/>
        <v>-</v>
      </c>
      <c r="ED13" s="11">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530">
        <f t="shared" si="130"/>
        <v>0</v>
      </c>
      <c r="ID13" s="530">
        <f t="shared" si="130"/>
        <v>0</v>
      </c>
      <c r="IE13" s="11" t="str">
        <f t="shared" si="130"/>
        <v>-</v>
      </c>
      <c r="IF13" s="9"/>
      <c r="IG13" s="12">
        <v>1</v>
      </c>
      <c r="IH13" s="12" t="b">
        <v>1</v>
      </c>
      <c r="II13" s="11">
        <f t="shared" ref="II13" si="131">II$5</f>
        <v>0</v>
      </c>
      <c r="IJ13" s="11" t="str">
        <f t="shared" ref="IJ13:IR13" si="132">IJ$5</f>
        <v>-</v>
      </c>
      <c r="IK13" s="11">
        <f t="shared" si="132"/>
        <v>1</v>
      </c>
      <c r="IL13" s="11">
        <f t="shared" si="132"/>
        <v>0</v>
      </c>
      <c r="IM13" s="11">
        <f t="shared" si="132"/>
        <v>0</v>
      </c>
      <c r="IN13" s="11">
        <f t="shared" si="132"/>
        <v>0</v>
      </c>
      <c r="IO13" s="11">
        <f>IO$5</f>
        <v>0</v>
      </c>
      <c r="IP13" s="11">
        <f>IP$5</f>
        <v>0</v>
      </c>
      <c r="IQ13" s="11">
        <f t="shared" si="132"/>
        <v>0</v>
      </c>
      <c r="IR13" s="11">
        <f t="shared" si="132"/>
        <v>0</v>
      </c>
      <c r="IS13" s="11">
        <f t="shared" ref="IS13:JI13" si="133">IS$5</f>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0</v>
      </c>
      <c r="JF13" s="11">
        <f t="shared" si="133"/>
        <v>0</v>
      </c>
      <c r="JG13" s="11">
        <f t="shared" si="133"/>
        <v>1</v>
      </c>
      <c r="JH13" s="11">
        <f t="shared" si="133"/>
        <v>0</v>
      </c>
      <c r="JI13" s="11">
        <f t="shared" si="133"/>
        <v>1</v>
      </c>
      <c r="JJ13" s="9"/>
      <c r="JK13" s="11" t="str">
        <f>JK$5</f>
        <v>-</v>
      </c>
      <c r="JL13" s="12" t="b">
        <v>0</v>
      </c>
      <c r="JM13" s="12" t="b">
        <v>0</v>
      </c>
      <c r="JN13" s="12" t="b">
        <v>1</v>
      </c>
      <c r="JO13" s="12">
        <v>1</v>
      </c>
      <c r="JP13" s="12">
        <v>1</v>
      </c>
      <c r="JQ13" s="11" t="str">
        <f t="shared" ref="JQ13:KN13" si="134">JQ$5</f>
        <v>-</v>
      </c>
      <c r="JR13" s="11" t="str">
        <f>JR$5</f>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1" t="str">
        <f t="shared" si="134"/>
        <v>-</v>
      </c>
      <c r="KF13" s="11" t="str">
        <f t="shared" si="134"/>
        <v>-</v>
      </c>
      <c r="KG13" s="12" t="b">
        <v>1</v>
      </c>
      <c r="KH13" s="12" t="str">
        <f t="shared" si="134"/>
        <v>-</v>
      </c>
      <c r="KI13" s="12" t="str">
        <f t="shared" si="134"/>
        <v>-</v>
      </c>
      <c r="KJ13" s="12" t="str">
        <f t="shared" si="134"/>
        <v>-</v>
      </c>
      <c r="KK13" s="12" t="str">
        <f t="shared" si="134"/>
        <v>-</v>
      </c>
      <c r="KL13" s="12" t="str">
        <f t="shared" si="134"/>
        <v>-</v>
      </c>
      <c r="KM13" s="12" t="str">
        <f t="shared" si="134"/>
        <v>-</v>
      </c>
      <c r="KN13" s="12" t="str">
        <f t="shared" si="134"/>
        <v>-</v>
      </c>
      <c r="KO13" s="11" t="str">
        <f>KO$5</f>
        <v>-</v>
      </c>
      <c r="KP13" s="11" t="str">
        <f>KP$5</f>
        <v>-</v>
      </c>
      <c r="KQ13" s="11" t="str">
        <f>KQ$5</f>
        <v>-</v>
      </c>
      <c r="KR13" s="12" t="b">
        <v>1</v>
      </c>
      <c r="KS13" s="12">
        <v>0</v>
      </c>
      <c r="KT13" s="11" t="str">
        <f t="shared" ref="KT13:KW13" si="135">KT$5</f>
        <v>-</v>
      </c>
      <c r="KU13" s="11" t="str">
        <f t="shared" si="135"/>
        <v>-</v>
      </c>
      <c r="KV13" s="11" t="str">
        <f t="shared" si="135"/>
        <v>-</v>
      </c>
      <c r="KW13" s="11" t="str">
        <f t="shared" si="135"/>
        <v>-</v>
      </c>
      <c r="KX13" s="11" t="str">
        <f t="shared" ref="KX13:LE13" si="136">KX$5</f>
        <v>-</v>
      </c>
      <c r="KY13" s="11" t="str">
        <f t="shared" si="136"/>
        <v>-</v>
      </c>
      <c r="KZ13" s="11" t="str">
        <f t="shared" si="136"/>
        <v>-</v>
      </c>
      <c r="LA13" s="11" t="str">
        <f t="shared" si="136"/>
        <v>-</v>
      </c>
      <c r="LB13" s="11" t="str">
        <f t="shared" si="136"/>
        <v>-</v>
      </c>
      <c r="LC13" s="11" t="str">
        <f t="shared" si="136"/>
        <v>-</v>
      </c>
      <c r="LD13" s="11" t="str">
        <f t="shared" si="136"/>
        <v>-</v>
      </c>
      <c r="LE13" s="11" t="str">
        <f t="shared" si="136"/>
        <v>-</v>
      </c>
      <c r="LF13" s="12">
        <v>500</v>
      </c>
      <c r="LG13" s="12">
        <v>500</v>
      </c>
      <c r="LH13" s="11" t="str">
        <f t="shared" ref="LH13:LJ13" si="137">LH$5</f>
        <v>-</v>
      </c>
      <c r="LI13" s="11" t="str">
        <f t="shared" si="137"/>
        <v>-</v>
      </c>
      <c r="LJ13" s="11" t="str">
        <f t="shared" si="137"/>
        <v>-</v>
      </c>
      <c r="LK13" s="11">
        <f t="shared" ref="LK13" si="138">LK$5</f>
        <v>1</v>
      </c>
      <c r="LL13" s="9"/>
      <c r="LM13" s="11" t="str">
        <f t="shared" ref="LM13:MI13" si="139">LM$5</f>
        <v>-</v>
      </c>
      <c r="LN13" s="11" t="str">
        <f t="shared" si="139"/>
        <v>-</v>
      </c>
      <c r="LO13" s="11" t="str">
        <f t="shared" si="139"/>
        <v>-</v>
      </c>
      <c r="LP13" s="11" t="str">
        <f t="shared" si="139"/>
        <v>-</v>
      </c>
      <c r="LQ13" s="11" t="str">
        <f t="shared" si="139"/>
        <v>-</v>
      </c>
      <c r="LR13" s="11" t="str">
        <f t="shared" si="139"/>
        <v>-</v>
      </c>
      <c r="LS13" s="11" t="str">
        <f t="shared" si="139"/>
        <v>-</v>
      </c>
      <c r="LT13" s="11" t="str">
        <f t="shared" si="139"/>
        <v>-</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11">
        <f t="shared" si="139"/>
        <v>1</v>
      </c>
      <c r="ME13" s="11">
        <f t="shared" si="139"/>
        <v>1</v>
      </c>
      <c r="MF13" s="9"/>
      <c r="MG13" s="11" t="str">
        <f t="shared" si="139"/>
        <v>-</v>
      </c>
      <c r="MH13" s="11" t="str">
        <f t="shared" si="139"/>
        <v>-</v>
      </c>
      <c r="MI13" s="11">
        <f t="shared" si="139"/>
        <v>1</v>
      </c>
      <c r="MJ13" s="144">
        <f t="shared" ref="MJ13:MQ13" si="140">INDEX(i.PGRscalar,1,($K13-1)*10+MJ$7)</f>
        <v>0.75</v>
      </c>
      <c r="MK13" s="144">
        <f t="shared" si="140"/>
        <v>0.75</v>
      </c>
      <c r="ML13" s="144">
        <f t="shared" si="140"/>
        <v>0.8</v>
      </c>
      <c r="MM13" s="144">
        <f t="shared" si="140"/>
        <v>0.82499999999999996</v>
      </c>
      <c r="MN13" s="144">
        <f t="shared" si="140"/>
        <v>0.875</v>
      </c>
      <c r="MO13" s="144">
        <f t="shared" si="140"/>
        <v>0.9</v>
      </c>
      <c r="MP13" s="144">
        <f t="shared" si="140"/>
        <v>1</v>
      </c>
      <c r="MQ13" s="144">
        <f t="shared" si="140"/>
        <v>0.875</v>
      </c>
      <c r="MR13" s="477" t="b">
        <v>1</v>
      </c>
      <c r="MS13" s="144">
        <f t="shared" ref="MS13:OK13" si="141">INDEX(i.LMU_Area,1,MS$7)</f>
        <v>74.989999999999995</v>
      </c>
      <c r="MT13" s="144" t="str">
        <f t="shared" si="141"/>
        <v>-</v>
      </c>
      <c r="MU13" s="144" t="str">
        <f t="shared" si="141"/>
        <v>-</v>
      </c>
      <c r="MV13" s="144" t="str">
        <f t="shared" si="141"/>
        <v>-</v>
      </c>
      <c r="MW13" s="144" t="str">
        <f t="shared" si="141"/>
        <v>-</v>
      </c>
      <c r="MX13" s="144" t="str">
        <f t="shared" si="141"/>
        <v>-</v>
      </c>
      <c r="MY13" s="144" t="str">
        <f t="shared" si="141"/>
        <v>-</v>
      </c>
      <c r="MZ13" s="144" t="str">
        <f t="shared" si="141"/>
        <v>-</v>
      </c>
      <c r="NA13" s="144">
        <f t="shared" si="141"/>
        <v>36.99</v>
      </c>
      <c r="NB13" s="144">
        <f t="shared" si="141"/>
        <v>36.99</v>
      </c>
      <c r="NC13" s="144" t="str">
        <f t="shared" si="141"/>
        <v>-</v>
      </c>
      <c r="ND13" s="144" t="str">
        <f t="shared" si="141"/>
        <v>-</v>
      </c>
      <c r="NE13" s="144" t="str">
        <f t="shared" si="141"/>
        <v>-</v>
      </c>
      <c r="NF13" s="144" t="str">
        <f t="shared" si="141"/>
        <v>-</v>
      </c>
      <c r="NG13" s="144" t="str">
        <f t="shared" si="141"/>
        <v>-</v>
      </c>
      <c r="NH13" s="144">
        <f t="shared" si="141"/>
        <v>49.99</v>
      </c>
      <c r="NI13" s="144">
        <f t="shared" si="141"/>
        <v>49.99</v>
      </c>
      <c r="NJ13" s="144">
        <f t="shared" si="141"/>
        <v>49.99</v>
      </c>
      <c r="NK13" s="144">
        <f t="shared" si="141"/>
        <v>49.99</v>
      </c>
      <c r="NL13" s="144">
        <f t="shared" si="141"/>
        <v>49.99</v>
      </c>
      <c r="NM13" s="144">
        <f t="shared" si="141"/>
        <v>49.99</v>
      </c>
      <c r="NN13" s="144">
        <f t="shared" si="141"/>
        <v>49.99</v>
      </c>
      <c r="NO13" s="144">
        <f t="shared" si="141"/>
        <v>49.99</v>
      </c>
      <c r="NP13" s="144">
        <f t="shared" si="141"/>
        <v>412.99</v>
      </c>
      <c r="NQ13" s="144">
        <f t="shared" si="141"/>
        <v>412.99</v>
      </c>
      <c r="NR13" s="144" t="str">
        <f t="shared" si="141"/>
        <v>-</v>
      </c>
      <c r="NS13" s="144" t="str">
        <f t="shared" si="141"/>
        <v>-</v>
      </c>
      <c r="NT13" s="144" t="str">
        <f t="shared" si="141"/>
        <v>-</v>
      </c>
      <c r="NU13" s="144" t="str">
        <f t="shared" si="141"/>
        <v>-</v>
      </c>
      <c r="NV13" s="144" t="str">
        <f t="shared" si="141"/>
        <v>-</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6.8900000000000006</v>
      </c>
      <c r="OD13" s="144">
        <f t="shared" si="141"/>
        <v>6.8900000000000006</v>
      </c>
      <c r="OE13" s="144">
        <f t="shared" si="141"/>
        <v>346.99</v>
      </c>
      <c r="OF13" s="144">
        <f t="shared" si="141"/>
        <v>346.99</v>
      </c>
      <c r="OG13" s="144" t="str">
        <f t="shared" si="141"/>
        <v>-</v>
      </c>
      <c r="OH13" s="144" t="str">
        <f t="shared" si="141"/>
        <v>-</v>
      </c>
      <c r="OI13" s="144" t="str">
        <f t="shared" si="141"/>
        <v>-</v>
      </c>
      <c r="OJ13" s="144" t="str">
        <f t="shared" si="141"/>
        <v>-</v>
      </c>
      <c r="OK13" s="144" t="str">
        <f t="shared" si="141"/>
        <v>-</v>
      </c>
      <c r="OL13" s="12">
        <v>0</v>
      </c>
      <c r="OM13" s="24">
        <v>0</v>
      </c>
    </row>
    <row r="14" spans="1:40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19" t="b">
        <v>1</v>
      </c>
      <c r="AV14" s="19" t="b">
        <v>1</v>
      </c>
      <c r="AW14" s="9"/>
      <c r="AX14" s="5" t="b">
        <f t="shared" ref="AX14:BC14" si="143">INDEX(i.model_structure,$H14,AX$7)</f>
        <v>1</v>
      </c>
      <c r="AY14" s="5" t="str">
        <f t="shared" si="143"/>
        <v>-</v>
      </c>
      <c r="AZ14" s="5" t="str">
        <f t="shared" si="143"/>
        <v>-</v>
      </c>
      <c r="BA14" s="5" t="str">
        <f t="shared" si="143"/>
        <v>-</v>
      </c>
      <c r="BB14" s="5" t="b">
        <f t="shared" si="143"/>
        <v>0</v>
      </c>
      <c r="BC14" s="144">
        <f t="shared" si="143"/>
        <v>0.25</v>
      </c>
      <c r="BD14" s="12" t="b">
        <v>1</v>
      </c>
      <c r="BE14" s="9"/>
      <c r="BF14" s="19" t="str">
        <f ca="1">OFFSET(BF$5,$B14,0)</f>
        <v>-</v>
      </c>
      <c r="BG14" s="19" t="str">
        <f ca="1">OFFSET(BG$5,$B14,0)</f>
        <v>-</v>
      </c>
      <c r="BH14" s="19" t="str">
        <f t="shared" ref="BH14:CA14" ca="1" si="144">OFFSET(BH$5,$B14,0)</f>
        <v>-</v>
      </c>
      <c r="BI14" s="19" t="str">
        <f t="shared" ca="1" si="144"/>
        <v>-</v>
      </c>
      <c r="BJ14" s="19" t="str">
        <f t="shared" ca="1" si="144"/>
        <v>-</v>
      </c>
      <c r="BK14" s="19" t="str">
        <f t="shared" ca="1" si="144"/>
        <v>-</v>
      </c>
      <c r="BL14" s="19" t="str">
        <f t="shared" ca="1" si="144"/>
        <v>-</v>
      </c>
      <c r="BM14" s="19" t="str">
        <f t="shared" ca="1" si="144"/>
        <v>-</v>
      </c>
      <c r="BN14" s="19" t="str">
        <f t="shared" ca="1" si="144"/>
        <v>-</v>
      </c>
      <c r="BO14" s="19" t="str">
        <f t="shared" ca="1" si="144"/>
        <v>-</v>
      </c>
      <c r="BP14" s="19" t="str">
        <f t="shared" ca="1" si="144"/>
        <v>-</v>
      </c>
      <c r="BQ14" s="9"/>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19" t="str">
        <f t="shared" ca="1" si="144"/>
        <v>-</v>
      </c>
      <c r="CA14" s="19" t="str">
        <f t="shared" ca="1" si="144"/>
        <v>-</v>
      </c>
      <c r="CB14" s="9"/>
      <c r="CC14" s="12" t="b">
        <v>1</v>
      </c>
      <c r="CD14" s="12" t="b">
        <v>1</v>
      </c>
      <c r="CE14" s="12" t="b">
        <v>1</v>
      </c>
      <c r="CF14" s="19" t="str">
        <f ca="1">OFFSET(CF$5,$B14,0)</f>
        <v>-</v>
      </c>
      <c r="CG14" s="12" t="b">
        <v>1</v>
      </c>
      <c r="CH14" s="12">
        <v>0</v>
      </c>
      <c r="CI14" s="19" t="str">
        <f t="shared" ref="CI14:CK14" ca="1" si="145">OFFSET(CI$5,$B14,0)</f>
        <v>-</v>
      </c>
      <c r="CJ14" s="19" t="str">
        <f t="shared" ca="1" si="145"/>
        <v>-</v>
      </c>
      <c r="CK14" s="19" t="str">
        <f t="shared" ca="1" si="145"/>
        <v>-</v>
      </c>
      <c r="CL14" s="12">
        <v>1</v>
      </c>
      <c r="CM14" s="12">
        <v>1</v>
      </c>
      <c r="CN14" s="9"/>
      <c r="CO14" s="19" t="str">
        <f t="shared" ref="CO14:CU14" ca="1" si="146">OFFSET(CO$5,$B14,0)</f>
        <v>-</v>
      </c>
      <c r="CP14" s="19" t="str">
        <f t="shared" ca="1" si="146"/>
        <v>-</v>
      </c>
      <c r="CQ14" s="19" t="str">
        <f t="shared" ca="1" si="146"/>
        <v>-</v>
      </c>
      <c r="CR14" s="19" t="str">
        <f t="shared" ca="1" si="146"/>
        <v>-</v>
      </c>
      <c r="CS14" s="19" t="str">
        <f t="shared" ca="1" si="146"/>
        <v>-</v>
      </c>
      <c r="CT14" s="19" t="str">
        <f t="shared" ca="1" si="146"/>
        <v>-</v>
      </c>
      <c r="CU14" s="19" t="str">
        <f t="shared" ca="1" si="146"/>
        <v>-</v>
      </c>
      <c r="CV14" s="19" t="str">
        <f t="shared" ref="CV14:IK14" ca="1" si="147">OFFSET(CV$5,$B14,0)</f>
        <v>-</v>
      </c>
      <c r="CW14" s="19" t="str">
        <f t="shared" ca="1" si="147"/>
        <v>-</v>
      </c>
      <c r="CX14" s="19" t="str">
        <f t="shared" ref="CX14:DL14" ca="1" si="148">OFFSET(CX$5,$B14,0)</f>
        <v>-</v>
      </c>
      <c r="CY14" s="19" t="str">
        <f t="shared" ca="1" si="148"/>
        <v>-</v>
      </c>
      <c r="CZ14" s="477" t="b">
        <v>1</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9">
        <f t="shared" ca="1" si="148"/>
        <v>0</v>
      </c>
      <c r="DL14" s="19">
        <f t="shared" ca="1" si="148"/>
        <v>0</v>
      </c>
      <c r="DM14" s="12">
        <v>1</v>
      </c>
      <c r="DN14" s="12">
        <v>1</v>
      </c>
      <c r="DO14" s="12">
        <v>0</v>
      </c>
      <c r="DP14" s="19" t="str">
        <f t="shared" ca="1" si="147"/>
        <v>-</v>
      </c>
      <c r="DQ14" s="19" t="str">
        <f t="shared" ca="1" si="147"/>
        <v>-</v>
      </c>
      <c r="DR14" s="19" t="str">
        <f t="shared" ca="1" si="147"/>
        <v>-</v>
      </c>
      <c r="DS14" s="19" t="str">
        <f t="shared" ca="1" si="147"/>
        <v>-</v>
      </c>
      <c r="DT14" s="19" t="str">
        <f t="shared" ca="1" si="147"/>
        <v>-</v>
      </c>
      <c r="DU14" s="12">
        <v>0</v>
      </c>
      <c r="DV14" s="19" t="str">
        <f t="shared" ca="1" si="147"/>
        <v>-</v>
      </c>
      <c r="DW14" s="19" t="str">
        <f t="shared" ca="1" si="147"/>
        <v>-</v>
      </c>
      <c r="DX14" s="19" t="str">
        <f t="shared" ca="1" si="147"/>
        <v>-</v>
      </c>
      <c r="DY14" s="19" t="str">
        <f t="shared" ca="1" si="147"/>
        <v>-</v>
      </c>
      <c r="DZ14" s="19" t="str">
        <f t="shared" ca="1" si="147"/>
        <v>-</v>
      </c>
      <c r="EA14" s="19" t="str">
        <f t="shared" ca="1" si="147"/>
        <v>-</v>
      </c>
      <c r="EB14" s="19" t="str">
        <f t="shared" ca="1" si="147"/>
        <v>-</v>
      </c>
      <c r="EC14" s="19" t="str">
        <f t="shared" ca="1" si="147"/>
        <v>-</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f t="shared" ca="1" si="147"/>
        <v>0</v>
      </c>
      <c r="ID14" s="19">
        <f t="shared" ca="1" si="147"/>
        <v>0</v>
      </c>
      <c r="IE14" s="19" t="str">
        <f t="shared" ref="IE14" ca="1" si="149">OFFSET(IE$5,$B14,0)</f>
        <v>-</v>
      </c>
      <c r="IF14" s="9"/>
      <c r="IG14" s="19">
        <f t="shared" ca="1" si="147"/>
        <v>1</v>
      </c>
      <c r="IH14" s="12" t="b">
        <v>0</v>
      </c>
      <c r="II14" s="19">
        <f t="shared" ref="II14:LK14" ca="1" si="150">OFFSET(II$5,$B14,0)</f>
        <v>0</v>
      </c>
      <c r="IJ14" s="19" t="str">
        <f t="shared" ca="1" si="147"/>
        <v>-</v>
      </c>
      <c r="IK14" s="19">
        <f t="shared" ca="1" si="147"/>
        <v>1</v>
      </c>
      <c r="IL14" s="19">
        <f t="shared" ca="1" si="150"/>
        <v>0</v>
      </c>
      <c r="IM14" s="19">
        <f t="shared" ca="1" si="150"/>
        <v>0</v>
      </c>
      <c r="IN14" s="19">
        <f t="shared" ca="1" si="150"/>
        <v>0</v>
      </c>
      <c r="IO14" s="19">
        <f ca="1">OFFSET(IO$5,$B14,0)</f>
        <v>0</v>
      </c>
      <c r="IP14" s="19">
        <f ca="1">OFFSET(IP$5,$B14,0)</f>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0</v>
      </c>
      <c r="JF14" s="19">
        <f t="shared" ca="1" si="150"/>
        <v>0</v>
      </c>
      <c r="JG14" s="19">
        <f t="shared" ca="1" si="150"/>
        <v>1</v>
      </c>
      <c r="JH14" s="19">
        <f t="shared" ca="1" si="150"/>
        <v>0</v>
      </c>
      <c r="JI14" s="19">
        <f t="shared" ca="1" si="150"/>
        <v>1</v>
      </c>
      <c r="JJ14" s="9"/>
      <c r="JK14" s="5" t="str">
        <f>INDEX(i.cropgraze_inc,$L14,JK$7)</f>
        <v>-</v>
      </c>
      <c r="JL14" s="19" t="b">
        <f t="shared" ca="1" si="150"/>
        <v>0</v>
      </c>
      <c r="JM14" s="19" t="b">
        <f t="shared" ca="1" si="150"/>
        <v>0</v>
      </c>
      <c r="JN14" s="19" t="b">
        <f t="shared" ca="1" si="150"/>
        <v>1</v>
      </c>
      <c r="JO14" s="12">
        <v>1</v>
      </c>
      <c r="JP14" s="12">
        <v>1</v>
      </c>
      <c r="JQ14" s="19" t="str">
        <f t="shared" ca="1" si="150"/>
        <v>-</v>
      </c>
      <c r="JR14" s="19" t="str">
        <f ca="1">OFFSET(JR$5,$B14,0)</f>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str">
        <f t="shared" ca="1" si="150"/>
        <v>-</v>
      </c>
      <c r="KF14" s="19" t="str">
        <f t="shared" ca="1" si="150"/>
        <v>-</v>
      </c>
      <c r="KG14" s="19" t="b">
        <f t="shared" ca="1" si="150"/>
        <v>1</v>
      </c>
      <c r="KH14" s="276">
        <v>0</v>
      </c>
      <c r="KI14" s="276" t="s">
        <v>34</v>
      </c>
      <c r="KJ14" s="276">
        <v>999999</v>
      </c>
      <c r="KK14" s="276">
        <v>999999</v>
      </c>
      <c r="KL14" s="276">
        <v>999999</v>
      </c>
      <c r="KM14" s="276">
        <v>999999</v>
      </c>
      <c r="KN14" s="276">
        <v>999999</v>
      </c>
      <c r="KO14" s="19" t="str">
        <f t="shared" ref="KO14:KT14" ca="1" si="151">OFFSET(KO$5,$B14,0)</f>
        <v>-</v>
      </c>
      <c r="KP14" s="19" t="str">
        <f t="shared" ca="1" si="151"/>
        <v>-</v>
      </c>
      <c r="KQ14" s="19" t="str">
        <f t="shared" ca="1" si="151"/>
        <v>-</v>
      </c>
      <c r="KR14" s="19" t="b">
        <f t="shared" ca="1" si="151"/>
        <v>1</v>
      </c>
      <c r="KS14" s="19">
        <f t="shared" ca="1" si="151"/>
        <v>0</v>
      </c>
      <c r="KT14" s="19" t="str">
        <f t="shared" ca="1" si="151"/>
        <v>-</v>
      </c>
      <c r="KU14" s="19" t="str">
        <f t="shared" ref="KU14:KX14" ca="1" si="152">OFFSET(KU$5,$B14,0)</f>
        <v>-</v>
      </c>
      <c r="KV14" s="19" t="str">
        <f t="shared" ca="1" si="152"/>
        <v>-</v>
      </c>
      <c r="KW14" s="19" t="str">
        <f t="shared" ca="1" si="152"/>
        <v>-</v>
      </c>
      <c r="KX14" s="19" t="str">
        <f t="shared" ca="1" si="152"/>
        <v>-</v>
      </c>
      <c r="KY14" s="19" t="str">
        <f t="shared" ca="1" si="150"/>
        <v>-</v>
      </c>
      <c r="KZ14" s="19" t="str">
        <f t="shared" ca="1" si="150"/>
        <v>-</v>
      </c>
      <c r="LA14" s="19" t="str">
        <f t="shared" ca="1" si="150"/>
        <v>-</v>
      </c>
      <c r="LB14" s="19" t="str">
        <f t="shared" ca="1" si="150"/>
        <v>-</v>
      </c>
      <c r="LC14" s="19" t="str">
        <f t="shared" ca="1" si="150"/>
        <v>-</v>
      </c>
      <c r="LD14" s="19" t="str">
        <f t="shared" ca="1" si="150"/>
        <v>-</v>
      </c>
      <c r="LE14" s="19" t="str">
        <f t="shared" ca="1" si="150"/>
        <v>-</v>
      </c>
      <c r="LF14" s="19">
        <f t="shared" ca="1" si="150"/>
        <v>500</v>
      </c>
      <c r="LG14" s="19">
        <f t="shared" ca="1" si="150"/>
        <v>500</v>
      </c>
      <c r="LH14" s="19" t="str">
        <f t="shared" ref="LH14:LJ14" ca="1" si="153">OFFSET(LH$5,$B14,0)</f>
        <v>-</v>
      </c>
      <c r="LI14" s="19" t="str">
        <f t="shared" ca="1" si="153"/>
        <v>-</v>
      </c>
      <c r="LJ14" s="19" t="str">
        <f t="shared" ca="1" si="153"/>
        <v>-</v>
      </c>
      <c r="LK14" s="19">
        <f t="shared" ca="1" si="150"/>
        <v>1</v>
      </c>
      <c r="LL14" s="9"/>
      <c r="LM14" s="5">
        <f>INDEX(i.std_prices,1,LM$7)</f>
        <v>70</v>
      </c>
      <c r="LN14" s="5">
        <f>INDEX(i.std_prices,1,LN$7)</f>
        <v>50</v>
      </c>
      <c r="LO14" s="5">
        <v>80</v>
      </c>
      <c r="LP14" s="5">
        <f>INDEX(i.std_prices,1,LP$7)</f>
        <v>50</v>
      </c>
      <c r="LQ14" s="19" t="str">
        <f t="shared" ref="LQ14:ME14" ca="1" si="154">OFFSET(LQ$5,$B14,0)</f>
        <v>-</v>
      </c>
      <c r="LR14" s="19" t="str">
        <f t="shared" ca="1" si="154"/>
        <v>-</v>
      </c>
      <c r="LS14" s="19" t="str">
        <f t="shared" ca="1" si="154"/>
        <v>-</v>
      </c>
      <c r="LT14" s="19" t="str">
        <f t="shared" ca="1" si="154"/>
        <v>-</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19">
        <f t="shared" ca="1" si="154"/>
        <v>1</v>
      </c>
      <c r="ME14" s="19">
        <f t="shared" ca="1" si="154"/>
        <v>1</v>
      </c>
      <c r="MF14" s="9"/>
      <c r="MG14" s="12" t="b">
        <v>0</v>
      </c>
      <c r="MH14" s="12" t="b">
        <v>0</v>
      </c>
      <c r="MI14" s="19">
        <f t="shared" ref="MI14:OK14" ca="1" si="155">OFFSET(MI$5,$B14,0)</f>
        <v>1</v>
      </c>
      <c r="MJ14" s="19">
        <f t="shared" ca="1" si="155"/>
        <v>0.75</v>
      </c>
      <c r="MK14" s="19">
        <f t="shared" ca="1" si="155"/>
        <v>0.75</v>
      </c>
      <c r="ML14" s="19">
        <f t="shared" ca="1" si="155"/>
        <v>0.8</v>
      </c>
      <c r="MM14" s="19">
        <f t="shared" ca="1" si="155"/>
        <v>0.82499999999999996</v>
      </c>
      <c r="MN14" s="19">
        <f t="shared" ca="1" si="155"/>
        <v>0.875</v>
      </c>
      <c r="MO14" s="19">
        <f t="shared" ca="1" si="155"/>
        <v>0.9</v>
      </c>
      <c r="MP14" s="19">
        <f t="shared" ca="1" si="155"/>
        <v>1</v>
      </c>
      <c r="MQ14" s="19">
        <f t="shared" ca="1" si="155"/>
        <v>0.875</v>
      </c>
      <c r="MR14" s="19" t="b">
        <f t="shared" ca="1" si="155"/>
        <v>1</v>
      </c>
      <c r="MS14" s="19">
        <f t="shared" ca="1" si="155"/>
        <v>74.989999999999995</v>
      </c>
      <c r="MT14" s="19" t="str">
        <f t="shared" ca="1" si="155"/>
        <v>-</v>
      </c>
      <c r="MU14" s="19" t="str">
        <f t="shared" ca="1" si="155"/>
        <v>-</v>
      </c>
      <c r="MV14" s="19" t="str">
        <f t="shared" ca="1" si="155"/>
        <v>-</v>
      </c>
      <c r="MW14" s="19" t="str">
        <f t="shared" ca="1" si="155"/>
        <v>-</v>
      </c>
      <c r="MX14" s="19" t="str">
        <f t="shared" ca="1" si="155"/>
        <v>-</v>
      </c>
      <c r="MY14" s="19" t="str">
        <f t="shared" ca="1" si="155"/>
        <v>-</v>
      </c>
      <c r="MZ14" s="19" t="str">
        <f t="shared" ca="1" si="155"/>
        <v>-</v>
      </c>
      <c r="NA14" s="19">
        <f t="shared" ca="1" si="155"/>
        <v>36.99</v>
      </c>
      <c r="NB14" s="19">
        <f t="shared" ca="1" si="155"/>
        <v>36.99</v>
      </c>
      <c r="NC14" s="19" t="str">
        <f t="shared" ca="1" si="155"/>
        <v>-</v>
      </c>
      <c r="ND14" s="19" t="str">
        <f t="shared" ca="1" si="155"/>
        <v>-</v>
      </c>
      <c r="NE14" s="19" t="str">
        <f t="shared" ca="1" si="155"/>
        <v>-</v>
      </c>
      <c r="NF14" s="19" t="str">
        <f t="shared" ca="1" si="155"/>
        <v>-</v>
      </c>
      <c r="NG14" s="19" t="str">
        <f t="shared" ca="1" si="155"/>
        <v>-</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49.99</v>
      </c>
      <c r="NO14" s="19">
        <f t="shared" ca="1" si="155"/>
        <v>49.99</v>
      </c>
      <c r="NP14" s="19">
        <f t="shared" ca="1" si="155"/>
        <v>412.99</v>
      </c>
      <c r="NQ14" s="19">
        <f t="shared" ca="1" si="155"/>
        <v>412.99</v>
      </c>
      <c r="NR14" s="19" t="str">
        <f t="shared" ca="1" si="155"/>
        <v>-</v>
      </c>
      <c r="NS14" s="19" t="str">
        <f t="shared" ca="1" si="155"/>
        <v>-</v>
      </c>
      <c r="NT14" s="19" t="str">
        <f t="shared" ca="1" si="155"/>
        <v>-</v>
      </c>
      <c r="NU14" s="19" t="str">
        <f t="shared" ca="1" si="155"/>
        <v>-</v>
      </c>
      <c r="NV14" s="19" t="str">
        <f t="shared" ca="1" si="155"/>
        <v>-</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6.8900000000000006</v>
      </c>
      <c r="OD14" s="19">
        <f t="shared" ca="1" si="155"/>
        <v>6.8900000000000006</v>
      </c>
      <c r="OE14" s="19">
        <f t="shared" ca="1" si="155"/>
        <v>346.99</v>
      </c>
      <c r="OF14" s="19">
        <f t="shared" ca="1" si="155"/>
        <v>346.99</v>
      </c>
      <c r="OG14" s="19" t="str">
        <f t="shared" ca="1" si="155"/>
        <v>-</v>
      </c>
      <c r="OH14" s="19" t="str">
        <f t="shared" ca="1" si="155"/>
        <v>-</v>
      </c>
      <c r="OI14" s="19" t="str">
        <f t="shared" ca="1" si="155"/>
        <v>-</v>
      </c>
      <c r="OJ14" s="19" t="str">
        <f t="shared" ca="1" si="155"/>
        <v>-</v>
      </c>
      <c r="OK14" s="19" t="str">
        <f t="shared" ca="1" si="155"/>
        <v>-</v>
      </c>
      <c r="OL14" s="19">
        <f ca="1">OFFSET(OL$5,$B14,0)</f>
        <v>0</v>
      </c>
      <c r="OM14" s="24">
        <v>0</v>
      </c>
    </row>
    <row r="15" spans="1:40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9"/>
      <c r="LM15" s="14"/>
      <c r="LN15" s="14"/>
      <c r="LO15" s="14"/>
      <c r="LP15" s="14"/>
      <c r="LQ15" s="14"/>
      <c r="LR15" s="14"/>
      <c r="LS15" s="14"/>
      <c r="LT15" s="14"/>
      <c r="LU15" s="14"/>
      <c r="LV15" s="14"/>
      <c r="LW15" s="14"/>
      <c r="LX15" s="14"/>
      <c r="LY15" s="14"/>
      <c r="LZ15" s="14"/>
      <c r="MA15" s="14"/>
      <c r="MB15" s="14"/>
      <c r="MC15" s="14"/>
      <c r="MD15" s="14"/>
      <c r="ME15" s="14"/>
      <c r="MF15" s="9"/>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24">
        <v>0</v>
      </c>
    </row>
    <row r="16" spans="1:403">
      <c r="A16" s="21">
        <f t="shared" ref="A16:A130" si="156">ROW(A16)-5</f>
        <v>11</v>
      </c>
      <c r="B16" s="21">
        <f>$A$5</f>
        <v>0</v>
      </c>
      <c r="C16">
        <v>1</v>
      </c>
      <c r="D16" s="144" t="str">
        <f>INDEX(i.Region_Desc,$K16,1)</f>
        <v>GSM</v>
      </c>
      <c r="E16" t="b">
        <v>1</v>
      </c>
      <c r="F16" s="326" t="b">
        <v>1</v>
      </c>
      <c r="G16" t="b">
        <v>1</v>
      </c>
      <c r="H16" s="12"/>
      <c r="I16" s="12"/>
      <c r="J16" s="12"/>
      <c r="K16" s="12">
        <v>2</v>
      </c>
      <c r="L16" s="12">
        <v>1</v>
      </c>
      <c r="M16" s="12">
        <v>2</v>
      </c>
      <c r="N16" s="12">
        <f>MATCH(TRUE,$JL16:$JN16,0)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7">AY$13</f>
        <v>-</v>
      </c>
      <c r="AZ16" s="13" t="str">
        <f t="shared" si="157"/>
        <v>-</v>
      </c>
      <c r="BA16" s="13" t="str">
        <f t="shared" si="157"/>
        <v>-</v>
      </c>
      <c r="BB16" s="12" t="b">
        <v>0</v>
      </c>
      <c r="BC16" s="13" t="str">
        <f>BC$13</f>
        <v>-</v>
      </c>
      <c r="BD16" s="19" t="str">
        <f t="shared" ref="BD16:BD21" ca="1" si="158">OFFSET(BD$5,$B16,0)</f>
        <v>-</v>
      </c>
      <c r="BE16" s="9"/>
      <c r="BF16" s="13" t="str">
        <f t="shared" ref="BF16:CA17" si="159">BF$13</f>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13" t="str">
        <f t="shared" si="159"/>
        <v>-</v>
      </c>
      <c r="BP16" s="13" t="str">
        <f t="shared" si="159"/>
        <v>-</v>
      </c>
      <c r="BQ16" s="9"/>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13" t="str">
        <f t="shared" si="159"/>
        <v>-</v>
      </c>
      <c r="CA16" s="13" t="str">
        <f t="shared" si="159"/>
        <v>-</v>
      </c>
      <c r="CB16" s="9"/>
      <c r="CC16" s="12" t="b">
        <v>0</v>
      </c>
      <c r="CD16" s="12" t="b">
        <v>0</v>
      </c>
      <c r="CE16" s="12" t="b">
        <v>0</v>
      </c>
      <c r="CF16" s="12">
        <v>0</v>
      </c>
      <c r="CG16" s="12" t="b">
        <v>1</v>
      </c>
      <c r="CH16" s="13" t="str">
        <f t="shared" ref="CH16:CH17" si="160">CH$13</f>
        <v>-</v>
      </c>
      <c r="CI16" s="12" t="b">
        <v>1</v>
      </c>
      <c r="CJ16" s="12">
        <v>0</v>
      </c>
      <c r="CK16" s="13" t="str">
        <f t="shared" ref="CK16:CY17" si="161">CK$13</f>
        <v>-</v>
      </c>
      <c r="CL16" s="13">
        <f t="shared" si="161"/>
        <v>1</v>
      </c>
      <c r="CM16" s="13">
        <f t="shared" si="161"/>
        <v>1</v>
      </c>
      <c r="CN16" s="9"/>
      <c r="CO16" s="19" t="str">
        <f t="shared" ref="CO16:CQ21" ca="1" si="162">OFFSET(CO$5,$B16,0)</f>
        <v>-</v>
      </c>
      <c r="CP16" s="19" t="str">
        <f t="shared" ca="1" si="162"/>
        <v>-</v>
      </c>
      <c r="CQ16" s="19" t="str">
        <f t="shared" ca="1" si="162"/>
        <v>-</v>
      </c>
      <c r="CR16" s="19" t="str">
        <f t="shared" ref="CR16:CU21" ca="1" si="163">OFFSET(CR$5,$B16,0)</f>
        <v>-</v>
      </c>
      <c r="CS16" s="19" t="str">
        <f t="shared" ca="1" si="163"/>
        <v>-</v>
      </c>
      <c r="CT16" s="19" t="str">
        <f t="shared" ca="1" si="163"/>
        <v>-</v>
      </c>
      <c r="CU16" s="19" t="str">
        <f t="shared" ca="1" si="163"/>
        <v>-</v>
      </c>
      <c r="CV16" s="13" t="str">
        <f t="shared" si="161"/>
        <v>-</v>
      </c>
      <c r="CW16" s="13" t="str">
        <f t="shared" si="161"/>
        <v>-</v>
      </c>
      <c r="CX16" s="13" t="str">
        <f t="shared" si="161"/>
        <v>-</v>
      </c>
      <c r="CY16" s="13" t="str">
        <f t="shared" si="161"/>
        <v>-</v>
      </c>
      <c r="CZ16" s="13" t="str">
        <f t="shared" ref="CZ16:CZ21" ca="1" si="164">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5">DO$13</f>
        <v>-</v>
      </c>
      <c r="DP16" s="13" t="str">
        <f t="shared" ref="DP16:GB17" si="166">DP$13</f>
        <v>-</v>
      </c>
      <c r="DQ16" s="13" t="str">
        <f t="shared" si="165"/>
        <v>-</v>
      </c>
      <c r="DR16" s="13" t="str">
        <f t="shared" si="165"/>
        <v>-</v>
      </c>
      <c r="DS16" s="13" t="str">
        <f t="shared" si="165"/>
        <v>-</v>
      </c>
      <c r="DT16" s="13" t="str">
        <f t="shared" si="165"/>
        <v>-</v>
      </c>
      <c r="DU16" s="13" t="str">
        <f t="shared" si="165"/>
        <v>-</v>
      </c>
      <c r="DV16" s="13" t="str">
        <f t="shared" si="166"/>
        <v>-</v>
      </c>
      <c r="DW16" s="13" t="str">
        <f t="shared" si="166"/>
        <v>-</v>
      </c>
      <c r="DX16" s="13" t="str">
        <f t="shared" si="166"/>
        <v>-</v>
      </c>
      <c r="DY16" s="13" t="str">
        <f t="shared" si="166"/>
        <v>-</v>
      </c>
      <c r="DZ16" s="13" t="str">
        <f t="shared" si="166"/>
        <v>-</v>
      </c>
      <c r="EA16" s="13" t="str">
        <f t="shared" si="166"/>
        <v>-</v>
      </c>
      <c r="EB16" s="13" t="str">
        <f t="shared" si="166"/>
        <v>-</v>
      </c>
      <c r="EC16" s="13" t="str">
        <f t="shared" si="166"/>
        <v>-</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si="166"/>
        <v>0</v>
      </c>
      <c r="GB16" s="13">
        <f t="shared" si="166"/>
        <v>0</v>
      </c>
      <c r="GC16" s="13">
        <f t="shared" ref="GC16:ID17" si="167">GC$13</f>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f t="shared" si="167"/>
        <v>0</v>
      </c>
      <c r="ID16" s="13">
        <f t="shared" si="167"/>
        <v>0</v>
      </c>
      <c r="IE16" s="13" t="str">
        <f t="shared" ref="IE16:IG17" si="168">IE$13</f>
        <v>-</v>
      </c>
      <c r="IF16" s="9"/>
      <c r="IG16" s="13">
        <f t="shared" si="168"/>
        <v>1</v>
      </c>
      <c r="IH16" s="12" t="s">
        <v>34</v>
      </c>
      <c r="II16" s="13">
        <f t="shared" ref="II16:JI17" si="169">II$13</f>
        <v>0</v>
      </c>
      <c r="IJ16" s="13" t="str">
        <f t="shared" si="169"/>
        <v>-</v>
      </c>
      <c r="IK16" s="13">
        <f t="shared" si="169"/>
        <v>1</v>
      </c>
      <c r="IL16" s="13">
        <f t="shared" si="169"/>
        <v>0</v>
      </c>
      <c r="IM16" s="13">
        <f t="shared" si="169"/>
        <v>0</v>
      </c>
      <c r="IN16" s="13">
        <f t="shared" si="169"/>
        <v>0</v>
      </c>
      <c r="IO16" s="13">
        <f>IO$13</f>
        <v>0</v>
      </c>
      <c r="IP16" s="13">
        <f>IP$13</f>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0</v>
      </c>
      <c r="JF16" s="13">
        <f t="shared" si="169"/>
        <v>0</v>
      </c>
      <c r="JG16" s="13">
        <f t="shared" si="169"/>
        <v>1</v>
      </c>
      <c r="JH16" s="13">
        <f t="shared" si="169"/>
        <v>0</v>
      </c>
      <c r="JI16" s="13">
        <f t="shared" si="169"/>
        <v>1</v>
      </c>
      <c r="JJ16" s="9"/>
      <c r="JK16" s="13" t="str">
        <f>JK$13</f>
        <v>-</v>
      </c>
      <c r="JL16" s="13" t="b">
        <f t="shared" ref="JL16:OL17" si="170">JL$13</f>
        <v>0</v>
      </c>
      <c r="JM16" s="13" t="b">
        <f t="shared" si="170"/>
        <v>0</v>
      </c>
      <c r="JN16" s="13" t="b">
        <f t="shared" si="170"/>
        <v>1</v>
      </c>
      <c r="JO16" s="13">
        <f t="shared" si="170"/>
        <v>1</v>
      </c>
      <c r="JP16" s="13">
        <f t="shared" si="170"/>
        <v>1</v>
      </c>
      <c r="JQ16" s="13" t="str">
        <f t="shared" si="170"/>
        <v>-</v>
      </c>
      <c r="JR16" s="13" t="str">
        <f>JR$13</f>
        <v>-</v>
      </c>
      <c r="JS16" s="13" t="str">
        <f t="shared" si="170"/>
        <v>-</v>
      </c>
      <c r="JT16" s="13" t="str">
        <f t="shared" si="170"/>
        <v>-</v>
      </c>
      <c r="JU16" s="12">
        <v>1</v>
      </c>
      <c r="JV16" s="13" t="str">
        <f>JV$13</f>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str">
        <f t="shared" si="170"/>
        <v>-</v>
      </c>
      <c r="KF16" s="13" t="str">
        <f t="shared" si="170"/>
        <v>-</v>
      </c>
      <c r="KG16" s="13" t="b">
        <f t="shared" si="170"/>
        <v>1</v>
      </c>
      <c r="KH16" s="12">
        <v>0</v>
      </c>
      <c r="KI16" s="13" t="str">
        <f t="shared" si="170"/>
        <v>-</v>
      </c>
      <c r="KJ16" s="276">
        <v>999999</v>
      </c>
      <c r="KK16" s="276">
        <v>999999</v>
      </c>
      <c r="KL16" s="276">
        <v>999999</v>
      </c>
      <c r="KM16" s="276">
        <v>999999</v>
      </c>
      <c r="KN16" s="276">
        <v>999999</v>
      </c>
      <c r="KO16" s="13" t="str">
        <f t="shared" ref="KO16:KT17" si="171">KO$13</f>
        <v>-</v>
      </c>
      <c r="KP16" s="13" t="str">
        <f t="shared" si="171"/>
        <v>-</v>
      </c>
      <c r="KQ16" s="13" t="str">
        <f t="shared" si="171"/>
        <v>-</v>
      </c>
      <c r="KR16" s="13" t="b">
        <f t="shared" si="171"/>
        <v>1</v>
      </c>
      <c r="KS16" s="13">
        <f t="shared" si="171"/>
        <v>0</v>
      </c>
      <c r="KT16" s="13" t="str">
        <f t="shared" si="171"/>
        <v>-</v>
      </c>
      <c r="KU16" s="13" t="str">
        <f t="shared" ref="KU16:KW17" si="172">KU$13</f>
        <v>-</v>
      </c>
      <c r="KV16" s="13" t="str">
        <f t="shared" si="172"/>
        <v>-</v>
      </c>
      <c r="KW16" s="13" t="str">
        <f t="shared" si="172"/>
        <v>-</v>
      </c>
      <c r="KX16" s="13" t="str">
        <f t="shared" ref="KX16:KZ17" si="173">KX$13</f>
        <v>-</v>
      </c>
      <c r="KY16" s="13" t="str">
        <f t="shared" si="173"/>
        <v>-</v>
      </c>
      <c r="KZ16" s="13" t="str">
        <f t="shared" si="173"/>
        <v>-</v>
      </c>
      <c r="LA16" s="13" t="str">
        <f t="shared" si="170"/>
        <v>-</v>
      </c>
      <c r="LB16" s="13" t="str">
        <f t="shared" si="170"/>
        <v>-</v>
      </c>
      <c r="LC16" s="13" t="str">
        <f t="shared" si="170"/>
        <v>-</v>
      </c>
      <c r="LD16" s="13" t="str">
        <f t="shared" si="170"/>
        <v>-</v>
      </c>
      <c r="LE16" s="13" t="str">
        <f t="shared" si="170"/>
        <v>-</v>
      </c>
      <c r="LF16" s="13">
        <f t="shared" si="170"/>
        <v>500</v>
      </c>
      <c r="LG16" s="13">
        <f t="shared" si="170"/>
        <v>500</v>
      </c>
      <c r="LH16" s="13" t="str">
        <f t="shared" ref="LH16:LJ17" si="174">LH$13</f>
        <v>-</v>
      </c>
      <c r="LI16" s="13" t="str">
        <f t="shared" si="174"/>
        <v>-</v>
      </c>
      <c r="LJ16" s="13" t="str">
        <f t="shared" si="174"/>
        <v>-</v>
      </c>
      <c r="LK16" s="13">
        <f t="shared" si="170"/>
        <v>1</v>
      </c>
      <c r="LL16" s="9"/>
      <c r="LM16" s="13" t="str">
        <f t="shared" si="170"/>
        <v>-</v>
      </c>
      <c r="LN16" s="13" t="str">
        <f t="shared" si="170"/>
        <v>-</v>
      </c>
      <c r="LO16" s="13" t="str">
        <f t="shared" si="170"/>
        <v>-</v>
      </c>
      <c r="LP16" s="13" t="str">
        <f t="shared" si="170"/>
        <v>-</v>
      </c>
      <c r="LQ16" s="13" t="str">
        <f t="shared" si="170"/>
        <v>-</v>
      </c>
      <c r="LR16" s="13" t="str">
        <f t="shared" si="170"/>
        <v>-</v>
      </c>
      <c r="LS16" s="13" t="str">
        <f t="shared" si="170"/>
        <v>-</v>
      </c>
      <c r="LT16" s="13" t="str">
        <f t="shared" si="170"/>
        <v>-</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13">
        <f t="shared" si="170"/>
        <v>1</v>
      </c>
      <c r="ME16" s="13">
        <f t="shared" si="170"/>
        <v>1</v>
      </c>
      <c r="MF16" s="9"/>
      <c r="MG16" s="13" t="str">
        <f t="shared" si="170"/>
        <v>-</v>
      </c>
      <c r="MH16" s="13" t="str">
        <f t="shared" si="170"/>
        <v>-</v>
      </c>
      <c r="MI16" s="13">
        <f t="shared" si="170"/>
        <v>1</v>
      </c>
      <c r="MJ16" s="13">
        <f t="shared" si="170"/>
        <v>0.75</v>
      </c>
      <c r="MK16" s="13">
        <f t="shared" si="170"/>
        <v>0.75</v>
      </c>
      <c r="ML16" s="13">
        <f t="shared" si="170"/>
        <v>0.8</v>
      </c>
      <c r="MM16" s="13">
        <f t="shared" si="170"/>
        <v>0.82499999999999996</v>
      </c>
      <c r="MN16" s="13">
        <f t="shared" si="170"/>
        <v>0.875</v>
      </c>
      <c r="MO16" s="13">
        <f t="shared" si="170"/>
        <v>0.9</v>
      </c>
      <c r="MP16" s="13">
        <f t="shared" si="170"/>
        <v>1</v>
      </c>
      <c r="MQ16" s="13">
        <f t="shared" si="170"/>
        <v>0.875</v>
      </c>
      <c r="MR16" s="477" t="b">
        <v>0</v>
      </c>
      <c r="MS16" s="13">
        <f t="shared" si="170"/>
        <v>74.989999999999995</v>
      </c>
      <c r="MT16" s="13" t="str">
        <f t="shared" si="170"/>
        <v>-</v>
      </c>
      <c r="MU16" s="13" t="str">
        <f t="shared" si="170"/>
        <v>-</v>
      </c>
      <c r="MV16" s="13" t="str">
        <f t="shared" si="170"/>
        <v>-</v>
      </c>
      <c r="MW16" s="13" t="str">
        <f t="shared" si="170"/>
        <v>-</v>
      </c>
      <c r="MX16" s="13" t="str">
        <f t="shared" si="170"/>
        <v>-</v>
      </c>
      <c r="MY16" s="13" t="str">
        <f t="shared" si="170"/>
        <v>-</v>
      </c>
      <c r="MZ16" s="13" t="str">
        <f t="shared" si="170"/>
        <v>-</v>
      </c>
      <c r="NA16" s="13">
        <f t="shared" si="170"/>
        <v>36.99</v>
      </c>
      <c r="NB16" s="13">
        <f t="shared" si="170"/>
        <v>36.99</v>
      </c>
      <c r="NC16" s="13" t="str">
        <f t="shared" si="170"/>
        <v>-</v>
      </c>
      <c r="ND16" s="13" t="str">
        <f t="shared" si="170"/>
        <v>-</v>
      </c>
      <c r="NE16" s="13" t="str">
        <f t="shared" si="170"/>
        <v>-</v>
      </c>
      <c r="NF16" s="13" t="str">
        <f t="shared" si="170"/>
        <v>-</v>
      </c>
      <c r="NG16" s="13" t="str">
        <f t="shared" si="170"/>
        <v>-</v>
      </c>
      <c r="NH16" s="13">
        <f t="shared" si="170"/>
        <v>49.99</v>
      </c>
      <c r="NI16" s="13">
        <f t="shared" si="170"/>
        <v>49.99</v>
      </c>
      <c r="NJ16" s="13">
        <f t="shared" si="170"/>
        <v>49.99</v>
      </c>
      <c r="NK16" s="13">
        <f t="shared" si="170"/>
        <v>49.99</v>
      </c>
      <c r="NL16" s="13">
        <f t="shared" si="170"/>
        <v>49.99</v>
      </c>
      <c r="NM16" s="13">
        <f t="shared" si="170"/>
        <v>49.99</v>
      </c>
      <c r="NN16" s="13">
        <f t="shared" si="170"/>
        <v>49.99</v>
      </c>
      <c r="NO16" s="13">
        <f t="shared" si="170"/>
        <v>49.99</v>
      </c>
      <c r="NP16" s="13">
        <f t="shared" si="170"/>
        <v>412.99</v>
      </c>
      <c r="NQ16" s="13">
        <f t="shared" si="170"/>
        <v>412.99</v>
      </c>
      <c r="NR16" s="13" t="str">
        <f t="shared" si="170"/>
        <v>-</v>
      </c>
      <c r="NS16" s="13" t="str">
        <f t="shared" si="170"/>
        <v>-</v>
      </c>
      <c r="NT16" s="13" t="str">
        <f t="shared" si="170"/>
        <v>-</v>
      </c>
      <c r="NU16" s="13" t="str">
        <f t="shared" si="170"/>
        <v>-</v>
      </c>
      <c r="NV16" s="13" t="str">
        <f t="shared" si="170"/>
        <v>-</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6.8900000000000006</v>
      </c>
      <c r="OD16" s="13">
        <f t="shared" si="170"/>
        <v>6.8900000000000006</v>
      </c>
      <c r="OE16" s="13">
        <f t="shared" si="170"/>
        <v>346.99</v>
      </c>
      <c r="OF16" s="13">
        <f t="shared" si="170"/>
        <v>346.99</v>
      </c>
      <c r="OG16" s="13" t="str">
        <f t="shared" si="170"/>
        <v>-</v>
      </c>
      <c r="OH16" s="13" t="str">
        <f t="shared" si="170"/>
        <v>-</v>
      </c>
      <c r="OI16" s="13" t="str">
        <f t="shared" si="170"/>
        <v>-</v>
      </c>
      <c r="OJ16" s="13" t="str">
        <f t="shared" si="170"/>
        <v>-</v>
      </c>
      <c r="OK16" s="13" t="str">
        <f t="shared" si="170"/>
        <v>-</v>
      </c>
      <c r="OL16" s="13">
        <f t="shared" si="170"/>
        <v>0</v>
      </c>
      <c r="OM16" s="24">
        <v>0</v>
      </c>
    </row>
    <row r="17" spans="1:40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MATCH(TRUE,$JL17:$JN17,0)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7"/>
        <v>-</v>
      </c>
      <c r="AZ17" s="13" t="str">
        <f t="shared" si="157"/>
        <v>-</v>
      </c>
      <c r="BA17" s="13" t="str">
        <f t="shared" si="157"/>
        <v>-</v>
      </c>
      <c r="BB17" s="12" t="b">
        <v>0</v>
      </c>
      <c r="BC17" s="13" t="str">
        <f>BC$13</f>
        <v>-</v>
      </c>
      <c r="BD17" s="19" t="str">
        <f t="shared" ca="1" si="158"/>
        <v>-</v>
      </c>
      <c r="BE17" s="9"/>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13" t="str">
        <f t="shared" si="159"/>
        <v>-</v>
      </c>
      <c r="BP17" s="13" t="str">
        <f t="shared" si="159"/>
        <v>-</v>
      </c>
      <c r="BQ17" s="9"/>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13" t="str">
        <f t="shared" si="159"/>
        <v>-</v>
      </c>
      <c r="CA17" s="13" t="str">
        <f t="shared" si="159"/>
        <v>-</v>
      </c>
      <c r="CB17" s="9"/>
      <c r="CC17" s="12" t="b">
        <v>0</v>
      </c>
      <c r="CD17" s="12" t="b">
        <v>0</v>
      </c>
      <c r="CE17" s="12" t="b">
        <v>0</v>
      </c>
      <c r="CF17" s="12">
        <v>0</v>
      </c>
      <c r="CG17" s="12" t="b">
        <v>1</v>
      </c>
      <c r="CH17" s="13" t="str">
        <f t="shared" si="160"/>
        <v>-</v>
      </c>
      <c r="CI17" s="12" t="b">
        <v>1</v>
      </c>
      <c r="CJ17" s="12">
        <v>0</v>
      </c>
      <c r="CK17" s="13" t="str">
        <f t="shared" si="161"/>
        <v>-</v>
      </c>
      <c r="CL17" s="13">
        <f t="shared" si="161"/>
        <v>1</v>
      </c>
      <c r="CM17" s="13">
        <f t="shared" si="161"/>
        <v>1</v>
      </c>
      <c r="CN17" s="9"/>
      <c r="CO17" s="19" t="str">
        <f t="shared" ca="1" si="162"/>
        <v>-</v>
      </c>
      <c r="CP17" s="19" t="str">
        <f t="shared" ca="1" si="162"/>
        <v>-</v>
      </c>
      <c r="CQ17" s="19" t="str">
        <f t="shared" ca="1" si="162"/>
        <v>-</v>
      </c>
      <c r="CR17" s="19" t="str">
        <f t="shared" ca="1" si="163"/>
        <v>-</v>
      </c>
      <c r="CS17" s="19" t="str">
        <f t="shared" ca="1" si="163"/>
        <v>-</v>
      </c>
      <c r="CT17" s="19" t="str">
        <f t="shared" ca="1" si="163"/>
        <v>-</v>
      </c>
      <c r="CU17" s="19" t="str">
        <f t="shared" ca="1" si="163"/>
        <v>-</v>
      </c>
      <c r="CV17" s="13" t="str">
        <f t="shared" si="161"/>
        <v>-</v>
      </c>
      <c r="CW17" s="13" t="str">
        <f t="shared" si="161"/>
        <v>-</v>
      </c>
      <c r="CX17" s="13" t="str">
        <f t="shared" si="161"/>
        <v>-</v>
      </c>
      <c r="CY17" s="13" t="str">
        <f t="shared" si="161"/>
        <v>-</v>
      </c>
      <c r="CZ17" s="13" t="str">
        <f t="shared" ca="1" si="164"/>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5"/>
        <v>-</v>
      </c>
      <c r="DP17" s="13" t="str">
        <f t="shared" si="166"/>
        <v>-</v>
      </c>
      <c r="DQ17" s="13" t="str">
        <f t="shared" si="165"/>
        <v>-</v>
      </c>
      <c r="DR17" s="13" t="str">
        <f t="shared" si="165"/>
        <v>-</v>
      </c>
      <c r="DS17" s="13" t="str">
        <f t="shared" si="165"/>
        <v>-</v>
      </c>
      <c r="DT17" s="13" t="str">
        <f t="shared" si="165"/>
        <v>-</v>
      </c>
      <c r="DU17" s="13" t="str">
        <f t="shared" si="165"/>
        <v>-</v>
      </c>
      <c r="DV17" s="13" t="str">
        <f t="shared" si="166"/>
        <v>-</v>
      </c>
      <c r="DW17" s="13" t="str">
        <f t="shared" si="166"/>
        <v>-</v>
      </c>
      <c r="DX17" s="13" t="str">
        <f t="shared" si="166"/>
        <v>-</v>
      </c>
      <c r="DY17" s="13" t="str">
        <f t="shared" si="166"/>
        <v>-</v>
      </c>
      <c r="DZ17" s="13" t="str">
        <f t="shared" si="166"/>
        <v>-</v>
      </c>
      <c r="EA17" s="13" t="str">
        <f t="shared" si="166"/>
        <v>-</v>
      </c>
      <c r="EB17" s="13" t="str">
        <f t="shared" si="166"/>
        <v>-</v>
      </c>
      <c r="EC17" s="13" t="str">
        <f t="shared" si="166"/>
        <v>-</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6"/>
        <v>0</v>
      </c>
      <c r="GB17" s="13">
        <f t="shared" si="166"/>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f t="shared" si="167"/>
        <v>0</v>
      </c>
      <c r="ID17" s="13">
        <f t="shared" si="167"/>
        <v>0</v>
      </c>
      <c r="IE17" s="13" t="str">
        <f t="shared" si="168"/>
        <v>-</v>
      </c>
      <c r="IF17" s="9"/>
      <c r="IG17" s="13">
        <f t="shared" si="168"/>
        <v>1</v>
      </c>
      <c r="IH17" s="12" t="s">
        <v>34</v>
      </c>
      <c r="II17" s="13">
        <f t="shared" si="169"/>
        <v>0</v>
      </c>
      <c r="IJ17" s="13" t="str">
        <f t="shared" si="169"/>
        <v>-</v>
      </c>
      <c r="IK17" s="13">
        <f t="shared" si="169"/>
        <v>1</v>
      </c>
      <c r="IL17" s="13">
        <f t="shared" si="169"/>
        <v>0</v>
      </c>
      <c r="IM17" s="13">
        <f t="shared" si="169"/>
        <v>0</v>
      </c>
      <c r="IN17" s="13">
        <f t="shared" si="169"/>
        <v>0</v>
      </c>
      <c r="IO17" s="13">
        <f>IO$13</f>
        <v>0</v>
      </c>
      <c r="IP17" s="13">
        <f>IP$13</f>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0</v>
      </c>
      <c r="JF17" s="13">
        <f t="shared" si="169"/>
        <v>0</v>
      </c>
      <c r="JG17" s="13">
        <f t="shared" si="169"/>
        <v>1</v>
      </c>
      <c r="JH17" s="13">
        <f t="shared" si="169"/>
        <v>0</v>
      </c>
      <c r="JI17" s="13">
        <f t="shared" si="169"/>
        <v>1</v>
      </c>
      <c r="JJ17" s="9"/>
      <c r="JK17" s="13" t="str">
        <f>JK$13</f>
        <v>-</v>
      </c>
      <c r="JL17" s="13" t="b">
        <f t="shared" si="170"/>
        <v>0</v>
      </c>
      <c r="JM17" s="13" t="b">
        <f t="shared" si="170"/>
        <v>0</v>
      </c>
      <c r="JN17" s="13" t="b">
        <f t="shared" si="170"/>
        <v>1</v>
      </c>
      <c r="JO17" s="13">
        <f t="shared" si="170"/>
        <v>1</v>
      </c>
      <c r="JP17" s="13">
        <f t="shared" si="170"/>
        <v>1</v>
      </c>
      <c r="JQ17" s="13" t="str">
        <f t="shared" si="170"/>
        <v>-</v>
      </c>
      <c r="JR17" s="13" t="str">
        <f>JR$13</f>
        <v>-</v>
      </c>
      <c r="JS17" s="13" t="str">
        <f t="shared" si="170"/>
        <v>-</v>
      </c>
      <c r="JT17" s="13" t="str">
        <f t="shared" si="170"/>
        <v>-</v>
      </c>
      <c r="JU17" s="12">
        <v>1</v>
      </c>
      <c r="JV17" s="13" t="str">
        <f>JV$13</f>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str">
        <f t="shared" si="170"/>
        <v>-</v>
      </c>
      <c r="KF17" s="13" t="str">
        <f t="shared" si="170"/>
        <v>-</v>
      </c>
      <c r="KG17" s="13" t="b">
        <f t="shared" si="170"/>
        <v>1</v>
      </c>
      <c r="KH17" s="12">
        <v>0</v>
      </c>
      <c r="KI17" s="13" t="str">
        <f t="shared" si="170"/>
        <v>-</v>
      </c>
      <c r="KJ17" s="276">
        <v>999999</v>
      </c>
      <c r="KK17" s="276">
        <v>999999</v>
      </c>
      <c r="KL17" s="276">
        <v>999999</v>
      </c>
      <c r="KM17" s="276">
        <v>999999</v>
      </c>
      <c r="KN17" s="276">
        <v>999999</v>
      </c>
      <c r="KO17" s="13" t="str">
        <f t="shared" si="171"/>
        <v>-</v>
      </c>
      <c r="KP17" s="13" t="str">
        <f t="shared" si="171"/>
        <v>-</v>
      </c>
      <c r="KQ17" s="13" t="str">
        <f t="shared" si="171"/>
        <v>-</v>
      </c>
      <c r="KR17" s="13" t="b">
        <f t="shared" si="171"/>
        <v>1</v>
      </c>
      <c r="KS17" s="13">
        <f t="shared" si="171"/>
        <v>0</v>
      </c>
      <c r="KT17" s="13" t="str">
        <f t="shared" si="171"/>
        <v>-</v>
      </c>
      <c r="KU17" s="13" t="str">
        <f t="shared" si="172"/>
        <v>-</v>
      </c>
      <c r="KV17" s="13" t="str">
        <f t="shared" si="172"/>
        <v>-</v>
      </c>
      <c r="KW17" s="13" t="str">
        <f t="shared" si="172"/>
        <v>-</v>
      </c>
      <c r="KX17" s="13" t="str">
        <f t="shared" si="173"/>
        <v>-</v>
      </c>
      <c r="KY17" s="13" t="str">
        <f t="shared" si="173"/>
        <v>-</v>
      </c>
      <c r="KZ17" s="13" t="str">
        <f t="shared" si="173"/>
        <v>-</v>
      </c>
      <c r="LA17" s="13" t="str">
        <f t="shared" si="170"/>
        <v>-</v>
      </c>
      <c r="LB17" s="13" t="str">
        <f t="shared" si="170"/>
        <v>-</v>
      </c>
      <c r="LC17" s="13" t="str">
        <f t="shared" si="170"/>
        <v>-</v>
      </c>
      <c r="LD17" s="13" t="str">
        <f t="shared" si="170"/>
        <v>-</v>
      </c>
      <c r="LE17" s="13" t="str">
        <f t="shared" si="170"/>
        <v>-</v>
      </c>
      <c r="LF17" s="13">
        <f t="shared" si="170"/>
        <v>500</v>
      </c>
      <c r="LG17" s="13">
        <f t="shared" si="170"/>
        <v>500</v>
      </c>
      <c r="LH17" s="13" t="str">
        <f t="shared" si="174"/>
        <v>-</v>
      </c>
      <c r="LI17" s="13" t="str">
        <f t="shared" si="174"/>
        <v>-</v>
      </c>
      <c r="LJ17" s="13" t="str">
        <f t="shared" si="174"/>
        <v>-</v>
      </c>
      <c r="LK17" s="13">
        <f t="shared" si="170"/>
        <v>1</v>
      </c>
      <c r="LL17" s="9"/>
      <c r="LM17" s="13" t="str">
        <f t="shared" si="170"/>
        <v>-</v>
      </c>
      <c r="LN17" s="13" t="str">
        <f t="shared" si="170"/>
        <v>-</v>
      </c>
      <c r="LO17" s="13" t="str">
        <f t="shared" si="170"/>
        <v>-</v>
      </c>
      <c r="LP17" s="13" t="str">
        <f t="shared" si="170"/>
        <v>-</v>
      </c>
      <c r="LQ17" s="13" t="str">
        <f t="shared" si="170"/>
        <v>-</v>
      </c>
      <c r="LR17" s="13" t="str">
        <f t="shared" si="170"/>
        <v>-</v>
      </c>
      <c r="LS17" s="13" t="str">
        <f t="shared" si="170"/>
        <v>-</v>
      </c>
      <c r="LT17" s="13" t="str">
        <f t="shared" si="170"/>
        <v>-</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13">
        <f t="shared" si="170"/>
        <v>1</v>
      </c>
      <c r="ME17" s="13">
        <f t="shared" si="170"/>
        <v>1</v>
      </c>
      <c r="MF17" s="9"/>
      <c r="MG17" s="13" t="str">
        <f t="shared" si="170"/>
        <v>-</v>
      </c>
      <c r="MH17" s="13" t="str">
        <f t="shared" si="170"/>
        <v>-</v>
      </c>
      <c r="MI17" s="13">
        <f t="shared" si="170"/>
        <v>1</v>
      </c>
      <c r="MJ17" s="13">
        <f t="shared" si="170"/>
        <v>0.75</v>
      </c>
      <c r="MK17" s="13">
        <f t="shared" si="170"/>
        <v>0.75</v>
      </c>
      <c r="ML17" s="13">
        <f t="shared" si="170"/>
        <v>0.8</v>
      </c>
      <c r="MM17" s="13">
        <f t="shared" si="170"/>
        <v>0.82499999999999996</v>
      </c>
      <c r="MN17" s="13">
        <f t="shared" si="170"/>
        <v>0.875</v>
      </c>
      <c r="MO17" s="13">
        <f t="shared" si="170"/>
        <v>0.9</v>
      </c>
      <c r="MP17" s="13">
        <f t="shared" si="170"/>
        <v>1</v>
      </c>
      <c r="MQ17" s="13">
        <f t="shared" si="170"/>
        <v>0.875</v>
      </c>
      <c r="MR17" s="13" t="b">
        <f t="shared" si="170"/>
        <v>1</v>
      </c>
      <c r="MS17" s="13">
        <f t="shared" si="170"/>
        <v>74.989999999999995</v>
      </c>
      <c r="MT17" s="13" t="str">
        <f t="shared" si="170"/>
        <v>-</v>
      </c>
      <c r="MU17" s="13" t="str">
        <f t="shared" si="170"/>
        <v>-</v>
      </c>
      <c r="MV17" s="13" t="str">
        <f t="shared" si="170"/>
        <v>-</v>
      </c>
      <c r="MW17" s="13" t="str">
        <f t="shared" si="170"/>
        <v>-</v>
      </c>
      <c r="MX17" s="13" t="str">
        <f t="shared" si="170"/>
        <v>-</v>
      </c>
      <c r="MY17" s="13" t="str">
        <f t="shared" si="170"/>
        <v>-</v>
      </c>
      <c r="MZ17" s="13" t="str">
        <f t="shared" si="170"/>
        <v>-</v>
      </c>
      <c r="NA17" s="13">
        <f t="shared" si="170"/>
        <v>36.99</v>
      </c>
      <c r="NB17" s="13">
        <f t="shared" si="170"/>
        <v>36.99</v>
      </c>
      <c r="NC17" s="13" t="str">
        <f t="shared" si="170"/>
        <v>-</v>
      </c>
      <c r="ND17" s="13" t="str">
        <f t="shared" si="170"/>
        <v>-</v>
      </c>
      <c r="NE17" s="13" t="str">
        <f t="shared" si="170"/>
        <v>-</v>
      </c>
      <c r="NF17" s="13" t="str">
        <f t="shared" si="170"/>
        <v>-</v>
      </c>
      <c r="NG17" s="13" t="str">
        <f t="shared" si="170"/>
        <v>-</v>
      </c>
      <c r="NH17" s="13">
        <f t="shared" si="170"/>
        <v>49.99</v>
      </c>
      <c r="NI17" s="13">
        <f t="shared" si="170"/>
        <v>49.99</v>
      </c>
      <c r="NJ17" s="13">
        <f t="shared" si="170"/>
        <v>49.99</v>
      </c>
      <c r="NK17" s="13">
        <f t="shared" si="170"/>
        <v>49.99</v>
      </c>
      <c r="NL17" s="13">
        <f t="shared" si="170"/>
        <v>49.99</v>
      </c>
      <c r="NM17" s="13">
        <f t="shared" si="170"/>
        <v>49.99</v>
      </c>
      <c r="NN17" s="13">
        <f t="shared" si="170"/>
        <v>49.99</v>
      </c>
      <c r="NO17" s="13">
        <f t="shared" si="170"/>
        <v>49.99</v>
      </c>
      <c r="NP17" s="13">
        <f t="shared" si="170"/>
        <v>412.99</v>
      </c>
      <c r="NQ17" s="13">
        <f t="shared" si="170"/>
        <v>412.99</v>
      </c>
      <c r="NR17" s="13" t="str">
        <f t="shared" si="170"/>
        <v>-</v>
      </c>
      <c r="NS17" s="13" t="str">
        <f t="shared" si="170"/>
        <v>-</v>
      </c>
      <c r="NT17" s="13" t="str">
        <f t="shared" si="170"/>
        <v>-</v>
      </c>
      <c r="NU17" s="13" t="str">
        <f t="shared" si="170"/>
        <v>-</v>
      </c>
      <c r="NV17" s="13" t="str">
        <f t="shared" si="170"/>
        <v>-</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6.8900000000000006</v>
      </c>
      <c r="OD17" s="13">
        <f t="shared" si="170"/>
        <v>6.8900000000000006</v>
      </c>
      <c r="OE17" s="13">
        <f t="shared" si="170"/>
        <v>346.99</v>
      </c>
      <c r="OF17" s="13">
        <f t="shared" si="170"/>
        <v>346.99</v>
      </c>
      <c r="OG17" s="13" t="s">
        <v>34</v>
      </c>
      <c r="OH17" s="13" t="str">
        <f t="shared" si="170"/>
        <v>-</v>
      </c>
      <c r="OI17" s="13" t="str">
        <f t="shared" si="170"/>
        <v>-</v>
      </c>
      <c r="OJ17" s="13" t="str">
        <f t="shared" si="170"/>
        <v>-</v>
      </c>
      <c r="OK17" s="13" t="str">
        <f t="shared" si="170"/>
        <v>-</v>
      </c>
      <c r="OL17" s="13">
        <f t="shared" si="170"/>
        <v>0</v>
      </c>
      <c r="OM17" s="24">
        <v>0</v>
      </c>
    </row>
    <row r="18" spans="1:403" outlineLevel="1">
      <c r="A18" s="21">
        <f t="shared" si="156"/>
        <v>13</v>
      </c>
      <c r="B18" s="21">
        <f>$A$16</f>
        <v>11</v>
      </c>
      <c r="C18">
        <v>1</v>
      </c>
      <c r="D18" s="19" t="str">
        <f t="shared" ref="D18:D19" ca="1" si="176">OFFSET(D$5,$B18,0)</f>
        <v>GSM</v>
      </c>
      <c r="E18" t="b">
        <v>0</v>
      </c>
      <c r="F18" t="b">
        <v>0</v>
      </c>
      <c r="G18" t="b">
        <v>0</v>
      </c>
      <c r="N18">
        <f t="shared" ref="N18:N19" si="177">MATCH(TRUE,$JL18:$JN18,0)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78">OFFSET(AX$5,$B18,0)</f>
        <v>0</v>
      </c>
      <c r="AY18" s="19" t="str">
        <f t="shared" ca="1" si="178"/>
        <v>-</v>
      </c>
      <c r="AZ18" s="19" t="str">
        <f t="shared" ca="1" si="178"/>
        <v>-</v>
      </c>
      <c r="BA18" s="19" t="str">
        <f t="shared" ca="1" si="178"/>
        <v>-</v>
      </c>
      <c r="BB18" s="19" t="b">
        <f t="shared" ca="1" si="178"/>
        <v>0</v>
      </c>
      <c r="BC18" s="19" t="str">
        <f ca="1">OFFSET(BC$5,$B18,0)</f>
        <v>-</v>
      </c>
      <c r="BD18" s="19" t="str">
        <f t="shared" ca="1" si="158"/>
        <v>-</v>
      </c>
      <c r="BE18" s="9"/>
      <c r="BF18" s="19" t="str">
        <f t="shared" ref="BF18:BU21" ca="1" si="179">OFFSET(BF$5,$B18,0)</f>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19" t="str">
        <f t="shared" ca="1" si="179"/>
        <v>-</v>
      </c>
      <c r="BP18" s="19" t="str">
        <f t="shared" ca="1" si="179"/>
        <v>-</v>
      </c>
      <c r="BQ18" s="9"/>
      <c r="BR18" s="19" t="str">
        <f t="shared" ca="1" si="179"/>
        <v>-</v>
      </c>
      <c r="BS18" s="19" t="str">
        <f t="shared" ca="1" si="179"/>
        <v>-</v>
      </c>
      <c r="BT18" s="19" t="str">
        <f t="shared" ca="1" si="179"/>
        <v>-</v>
      </c>
      <c r="BU18" s="19" t="str">
        <f t="shared" ca="1" si="179"/>
        <v>-</v>
      </c>
      <c r="BV18" s="19" t="str">
        <f t="shared" ref="BR18:CA21" ca="1" si="180">OFFSET(BV$5,$B18,0)</f>
        <v>-</v>
      </c>
      <c r="BW18" s="19" t="str">
        <f t="shared" ca="1" si="180"/>
        <v>-</v>
      </c>
      <c r="BX18" s="19" t="str">
        <f t="shared" ca="1" si="180"/>
        <v>-</v>
      </c>
      <c r="BY18" s="19" t="str">
        <f t="shared" ca="1" si="180"/>
        <v>-</v>
      </c>
      <c r="BZ18" s="19" t="str">
        <f t="shared" ca="1" si="180"/>
        <v>-</v>
      </c>
      <c r="CA18" s="19" t="str">
        <f t="shared" ca="1" si="180"/>
        <v>-</v>
      </c>
      <c r="CB18" s="9"/>
      <c r="CC18" s="19" t="b">
        <f t="shared" ref="CC18:CM21" ca="1" si="181">OFFSET(CC$5,$B18,0)</f>
        <v>0</v>
      </c>
      <c r="CD18" s="19" t="b">
        <f t="shared" ca="1" si="181"/>
        <v>0</v>
      </c>
      <c r="CE18" s="19" t="b">
        <f t="shared" ca="1" si="181"/>
        <v>0</v>
      </c>
      <c r="CF18" s="19">
        <f t="shared" ca="1" si="181"/>
        <v>0</v>
      </c>
      <c r="CG18" s="19" t="b">
        <f t="shared" ca="1" si="181"/>
        <v>1</v>
      </c>
      <c r="CH18" s="19" t="str">
        <f t="shared" ca="1" si="181"/>
        <v>-</v>
      </c>
      <c r="CI18" s="19" t="b">
        <f t="shared" ca="1" si="181"/>
        <v>1</v>
      </c>
      <c r="CJ18" s="19">
        <f t="shared" ca="1" si="181"/>
        <v>0</v>
      </c>
      <c r="CK18" s="19" t="str">
        <f t="shared" ca="1" si="181"/>
        <v>-</v>
      </c>
      <c r="CL18" s="19">
        <f t="shared" ca="1" si="181"/>
        <v>1</v>
      </c>
      <c r="CM18" s="19">
        <f t="shared" ca="1" si="181"/>
        <v>1</v>
      </c>
      <c r="CN18" s="9"/>
      <c r="CO18" s="19" t="str">
        <f t="shared" ca="1" si="162"/>
        <v>-</v>
      </c>
      <c r="CP18" s="19" t="str">
        <f t="shared" ca="1" si="162"/>
        <v>-</v>
      </c>
      <c r="CQ18" s="19" t="str">
        <f t="shared" ca="1" si="162"/>
        <v>-</v>
      </c>
      <c r="CR18" s="19" t="str">
        <f t="shared" ca="1" si="163"/>
        <v>-</v>
      </c>
      <c r="CS18" s="19" t="str">
        <f t="shared" ca="1" si="163"/>
        <v>-</v>
      </c>
      <c r="CT18" s="19" t="str">
        <f t="shared" ca="1" si="163"/>
        <v>-</v>
      </c>
      <c r="CU18" s="19" t="str">
        <f t="shared" ca="1" si="163"/>
        <v>-</v>
      </c>
      <c r="CV18" s="19" t="str">
        <f t="shared" ref="CV18:EH19" ca="1" si="182">OFFSET(CV$5,$B18,0)</f>
        <v>-</v>
      </c>
      <c r="CW18" s="19" t="str">
        <f t="shared" ca="1" si="182"/>
        <v>-</v>
      </c>
      <c r="CX18" s="19" t="str">
        <f t="shared" ca="1" si="182"/>
        <v>-</v>
      </c>
      <c r="CY18" s="19" t="str">
        <f t="shared" ca="1" si="182"/>
        <v>-</v>
      </c>
      <c r="CZ18" s="19" t="str">
        <f t="shared" ca="1" si="164"/>
        <v>-</v>
      </c>
      <c r="DA18" s="19">
        <f t="shared" ca="1" si="182"/>
        <v>0.125</v>
      </c>
      <c r="DB18" s="19">
        <f t="shared" ca="1" si="182"/>
        <v>0.3</v>
      </c>
      <c r="DC18" s="19">
        <f t="shared" ca="1" si="182"/>
        <v>-0.05</v>
      </c>
      <c r="DD18" s="19">
        <f t="shared" ca="1" si="182"/>
        <v>0.1</v>
      </c>
      <c r="DE18" s="19">
        <f t="shared" ca="1" si="182"/>
        <v>0.25</v>
      </c>
      <c r="DF18" s="19">
        <f t="shared" ca="1" si="182"/>
        <v>-0.05</v>
      </c>
      <c r="DG18" s="19">
        <f t="shared" ca="1" si="182"/>
        <v>0.05</v>
      </c>
      <c r="DH18" s="19">
        <f t="shared" ca="1" si="182"/>
        <v>0.1</v>
      </c>
      <c r="DI18" s="19">
        <f t="shared" ca="1" si="182"/>
        <v>-0.02</v>
      </c>
      <c r="DJ18" s="19">
        <f t="shared" ca="1" si="182"/>
        <v>0.1</v>
      </c>
      <c r="DK18" s="19">
        <f t="shared" ca="1" si="182"/>
        <v>0.25</v>
      </c>
      <c r="DL18" s="19">
        <f t="shared" ca="1" si="182"/>
        <v>-0.05</v>
      </c>
      <c r="DM18" s="19">
        <f t="shared" ca="1" si="182"/>
        <v>1</v>
      </c>
      <c r="DN18" s="19">
        <f t="shared" ca="1" si="182"/>
        <v>1</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t="str">
        <f t="shared" ca="1" si="182"/>
        <v>-</v>
      </c>
      <c r="EC18" s="19" t="str">
        <f t="shared" ca="1" si="182"/>
        <v>-</v>
      </c>
      <c r="ED18" s="19">
        <f t="shared" ca="1" si="182"/>
        <v>0</v>
      </c>
      <c r="EE18" s="19">
        <f t="shared" ca="1" si="182"/>
        <v>0</v>
      </c>
      <c r="EF18" s="19">
        <f t="shared" ca="1" si="182"/>
        <v>0</v>
      </c>
      <c r="EG18" s="19">
        <f t="shared" ca="1" si="182"/>
        <v>0</v>
      </c>
      <c r="EH18" s="19">
        <f t="shared" ca="1" si="182"/>
        <v>0</v>
      </c>
      <c r="EI18" s="19">
        <f t="shared" ref="EI18:GO21" ca="1" si="183">OFFSET(EI$5,$B18,0)</f>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ca="1" si="183"/>
        <v>0</v>
      </c>
      <c r="GO18" s="19">
        <f t="shared" ca="1" si="183"/>
        <v>0</v>
      </c>
      <c r="GP18" s="19">
        <f t="shared" ref="GP18:ID21" ca="1" si="184">OFFSET(GP$5,$B18,0)</f>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f t="shared" ca="1" si="184"/>
        <v>0</v>
      </c>
      <c r="ID18" s="19">
        <f t="shared" ca="1" si="184"/>
        <v>0</v>
      </c>
      <c r="IE18" s="19" t="str">
        <f t="shared" ref="IE18:IE19" ca="1" si="185">OFFSET(IE$5,$B18,0)</f>
        <v>-</v>
      </c>
      <c r="IF18" s="9"/>
      <c r="IG18" s="19">
        <f t="shared" ref="IG18:JC21" ca="1" si="186">OFFSET(IG$5,$B18,0)</f>
        <v>1</v>
      </c>
      <c r="IH18" s="19" t="str">
        <f t="shared" ca="1" si="186"/>
        <v>-</v>
      </c>
      <c r="II18" s="19">
        <f t="shared" ca="1" si="186"/>
        <v>0</v>
      </c>
      <c r="IJ18" s="19" t="str">
        <f t="shared" ca="1" si="186"/>
        <v>-</v>
      </c>
      <c r="IK18" s="19">
        <f t="shared" ca="1" si="186"/>
        <v>1</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ca="1" si="186"/>
        <v>0</v>
      </c>
      <c r="JC18" s="19">
        <f t="shared" ca="1" si="186"/>
        <v>0</v>
      </c>
      <c r="JD18" s="19">
        <f t="shared" ref="JD18:JI19" ca="1" si="187">OFFSET(JD$5,$B18,0)</f>
        <v>0</v>
      </c>
      <c r="JE18" s="19">
        <f t="shared" ca="1" si="187"/>
        <v>0</v>
      </c>
      <c r="JF18" s="19">
        <f t="shared" ca="1" si="187"/>
        <v>0</v>
      </c>
      <c r="JG18" s="19">
        <f t="shared" ca="1" si="187"/>
        <v>1</v>
      </c>
      <c r="JH18" s="19">
        <f t="shared" ca="1" si="187"/>
        <v>0</v>
      </c>
      <c r="JI18" s="19">
        <f t="shared" ca="1" si="187"/>
        <v>1</v>
      </c>
      <c r="JJ18" s="9"/>
      <c r="JK18" s="19" t="str">
        <f ca="1">OFFSET(JK$5,$B18,0)</f>
        <v>-</v>
      </c>
      <c r="JL18" s="12" t="b">
        <v>0</v>
      </c>
      <c r="JM18" s="12" t="b">
        <v>1</v>
      </c>
      <c r="JN18" s="12" t="b">
        <v>0</v>
      </c>
      <c r="JO18" s="19">
        <f t="shared" ref="JO18:KQ19" ca="1" si="188">OFFSET(JO$5,$B18,0)</f>
        <v>1</v>
      </c>
      <c r="JP18" s="19">
        <f t="shared" ca="1" si="188"/>
        <v>1</v>
      </c>
      <c r="JQ18" s="19" t="str">
        <f t="shared" ca="1" si="188"/>
        <v>-</v>
      </c>
      <c r="JR18" s="19" t="str">
        <f t="shared" ca="1" si="188"/>
        <v>-</v>
      </c>
      <c r="JS18" s="19" t="str">
        <f t="shared" ca="1" si="188"/>
        <v>-</v>
      </c>
      <c r="JT18" s="19" t="str">
        <f t="shared" ca="1" si="188"/>
        <v>-</v>
      </c>
      <c r="JU18" s="19">
        <f t="shared" ca="1" si="188"/>
        <v>1</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str">
        <f t="shared" ca="1" si="188"/>
        <v>-</v>
      </c>
      <c r="KF18" s="19" t="str">
        <f t="shared" ca="1" si="188"/>
        <v>-</v>
      </c>
      <c r="KG18" s="19" t="b">
        <f t="shared" ca="1" si="188"/>
        <v>1</v>
      </c>
      <c r="KH18" s="19">
        <f t="shared" ca="1" si="188"/>
        <v>0</v>
      </c>
      <c r="KI18" s="19" t="str">
        <f t="shared" ca="1" si="188"/>
        <v>-</v>
      </c>
      <c r="KJ18" s="19">
        <f t="shared" ca="1" si="188"/>
        <v>999999</v>
      </c>
      <c r="KK18" s="19">
        <f t="shared" ca="1" si="188"/>
        <v>999999</v>
      </c>
      <c r="KL18" s="19">
        <f t="shared" ca="1" si="188"/>
        <v>999999</v>
      </c>
      <c r="KM18" s="19">
        <f t="shared" ca="1" si="188"/>
        <v>999999</v>
      </c>
      <c r="KN18" s="19">
        <f t="shared" ca="1" si="188"/>
        <v>999999</v>
      </c>
      <c r="KO18" s="19" t="str">
        <f t="shared" ca="1" si="188"/>
        <v>-</v>
      </c>
      <c r="KP18" s="19" t="str">
        <f t="shared" ca="1" si="188"/>
        <v>-</v>
      </c>
      <c r="KQ18" s="19" t="str">
        <f t="shared" ca="1" si="188"/>
        <v>-</v>
      </c>
      <c r="KR18" s="19" t="b">
        <f t="shared" ref="KR18:LJ19" ca="1" si="189">OFFSET(KR$5,$B18,0)</f>
        <v>1</v>
      </c>
      <c r="KS18" s="19">
        <f t="shared" ca="1" si="189"/>
        <v>0</v>
      </c>
      <c r="KT18" s="19" t="str">
        <f t="shared" ca="1" si="189"/>
        <v>-</v>
      </c>
      <c r="KU18" s="19" t="str">
        <f t="shared" ca="1" si="189"/>
        <v>-</v>
      </c>
      <c r="KV18" s="19" t="str">
        <f t="shared" ca="1" si="189"/>
        <v>-</v>
      </c>
      <c r="KW18" s="19" t="str">
        <f t="shared" ca="1" si="189"/>
        <v>-</v>
      </c>
      <c r="KX18" s="19" t="str">
        <f t="shared" ca="1" si="189"/>
        <v>-</v>
      </c>
      <c r="KY18" s="19" t="str">
        <f t="shared" ref="KY18:KZ21" ca="1" si="190">OFFSET(KY$5,$B18,0)</f>
        <v>-</v>
      </c>
      <c r="KZ18" s="19" t="str">
        <f t="shared" ca="1" si="190"/>
        <v>-</v>
      </c>
      <c r="LA18" s="19" t="str">
        <f t="shared" ca="1" si="189"/>
        <v>-</v>
      </c>
      <c r="LB18" s="19" t="str">
        <f t="shared" ca="1" si="189"/>
        <v>-</v>
      </c>
      <c r="LC18" s="19" t="str">
        <f t="shared" ca="1" si="189"/>
        <v>-</v>
      </c>
      <c r="LD18" s="19" t="str">
        <f t="shared" ca="1" si="189"/>
        <v>-</v>
      </c>
      <c r="LE18" s="19" t="str">
        <f t="shared" ca="1" si="189"/>
        <v>-</v>
      </c>
      <c r="LF18" s="19">
        <f t="shared" ca="1" si="189"/>
        <v>500</v>
      </c>
      <c r="LG18" s="19">
        <f t="shared" ca="1" si="189"/>
        <v>500</v>
      </c>
      <c r="LH18" s="19" t="str">
        <f t="shared" ca="1" si="189"/>
        <v>-</v>
      </c>
      <c r="LI18" s="19" t="str">
        <f t="shared" ca="1" si="189"/>
        <v>-</v>
      </c>
      <c r="LJ18" s="19" t="str">
        <f t="shared" ca="1" si="189"/>
        <v>-</v>
      </c>
      <c r="LK18" s="19">
        <f t="shared" ref="LK18:LK19" ca="1" si="191">OFFSET(LK$5,$B18,0)</f>
        <v>1</v>
      </c>
      <c r="LL18" s="9"/>
      <c r="LM18" s="19" t="str">
        <f t="shared" ref="LM18:ME19" ca="1" si="192">OFFSET(LM$5,$B18,0)</f>
        <v>-</v>
      </c>
      <c r="LN18" s="19" t="str">
        <f t="shared" ca="1" si="192"/>
        <v>-</v>
      </c>
      <c r="LO18" s="19" t="str">
        <f t="shared" ca="1" si="192"/>
        <v>-</v>
      </c>
      <c r="LP18" s="19" t="str">
        <f t="shared" ca="1" si="192"/>
        <v>-</v>
      </c>
      <c r="LQ18" s="19" t="str">
        <f t="shared" ca="1" si="192"/>
        <v>-</v>
      </c>
      <c r="LR18" s="19" t="str">
        <f t="shared" ca="1" si="192"/>
        <v>-</v>
      </c>
      <c r="LS18" s="19" t="str">
        <f t="shared" ca="1" si="192"/>
        <v>-</v>
      </c>
      <c r="LT18" s="19" t="str">
        <f t="shared" ca="1" si="192"/>
        <v>-</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19">
        <f t="shared" ca="1" si="192"/>
        <v>1</v>
      </c>
      <c r="ME18" s="19">
        <f t="shared" ca="1" si="192"/>
        <v>1</v>
      </c>
      <c r="MF18" s="9"/>
      <c r="MG18" s="19" t="str">
        <f t="shared" ref="MG18:MV19" ca="1" si="193">OFFSET(MG$5,$B18,0)</f>
        <v>-</v>
      </c>
      <c r="MH18" s="19" t="str">
        <f t="shared" ca="1" si="193"/>
        <v>-</v>
      </c>
      <c r="MI18" s="19">
        <f t="shared" ca="1" si="193"/>
        <v>1</v>
      </c>
      <c r="MJ18" s="19">
        <f t="shared" ca="1" si="193"/>
        <v>0.75</v>
      </c>
      <c r="MK18" s="19">
        <f t="shared" ca="1" si="193"/>
        <v>0.75</v>
      </c>
      <c r="ML18" s="19">
        <f t="shared" ca="1" si="193"/>
        <v>0.8</v>
      </c>
      <c r="MM18" s="19">
        <f t="shared" ca="1" si="193"/>
        <v>0.82499999999999996</v>
      </c>
      <c r="MN18" s="19">
        <f t="shared" ca="1" si="193"/>
        <v>0.875</v>
      </c>
      <c r="MO18" s="19">
        <f t="shared" ca="1" si="193"/>
        <v>0.9</v>
      </c>
      <c r="MP18" s="19">
        <f t="shared" ca="1" si="193"/>
        <v>1</v>
      </c>
      <c r="MQ18" s="19">
        <f t="shared" ca="1" si="193"/>
        <v>0.875</v>
      </c>
      <c r="MR18" s="19" t="b">
        <f ca="1">OFFSET(MR$5,$B18,0)</f>
        <v>0</v>
      </c>
      <c r="MS18" s="19">
        <f t="shared" ca="1" si="193"/>
        <v>74.989999999999995</v>
      </c>
      <c r="MT18" s="19" t="str">
        <f t="shared" ca="1" si="193"/>
        <v>-</v>
      </c>
      <c r="MU18" s="19" t="str">
        <f t="shared" ca="1" si="193"/>
        <v>-</v>
      </c>
      <c r="MV18" s="19" t="str">
        <f t="shared" ca="1" si="193"/>
        <v>-</v>
      </c>
      <c r="MW18" s="19" t="str">
        <f t="shared" ref="MR18:OK19" ca="1" si="194">OFFSET(MW$5,$B18,0)</f>
        <v>-</v>
      </c>
      <c r="MX18" s="19" t="str">
        <f t="shared" ca="1" si="194"/>
        <v>-</v>
      </c>
      <c r="MY18" s="19" t="str">
        <f t="shared" ca="1" si="194"/>
        <v>-</v>
      </c>
      <c r="MZ18" s="19" t="str">
        <f t="shared" ca="1" si="194"/>
        <v>-</v>
      </c>
      <c r="NA18" s="19">
        <f t="shared" ca="1" si="194"/>
        <v>36.99</v>
      </c>
      <c r="NB18" s="19">
        <f t="shared" ca="1" si="194"/>
        <v>36.99</v>
      </c>
      <c r="NC18" s="19" t="str">
        <f t="shared" ca="1" si="194"/>
        <v>-</v>
      </c>
      <c r="ND18" s="19" t="str">
        <f t="shared" ca="1" si="194"/>
        <v>-</v>
      </c>
      <c r="NE18" s="19" t="str">
        <f t="shared" ca="1" si="194"/>
        <v>-</v>
      </c>
      <c r="NF18" s="19" t="str">
        <f t="shared" ca="1" si="194"/>
        <v>-</v>
      </c>
      <c r="NG18" s="19" t="str">
        <f t="shared" ca="1" si="194"/>
        <v>-</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49.99</v>
      </c>
      <c r="NO18" s="19">
        <f t="shared" ca="1" si="194"/>
        <v>49.99</v>
      </c>
      <c r="NP18" s="19">
        <f t="shared" ca="1" si="194"/>
        <v>412.99</v>
      </c>
      <c r="NQ18" s="19">
        <f t="shared" ca="1" si="194"/>
        <v>412.99</v>
      </c>
      <c r="NR18" s="19" t="str">
        <f t="shared" ca="1" si="194"/>
        <v>-</v>
      </c>
      <c r="NS18" s="19" t="str">
        <f t="shared" ca="1" si="194"/>
        <v>-</v>
      </c>
      <c r="NT18" s="19" t="str">
        <f t="shared" ca="1" si="194"/>
        <v>-</v>
      </c>
      <c r="NU18" s="19" t="str">
        <f t="shared" ca="1" si="194"/>
        <v>-</v>
      </c>
      <c r="NV18" s="19" t="str">
        <f t="shared" ca="1" si="194"/>
        <v>-</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6.8900000000000006</v>
      </c>
      <c r="OD18" s="19">
        <f t="shared" ca="1" si="194"/>
        <v>6.8900000000000006</v>
      </c>
      <c r="OE18" s="19">
        <f t="shared" ca="1" si="194"/>
        <v>346.99</v>
      </c>
      <c r="OF18" s="19">
        <f t="shared" ca="1" si="194"/>
        <v>346.99</v>
      </c>
      <c r="OG18" s="19" t="str">
        <f t="shared" ca="1" si="194"/>
        <v>-</v>
      </c>
      <c r="OH18" s="19" t="str">
        <f t="shared" ca="1" si="194"/>
        <v>-</v>
      </c>
      <c r="OI18" s="19" t="str">
        <f t="shared" ca="1" si="194"/>
        <v>-</v>
      </c>
      <c r="OJ18" s="19" t="str">
        <f t="shared" ca="1" si="194"/>
        <v>-</v>
      </c>
      <c r="OK18" s="19" t="str">
        <f t="shared" ca="1" si="194"/>
        <v>-</v>
      </c>
      <c r="OL18" s="19">
        <f t="shared" ref="OL18:OL19" ca="1" si="195">OFFSET(OL$5,$B18,0)</f>
        <v>0</v>
      </c>
      <c r="OM18" s="24">
        <v>0</v>
      </c>
    </row>
    <row r="19" spans="1:40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78"/>
        <v>0</v>
      </c>
      <c r="AY19" s="19" t="str">
        <f t="shared" ca="1" si="178"/>
        <v>-</v>
      </c>
      <c r="AZ19" s="19" t="str">
        <f t="shared" ca="1" si="178"/>
        <v>-</v>
      </c>
      <c r="BA19" s="19" t="str">
        <f t="shared" ca="1" si="178"/>
        <v>-</v>
      </c>
      <c r="BB19" s="19" t="b">
        <f t="shared" ca="1" si="178"/>
        <v>0</v>
      </c>
      <c r="BC19" s="19" t="str">
        <f ca="1">OFFSET(BC$5,$B19,0)</f>
        <v>-</v>
      </c>
      <c r="BD19" s="19" t="str">
        <f t="shared" ca="1" si="158"/>
        <v>-</v>
      </c>
      <c r="BE19" s="9"/>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19" t="str">
        <f t="shared" ca="1" si="179"/>
        <v>-</v>
      </c>
      <c r="BP19" s="19" t="str">
        <f t="shared" ca="1" si="179"/>
        <v>-</v>
      </c>
      <c r="BQ19" s="9"/>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19" t="str">
        <f t="shared" ca="1" si="180"/>
        <v>-</v>
      </c>
      <c r="CA19" s="19" t="str">
        <f t="shared" ca="1" si="180"/>
        <v>-</v>
      </c>
      <c r="CB19" s="9"/>
      <c r="CC19" s="19" t="b">
        <f t="shared" ca="1" si="181"/>
        <v>0</v>
      </c>
      <c r="CD19" s="19" t="b">
        <v>1</v>
      </c>
      <c r="CE19" s="19" t="b">
        <f t="shared" ca="1" si="181"/>
        <v>0</v>
      </c>
      <c r="CF19" s="19">
        <f t="shared" ca="1" si="181"/>
        <v>0</v>
      </c>
      <c r="CG19" s="19" t="b">
        <f t="shared" ca="1" si="181"/>
        <v>1</v>
      </c>
      <c r="CH19" s="19" t="str">
        <f t="shared" ca="1" si="181"/>
        <v>-</v>
      </c>
      <c r="CI19" s="19" t="b">
        <f t="shared" ca="1" si="181"/>
        <v>1</v>
      </c>
      <c r="CJ19" s="19">
        <f t="shared" ca="1" si="181"/>
        <v>0</v>
      </c>
      <c r="CK19" s="19" t="str">
        <f t="shared" ca="1" si="181"/>
        <v>-</v>
      </c>
      <c r="CL19" s="19">
        <f t="shared" ca="1" si="181"/>
        <v>1</v>
      </c>
      <c r="CM19" s="19">
        <f t="shared" ca="1" si="181"/>
        <v>1</v>
      </c>
      <c r="CN19" s="9"/>
      <c r="CO19" s="19" t="str">
        <f t="shared" ca="1" si="162"/>
        <v>-</v>
      </c>
      <c r="CP19" s="19" t="str">
        <f t="shared" ca="1" si="162"/>
        <v>-</v>
      </c>
      <c r="CQ19" s="19" t="str">
        <f t="shared" ca="1" si="162"/>
        <v>-</v>
      </c>
      <c r="CR19" s="19" t="str">
        <f t="shared" ca="1" si="163"/>
        <v>-</v>
      </c>
      <c r="CS19" s="19" t="str">
        <f t="shared" ca="1" si="163"/>
        <v>-</v>
      </c>
      <c r="CT19" s="19" t="str">
        <f t="shared" ca="1" si="163"/>
        <v>-</v>
      </c>
      <c r="CU19" s="19" t="str">
        <f t="shared" ca="1" si="163"/>
        <v>-</v>
      </c>
      <c r="CV19" s="19" t="str">
        <f t="shared" ca="1" si="182"/>
        <v>-</v>
      </c>
      <c r="CW19" s="19" t="str">
        <f t="shared" ca="1" si="182"/>
        <v>-</v>
      </c>
      <c r="CX19" s="19" t="str">
        <f t="shared" ca="1" si="182"/>
        <v>-</v>
      </c>
      <c r="CY19" s="19" t="str">
        <f t="shared" ca="1" si="182"/>
        <v>-</v>
      </c>
      <c r="CZ19" s="19" t="str">
        <f t="shared" ca="1" si="164"/>
        <v>-</v>
      </c>
      <c r="DA19" s="19">
        <f t="shared" ca="1" si="182"/>
        <v>0.125</v>
      </c>
      <c r="DB19" s="19">
        <f t="shared" ca="1" si="182"/>
        <v>0.3</v>
      </c>
      <c r="DC19" s="19">
        <f t="shared" ca="1" si="182"/>
        <v>-0.05</v>
      </c>
      <c r="DD19" s="19">
        <f t="shared" ca="1" si="182"/>
        <v>0.1</v>
      </c>
      <c r="DE19" s="19">
        <f t="shared" ca="1" si="182"/>
        <v>0.25</v>
      </c>
      <c r="DF19" s="19">
        <f t="shared" ca="1" si="182"/>
        <v>-0.05</v>
      </c>
      <c r="DG19" s="19">
        <f t="shared" ca="1" si="182"/>
        <v>0.05</v>
      </c>
      <c r="DH19" s="19">
        <f t="shared" ca="1" si="182"/>
        <v>0.1</v>
      </c>
      <c r="DI19" s="19">
        <f t="shared" ca="1" si="182"/>
        <v>-0.02</v>
      </c>
      <c r="DJ19" s="19">
        <f t="shared" ca="1" si="182"/>
        <v>0.1</v>
      </c>
      <c r="DK19" s="19">
        <f t="shared" ca="1" si="182"/>
        <v>0.25</v>
      </c>
      <c r="DL19" s="19">
        <f t="shared" ca="1" si="182"/>
        <v>-0.05</v>
      </c>
      <c r="DM19" s="19">
        <f t="shared" ca="1" si="182"/>
        <v>1</v>
      </c>
      <c r="DN19" s="19">
        <f t="shared" ca="1" si="182"/>
        <v>1</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t="str">
        <f t="shared" ca="1" si="182"/>
        <v>-</v>
      </c>
      <c r="EC19" s="19" t="str">
        <f t="shared" ca="1" si="182"/>
        <v>-</v>
      </c>
      <c r="ED19" s="19">
        <f t="shared" ca="1" si="182"/>
        <v>0</v>
      </c>
      <c r="EE19" s="19">
        <f t="shared" ca="1" si="182"/>
        <v>0</v>
      </c>
      <c r="EF19" s="19">
        <f t="shared" ca="1" si="182"/>
        <v>0</v>
      </c>
      <c r="EG19" s="19">
        <f t="shared" ca="1" si="182"/>
        <v>0</v>
      </c>
      <c r="EH19" s="19">
        <f t="shared" ref="EH19:GN20" ca="1" si="197">OFFSET(EH$5,$B19,0)</f>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97"/>
        <v>0</v>
      </c>
      <c r="GN19" s="19">
        <f t="shared" ca="1" si="197"/>
        <v>0</v>
      </c>
      <c r="GO19" s="19">
        <f t="shared" ca="1" si="183"/>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f t="shared" ca="1" si="184"/>
        <v>0</v>
      </c>
      <c r="ID19" s="19">
        <f t="shared" ca="1" si="184"/>
        <v>0</v>
      </c>
      <c r="IE19" s="19" t="str">
        <f t="shared" ca="1" si="185"/>
        <v>-</v>
      </c>
      <c r="IF19" s="9"/>
      <c r="IG19" s="19">
        <f t="shared" ca="1" si="186"/>
        <v>1</v>
      </c>
      <c r="IH19" s="19" t="str">
        <f t="shared" ca="1" si="186"/>
        <v>-</v>
      </c>
      <c r="II19" s="19">
        <f t="shared" ca="1" si="186"/>
        <v>0</v>
      </c>
      <c r="IJ19" s="19" t="str">
        <f t="shared" ca="1" si="186"/>
        <v>-</v>
      </c>
      <c r="IK19" s="19">
        <f t="shared" ca="1" si="186"/>
        <v>1</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6"/>
        <v>0</v>
      </c>
      <c r="JC19" s="19">
        <f t="shared" ca="1" si="186"/>
        <v>0</v>
      </c>
      <c r="JD19" s="19">
        <f t="shared" ca="1" si="187"/>
        <v>0</v>
      </c>
      <c r="JE19" s="19">
        <f t="shared" ca="1" si="187"/>
        <v>0</v>
      </c>
      <c r="JF19" s="19">
        <f t="shared" ca="1" si="187"/>
        <v>0</v>
      </c>
      <c r="JG19" s="19">
        <f t="shared" ca="1" si="187"/>
        <v>1</v>
      </c>
      <c r="JH19" s="19">
        <f t="shared" ca="1" si="187"/>
        <v>0</v>
      </c>
      <c r="JI19" s="19">
        <f t="shared" ca="1" si="187"/>
        <v>1</v>
      </c>
      <c r="JJ19" s="9"/>
      <c r="JK19" s="19" t="str">
        <f ca="1">OFFSET(JK$5,$B19,0)</f>
        <v>-</v>
      </c>
      <c r="JL19" s="12" t="b">
        <v>1</v>
      </c>
      <c r="JM19" s="12" t="b">
        <v>0</v>
      </c>
      <c r="JN19" s="12" t="b">
        <v>0</v>
      </c>
      <c r="JO19" s="19">
        <f t="shared" ca="1" si="188"/>
        <v>1</v>
      </c>
      <c r="JP19" s="19">
        <f t="shared" ca="1" si="188"/>
        <v>1</v>
      </c>
      <c r="JQ19" s="19" t="str">
        <f t="shared" ca="1" si="188"/>
        <v>-</v>
      </c>
      <c r="JR19" s="19" t="str">
        <f t="shared" ca="1" si="188"/>
        <v>-</v>
      </c>
      <c r="JS19" s="19" t="str">
        <f t="shared" ca="1" si="188"/>
        <v>-</v>
      </c>
      <c r="JT19" s="19" t="str">
        <f t="shared" ca="1" si="188"/>
        <v>-</v>
      </c>
      <c r="JU19" s="19">
        <f t="shared" ca="1" si="188"/>
        <v>1</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str">
        <f t="shared" ca="1" si="188"/>
        <v>-</v>
      </c>
      <c r="KF19" s="19" t="str">
        <f t="shared" ca="1" si="188"/>
        <v>-</v>
      </c>
      <c r="KG19" s="19" t="b">
        <f t="shared" ca="1" si="188"/>
        <v>1</v>
      </c>
      <c r="KH19" s="19">
        <f t="shared" ca="1" si="188"/>
        <v>0</v>
      </c>
      <c r="KI19" s="19" t="str">
        <f t="shared" ca="1" si="188"/>
        <v>-</v>
      </c>
      <c r="KJ19" s="19">
        <f t="shared" ca="1" si="188"/>
        <v>999999</v>
      </c>
      <c r="KK19" s="19">
        <f t="shared" ca="1" si="188"/>
        <v>999999</v>
      </c>
      <c r="KL19" s="19">
        <f t="shared" ca="1" si="188"/>
        <v>999999</v>
      </c>
      <c r="KM19" s="19">
        <f t="shared" ca="1" si="188"/>
        <v>999999</v>
      </c>
      <c r="KN19" s="19">
        <f t="shared" ca="1" si="188"/>
        <v>999999</v>
      </c>
      <c r="KO19" s="19" t="str">
        <f t="shared" ca="1" si="188"/>
        <v>-</v>
      </c>
      <c r="KP19" s="19" t="str">
        <f t="shared" ca="1" si="188"/>
        <v>-</v>
      </c>
      <c r="KQ19" s="19" t="str">
        <f t="shared" ca="1" si="188"/>
        <v>-</v>
      </c>
      <c r="KR19" s="19" t="b">
        <f t="shared" ca="1" si="189"/>
        <v>1</v>
      </c>
      <c r="KS19" s="19">
        <f t="shared" ca="1" si="189"/>
        <v>0</v>
      </c>
      <c r="KT19" s="19" t="str">
        <f t="shared" ca="1" si="189"/>
        <v>-</v>
      </c>
      <c r="KU19" s="19" t="str">
        <f t="shared" ca="1" si="189"/>
        <v>-</v>
      </c>
      <c r="KV19" s="19" t="str">
        <f t="shared" ca="1" si="189"/>
        <v>-</v>
      </c>
      <c r="KW19" s="19" t="str">
        <f t="shared" ca="1" si="189"/>
        <v>-</v>
      </c>
      <c r="KX19" s="19" t="str">
        <f t="shared" ca="1" si="189"/>
        <v>-</v>
      </c>
      <c r="KY19" s="19" t="str">
        <f t="shared" ca="1" si="190"/>
        <v>-</v>
      </c>
      <c r="KZ19" s="19" t="str">
        <f t="shared" ca="1" si="190"/>
        <v>-</v>
      </c>
      <c r="LA19" s="19" t="str">
        <f t="shared" ca="1" si="189"/>
        <v>-</v>
      </c>
      <c r="LB19" s="19" t="str">
        <f t="shared" ca="1" si="189"/>
        <v>-</v>
      </c>
      <c r="LC19" s="19" t="str">
        <f t="shared" ca="1" si="189"/>
        <v>-</v>
      </c>
      <c r="LD19" s="19" t="str">
        <f t="shared" ca="1" si="189"/>
        <v>-</v>
      </c>
      <c r="LE19" s="19" t="str">
        <f t="shared" ca="1" si="189"/>
        <v>-</v>
      </c>
      <c r="LF19" s="19">
        <f t="shared" ca="1" si="189"/>
        <v>500</v>
      </c>
      <c r="LG19" s="19">
        <f t="shared" ca="1" si="189"/>
        <v>500</v>
      </c>
      <c r="LH19" s="19" t="str">
        <f t="shared" ca="1" si="189"/>
        <v>-</v>
      </c>
      <c r="LI19" s="19" t="str">
        <f t="shared" ca="1" si="189"/>
        <v>-</v>
      </c>
      <c r="LJ19" s="19" t="str">
        <f t="shared" ca="1" si="189"/>
        <v>-</v>
      </c>
      <c r="LK19" s="19">
        <f t="shared" ca="1" si="191"/>
        <v>1</v>
      </c>
      <c r="LL19" s="9"/>
      <c r="LM19" s="19" t="str">
        <f t="shared" ca="1" si="192"/>
        <v>-</v>
      </c>
      <c r="LN19" s="19" t="str">
        <f t="shared" ca="1" si="192"/>
        <v>-</v>
      </c>
      <c r="LO19" s="19" t="str">
        <f t="shared" ca="1" si="192"/>
        <v>-</v>
      </c>
      <c r="LP19" s="19" t="str">
        <f t="shared" ca="1" si="192"/>
        <v>-</v>
      </c>
      <c r="LQ19" s="19" t="str">
        <f t="shared" ca="1" si="192"/>
        <v>-</v>
      </c>
      <c r="LR19" s="19" t="str">
        <f t="shared" ca="1" si="192"/>
        <v>-</v>
      </c>
      <c r="LS19" s="19" t="str">
        <f t="shared" ca="1" si="192"/>
        <v>-</v>
      </c>
      <c r="LT19" s="19" t="str">
        <f t="shared" ca="1" si="192"/>
        <v>-</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19">
        <f t="shared" ca="1" si="192"/>
        <v>1</v>
      </c>
      <c r="ME19" s="19">
        <f t="shared" ca="1" si="192"/>
        <v>1</v>
      </c>
      <c r="MF19" s="9"/>
      <c r="MG19" s="19" t="str">
        <f t="shared" ca="1" si="193"/>
        <v>-</v>
      </c>
      <c r="MH19" s="19" t="str">
        <f t="shared" ca="1" si="193"/>
        <v>-</v>
      </c>
      <c r="MI19" s="19">
        <f t="shared" ca="1" si="193"/>
        <v>1</v>
      </c>
      <c r="MJ19" s="19">
        <f t="shared" ca="1" si="193"/>
        <v>0.75</v>
      </c>
      <c r="MK19" s="19">
        <f t="shared" ca="1" si="193"/>
        <v>0.75</v>
      </c>
      <c r="ML19" s="19">
        <f t="shared" ca="1" si="193"/>
        <v>0.8</v>
      </c>
      <c r="MM19" s="19">
        <f t="shared" ca="1" si="193"/>
        <v>0.82499999999999996</v>
      </c>
      <c r="MN19" s="19">
        <f t="shared" ca="1" si="193"/>
        <v>0.875</v>
      </c>
      <c r="MO19" s="19">
        <f t="shared" ca="1" si="193"/>
        <v>0.9</v>
      </c>
      <c r="MP19" s="19">
        <f t="shared" ca="1" si="193"/>
        <v>1</v>
      </c>
      <c r="MQ19" s="19">
        <f t="shared" ca="1" si="193"/>
        <v>0.875</v>
      </c>
      <c r="MR19" s="19" t="b">
        <f t="shared" ca="1" si="194"/>
        <v>0</v>
      </c>
      <c r="MS19" s="19">
        <f t="shared" ca="1" si="194"/>
        <v>74.989999999999995</v>
      </c>
      <c r="MT19" s="19" t="str">
        <f t="shared" ca="1" si="194"/>
        <v>-</v>
      </c>
      <c r="MU19" s="19" t="str">
        <f t="shared" ca="1" si="194"/>
        <v>-</v>
      </c>
      <c r="MV19" s="19" t="str">
        <f t="shared" ca="1" si="194"/>
        <v>-</v>
      </c>
      <c r="MW19" s="19" t="str">
        <f t="shared" ca="1" si="194"/>
        <v>-</v>
      </c>
      <c r="MX19" s="19" t="str">
        <f t="shared" ca="1" si="194"/>
        <v>-</v>
      </c>
      <c r="MY19" s="19" t="str">
        <f t="shared" ca="1" si="194"/>
        <v>-</v>
      </c>
      <c r="MZ19" s="19" t="str">
        <f t="shared" ca="1" si="194"/>
        <v>-</v>
      </c>
      <c r="NA19" s="19">
        <f t="shared" ca="1" si="194"/>
        <v>36.99</v>
      </c>
      <c r="NB19" s="19">
        <f t="shared" ca="1" si="194"/>
        <v>36.99</v>
      </c>
      <c r="NC19" s="19" t="str">
        <f t="shared" ca="1" si="194"/>
        <v>-</v>
      </c>
      <c r="ND19" s="19" t="str">
        <f t="shared" ca="1" si="194"/>
        <v>-</v>
      </c>
      <c r="NE19" s="19" t="str">
        <f t="shared" ca="1" si="194"/>
        <v>-</v>
      </c>
      <c r="NF19" s="19" t="str">
        <f t="shared" ca="1" si="194"/>
        <v>-</v>
      </c>
      <c r="NG19" s="19" t="str">
        <f t="shared" ca="1" si="194"/>
        <v>-</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49.99</v>
      </c>
      <c r="NO19" s="19">
        <f t="shared" ca="1" si="194"/>
        <v>49.99</v>
      </c>
      <c r="NP19" s="19">
        <f t="shared" ca="1" si="194"/>
        <v>412.99</v>
      </c>
      <c r="NQ19" s="19">
        <f t="shared" ca="1" si="194"/>
        <v>412.99</v>
      </c>
      <c r="NR19" s="19" t="str">
        <f t="shared" ca="1" si="194"/>
        <v>-</v>
      </c>
      <c r="NS19" s="19" t="str">
        <f t="shared" ca="1" si="194"/>
        <v>-</v>
      </c>
      <c r="NT19" s="19" t="str">
        <f t="shared" ca="1" si="194"/>
        <v>-</v>
      </c>
      <c r="NU19" s="19" t="str">
        <f t="shared" ca="1" si="194"/>
        <v>-</v>
      </c>
      <c r="NV19" s="19" t="str">
        <f t="shared" ca="1" si="194"/>
        <v>-</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6.8900000000000006</v>
      </c>
      <c r="OD19" s="19">
        <f t="shared" ca="1" si="194"/>
        <v>6.8900000000000006</v>
      </c>
      <c r="OE19" s="19">
        <f t="shared" ca="1" si="194"/>
        <v>346.99</v>
      </c>
      <c r="OF19" s="19">
        <f t="shared" ca="1" si="194"/>
        <v>346.99</v>
      </c>
      <c r="OG19" s="19" t="str">
        <f t="shared" ca="1" si="194"/>
        <v>-</v>
      </c>
      <c r="OH19" s="19" t="str">
        <f t="shared" ca="1" si="194"/>
        <v>-</v>
      </c>
      <c r="OI19" s="19" t="str">
        <f t="shared" ca="1" si="194"/>
        <v>-</v>
      </c>
      <c r="OJ19" s="19" t="str">
        <f t="shared" ca="1" si="194"/>
        <v>-</v>
      </c>
      <c r="OK19" s="19" t="str">
        <f t="shared" ca="1" si="194"/>
        <v>-</v>
      </c>
      <c r="OL19" s="19">
        <f t="shared" ca="1" si="195"/>
        <v>0</v>
      </c>
      <c r="OM19" s="24">
        <v>0</v>
      </c>
    </row>
    <row r="20" spans="1:403" outlineLevel="1">
      <c r="A20" s="21">
        <f t="shared" ref="A20:A21" si="198">ROW(A20)-5</f>
        <v>15</v>
      </c>
      <c r="B20" s="21">
        <f t="shared" si="196"/>
        <v>11</v>
      </c>
      <c r="C20">
        <v>2</v>
      </c>
      <c r="D20" s="19" t="str">
        <f ca="1">OFFSET(D$5,$B20,0)</f>
        <v>GSM</v>
      </c>
      <c r="E20" t="b">
        <v>0</v>
      </c>
      <c r="F20" t="b">
        <v>1</v>
      </c>
      <c r="G20" t="b">
        <v>0</v>
      </c>
      <c r="N20">
        <f ca="1">MATCH(TRUE,$JL20:$JN20,0)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199">OFFSET(AQ$5,$B20,0)</f>
        <v>1</v>
      </c>
      <c r="AR20" s="19" t="b">
        <f t="shared" ca="1" si="199"/>
        <v>1</v>
      </c>
      <c r="AS20" s="19" t="b">
        <f t="shared" ca="1" si="199"/>
        <v>1</v>
      </c>
      <c r="AT20" s="19" t="b">
        <f t="shared" ca="1" si="199"/>
        <v>1</v>
      </c>
      <c r="AU20" s="19" t="b">
        <f t="shared" ca="1" si="199"/>
        <v>1</v>
      </c>
      <c r="AV20" s="19" t="b">
        <f t="shared" ca="1" si="199"/>
        <v>1</v>
      </c>
      <c r="AW20" s="9"/>
      <c r="AX20" s="19" t="b">
        <f t="shared" ref="AX20:CL21" ca="1" si="200">OFFSET(AX$5,$B20,0)</f>
        <v>0</v>
      </c>
      <c r="AY20" s="19" t="str">
        <f t="shared" ca="1" si="200"/>
        <v>-</v>
      </c>
      <c r="AZ20" s="19" t="str">
        <f t="shared" ca="1" si="200"/>
        <v>-</v>
      </c>
      <c r="BA20" s="19" t="str">
        <f t="shared" ca="1" si="200"/>
        <v>-</v>
      </c>
      <c r="BB20" s="19" t="b">
        <f t="shared" ca="1" si="200"/>
        <v>0</v>
      </c>
      <c r="BC20" s="19" t="str">
        <f ca="1">OFFSET(BC$5,$B20,0)</f>
        <v>-</v>
      </c>
      <c r="BD20" s="19" t="str">
        <f t="shared" ca="1" si="158"/>
        <v>-</v>
      </c>
      <c r="BE20" s="9"/>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19" t="str">
        <f t="shared" ca="1" si="179"/>
        <v>-</v>
      </c>
      <c r="BP20" s="19" t="str">
        <f t="shared" ca="1" si="179"/>
        <v>-</v>
      </c>
      <c r="BQ20" s="9"/>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19" t="str">
        <f t="shared" ca="1" si="180"/>
        <v>-</v>
      </c>
      <c r="CA20" s="19" t="str">
        <f t="shared" ca="1" si="180"/>
        <v>-</v>
      </c>
      <c r="CB20" s="9"/>
      <c r="CC20" s="19" t="b">
        <f t="shared" ca="1" si="200"/>
        <v>0</v>
      </c>
      <c r="CD20" s="19" t="b">
        <f t="shared" ca="1" si="181"/>
        <v>0</v>
      </c>
      <c r="CE20" s="19" t="b">
        <f t="shared" ref="CE20:CF21" ca="1" si="201">OFFSET(CE$5,$B20,0)</f>
        <v>0</v>
      </c>
      <c r="CF20" s="19">
        <f t="shared" ca="1" si="201"/>
        <v>0</v>
      </c>
      <c r="CG20" s="19" t="b">
        <f t="shared" ca="1" si="200"/>
        <v>1</v>
      </c>
      <c r="CH20" s="19" t="str">
        <f t="shared" ca="1" si="200"/>
        <v>-</v>
      </c>
      <c r="CI20" s="19" t="b">
        <f t="shared" ca="1" si="200"/>
        <v>1</v>
      </c>
      <c r="CJ20" s="19">
        <f t="shared" ref="CJ20:CK25" ca="1" si="202">OFFSET(CJ$5,$B20,0)</f>
        <v>0</v>
      </c>
      <c r="CK20" s="19" t="str">
        <f t="shared" ca="1" si="202"/>
        <v>-</v>
      </c>
      <c r="CL20" s="19">
        <f t="shared" ca="1" si="200"/>
        <v>1</v>
      </c>
      <c r="CM20" s="19">
        <f t="shared" ref="CM20:CM21" ca="1" si="203">OFFSET(CM$5,$B20,0)</f>
        <v>1</v>
      </c>
      <c r="CN20" s="9"/>
      <c r="CO20" s="19" t="str">
        <f t="shared" ca="1" si="162"/>
        <v>-</v>
      </c>
      <c r="CP20" s="19" t="str">
        <f t="shared" ca="1" si="162"/>
        <v>-</v>
      </c>
      <c r="CQ20" s="19" t="str">
        <f t="shared" ca="1" si="162"/>
        <v>-</v>
      </c>
      <c r="CR20" s="19" t="str">
        <f t="shared" ca="1" si="163"/>
        <v>-</v>
      </c>
      <c r="CS20" s="19" t="str">
        <f t="shared" ca="1" si="163"/>
        <v>-</v>
      </c>
      <c r="CT20" s="19" t="str">
        <f t="shared" ca="1" si="163"/>
        <v>-</v>
      </c>
      <c r="CU20" s="19" t="str">
        <f t="shared" ca="1" si="163"/>
        <v>-</v>
      </c>
      <c r="CV20" s="19" t="str">
        <f t="shared" ref="CV20:DL21" ca="1" si="204">OFFSET(CV$5,$B20,0)</f>
        <v>-</v>
      </c>
      <c r="CW20" s="19" t="str">
        <f t="shared" ca="1" si="204"/>
        <v>-</v>
      </c>
      <c r="CX20" s="19" t="str">
        <f t="shared" ca="1" si="204"/>
        <v>-</v>
      </c>
      <c r="CY20" s="19" t="str">
        <f t="shared" ca="1" si="204"/>
        <v>-</v>
      </c>
      <c r="CZ20" s="19" t="str">
        <f t="shared" ca="1" si="164"/>
        <v>-</v>
      </c>
      <c r="DA20" s="19">
        <f t="shared" ca="1" si="204"/>
        <v>0.125</v>
      </c>
      <c r="DB20" s="19">
        <f t="shared" ca="1" si="204"/>
        <v>0.3</v>
      </c>
      <c r="DC20" s="19">
        <f t="shared" ca="1" si="204"/>
        <v>-0.05</v>
      </c>
      <c r="DD20" s="19">
        <f t="shared" ca="1" si="204"/>
        <v>0.1</v>
      </c>
      <c r="DE20" s="19">
        <f t="shared" ca="1" si="204"/>
        <v>0.25</v>
      </c>
      <c r="DF20" s="19">
        <f t="shared" ca="1" si="204"/>
        <v>-0.05</v>
      </c>
      <c r="DG20" s="19">
        <f t="shared" ca="1" si="204"/>
        <v>0.05</v>
      </c>
      <c r="DH20" s="19">
        <f t="shared" ca="1" si="204"/>
        <v>0.1</v>
      </c>
      <c r="DI20" s="19">
        <f t="shared" ca="1" si="204"/>
        <v>-0.02</v>
      </c>
      <c r="DJ20" s="19">
        <f t="shared" ca="1" si="204"/>
        <v>0.1</v>
      </c>
      <c r="DK20" s="19">
        <f t="shared" ca="1" si="204"/>
        <v>0.25</v>
      </c>
      <c r="DL20" s="19">
        <f t="shared" ca="1" si="204"/>
        <v>-0.05</v>
      </c>
      <c r="DM20" s="19">
        <f t="shared" ref="DM20:DM21" ca="1" si="205">OFFSET(DM$5,$B20,0)</f>
        <v>1</v>
      </c>
      <c r="DN20" s="19">
        <f t="shared" ref="DN20:DQ21" ca="1" si="206">OFFSET(DN$5,$B20,0)</f>
        <v>1</v>
      </c>
      <c r="DO20" s="19" t="str">
        <f t="shared" ca="1" si="206"/>
        <v>-</v>
      </c>
      <c r="DP20" s="19" t="str">
        <f t="shared" ca="1" si="206"/>
        <v>-</v>
      </c>
      <c r="DQ20" s="19" t="str">
        <f t="shared" ca="1" si="206"/>
        <v>-</v>
      </c>
      <c r="DR20" s="19" t="str">
        <f t="shared" ref="DR20:EC21" ca="1" si="207">OFFSET(DR$5,$B20,0)</f>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t="str">
        <f t="shared" ca="1" si="207"/>
        <v>-</v>
      </c>
      <c r="EC20" s="19" t="str">
        <f t="shared" ca="1" si="207"/>
        <v>-</v>
      </c>
      <c r="ED20" s="19">
        <f t="shared" ref="ED20:ES21" ca="1" si="208">OFFSET(ED$5,$B20,0)</f>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208"/>
        <v>0</v>
      </c>
      <c r="ES20" s="19">
        <f t="shared" ca="1" si="208"/>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97"/>
        <v>0</v>
      </c>
      <c r="GN20" s="19">
        <f t="shared" ca="1" si="197"/>
        <v>0</v>
      </c>
      <c r="GO20" s="19">
        <f t="shared" ca="1" si="183"/>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f t="shared" ca="1" si="184"/>
        <v>0</v>
      </c>
      <c r="ID20" s="19">
        <f t="shared" ca="1" si="184"/>
        <v>0</v>
      </c>
      <c r="IE20" s="19" t="str">
        <f t="shared" ref="IE20:IE21" ca="1" si="209">OFFSET(IE$5,$B20,0)</f>
        <v>-</v>
      </c>
      <c r="IF20" s="9"/>
      <c r="IG20" s="19">
        <f t="shared" ref="IG20:IK21" ca="1" si="210">OFFSET(IG$5,$B20,0)</f>
        <v>1</v>
      </c>
      <c r="IH20" s="19" t="str">
        <f t="shared" ca="1" si="210"/>
        <v>-</v>
      </c>
      <c r="II20" s="19">
        <f t="shared" ca="1" si="186"/>
        <v>0</v>
      </c>
      <c r="IJ20" s="19" t="str">
        <f t="shared" ca="1" si="210"/>
        <v>-</v>
      </c>
      <c r="IK20" s="19">
        <f t="shared" ca="1" si="210"/>
        <v>1</v>
      </c>
      <c r="IL20" s="19">
        <f t="shared" ref="IL20:JA21" ca="1" si="211">OFFSET(IL$5,$B20,0)</f>
        <v>0</v>
      </c>
      <c r="IM20" s="19">
        <f t="shared" ca="1" si="211"/>
        <v>0</v>
      </c>
      <c r="IN20" s="19">
        <f t="shared" ca="1" si="211"/>
        <v>0</v>
      </c>
      <c r="IO20" s="19">
        <f t="shared" ref="IO20:IP21" ca="1" si="212">OFFSET(IO$5,$B20,0)</f>
        <v>0</v>
      </c>
      <c r="IP20" s="19">
        <f t="shared" ca="1" si="212"/>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211"/>
        <v>0</v>
      </c>
      <c r="JA20" s="19">
        <f t="shared" ca="1" si="211"/>
        <v>0</v>
      </c>
      <c r="JB20" s="19">
        <f t="shared" ca="1" si="186"/>
        <v>0</v>
      </c>
      <c r="JC20" s="19">
        <f t="shared" ca="1" si="186"/>
        <v>0</v>
      </c>
      <c r="JD20" s="19">
        <f t="shared" ref="JD20:JI21" ca="1" si="213">OFFSET(JD$5,$B20,0)</f>
        <v>0</v>
      </c>
      <c r="JE20" s="19">
        <f t="shared" ca="1" si="213"/>
        <v>0</v>
      </c>
      <c r="JF20" s="19">
        <f t="shared" ca="1" si="213"/>
        <v>0</v>
      </c>
      <c r="JG20" s="19">
        <f t="shared" ca="1" si="213"/>
        <v>1</v>
      </c>
      <c r="JH20" s="19">
        <f t="shared" ca="1" si="213"/>
        <v>0</v>
      </c>
      <c r="JI20" s="19">
        <f t="shared" ca="1" si="213"/>
        <v>1</v>
      </c>
      <c r="JJ20" s="9"/>
      <c r="JK20" s="19" t="str">
        <f ca="1">OFFSET(JK$5,$B20,0)</f>
        <v>-</v>
      </c>
      <c r="JL20" s="19" t="b">
        <f t="shared" ref="JL20:JV21" ca="1" si="214">OFFSET(JL$5,$B20,0)</f>
        <v>0</v>
      </c>
      <c r="JM20" s="19" t="b">
        <f t="shared" ca="1" si="214"/>
        <v>0</v>
      </c>
      <c r="JN20" s="19" t="b">
        <f t="shared" ca="1" si="214"/>
        <v>1</v>
      </c>
      <c r="JO20" s="19">
        <f t="shared" ca="1" si="214"/>
        <v>1</v>
      </c>
      <c r="JP20" s="19">
        <f t="shared" ca="1" si="214"/>
        <v>1</v>
      </c>
      <c r="JQ20" s="19" t="str">
        <f t="shared" ca="1" si="214"/>
        <v>-</v>
      </c>
      <c r="JR20" s="19" t="str">
        <f t="shared" ca="1" si="214"/>
        <v>-</v>
      </c>
      <c r="JS20" s="19" t="str">
        <f t="shared" ca="1" si="214"/>
        <v>-</v>
      </c>
      <c r="JT20" s="19" t="str">
        <f t="shared" ca="1" si="214"/>
        <v>-</v>
      </c>
      <c r="JU20" s="19">
        <f t="shared" ca="1" si="214"/>
        <v>1</v>
      </c>
      <c r="JV20" s="19" t="str">
        <f t="shared" ca="1" si="214"/>
        <v>-</v>
      </c>
      <c r="JW20" s="19" t="str">
        <f t="shared" ref="JW20:KF21" ca="1" si="215">OFFSET(JW$5,$B20,0)</f>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str">
        <f t="shared" ca="1" si="215"/>
        <v>-</v>
      </c>
      <c r="KF20" s="19" t="str">
        <f t="shared" ca="1" si="215"/>
        <v>-</v>
      </c>
      <c r="KG20" s="19" t="b">
        <f t="shared" ref="KG20:KN21" ca="1" si="216">OFFSET(KG$5,$B20,0)</f>
        <v>1</v>
      </c>
      <c r="KH20" s="19">
        <f t="shared" ca="1" si="216"/>
        <v>0</v>
      </c>
      <c r="KI20" s="19" t="str">
        <f t="shared" ca="1" si="216"/>
        <v>-</v>
      </c>
      <c r="KJ20" s="19">
        <f t="shared" ca="1" si="216"/>
        <v>999999</v>
      </c>
      <c r="KK20" s="19">
        <f t="shared" ca="1" si="216"/>
        <v>999999</v>
      </c>
      <c r="KL20" s="19">
        <f t="shared" ca="1" si="216"/>
        <v>999999</v>
      </c>
      <c r="KM20" s="19">
        <f t="shared" ca="1" si="216"/>
        <v>999999</v>
      </c>
      <c r="KN20" s="19">
        <f t="shared" ca="1" si="216"/>
        <v>999999</v>
      </c>
      <c r="KO20" s="19" t="str">
        <f t="shared" ref="KO20:KX21" ca="1" si="217">OFFSET(KO$5,$B20,0)</f>
        <v>-</v>
      </c>
      <c r="KP20" s="19" t="str">
        <f t="shared" ca="1" si="217"/>
        <v>-</v>
      </c>
      <c r="KQ20" s="19" t="str">
        <f t="shared" ca="1" si="217"/>
        <v>-</v>
      </c>
      <c r="KR20" s="19" t="b">
        <f t="shared" ca="1" si="217"/>
        <v>1</v>
      </c>
      <c r="KS20" s="19">
        <f t="shared" ca="1" si="217"/>
        <v>0</v>
      </c>
      <c r="KT20" s="19" t="str">
        <f t="shared" ca="1" si="217"/>
        <v>-</v>
      </c>
      <c r="KU20" s="19" t="str">
        <f t="shared" ca="1" si="217"/>
        <v>-</v>
      </c>
      <c r="KV20" s="19" t="str">
        <f t="shared" ca="1" si="217"/>
        <v>-</v>
      </c>
      <c r="KW20" s="19" t="str">
        <f t="shared" ca="1" si="217"/>
        <v>-</v>
      </c>
      <c r="KX20" s="19" t="str">
        <f t="shared" ca="1" si="217"/>
        <v>-</v>
      </c>
      <c r="KY20" s="19" t="str">
        <f t="shared" ca="1" si="190"/>
        <v>-</v>
      </c>
      <c r="KZ20" s="19" t="str">
        <f t="shared" ca="1" si="190"/>
        <v>-</v>
      </c>
      <c r="LA20" s="19" t="str">
        <f t="shared" ref="LA20:LG21" ca="1" si="218">OFFSET(LA$5,$B20,0)</f>
        <v>-</v>
      </c>
      <c r="LB20" s="19" t="str">
        <f t="shared" ca="1" si="218"/>
        <v>-</v>
      </c>
      <c r="LC20" s="19" t="str">
        <f t="shared" ca="1" si="218"/>
        <v>-</v>
      </c>
      <c r="LD20" s="19" t="str">
        <f t="shared" ca="1" si="218"/>
        <v>-</v>
      </c>
      <c r="LE20" s="19" t="str">
        <f t="shared" ca="1" si="218"/>
        <v>-</v>
      </c>
      <c r="LF20" s="19">
        <f t="shared" ca="1" si="218"/>
        <v>500</v>
      </c>
      <c r="LG20" s="19">
        <f t="shared" ca="1" si="218"/>
        <v>500</v>
      </c>
      <c r="LH20" s="19" t="str">
        <f t="shared" ref="LH20:LH21" ca="1" si="219">OFFSET(LH$5,$B20,0)</f>
        <v>-</v>
      </c>
      <c r="LI20" s="19" t="str">
        <f t="shared" ref="LI20:ME21" ca="1" si="220">OFFSET(LI$5,$B20,0)</f>
        <v>-</v>
      </c>
      <c r="LJ20" s="19" t="str">
        <f t="shared" ca="1" si="220"/>
        <v>-</v>
      </c>
      <c r="LK20" s="19">
        <f t="shared" ref="LK20:LK21" ca="1" si="221">OFFSET(LK$5,$B20,0)</f>
        <v>1</v>
      </c>
      <c r="LL20" s="9"/>
      <c r="LM20" s="19" t="str">
        <f t="shared" ca="1" si="220"/>
        <v>-</v>
      </c>
      <c r="LN20" s="19" t="str">
        <f t="shared" ca="1" si="220"/>
        <v>-</v>
      </c>
      <c r="LO20" s="19" t="str">
        <f t="shared" ca="1" si="220"/>
        <v>-</v>
      </c>
      <c r="LP20" s="19" t="str">
        <f t="shared" ca="1" si="220"/>
        <v>-</v>
      </c>
      <c r="LQ20" s="19" t="str">
        <f t="shared" ca="1" si="220"/>
        <v>-</v>
      </c>
      <c r="LR20" s="19" t="str">
        <f t="shared" ca="1" si="220"/>
        <v>-</v>
      </c>
      <c r="LS20" s="19" t="str">
        <f t="shared" ca="1" si="220"/>
        <v>-</v>
      </c>
      <c r="LT20" s="19" t="str">
        <f t="shared" ca="1" si="220"/>
        <v>-</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19">
        <f t="shared" ca="1" si="220"/>
        <v>1</v>
      </c>
      <c r="ME20" s="19">
        <f t="shared" ca="1" si="220"/>
        <v>1</v>
      </c>
      <c r="MF20" s="9"/>
      <c r="MG20" s="12" t="b">
        <v>0</v>
      </c>
      <c r="MH20" s="12" t="b">
        <v>0</v>
      </c>
      <c r="MI20" s="19">
        <f t="shared" ref="MI20:MP21" ca="1" si="222">OFFSET(MI$5,$B20,0)</f>
        <v>1</v>
      </c>
      <c r="MJ20" s="19">
        <f t="shared" ca="1" si="222"/>
        <v>0.75</v>
      </c>
      <c r="MK20" s="19">
        <f t="shared" ca="1" si="222"/>
        <v>0.75</v>
      </c>
      <c r="ML20" s="19">
        <f t="shared" ca="1" si="222"/>
        <v>0.8</v>
      </c>
      <c r="MM20" s="19">
        <f t="shared" ca="1" si="222"/>
        <v>0.82499999999999996</v>
      </c>
      <c r="MN20" s="19">
        <f t="shared" ca="1" si="222"/>
        <v>0.875</v>
      </c>
      <c r="MO20" s="19">
        <f t="shared" ca="1" si="222"/>
        <v>0.9</v>
      </c>
      <c r="MP20" s="19">
        <f t="shared" ca="1" si="222"/>
        <v>1</v>
      </c>
      <c r="MQ20" s="19">
        <f t="shared" ref="MQ20:OL21" ca="1" si="223">OFFSET(MQ$5,$B20,0)</f>
        <v>0.875</v>
      </c>
      <c r="MR20" s="19" t="b">
        <f t="shared" ca="1" si="223"/>
        <v>0</v>
      </c>
      <c r="MS20" s="19">
        <f t="shared" ca="1" si="223"/>
        <v>74.989999999999995</v>
      </c>
      <c r="MT20" s="19" t="str">
        <f t="shared" ca="1" si="223"/>
        <v>-</v>
      </c>
      <c r="MU20" s="19" t="str">
        <f t="shared" ca="1" si="223"/>
        <v>-</v>
      </c>
      <c r="MV20" s="19" t="str">
        <f t="shared" ca="1" si="223"/>
        <v>-</v>
      </c>
      <c r="MW20" s="19" t="str">
        <f t="shared" ca="1" si="223"/>
        <v>-</v>
      </c>
      <c r="MX20" s="19" t="str">
        <f t="shared" ca="1" si="223"/>
        <v>-</v>
      </c>
      <c r="MY20" s="19" t="str">
        <f t="shared" ca="1" si="223"/>
        <v>-</v>
      </c>
      <c r="MZ20" s="19" t="str">
        <f t="shared" ca="1" si="223"/>
        <v>-</v>
      </c>
      <c r="NA20" s="19">
        <f t="shared" ca="1" si="223"/>
        <v>36.99</v>
      </c>
      <c r="NB20" s="19">
        <f t="shared" ca="1" si="223"/>
        <v>36.99</v>
      </c>
      <c r="NC20" s="19" t="str">
        <f t="shared" ca="1" si="223"/>
        <v>-</v>
      </c>
      <c r="ND20" s="19" t="str">
        <f t="shared" ca="1" si="223"/>
        <v>-</v>
      </c>
      <c r="NE20" s="19" t="str">
        <f t="shared" ca="1" si="223"/>
        <v>-</v>
      </c>
      <c r="NF20" s="19" t="str">
        <f t="shared" ca="1" si="223"/>
        <v>-</v>
      </c>
      <c r="NG20" s="19" t="str">
        <f t="shared" ca="1" si="223"/>
        <v>-</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49.99</v>
      </c>
      <c r="NO20" s="19">
        <f t="shared" ca="1" si="223"/>
        <v>49.99</v>
      </c>
      <c r="NP20" s="19">
        <f t="shared" ca="1" si="223"/>
        <v>412.99</v>
      </c>
      <c r="NQ20" s="19">
        <f t="shared" ca="1" si="223"/>
        <v>412.99</v>
      </c>
      <c r="NR20" s="19" t="str">
        <f t="shared" ca="1" si="223"/>
        <v>-</v>
      </c>
      <c r="NS20" s="19" t="str">
        <f t="shared" ca="1" si="223"/>
        <v>-</v>
      </c>
      <c r="NT20" s="19" t="str">
        <f t="shared" ca="1" si="223"/>
        <v>-</v>
      </c>
      <c r="NU20" s="19" t="str">
        <f t="shared" ca="1" si="223"/>
        <v>-</v>
      </c>
      <c r="NV20" s="19" t="str">
        <f t="shared" ca="1" si="223"/>
        <v>-</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6.8900000000000006</v>
      </c>
      <c r="OD20" s="19">
        <f t="shared" ca="1" si="223"/>
        <v>6.8900000000000006</v>
      </c>
      <c r="OE20" s="19">
        <f t="shared" ca="1" si="223"/>
        <v>346.99</v>
      </c>
      <c r="OF20" s="19">
        <f t="shared" ca="1" si="223"/>
        <v>346.99</v>
      </c>
      <c r="OG20" s="19" t="str">
        <f t="shared" ca="1" si="223"/>
        <v>-</v>
      </c>
      <c r="OH20" s="19" t="str">
        <f t="shared" ca="1" si="223"/>
        <v>-</v>
      </c>
      <c r="OI20" s="19" t="str">
        <f t="shared" ca="1" si="223"/>
        <v>-</v>
      </c>
      <c r="OJ20" s="19" t="str">
        <f t="shared" ca="1" si="223"/>
        <v>-</v>
      </c>
      <c r="OK20" s="19" t="str">
        <f t="shared" ca="1" si="223"/>
        <v>-</v>
      </c>
      <c r="OL20" s="19">
        <f t="shared" ca="1" si="223"/>
        <v>0</v>
      </c>
      <c r="OM20" s="24">
        <v>0</v>
      </c>
    </row>
    <row r="21" spans="1:403" outlineLevel="1">
      <c r="A21" s="21">
        <f t="shared" si="198"/>
        <v>16</v>
      </c>
      <c r="B21" s="21">
        <f t="shared" si="196"/>
        <v>11</v>
      </c>
      <c r="C21">
        <v>2</v>
      </c>
      <c r="D21" s="19" t="str">
        <f ca="1">OFFSET(D$5,$B21,0)</f>
        <v>GSM</v>
      </c>
      <c r="E21" t="b">
        <v>0</v>
      </c>
      <c r="F21" t="b">
        <v>1</v>
      </c>
      <c r="G21" t="b">
        <v>0</v>
      </c>
      <c r="N21">
        <f ca="1">MATCH(TRUE,$JL21:$JN21,0)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19" t="b">
        <f t="shared" ca="1" si="199"/>
        <v>1</v>
      </c>
      <c r="AV21" s="19" t="b">
        <f t="shared" ca="1" si="199"/>
        <v>1</v>
      </c>
      <c r="AW21" s="9"/>
      <c r="AX21" s="19" t="b">
        <f t="shared" ca="1" si="200"/>
        <v>0</v>
      </c>
      <c r="AY21" s="19" t="str">
        <f t="shared" ca="1" si="200"/>
        <v>-</v>
      </c>
      <c r="AZ21" s="19" t="str">
        <f t="shared" ca="1" si="200"/>
        <v>-</v>
      </c>
      <c r="BA21" s="19" t="str">
        <f t="shared" ca="1" si="200"/>
        <v>-</v>
      </c>
      <c r="BB21" s="19" t="b">
        <f t="shared" ca="1" si="200"/>
        <v>0</v>
      </c>
      <c r="BC21" s="19" t="str">
        <f ca="1">OFFSET(BC$5,$B21,0)</f>
        <v>-</v>
      </c>
      <c r="BD21" s="19" t="str">
        <f t="shared" ca="1" si="158"/>
        <v>-</v>
      </c>
      <c r="BE21" s="9"/>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19" t="str">
        <f t="shared" ca="1" si="179"/>
        <v>-</v>
      </c>
      <c r="BP21" s="19" t="str">
        <f t="shared" ca="1" si="179"/>
        <v>-</v>
      </c>
      <c r="BQ21" s="9"/>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19" t="str">
        <f t="shared" ca="1" si="180"/>
        <v>-</v>
      </c>
      <c r="CA21" s="19" t="str">
        <f t="shared" ca="1" si="180"/>
        <v>-</v>
      </c>
      <c r="CB21" s="9"/>
      <c r="CC21" s="19" t="b">
        <f t="shared" ca="1" si="200"/>
        <v>0</v>
      </c>
      <c r="CD21" s="19" t="b">
        <f t="shared" ca="1" si="181"/>
        <v>0</v>
      </c>
      <c r="CE21" s="19" t="b">
        <f t="shared" ca="1" si="201"/>
        <v>0</v>
      </c>
      <c r="CF21" s="19">
        <f t="shared" ca="1" si="201"/>
        <v>0</v>
      </c>
      <c r="CG21" s="19" t="b">
        <f t="shared" ca="1" si="200"/>
        <v>1</v>
      </c>
      <c r="CH21" s="19" t="str">
        <f t="shared" ca="1" si="200"/>
        <v>-</v>
      </c>
      <c r="CI21" s="19" t="b">
        <f t="shared" ca="1" si="200"/>
        <v>1</v>
      </c>
      <c r="CJ21" s="19">
        <f t="shared" ca="1" si="202"/>
        <v>0</v>
      </c>
      <c r="CK21" s="19" t="str">
        <f t="shared" ca="1" si="202"/>
        <v>-</v>
      </c>
      <c r="CL21" s="19">
        <f t="shared" ca="1" si="200"/>
        <v>1</v>
      </c>
      <c r="CM21" s="19">
        <f t="shared" ca="1" si="203"/>
        <v>1</v>
      </c>
      <c r="CN21" s="9"/>
      <c r="CO21" s="19" t="str">
        <f t="shared" ca="1" si="162"/>
        <v>-</v>
      </c>
      <c r="CP21" s="19" t="str">
        <f t="shared" ca="1" si="162"/>
        <v>-</v>
      </c>
      <c r="CQ21" s="19" t="str">
        <f t="shared" ca="1" si="162"/>
        <v>-</v>
      </c>
      <c r="CR21" s="19" t="str">
        <f t="shared" ca="1" si="163"/>
        <v>-</v>
      </c>
      <c r="CS21" s="19" t="str">
        <f t="shared" ca="1" si="163"/>
        <v>-</v>
      </c>
      <c r="CT21" s="19" t="str">
        <f t="shared" ca="1" si="163"/>
        <v>-</v>
      </c>
      <c r="CU21" s="19" t="str">
        <f t="shared" ca="1" si="163"/>
        <v>-</v>
      </c>
      <c r="CV21" s="19" t="str">
        <f t="shared" ca="1" si="204"/>
        <v>-</v>
      </c>
      <c r="CW21" s="19" t="str">
        <f t="shared" ca="1" si="204"/>
        <v>-</v>
      </c>
      <c r="CX21" s="19" t="str">
        <f t="shared" ca="1" si="204"/>
        <v>-</v>
      </c>
      <c r="CY21" s="19" t="str">
        <f t="shared" ca="1" si="204"/>
        <v>-</v>
      </c>
      <c r="CZ21" s="19" t="str">
        <f t="shared" ca="1" si="164"/>
        <v>-</v>
      </c>
      <c r="DA21" s="19">
        <f t="shared" ca="1" si="204"/>
        <v>0.125</v>
      </c>
      <c r="DB21" s="19">
        <f t="shared" ca="1" si="204"/>
        <v>0.3</v>
      </c>
      <c r="DC21" s="19">
        <f t="shared" ca="1" si="204"/>
        <v>-0.05</v>
      </c>
      <c r="DD21" s="19">
        <f t="shared" ca="1" si="204"/>
        <v>0.1</v>
      </c>
      <c r="DE21" s="19">
        <f t="shared" ca="1" si="204"/>
        <v>0.25</v>
      </c>
      <c r="DF21" s="19">
        <f t="shared" ca="1" si="204"/>
        <v>-0.05</v>
      </c>
      <c r="DG21" s="19">
        <f t="shared" ca="1" si="204"/>
        <v>0.05</v>
      </c>
      <c r="DH21" s="19">
        <f t="shared" ca="1" si="204"/>
        <v>0.1</v>
      </c>
      <c r="DI21" s="19">
        <f t="shared" ca="1" si="204"/>
        <v>-0.02</v>
      </c>
      <c r="DJ21" s="19">
        <f t="shared" ca="1" si="204"/>
        <v>0.1</v>
      </c>
      <c r="DK21" s="19">
        <f t="shared" ca="1" si="204"/>
        <v>0.25</v>
      </c>
      <c r="DL21" s="19">
        <f t="shared" ca="1" si="204"/>
        <v>-0.05</v>
      </c>
      <c r="DM21" s="19">
        <f t="shared" ca="1" si="205"/>
        <v>1</v>
      </c>
      <c r="DN21" s="19">
        <f t="shared" ca="1" si="206"/>
        <v>1</v>
      </c>
      <c r="DO21" s="19" t="str">
        <f t="shared" ca="1" si="206"/>
        <v>-</v>
      </c>
      <c r="DP21" s="19" t="str">
        <f t="shared" ca="1" si="206"/>
        <v>-</v>
      </c>
      <c r="DQ21" s="19" t="str">
        <f t="shared" ca="1" si="206"/>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t="str">
        <f t="shared" ca="1" si="207"/>
        <v>-</v>
      </c>
      <c r="EC21" s="19" t="str">
        <f t="shared" ca="1" si="207"/>
        <v>-</v>
      </c>
      <c r="ED21" s="19">
        <f t="shared" ca="1" si="208"/>
        <v>0</v>
      </c>
      <c r="EE21" s="19">
        <f t="shared" ca="1" si="208"/>
        <v>0</v>
      </c>
      <c r="EF21" s="19">
        <f t="shared" ca="1" si="208"/>
        <v>0</v>
      </c>
      <c r="EG21" s="19">
        <f t="shared" ca="1" si="208"/>
        <v>0</v>
      </c>
      <c r="EH21" s="19">
        <f t="shared" ref="EH21:GN21" ca="1" si="224">OFFSET(EH$5,$B21,0)</f>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224"/>
        <v>0</v>
      </c>
      <c r="GN21" s="19">
        <f t="shared" ca="1" si="224"/>
        <v>0</v>
      </c>
      <c r="GO21" s="19">
        <f t="shared" ca="1" si="183"/>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f t="shared" ca="1" si="184"/>
        <v>0</v>
      </c>
      <c r="ID21" s="19">
        <f t="shared" ca="1" si="184"/>
        <v>0</v>
      </c>
      <c r="IE21" s="19" t="str">
        <f t="shared" ca="1" si="209"/>
        <v>-</v>
      </c>
      <c r="IF21" s="9"/>
      <c r="IG21" s="19">
        <f t="shared" ca="1" si="210"/>
        <v>1</v>
      </c>
      <c r="IH21" s="19" t="str">
        <f t="shared" ca="1" si="210"/>
        <v>-</v>
      </c>
      <c r="II21" s="19">
        <f t="shared" ca="1" si="186"/>
        <v>0</v>
      </c>
      <c r="IJ21" s="19" t="str">
        <f t="shared" ca="1" si="210"/>
        <v>-</v>
      </c>
      <c r="IK21" s="19">
        <f t="shared" ca="1" si="210"/>
        <v>1</v>
      </c>
      <c r="IL21" s="19">
        <f t="shared" ca="1" si="211"/>
        <v>0</v>
      </c>
      <c r="IM21" s="19">
        <f t="shared" ca="1" si="211"/>
        <v>0</v>
      </c>
      <c r="IN21" s="19">
        <f t="shared" ca="1" si="211"/>
        <v>0</v>
      </c>
      <c r="IO21" s="19">
        <f t="shared" ca="1" si="212"/>
        <v>0</v>
      </c>
      <c r="IP21" s="19">
        <f t="shared" ca="1" si="212"/>
        <v>0</v>
      </c>
      <c r="IQ21" s="19">
        <f t="shared" ca="1" si="211"/>
        <v>0</v>
      </c>
      <c r="IR21" s="19">
        <f t="shared" ca="1" si="211"/>
        <v>0</v>
      </c>
      <c r="IS21" s="19">
        <f t="shared" ca="1" si="211"/>
        <v>0</v>
      </c>
      <c r="IT21" s="19">
        <f t="shared" ca="1" si="211"/>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186"/>
        <v>0</v>
      </c>
      <c r="JC21" s="19">
        <f t="shared" ca="1" si="186"/>
        <v>0</v>
      </c>
      <c r="JD21" s="19">
        <f t="shared" ca="1" si="213"/>
        <v>0</v>
      </c>
      <c r="JE21" s="19">
        <f t="shared" ca="1" si="213"/>
        <v>0</v>
      </c>
      <c r="JF21" s="19">
        <f t="shared" ca="1" si="213"/>
        <v>0</v>
      </c>
      <c r="JG21" s="19">
        <f t="shared" ca="1" si="213"/>
        <v>1</v>
      </c>
      <c r="JH21" s="19">
        <f t="shared" ca="1" si="213"/>
        <v>0</v>
      </c>
      <c r="JI21" s="19">
        <f t="shared" ca="1" si="213"/>
        <v>1</v>
      </c>
      <c r="JJ21" s="9"/>
      <c r="JK21" s="19" t="str">
        <f ca="1">OFFSET(JK$5,$B21,0)</f>
        <v>-</v>
      </c>
      <c r="JL21" s="19" t="b">
        <f t="shared" ca="1" si="214"/>
        <v>0</v>
      </c>
      <c r="JM21" s="19" t="b">
        <f t="shared" ca="1" si="214"/>
        <v>0</v>
      </c>
      <c r="JN21" s="19" t="b">
        <f t="shared" ca="1" si="214"/>
        <v>1</v>
      </c>
      <c r="JO21" s="19">
        <f t="shared" ca="1" si="214"/>
        <v>1</v>
      </c>
      <c r="JP21" s="19">
        <f t="shared" ca="1" si="214"/>
        <v>1</v>
      </c>
      <c r="JQ21" s="19" t="str">
        <f t="shared" ca="1" si="214"/>
        <v>-</v>
      </c>
      <c r="JR21" s="19" t="str">
        <f t="shared" ca="1" si="214"/>
        <v>-</v>
      </c>
      <c r="JS21" s="19" t="str">
        <f t="shared" ca="1" si="214"/>
        <v>-</v>
      </c>
      <c r="JT21" s="19" t="str">
        <f t="shared" ca="1" si="214"/>
        <v>-</v>
      </c>
      <c r="JU21" s="19">
        <f t="shared" ca="1" si="214"/>
        <v>1</v>
      </c>
      <c r="JV21" s="19" t="str">
        <f t="shared" ca="1" si="214"/>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str">
        <f t="shared" ca="1" si="215"/>
        <v>-</v>
      </c>
      <c r="KF21" s="19" t="str">
        <f t="shared" ca="1" si="215"/>
        <v>-</v>
      </c>
      <c r="KG21" s="19" t="b">
        <f t="shared" ca="1" si="216"/>
        <v>1</v>
      </c>
      <c r="KH21" s="19">
        <f t="shared" ca="1" si="216"/>
        <v>0</v>
      </c>
      <c r="KI21" s="19" t="str">
        <f t="shared" ca="1" si="216"/>
        <v>-</v>
      </c>
      <c r="KJ21" s="19">
        <f t="shared" ca="1" si="216"/>
        <v>999999</v>
      </c>
      <c r="KK21" s="19">
        <f t="shared" ca="1" si="216"/>
        <v>999999</v>
      </c>
      <c r="KL21" s="19">
        <f t="shared" ca="1" si="216"/>
        <v>999999</v>
      </c>
      <c r="KM21" s="19">
        <f t="shared" ca="1" si="216"/>
        <v>999999</v>
      </c>
      <c r="KN21" s="19">
        <f t="shared" ca="1" si="216"/>
        <v>999999</v>
      </c>
      <c r="KO21" s="19" t="str">
        <f t="shared" ca="1" si="217"/>
        <v>-</v>
      </c>
      <c r="KP21" s="19" t="str">
        <f t="shared" ca="1" si="217"/>
        <v>-</v>
      </c>
      <c r="KQ21" s="19" t="str">
        <f t="shared" ca="1" si="217"/>
        <v>-</v>
      </c>
      <c r="KR21" s="19" t="b">
        <f t="shared" ca="1" si="217"/>
        <v>1</v>
      </c>
      <c r="KS21" s="19">
        <f t="shared" ca="1" si="217"/>
        <v>0</v>
      </c>
      <c r="KT21" s="19" t="str">
        <f t="shared" ca="1" si="217"/>
        <v>-</v>
      </c>
      <c r="KU21" s="19" t="str">
        <f t="shared" ca="1" si="217"/>
        <v>-</v>
      </c>
      <c r="KV21" s="19" t="str">
        <f t="shared" ca="1" si="217"/>
        <v>-</v>
      </c>
      <c r="KW21" s="19" t="str">
        <f t="shared" ca="1" si="217"/>
        <v>-</v>
      </c>
      <c r="KX21" s="19" t="str">
        <f t="shared" ca="1" si="217"/>
        <v>-</v>
      </c>
      <c r="KY21" s="19" t="str">
        <f t="shared" ca="1" si="190"/>
        <v>-</v>
      </c>
      <c r="KZ21" s="19" t="str">
        <f t="shared" ca="1" si="190"/>
        <v>-</v>
      </c>
      <c r="LA21" s="19" t="str">
        <f t="shared" ca="1" si="218"/>
        <v>-</v>
      </c>
      <c r="LB21" s="19" t="str">
        <f t="shared" ca="1" si="218"/>
        <v>-</v>
      </c>
      <c r="LC21" s="19" t="str">
        <f t="shared" ca="1" si="218"/>
        <v>-</v>
      </c>
      <c r="LD21" s="19" t="str">
        <f t="shared" ca="1" si="218"/>
        <v>-</v>
      </c>
      <c r="LE21" s="19" t="str">
        <f t="shared" ca="1" si="218"/>
        <v>-</v>
      </c>
      <c r="LF21" s="19">
        <f t="shared" ca="1" si="218"/>
        <v>500</v>
      </c>
      <c r="LG21" s="19">
        <f t="shared" ca="1" si="218"/>
        <v>500</v>
      </c>
      <c r="LH21" s="19" t="str">
        <f t="shared" ca="1" si="219"/>
        <v>-</v>
      </c>
      <c r="LI21" s="19" t="str">
        <f t="shared" ca="1" si="220"/>
        <v>-</v>
      </c>
      <c r="LJ21" s="19" t="str">
        <f t="shared" ca="1" si="220"/>
        <v>-</v>
      </c>
      <c r="LK21" s="19">
        <f t="shared" ca="1" si="221"/>
        <v>1</v>
      </c>
      <c r="LL21" s="9"/>
      <c r="LM21" s="19" t="str">
        <f t="shared" ca="1" si="220"/>
        <v>-</v>
      </c>
      <c r="LN21" s="19" t="str">
        <f t="shared" ca="1" si="220"/>
        <v>-</v>
      </c>
      <c r="LO21" s="19" t="str">
        <f t="shared" ca="1" si="220"/>
        <v>-</v>
      </c>
      <c r="LP21" s="19" t="str">
        <f t="shared" ca="1" si="220"/>
        <v>-</v>
      </c>
      <c r="LQ21" s="19" t="str">
        <f t="shared" ca="1" si="220"/>
        <v>-</v>
      </c>
      <c r="LR21" s="19" t="str">
        <f t="shared" ca="1" si="220"/>
        <v>-</v>
      </c>
      <c r="LS21" s="19" t="str">
        <f t="shared" ca="1" si="220"/>
        <v>-</v>
      </c>
      <c r="LT21" s="19" t="str">
        <f t="shared" ca="1" si="220"/>
        <v>-</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19">
        <f t="shared" ca="1" si="220"/>
        <v>1</v>
      </c>
      <c r="ME21" s="19">
        <f t="shared" ca="1" si="220"/>
        <v>1</v>
      </c>
      <c r="MF21" s="9"/>
      <c r="MG21" s="12" t="b">
        <v>0</v>
      </c>
      <c r="MH21" s="12" t="b">
        <v>0</v>
      </c>
      <c r="MI21" s="19">
        <f t="shared" ca="1" si="222"/>
        <v>1</v>
      </c>
      <c r="MJ21" s="19">
        <f t="shared" ca="1" si="222"/>
        <v>0.75</v>
      </c>
      <c r="MK21" s="19">
        <f t="shared" ca="1" si="222"/>
        <v>0.75</v>
      </c>
      <c r="ML21" s="19">
        <f t="shared" ca="1" si="222"/>
        <v>0.8</v>
      </c>
      <c r="MM21" s="19">
        <f t="shared" ca="1" si="222"/>
        <v>0.82499999999999996</v>
      </c>
      <c r="MN21" s="19">
        <f t="shared" ca="1" si="222"/>
        <v>0.875</v>
      </c>
      <c r="MO21" s="19">
        <f t="shared" ca="1" si="222"/>
        <v>0.9</v>
      </c>
      <c r="MP21" s="19">
        <f t="shared" ca="1" si="222"/>
        <v>1</v>
      </c>
      <c r="MQ21" s="19">
        <f t="shared" ca="1" si="223"/>
        <v>0.875</v>
      </c>
      <c r="MR21" s="19" t="b">
        <f t="shared" ca="1" si="223"/>
        <v>0</v>
      </c>
      <c r="MS21" s="19">
        <f t="shared" ca="1" si="223"/>
        <v>74.989999999999995</v>
      </c>
      <c r="MT21" s="19" t="str">
        <f t="shared" ca="1" si="223"/>
        <v>-</v>
      </c>
      <c r="MU21" s="19" t="str">
        <f t="shared" ca="1" si="223"/>
        <v>-</v>
      </c>
      <c r="MV21" s="19" t="str">
        <f t="shared" ca="1" si="223"/>
        <v>-</v>
      </c>
      <c r="MW21" s="19" t="str">
        <f t="shared" ca="1" si="223"/>
        <v>-</v>
      </c>
      <c r="MX21" s="19" t="str">
        <f t="shared" ca="1" si="223"/>
        <v>-</v>
      </c>
      <c r="MY21" s="19" t="str">
        <f t="shared" ca="1" si="223"/>
        <v>-</v>
      </c>
      <c r="MZ21" s="19" t="str">
        <f t="shared" ca="1" si="223"/>
        <v>-</v>
      </c>
      <c r="NA21" s="19">
        <f t="shared" ca="1" si="223"/>
        <v>36.99</v>
      </c>
      <c r="NB21" s="19">
        <f t="shared" ca="1" si="223"/>
        <v>36.99</v>
      </c>
      <c r="NC21" s="19" t="str">
        <f t="shared" ca="1" si="223"/>
        <v>-</v>
      </c>
      <c r="ND21" s="19" t="str">
        <f t="shared" ca="1" si="223"/>
        <v>-</v>
      </c>
      <c r="NE21" s="19" t="str">
        <f t="shared" ca="1" si="223"/>
        <v>-</v>
      </c>
      <c r="NF21" s="19" t="str">
        <f t="shared" ca="1" si="223"/>
        <v>-</v>
      </c>
      <c r="NG21" s="19" t="str">
        <f t="shared" ca="1" si="223"/>
        <v>-</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49.99</v>
      </c>
      <c r="NO21" s="19">
        <f t="shared" ca="1" si="223"/>
        <v>49.99</v>
      </c>
      <c r="NP21" s="19">
        <f t="shared" ca="1" si="223"/>
        <v>412.99</v>
      </c>
      <c r="NQ21" s="19">
        <f t="shared" ca="1" si="223"/>
        <v>412.99</v>
      </c>
      <c r="NR21" s="19" t="str">
        <f t="shared" ca="1" si="223"/>
        <v>-</v>
      </c>
      <c r="NS21" s="19" t="str">
        <f t="shared" ca="1" si="223"/>
        <v>-</v>
      </c>
      <c r="NT21" s="19" t="str">
        <f t="shared" ca="1" si="223"/>
        <v>-</v>
      </c>
      <c r="NU21" s="19" t="str">
        <f t="shared" ca="1" si="223"/>
        <v>-</v>
      </c>
      <c r="NV21" s="19" t="str">
        <f t="shared" ca="1" si="223"/>
        <v>-</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6.8900000000000006</v>
      </c>
      <c r="OD21" s="19">
        <f t="shared" ca="1" si="223"/>
        <v>6.8900000000000006</v>
      </c>
      <c r="OE21" s="19">
        <f t="shared" ca="1" si="223"/>
        <v>346.99</v>
      </c>
      <c r="OF21" s="19">
        <f t="shared" ca="1" si="223"/>
        <v>346.99</v>
      </c>
      <c r="OG21" s="19" t="str">
        <f t="shared" ca="1" si="223"/>
        <v>-</v>
      </c>
      <c r="OH21" s="19" t="str">
        <f t="shared" ca="1" si="223"/>
        <v>-</v>
      </c>
      <c r="OI21" s="19" t="str">
        <f t="shared" ca="1" si="223"/>
        <v>-</v>
      </c>
      <c r="OJ21" s="19" t="str">
        <f t="shared" ca="1" si="223"/>
        <v>-</v>
      </c>
      <c r="OK21" s="19" t="str">
        <f t="shared" ca="1" si="223"/>
        <v>-</v>
      </c>
      <c r="OL21" s="19">
        <f t="shared" ca="1" si="223"/>
        <v>0</v>
      </c>
      <c r="OM21" s="24">
        <v>0</v>
      </c>
    </row>
    <row r="22" spans="1:40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9"/>
      <c r="LM22" s="515"/>
      <c r="LN22" s="515"/>
      <c r="LO22" s="515"/>
      <c r="LP22" s="515"/>
      <c r="LQ22" s="515"/>
      <c r="LR22" s="515"/>
      <c r="LS22" s="515"/>
      <c r="LT22" s="515"/>
      <c r="LU22" s="515"/>
      <c r="LV22" s="515"/>
      <c r="LW22" s="515"/>
      <c r="LX22" s="515"/>
      <c r="LY22" s="515"/>
      <c r="LZ22" s="515"/>
      <c r="MA22" s="515"/>
      <c r="MB22" s="515"/>
      <c r="MC22" s="515"/>
      <c r="MD22" s="515"/>
      <c r="ME22" s="515"/>
      <c r="MF22" s="9"/>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24">
        <v>0</v>
      </c>
    </row>
    <row r="23" spans="1:40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9"/>
      <c r="LM23" s="14"/>
      <c r="LN23" s="14"/>
      <c r="LO23" s="14"/>
      <c r="LP23" s="14"/>
      <c r="LQ23" s="14"/>
      <c r="LR23" s="14"/>
      <c r="LS23" s="14"/>
      <c r="LT23" s="14"/>
      <c r="LU23" s="14"/>
      <c r="LV23" s="14"/>
      <c r="LW23" s="14"/>
      <c r="LX23" s="14"/>
      <c r="LY23" s="14"/>
      <c r="LZ23" s="14"/>
      <c r="MA23" s="14"/>
      <c r="MB23" s="14"/>
      <c r="MC23" s="14"/>
      <c r="MD23" s="14"/>
      <c r="ME23" s="14"/>
      <c r="MF23" s="9"/>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24">
        <v>0</v>
      </c>
    </row>
    <row r="24" spans="1:403" outlineLevel="1">
      <c r="A24" s="21">
        <f t="shared" si="156"/>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WP"&amp;TEXT($LU24*100,"000p")           &amp; " MP"&amp;TEXT($LV24*100,"000p")           &amp; " GP"&amp;TEXT($ME24*100,"000p")
&amp; " (F"&amp;3+COUNTIF($CV24:$CY24,TRUE)&amp;3&amp;"N"&amp;$DM24&amp;$DN24&amp;")"</f>
        <v>00001 Template GSM Day204 MWM    all grids WP100p MP100p GP100p (F33N11)</v>
      </c>
      <c r="AM24" s="9" t="str">
        <f ca="1">IF(COUNTIF(AL$5:AL24,AL24)=1,"-","Dup")</f>
        <v>-</v>
      </c>
      <c r="AN24" s="9"/>
      <c r="AO24" s="19" t="str">
        <f t="shared" ref="AO24:AV26" ca="1" si="226">OFFSET(AO$5,$B24,0)</f>
        <v>-</v>
      </c>
      <c r="AP24" s="19" t="str">
        <f t="shared" ca="1" si="226"/>
        <v>-</v>
      </c>
      <c r="AQ24" s="19" t="str">
        <f t="shared" ca="1" si="226"/>
        <v>-</v>
      </c>
      <c r="AR24" s="19" t="str">
        <f t="shared" ca="1" si="226"/>
        <v>-</v>
      </c>
      <c r="AS24" s="19" t="str">
        <f t="shared" ca="1" si="226"/>
        <v>-</v>
      </c>
      <c r="AT24" s="19" t="b">
        <f t="shared" ca="1" si="226"/>
        <v>1</v>
      </c>
      <c r="AU24" s="19" t="b">
        <f t="shared" ca="1" si="226"/>
        <v>1</v>
      </c>
      <c r="AV24" s="19" t="b">
        <f t="shared" ca="1" si="226"/>
        <v>1</v>
      </c>
      <c r="AW24" s="9"/>
      <c r="AX24" s="5" t="b">
        <f t="shared" ref="AX24:BC26" si="227">INDEX(i.model_structure,$H24,AX$7)</f>
        <v>1</v>
      </c>
      <c r="AY24" s="5" t="str">
        <f t="shared" si="227"/>
        <v>-</v>
      </c>
      <c r="AZ24" s="5" t="str">
        <f t="shared" si="227"/>
        <v>-</v>
      </c>
      <c r="BA24" s="5" t="str">
        <f t="shared" si="227"/>
        <v>-</v>
      </c>
      <c r="BB24" s="5" t="b">
        <f t="shared" si="227"/>
        <v>0</v>
      </c>
      <c r="BC24" s="144">
        <f t="shared" si="227"/>
        <v>0.25</v>
      </c>
      <c r="BD24" s="19" t="b">
        <f t="shared" ref="BD24:BD26" ca="1" si="228">OFFSET(BD$5,$B24,0)</f>
        <v>1</v>
      </c>
      <c r="BE24" s="9"/>
      <c r="BF24" s="5" t="str">
        <f ca="1">IF($M24&lt;&gt;4,OFFSET(BF$5,$B24,0),1)</f>
        <v>-</v>
      </c>
      <c r="BG24" s="19" t="str">
        <f t="shared" ref="BG24:BI26" ca="1" si="229">OFFSET(BG$5,$B24,0)</f>
        <v>-</v>
      </c>
      <c r="BH24" s="19" t="str">
        <f t="shared" ca="1" si="229"/>
        <v>-</v>
      </c>
      <c r="BI24" s="19" t="str">
        <f t="shared" ca="1" si="229"/>
        <v>-</v>
      </c>
      <c r="BJ24" s="5" t="str">
        <f ca="1">IF($M24&lt;&gt;4,OFFSET(BJ$5,$B24,0),1)</f>
        <v>-</v>
      </c>
      <c r="BK24" s="19" t="str">
        <f ca="1">OFFSET(BK$5,$B24,0)</f>
        <v>-</v>
      </c>
      <c r="BL24" s="5" t="str">
        <f ca="1">IF($M24&lt;&gt;4,OFFSET(BL$5,$B24,0),1)</f>
        <v>-</v>
      </c>
      <c r="BM24" s="19" t="str">
        <f t="shared" ref="BM24:BO26" ca="1" si="230">OFFSET(BM$5,$B24,0)</f>
        <v>-</v>
      </c>
      <c r="BN24" s="19" t="str">
        <f t="shared" ca="1" si="230"/>
        <v>-</v>
      </c>
      <c r="BO24" s="19" t="str">
        <f t="shared" ca="1" si="230"/>
        <v>-</v>
      </c>
      <c r="BP24" s="5" t="str">
        <f ca="1">IF($M24&lt;&gt;4,OFFSET(BP$5,$B24,0),1)</f>
        <v>-</v>
      </c>
      <c r="BQ24" s="9"/>
      <c r="BR24" s="5" t="b">
        <f>$J24&lt;0</f>
        <v>0</v>
      </c>
      <c r="BS24" s="5" t="str">
        <f ca="1">IF($J24="",BS$14,ABS($J24))</f>
        <v>-</v>
      </c>
      <c r="BT24" s="5" t="str">
        <f t="shared" ref="BT24:CA26" ca="1" si="231">IF($J24="",BT$14,ABS($J24)=BT$7)</f>
        <v>-</v>
      </c>
      <c r="BU24" s="5" t="str">
        <f t="shared" ca="1" si="231"/>
        <v>-</v>
      </c>
      <c r="BV24" s="5" t="str">
        <f t="shared" ca="1" si="231"/>
        <v>-</v>
      </c>
      <c r="BW24" s="5" t="str">
        <f t="shared" ca="1" si="231"/>
        <v>-</v>
      </c>
      <c r="BX24" s="5" t="str">
        <f t="shared" ca="1" si="231"/>
        <v>-</v>
      </c>
      <c r="BY24" s="5" t="str">
        <f t="shared" ca="1" si="231"/>
        <v>-</v>
      </c>
      <c r="BZ24" s="5" t="str">
        <f t="shared" ca="1" si="231"/>
        <v>-</v>
      </c>
      <c r="CA24" s="5" t="str">
        <f t="shared" ca="1" si="231"/>
        <v>-</v>
      </c>
      <c r="CB24" s="9"/>
      <c r="CC24" s="19" t="b">
        <f t="shared" ref="CC24:CC26" ca="1" si="232">OFFSET(CC$5,$B24,0)</f>
        <v>1</v>
      </c>
      <c r="CD24" s="19" t="b">
        <f t="shared" ref="CD24:CE26" ca="1" si="233">OFFSET(CD$5,$B24,0)</f>
        <v>1</v>
      </c>
      <c r="CE24" s="19" t="b">
        <f t="shared" ca="1" si="233"/>
        <v>1</v>
      </c>
      <c r="CF24" s="12">
        <f>VALUE($K24&amp;$M24&amp;$N24&amp;$Q24&amp;$S24&amp;"07")</f>
        <v>2231107</v>
      </c>
      <c r="CG24" s="144" t="b">
        <f ca="1">NOT(CE24)</f>
        <v>0</v>
      </c>
      <c r="CH24" s="12" t="s">
        <v>34</v>
      </c>
      <c r="CI24" s="19" t="str">
        <f t="shared" ca="1" si="178"/>
        <v>-</v>
      </c>
      <c r="CJ24" s="19" t="str">
        <f t="shared" ca="1" si="202"/>
        <v>-</v>
      </c>
      <c r="CK24" s="19" t="str">
        <f t="shared" ca="1" si="202"/>
        <v>-</v>
      </c>
      <c r="CL24" s="19">
        <f t="shared" ca="1" si="178"/>
        <v>1</v>
      </c>
      <c r="CM24" s="19">
        <f t="shared" ca="1" si="178"/>
        <v>1</v>
      </c>
      <c r="CN24" s="9"/>
      <c r="CO24" s="444">
        <f t="shared" ref="CO24:CQ26" si="234">INDEX(i.UserPeriod0,$AI24,CO$7)</f>
        <v>652</v>
      </c>
      <c r="CP24" s="444">
        <f t="shared" si="234"/>
        <v>686</v>
      </c>
      <c r="CQ24" s="444">
        <f t="shared" si="234"/>
        <v>721</v>
      </c>
      <c r="CR24" s="152">
        <f t="shared" ref="CR24:CT26" si="235">7*INDEX(i.end_joining,1,CR$7+($AI24-1)*3)</f>
        <v>378</v>
      </c>
      <c r="CS24" s="152">
        <f t="shared" si="235"/>
        <v>413</v>
      </c>
      <c r="CT24" s="152">
        <f t="shared" si="235"/>
        <v>448</v>
      </c>
      <c r="CU24" s="19" t="str">
        <f ca="1">OFFSET(CU$5,$B24,0)</f>
        <v>-</v>
      </c>
      <c r="CV24" s="19" t="str">
        <f t="shared" ref="CV24:ED37" ca="1" si="236">OFFSET(CV$5,$B24,0)</f>
        <v>-</v>
      </c>
      <c r="CW24" s="19" t="str">
        <f t="shared" ca="1" si="236"/>
        <v>-</v>
      </c>
      <c r="CX24" s="19" t="str">
        <f t="shared" ref="CX24:DL37" ca="1" si="237">OFFSET(CX$5,$B24,0)</f>
        <v>-</v>
      </c>
      <c r="CY24" s="19" t="str">
        <f t="shared" ca="1" si="237"/>
        <v>-</v>
      </c>
      <c r="CZ24" s="19" t="b">
        <f ca="1">OFFSET(CZ$5,$B24,0)</f>
        <v>1</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ca="1" si="237"/>
        <v>0</v>
      </c>
      <c r="DL24" s="19">
        <f t="shared" ca="1" si="237"/>
        <v>0</v>
      </c>
      <c r="DM24" s="19">
        <f t="shared" ref="DM24:DO24" ca="1" si="238">OFFSET(DM$5,$B24,0)</f>
        <v>1</v>
      </c>
      <c r="DN24" s="19">
        <f t="shared" ca="1" si="238"/>
        <v>1</v>
      </c>
      <c r="DO24" s="19">
        <f t="shared" ca="1" si="238"/>
        <v>0</v>
      </c>
      <c r="DP24" s="19" t="str">
        <f t="shared" ca="1" si="236"/>
        <v>-</v>
      </c>
      <c r="DQ24" s="19" t="str">
        <f t="shared" ca="1" si="236"/>
        <v>-</v>
      </c>
      <c r="DR24" s="19" t="str">
        <f t="shared" ca="1" si="236"/>
        <v>-</v>
      </c>
      <c r="DS24" s="19" t="str">
        <f t="shared" ca="1" si="236"/>
        <v>-</v>
      </c>
      <c r="DT24" s="19" t="str">
        <f t="shared" ca="1" si="236"/>
        <v>-</v>
      </c>
      <c r="DU24" s="19">
        <f t="shared" ref="DU24" ca="1" si="239">OFFSET(DU$5,$B24,0)</f>
        <v>0</v>
      </c>
      <c r="DV24" s="19" t="str">
        <f t="shared" ca="1" si="236"/>
        <v>-</v>
      </c>
      <c r="DW24" s="19" t="str">
        <f t="shared" ca="1" si="236"/>
        <v>-</v>
      </c>
      <c r="DX24" s="19" t="str">
        <f t="shared" ca="1" si="236"/>
        <v>-</v>
      </c>
      <c r="DY24" s="19" t="str">
        <f t="shared" ca="1" si="236"/>
        <v>-</v>
      </c>
      <c r="DZ24" s="19" t="str">
        <f t="shared" ca="1" si="236"/>
        <v>-</v>
      </c>
      <c r="EA24" s="19" t="str">
        <f t="shared" ca="1" si="236"/>
        <v>-</v>
      </c>
      <c r="EB24" s="19" t="str">
        <f t="shared" ca="1" si="236"/>
        <v>-</v>
      </c>
      <c r="EC24" s="19" t="str">
        <f t="shared" ca="1" si="236"/>
        <v>-</v>
      </c>
      <c r="ED24" s="19">
        <f t="shared" ca="1" si="236"/>
        <v>0</v>
      </c>
      <c r="EE24" s="444">
        <f t="shared" ref="EE24:EF26" si="240">IF(AND($N24=EE$11,$Y24&lt;&gt;0,$AI24=EE$12),INDEX(i.LTWFeedLevels,$Y24,MOD(EE$7-1,7)+1),0)</f>
        <v>0</v>
      </c>
      <c r="EF24" s="444">
        <f t="shared" si="240"/>
        <v>0</v>
      </c>
      <c r="EG24" s="124">
        <f t="shared" ref="EG24:EP26" si="241">IF(AND($K24=EG$9,$N24=EG$11,$AB24=EG$8,$AI24=EG$12,$Y24&lt;&gt;0),INDEX(i.FS_Strategy,$Y24,$AB24),0)</f>
        <v>0</v>
      </c>
      <c r="EH24" s="124">
        <f t="shared" si="241"/>
        <v>0</v>
      </c>
      <c r="EI24" s="124">
        <f t="shared" si="241"/>
        <v>0</v>
      </c>
      <c r="EJ24" s="124">
        <f t="shared" si="241"/>
        <v>0</v>
      </c>
      <c r="EK24" s="124">
        <f t="shared" si="241"/>
        <v>0</v>
      </c>
      <c r="EL24" s="124">
        <f t="shared" si="241"/>
        <v>0</v>
      </c>
      <c r="EM24" s="124">
        <f t="shared" si="241"/>
        <v>0</v>
      </c>
      <c r="EN24" s="124">
        <f t="shared" si="241"/>
        <v>0</v>
      </c>
      <c r="EO24" s="124">
        <f t="shared" si="241"/>
        <v>0</v>
      </c>
      <c r="EP24" s="124">
        <f t="shared" si="241"/>
        <v>0</v>
      </c>
      <c r="EQ24" s="124">
        <f t="shared" ref="EQ24:EX26" si="242">IF(AND($K24=EQ$9,$N24=EQ$11,$AB24=EQ$8,$AI24=EQ$12,$Y24&lt;&gt;0),INDEX(i.FS_Strategy,$Y24,$AB24),0)</f>
        <v>0</v>
      </c>
      <c r="ER24" s="124">
        <f t="shared" si="242"/>
        <v>0</v>
      </c>
      <c r="ES24" s="124">
        <f t="shared" si="242"/>
        <v>0</v>
      </c>
      <c r="ET24" s="124">
        <f t="shared" si="242"/>
        <v>0</v>
      </c>
      <c r="EU24" s="124">
        <f t="shared" si="242"/>
        <v>0</v>
      </c>
      <c r="EV24" s="124">
        <f t="shared" si="242"/>
        <v>0</v>
      </c>
      <c r="EW24" s="124">
        <f t="shared" si="242"/>
        <v>0</v>
      </c>
      <c r="EX24" s="124">
        <f t="shared" si="242"/>
        <v>0</v>
      </c>
      <c r="EY24" s="554">
        <f t="shared" ref="EY24:FN26" si="243">IF(AND($K24=EY$9,$N24=EY$11,$AB24=EY$8,$AI24=EY$12,$Z24&lt;&gt;0),INDEX(i.FS_Strategy,$Z24,$AB24),0)</f>
        <v>0</v>
      </c>
      <c r="EZ24" s="554">
        <f t="shared" si="243"/>
        <v>0</v>
      </c>
      <c r="FA24" s="554">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5">
        <f t="shared" si="243"/>
        <v>0</v>
      </c>
      <c r="FN24" s="125">
        <f t="shared" si="243"/>
        <v>0</v>
      </c>
      <c r="FO24" s="124">
        <f t="shared" ref="FO24:FX26" si="244">IF(AND($K24=FO$9,$N24=FO$11,$AB24=FO$8,$AI24=FO$12),INDEX(i.FS_Strategy,$AC24+1,$AB24),0)</f>
        <v>0</v>
      </c>
      <c r="FP24" s="124">
        <f t="shared" si="244"/>
        <v>0</v>
      </c>
      <c r="FQ24" s="124">
        <f t="shared" si="244"/>
        <v>0</v>
      </c>
      <c r="FR24" s="124">
        <f t="shared" si="244"/>
        <v>0</v>
      </c>
      <c r="FS24" s="124">
        <f t="shared" si="244"/>
        <v>0</v>
      </c>
      <c r="FT24" s="124">
        <f t="shared" si="244"/>
        <v>0</v>
      </c>
      <c r="FU24" s="124">
        <f t="shared" si="244"/>
        <v>0</v>
      </c>
      <c r="FV24" s="124">
        <f t="shared" si="244"/>
        <v>0</v>
      </c>
      <c r="FW24" s="124">
        <f t="shared" si="244"/>
        <v>0</v>
      </c>
      <c r="FX24" s="124">
        <f t="shared" si="244"/>
        <v>0</v>
      </c>
      <c r="FY24" s="124">
        <f t="shared" ref="FY24:GF26" si="245">IF(AND($K24=FY$9,$N24=FY$11,$AB24=FY$8,$AI24=FY$12),INDEX(i.FS_Strategy,$AC24+1,$AB24),0)</f>
        <v>0</v>
      </c>
      <c r="FZ24" s="124">
        <f t="shared" si="245"/>
        <v>0</v>
      </c>
      <c r="GA24" s="124">
        <f t="shared" si="245"/>
        <v>0</v>
      </c>
      <c r="GB24" s="124">
        <f t="shared" si="245"/>
        <v>0</v>
      </c>
      <c r="GC24" s="124">
        <f t="shared" si="245"/>
        <v>0</v>
      </c>
      <c r="GD24" s="124">
        <f t="shared" si="245"/>
        <v>0</v>
      </c>
      <c r="GE24" s="124">
        <f t="shared" si="245"/>
        <v>0</v>
      </c>
      <c r="GF24" s="124">
        <f t="shared" si="245"/>
        <v>0</v>
      </c>
      <c r="GG24" s="554">
        <f t="shared" ref="GG24:GI26" si="246">IF(AND($K24=GG$9,$N24=GG$11,$AB24=GG$8),INDEX(i.FS_Strategy,$AD24+1,$AB24),0)</f>
        <v>0</v>
      </c>
      <c r="GH24" s="554">
        <f t="shared" si="246"/>
        <v>0</v>
      </c>
      <c r="GI24" s="554">
        <f t="shared" si="246"/>
        <v>0</v>
      </c>
      <c r="GJ24" s="125">
        <f t="shared" ref="GJ24:GV26" si="247">IF(AND($K24=GJ$9,$N24=GJ$11,$AB24=GJ$8),INDEX(i.FS_Strategy,$AE24+1,$AB24),0)</f>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5">
        <f t="shared" si="247"/>
        <v>0</v>
      </c>
      <c r="GV24" s="125">
        <f t="shared" si="247"/>
        <v>0</v>
      </c>
      <c r="GW24" s="124">
        <f t="shared" ref="GW24:HF26" si="248">IF(AND($K24=GW$9,$N24=GW$11,$AB24=GW$8,$AI24=GW$12),INDEX(i.FS_Strategy,$AC24+1,$AB24),0)</f>
        <v>0</v>
      </c>
      <c r="GX24" s="124">
        <f t="shared" si="248"/>
        <v>0</v>
      </c>
      <c r="GY24" s="124">
        <f t="shared" si="248"/>
        <v>0</v>
      </c>
      <c r="GZ24" s="124">
        <f t="shared" si="248"/>
        <v>0</v>
      </c>
      <c r="HA24" s="124">
        <f t="shared" si="248"/>
        <v>0</v>
      </c>
      <c r="HB24" s="124">
        <f t="shared" si="248"/>
        <v>0</v>
      </c>
      <c r="HC24" s="124">
        <f t="shared" si="248"/>
        <v>0</v>
      </c>
      <c r="HD24" s="124">
        <f t="shared" si="248"/>
        <v>0</v>
      </c>
      <c r="HE24" s="124">
        <f t="shared" si="248"/>
        <v>0</v>
      </c>
      <c r="HF24" s="124">
        <f t="shared" si="248"/>
        <v>0</v>
      </c>
      <c r="HG24" s="124">
        <f t="shared" ref="HG24:HN26" si="249">IF(AND($K24=HG$9,$N24=HG$11,$AB24=HG$8,$AI24=HG$12),INDEX(i.FS_Strategy,$AC24+1,$AB24),0)</f>
        <v>0</v>
      </c>
      <c r="HH24" s="124">
        <f t="shared" si="249"/>
        <v>0</v>
      </c>
      <c r="HI24" s="124">
        <f t="shared" si="249"/>
        <v>0</v>
      </c>
      <c r="HJ24" s="124">
        <f t="shared" si="249"/>
        <v>0</v>
      </c>
      <c r="HK24" s="124">
        <f t="shared" si="249"/>
        <v>0</v>
      </c>
      <c r="HL24" s="124">
        <f t="shared" si="249"/>
        <v>0</v>
      </c>
      <c r="HM24" s="124">
        <f t="shared" si="249"/>
        <v>0</v>
      </c>
      <c r="HN24" s="124">
        <f t="shared" si="249"/>
        <v>0</v>
      </c>
      <c r="HO24" s="554">
        <f t="shared" ref="HO24:HQ26" si="250">IF(AND($K24=HO$9,$N24=HO$11,$AB24=HO$8),INDEX(i.FS_Strategy,$AD24+1,$AB24),0)</f>
        <v>0</v>
      </c>
      <c r="HP24" s="554">
        <f t="shared" si="250"/>
        <v>0</v>
      </c>
      <c r="HQ24" s="554">
        <f t="shared" si="250"/>
        <v>0</v>
      </c>
      <c r="HR24" s="125">
        <f t="shared" ref="HR24:ID26" si="251">IF(AND($K24=HR$9,$N24=HR$11,$AB24=HR$8),INDEX(i.FS_Strategy,$AE24+1,$AB24),0)</f>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125">
        <f t="shared" si="251"/>
        <v>0</v>
      </c>
      <c r="ID24" s="125">
        <f t="shared" si="251"/>
        <v>0</v>
      </c>
      <c r="IE24" s="5">
        <f>INDEX(i.TOL,$N24,IE$7)</f>
        <v>67</v>
      </c>
      <c r="IF24" s="9"/>
      <c r="IG24" s="5">
        <f t="shared" ref="IG24:IJ26" si="252">INDEX(i.FlkStrctr,$M24,IG$7)</f>
        <v>1</v>
      </c>
      <c r="IH24" s="5" t="b">
        <f t="shared" si="252"/>
        <v>0</v>
      </c>
      <c r="II24" s="19">
        <f t="shared" ref="II24:JI37" ca="1" si="253">OFFSET(II$5,$B24,0)</f>
        <v>0</v>
      </c>
      <c r="IJ24" s="5">
        <f t="shared" si="252"/>
        <v>55</v>
      </c>
      <c r="IK24" s="5" cm="1">
        <f t="array" ref="IK24">INDEX(i.pi_yatf,$X24+1,IK$7)</f>
        <v>1</v>
      </c>
      <c r="IL24" s="19">
        <f t="shared" ca="1" si="253"/>
        <v>0</v>
      </c>
      <c r="IM24" s="19">
        <f t="shared" ca="1" si="253"/>
        <v>0</v>
      </c>
      <c r="IN24" s="19">
        <f t="shared" ca="1" si="253"/>
        <v>0</v>
      </c>
      <c r="IO24" s="19">
        <f t="shared" ref="IO24:IP30" ca="1" si="254">OFFSET(IO$5,$B24,0)</f>
        <v>0</v>
      </c>
      <c r="IP24" s="19">
        <f t="shared" ca="1" si="254"/>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0</v>
      </c>
      <c r="JF24" s="19">
        <f t="shared" ca="1" si="253"/>
        <v>0</v>
      </c>
      <c r="JG24" s="19">
        <f t="shared" ca="1" si="253"/>
        <v>1</v>
      </c>
      <c r="JH24" s="19">
        <f t="shared" ca="1" si="253"/>
        <v>0</v>
      </c>
      <c r="JI24" s="19">
        <f t="shared" ca="1" si="253"/>
        <v>1</v>
      </c>
      <c r="JJ24" s="9"/>
      <c r="JK24" s="5" t="b">
        <f ca="1">IF($L24&lt;&gt;0,INDEX(i.cropgraze_inc,$L24,JK$7),OFFSET(JK$5,$B24,0))</f>
        <v>0</v>
      </c>
      <c r="JL24" s="5" t="b">
        <f t="shared" ref="JL24:JN26" si="255">($N24=JL$11)</f>
        <v>0</v>
      </c>
      <c r="JM24" s="5" t="b">
        <f t="shared" si="255"/>
        <v>0</v>
      </c>
      <c r="JN24" s="5" t="b">
        <f t="shared" si="255"/>
        <v>1</v>
      </c>
      <c r="JO24" s="144">
        <f t="shared" ref="JO24:JP26" si="256">$O24</f>
        <v>1</v>
      </c>
      <c r="JP24" s="144">
        <f t="shared" si="256"/>
        <v>1</v>
      </c>
      <c r="JQ24" s="5" t="b">
        <f t="shared" ref="JQ24:JT26" si="257">INDEX(i_dryman,($AF24-1)*4+INDEX(i.StdELMan,($K24-1)*12+($M24-1)*3+$N24,JQ$8),JQ$7)</f>
        <v>0</v>
      </c>
      <c r="JR24" s="5" t="b">
        <f t="shared" si="257"/>
        <v>1</v>
      </c>
      <c r="JS24" s="5" t="b">
        <f t="shared" si="257"/>
        <v>1</v>
      </c>
      <c r="JT24" s="5" t="b">
        <f t="shared" si="257"/>
        <v>0</v>
      </c>
      <c r="JU24" s="5">
        <f t="shared" ref="JU24:JV26" si="258">INDEX(i_dryman,($AF24-1)*4+INDEX(i.StdELMan,($K24-1)*12+($M24-1)*3+$N24,JU$8),JU$7+$M24-1)</f>
        <v>1</v>
      </c>
      <c r="JV24" s="5">
        <f t="shared" si="258"/>
        <v>0</v>
      </c>
      <c r="JW24" s="5" t="b">
        <f>AND(INDEX(i_dryman,($AF24-1)*4+INDEX(i.StdELMan,($K24-1)*12+($M24-1)*3+$N24,JW$8),JW$7),($JP24&gt;0))</f>
        <v>0</v>
      </c>
      <c r="JX24" s="5" t="str" cm="1">
        <f t="array" aca="1" ref="JX24" ca="1">IF(OR(JY24:KF24&lt;&gt;"-"),TRUE,"-")</f>
        <v>-</v>
      </c>
      <c r="JY24" s="19" t="str">
        <f t="shared" ref="JY24:KF26" ca="1" si="259">OFFSET(JY$5,$B24,0)</f>
        <v>-</v>
      </c>
      <c r="JZ24" s="19" t="str">
        <f t="shared" ca="1" si="259"/>
        <v>-</v>
      </c>
      <c r="KA24" s="19" t="str">
        <f t="shared" ca="1" si="259"/>
        <v>-</v>
      </c>
      <c r="KB24" s="19" t="str">
        <f t="shared" ca="1" si="259"/>
        <v>-</v>
      </c>
      <c r="KC24" s="19" t="str">
        <f t="shared" ca="1" si="259"/>
        <v>-</v>
      </c>
      <c r="KD24" s="19" t="str">
        <f t="shared" ca="1" si="259"/>
        <v>-</v>
      </c>
      <c r="KE24" s="19" t="str">
        <f t="shared" ca="1" si="259"/>
        <v>-</v>
      </c>
      <c r="KF24" s="19" t="str">
        <f t="shared" ca="1" si="259"/>
        <v>-</v>
      </c>
      <c r="KG24" s="5" t="b">
        <f t="array" aca="1" ref="KG24" ca="1">IF(OR(KH24:KN24&lt;&gt;"-"),TRUE,"-")</f>
        <v>1</v>
      </c>
      <c r="KH24" s="19">
        <f t="shared" ref="KH24:KL26" ca="1" si="260">OFFSET(KH$5,$B24,0)</f>
        <v>0</v>
      </c>
      <c r="KI24" s="19" t="str">
        <f t="shared" ca="1" si="260"/>
        <v>-</v>
      </c>
      <c r="KJ24" s="19">
        <f t="shared" ca="1" si="260"/>
        <v>999999</v>
      </c>
      <c r="KK24" s="19">
        <f t="shared" ca="1" si="260"/>
        <v>999999</v>
      </c>
      <c r="KL24" s="19">
        <f t="shared" ca="1" si="260"/>
        <v>999999</v>
      </c>
      <c r="KM24" s="19">
        <f t="shared" ref="KM24:KN26" ca="1" si="261">OFFSET(KM$5,$B24,0)</f>
        <v>999999</v>
      </c>
      <c r="KN24" s="19">
        <f t="shared" ca="1" si="261"/>
        <v>999999</v>
      </c>
      <c r="KO24" s="19" t="str">
        <f t="shared" ref="KO24:KQ36" ca="1" si="262">OFFSET(KO$5,$B24,0)</f>
        <v>-</v>
      </c>
      <c r="KP24" s="19" t="str">
        <f ca="1">OFFSET(KP$5,$B24,0)</f>
        <v>-</v>
      </c>
      <c r="KQ24" s="19" t="str">
        <f ca="1">OFFSET(KQ$5,$B24,0)</f>
        <v>-</v>
      </c>
      <c r="KR24" s="19" t="b">
        <f t="shared" ref="KR24:KS37" ca="1" si="263">OFFSET(KR$5,$B24,0)</f>
        <v>1</v>
      </c>
      <c r="KS24" s="19">
        <f t="shared" ca="1" si="263"/>
        <v>0</v>
      </c>
      <c r="KT24" s="5" t="str">
        <f t="shared" ref="KT24:KW26" si="264">INDEX(i.FlkStrctr,$M24,KT$7)</f>
        <v>-</v>
      </c>
      <c r="KU24" s="5" t="str">
        <f t="shared" si="264"/>
        <v>-</v>
      </c>
      <c r="KV24" s="5" t="str">
        <f t="shared" si="264"/>
        <v>-</v>
      </c>
      <c r="KW24" s="5" t="str">
        <f t="shared" si="264"/>
        <v>-</v>
      </c>
      <c r="KX24" s="19" t="str">
        <f t="shared" ref="KX24:KX37" ca="1" si="265">OFFSET(KX$5,$B24,0)</f>
        <v>-</v>
      </c>
      <c r="KY24" s="19" t="str">
        <f t="shared" ref="KY24:KZ25" ca="1" si="266">OFFSET(KY$5,$B24,0)</f>
        <v>-</v>
      </c>
      <c r="KZ24" s="19" t="str">
        <f t="shared" ca="1" si="266"/>
        <v>-</v>
      </c>
      <c r="LA24" s="19" t="str">
        <f t="shared" ref="LA24:OL37" ca="1" si="267">OFFSET(LA$5,$B24,0)</f>
        <v>-</v>
      </c>
      <c r="LB24" s="19" t="str">
        <f t="shared" ca="1" si="267"/>
        <v>-</v>
      </c>
      <c r="LC24" s="19" t="str">
        <f t="shared" ca="1" si="267"/>
        <v>-</v>
      </c>
      <c r="LD24" s="19" t="str">
        <f t="shared" ca="1" si="267"/>
        <v>-</v>
      </c>
      <c r="LE24" s="5" t="str">
        <f t="shared" ref="LE24:LJ26" si="268">INDEX(i.FlkStrctr,$M24,LE$7)</f>
        <v>-</v>
      </c>
      <c r="LF24" s="5">
        <f t="shared" si="268"/>
        <v>500</v>
      </c>
      <c r="LG24" s="5">
        <f t="shared" si="268"/>
        <v>500</v>
      </c>
      <c r="LH24" s="5" t="str">
        <f t="shared" si="268"/>
        <v>-</v>
      </c>
      <c r="LI24" s="5" t="str">
        <f>INDEX(i.FlkStrctr,$M24,LI$7)</f>
        <v>-</v>
      </c>
      <c r="LJ24" s="5" t="str">
        <f t="shared" si="268"/>
        <v>-</v>
      </c>
      <c r="LK24" s="5">
        <f>INDEX(i.conservation,$W24+1,$N24)</f>
        <v>1</v>
      </c>
      <c r="LL24" s="9"/>
      <c r="LM24" s="19">
        <f t="shared" ca="1" si="267"/>
        <v>70</v>
      </c>
      <c r="LN24" s="19">
        <f t="shared" ca="1" si="267"/>
        <v>50</v>
      </c>
      <c r="LO24" s="19">
        <f t="shared" ca="1" si="267"/>
        <v>80</v>
      </c>
      <c r="LP24" s="19">
        <f t="shared" ca="1" si="267"/>
        <v>50</v>
      </c>
      <c r="LQ24" s="5" t="b" cm="1">
        <f t="array" ref="LQ24">INDEX(i.meatgrid,$Q24,LQ$7)</f>
        <v>1</v>
      </c>
      <c r="LR24" s="5" t="b" cm="1">
        <f t="array" ref="LR24">INDEX(i.meatgrid,$Q24,LR$7)</f>
        <v>0</v>
      </c>
      <c r="LS24" s="5" t="str" cm="1">
        <f t="array" ref="LS24">INDEX(i.meatgrid,$Q24,LS$7)</f>
        <v>-</v>
      </c>
      <c r="LT24" s="5" t="str" cm="1">
        <f t="array" ref="LT24">INDEX(i.meatgrid,$Q24,LT$7)</f>
        <v>-</v>
      </c>
      <c r="LU24" s="5">
        <f>INDEX(i.WoolPrices,$R24,LU$7)</f>
        <v>1</v>
      </c>
      <c r="LV24" s="5">
        <f>INDEX(i.MeatPrices,$S24,LV$7)</f>
        <v>1</v>
      </c>
      <c r="LW24" s="5" cm="1">
        <f t="array" ref="LW24">INDEX(i.meatgrid,$Q24,LW$7)</f>
        <v>1</v>
      </c>
      <c r="LX24" s="5" cm="1">
        <f t="array" ref="LX24">INDEX(i.meatgrid,$Q24,LX$7)</f>
        <v>1</v>
      </c>
      <c r="LY24" s="5" cm="1">
        <f t="array" ref="LY24">INDEX(i.meatgrid,$Q24,LY$7)</f>
        <v>1</v>
      </c>
      <c r="LZ24" s="5" cm="1">
        <f t="array" ref="LZ24">INDEX(i.meatgrid,$Q24,LZ$7)</f>
        <v>0</v>
      </c>
      <c r="MA24" s="5" cm="1">
        <f t="array" ref="MA24">INDEX(i.meatgrid,$Q24,MA$7)</f>
        <v>1</v>
      </c>
      <c r="MB24" s="5" cm="1">
        <f t="array" ref="MB24">INDEX(i.meatgrid,$Q24,MB$7)</f>
        <v>1</v>
      </c>
      <c r="MC24" s="5" cm="1">
        <f t="array" ref="MC24">INDEX(i.meatgrid,$Q24,MC$7)</f>
        <v>1</v>
      </c>
      <c r="MD24" s="5" cm="1">
        <f t="array" ref="MD24">INDEX(i.meatgrid,$Q24,MD$7)</f>
        <v>1</v>
      </c>
      <c r="ME24" s="5">
        <f>INDEX(i.GrainPrices,$T24,ME$7)</f>
        <v>1</v>
      </c>
      <c r="MF24" s="9"/>
      <c r="MG24" s="19" t="b">
        <f t="shared" ref="MG24:MH30" ca="1" si="269">OFFSET(MG$5,$B24,0)</f>
        <v>0</v>
      </c>
      <c r="MH24" s="19" t="b">
        <f t="shared" ca="1" si="269"/>
        <v>0</v>
      </c>
      <c r="MI24" s="19">
        <f t="shared" ca="1" si="267"/>
        <v>1</v>
      </c>
      <c r="MJ24" s="19">
        <f t="shared" ca="1" si="267"/>
        <v>0.75</v>
      </c>
      <c r="MK24" s="19">
        <f t="shared" ca="1" si="267"/>
        <v>0.75</v>
      </c>
      <c r="ML24" s="19">
        <f t="shared" ca="1" si="267"/>
        <v>0.8</v>
      </c>
      <c r="MM24" s="19">
        <f t="shared" ca="1" si="267"/>
        <v>0.82499999999999996</v>
      </c>
      <c r="MN24" s="19">
        <f t="shared" ca="1" si="267"/>
        <v>0.875</v>
      </c>
      <c r="MO24" s="19">
        <f t="shared" ca="1" si="267"/>
        <v>0.9</v>
      </c>
      <c r="MP24" s="19">
        <f t="shared" ca="1" si="267"/>
        <v>1</v>
      </c>
      <c r="MQ24" s="19">
        <f t="shared" ca="1" si="267"/>
        <v>0.875</v>
      </c>
      <c r="MR24" s="19" t="b">
        <f t="shared" ca="1" si="267"/>
        <v>1</v>
      </c>
      <c r="MS24" s="19">
        <f t="shared" ca="1" si="267"/>
        <v>74.989999999999995</v>
      </c>
      <c r="MT24" s="19" t="str">
        <f t="shared" ca="1" si="267"/>
        <v>-</v>
      </c>
      <c r="MU24" s="19" t="str">
        <f t="shared" ca="1" si="267"/>
        <v>-</v>
      </c>
      <c r="MV24" s="19" t="str">
        <f t="shared" ca="1" si="267"/>
        <v>-</v>
      </c>
      <c r="MW24" s="19" t="str">
        <f t="shared" ca="1" si="267"/>
        <v>-</v>
      </c>
      <c r="MX24" s="19" t="str">
        <f t="shared" ca="1" si="267"/>
        <v>-</v>
      </c>
      <c r="MY24" s="19" t="str">
        <f t="shared" ca="1" si="267"/>
        <v>-</v>
      </c>
      <c r="MZ24" s="19" t="str">
        <f t="shared" ca="1" si="267"/>
        <v>-</v>
      </c>
      <c r="NA24" s="19">
        <f t="shared" ca="1" si="267"/>
        <v>36.99</v>
      </c>
      <c r="NB24" s="19">
        <f t="shared" ca="1" si="267"/>
        <v>36.99</v>
      </c>
      <c r="NC24" s="19" t="str">
        <f t="shared" ca="1" si="267"/>
        <v>-</v>
      </c>
      <c r="ND24" s="19" t="str">
        <f t="shared" ca="1" si="267"/>
        <v>-</v>
      </c>
      <c r="NE24" s="19" t="str">
        <f t="shared" ca="1" si="267"/>
        <v>-</v>
      </c>
      <c r="NF24" s="19" t="str">
        <f t="shared" ca="1" si="267"/>
        <v>-</v>
      </c>
      <c r="NG24" s="19" t="str">
        <f t="shared" ca="1" si="267"/>
        <v>-</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49.99</v>
      </c>
      <c r="NO24" s="19">
        <f t="shared" ca="1" si="267"/>
        <v>49.99</v>
      </c>
      <c r="NP24" s="19">
        <f t="shared" ca="1" si="267"/>
        <v>412.99</v>
      </c>
      <c r="NQ24" s="19">
        <f t="shared" ca="1" si="267"/>
        <v>412.99</v>
      </c>
      <c r="NR24" s="19" t="str">
        <f t="shared" ca="1" si="267"/>
        <v>-</v>
      </c>
      <c r="NS24" s="19" t="str">
        <f t="shared" ca="1" si="267"/>
        <v>-</v>
      </c>
      <c r="NT24" s="19" t="str">
        <f t="shared" ca="1" si="267"/>
        <v>-</v>
      </c>
      <c r="NU24" s="19" t="str">
        <f t="shared" ca="1" si="267"/>
        <v>-</v>
      </c>
      <c r="NV24" s="19" t="str">
        <f t="shared" ca="1" si="267"/>
        <v>-</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6.8900000000000006</v>
      </c>
      <c r="OD24" s="19">
        <f t="shared" ca="1" si="267"/>
        <v>6.8900000000000006</v>
      </c>
      <c r="OE24" s="19">
        <f t="shared" ca="1" si="267"/>
        <v>346.99</v>
      </c>
      <c r="OF24" s="19">
        <f t="shared" ca="1" si="267"/>
        <v>346.99</v>
      </c>
      <c r="OG24" s="19" t="str">
        <f t="shared" ca="1" si="267"/>
        <v>-</v>
      </c>
      <c r="OH24" s="19" t="str">
        <f t="shared" ca="1" si="267"/>
        <v>-</v>
      </c>
      <c r="OI24" s="19" t="str">
        <f t="shared" ca="1" si="267"/>
        <v>-</v>
      </c>
      <c r="OJ24" s="19" t="str">
        <f t="shared" ca="1" si="267"/>
        <v>-</v>
      </c>
      <c r="OK24" s="19" t="str">
        <f t="shared" ca="1" si="267"/>
        <v>-</v>
      </c>
      <c r="OL24" s="19">
        <f t="shared" ca="1" si="267"/>
        <v>0</v>
      </c>
      <c r="OM24" s="24">
        <v>0</v>
      </c>
    </row>
    <row r="25" spans="1:403" outlineLevel="1">
      <c r="A25" s="21">
        <f t="shared" si="156"/>
        <v>20</v>
      </c>
      <c r="B25" s="21">
        <f>$A$24</f>
        <v>19</v>
      </c>
      <c r="C25">
        <f ca="1">100+_xlfn.SWITCH(ExptNo,    1,$M25,    2,$N25+($M25-1)*3,    0)</f>
        <v>100</v>
      </c>
      <c r="D25" s="144" t="str">
        <f ca="1">INDEX(i.Region_Desc,$K25,1)</f>
        <v>GSM</v>
      </c>
      <c r="E25" t="b">
        <f ca="1">NOT($IH25)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WP"&amp;TEXT($LU25*100,"000p")           &amp; " MP"&amp;TEXT($LV25*100,"000p")           &amp; " GP"&amp;TEXT($ME25*100,"000p")
&amp; " (F"&amp;3+COUNTIF($CV25:$CY25,TRUE)&amp;3&amp;"N"&amp;$DM25&amp;$DN25&amp;")"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19" t="b">
        <f t="shared" ca="1" si="226"/>
        <v>1</v>
      </c>
      <c r="AV25" s="19" t="b">
        <f t="shared" ca="1" si="226"/>
        <v>1</v>
      </c>
      <c r="AW25" s="9"/>
      <c r="AX25" s="5" t="b">
        <f t="shared" ca="1" si="227"/>
        <v>1</v>
      </c>
      <c r="AY25" s="5" t="str">
        <f t="shared" ca="1" si="227"/>
        <v>-</v>
      </c>
      <c r="AZ25" s="5" t="str">
        <f t="shared" ca="1" si="227"/>
        <v>-</v>
      </c>
      <c r="BA25" s="5" t="str">
        <f t="shared" ca="1" si="227"/>
        <v>-</v>
      </c>
      <c r="BB25" s="5" t="b">
        <f t="shared" ca="1" si="227"/>
        <v>0</v>
      </c>
      <c r="BC25" s="144">
        <f t="shared" ca="1" si="227"/>
        <v>0.25</v>
      </c>
      <c r="BD25" s="19" t="b">
        <f t="shared" ca="1" si="228"/>
        <v>1</v>
      </c>
      <c r="BE25" s="9"/>
      <c r="BF25" s="5" t="str">
        <f ca="1">IF($M25&lt;&gt;4,OFFSET(BF$5,$B25,0),1)</f>
        <v>-</v>
      </c>
      <c r="BG25" s="19" t="str">
        <f t="shared" ca="1" si="229"/>
        <v>-</v>
      </c>
      <c r="BH25" s="19" t="str">
        <f t="shared" ca="1" si="229"/>
        <v>-</v>
      </c>
      <c r="BI25" s="19" t="str">
        <f t="shared" ca="1" si="229"/>
        <v>-</v>
      </c>
      <c r="BJ25" s="5" t="str">
        <f ca="1">IF($M25&lt;&gt;4,OFFSET(BJ$5,$B25,0),1)</f>
        <v>-</v>
      </c>
      <c r="BK25" s="19" t="str">
        <f ca="1">OFFSET(BK$5,$B25,0)</f>
        <v>-</v>
      </c>
      <c r="BL25" s="5" t="str">
        <f ca="1">IF($M25&lt;&gt;4,OFFSET(BL$5,$B25,0),1)</f>
        <v>-</v>
      </c>
      <c r="BM25" s="19" t="str">
        <f t="shared" ca="1" si="230"/>
        <v>-</v>
      </c>
      <c r="BN25" s="19" t="str">
        <f t="shared" ca="1" si="230"/>
        <v>-</v>
      </c>
      <c r="BO25" s="19" t="str">
        <f t="shared" ca="1" si="230"/>
        <v>-</v>
      </c>
      <c r="BP25" s="5" t="str">
        <f ca="1">IF($M25&lt;&gt;4,OFFSET(BP$5,$B25,0),1)</f>
        <v>-</v>
      </c>
      <c r="BQ25" s="9"/>
      <c r="BR25" s="5" t="b">
        <f ca="1">$J25&lt;0</f>
        <v>0</v>
      </c>
      <c r="BS25" s="5" t="str">
        <f ca="1">IF($J25="",BS$14,ABS($J25))</f>
        <v>-</v>
      </c>
      <c r="BT25" s="5" t="str">
        <f t="shared" ca="1" si="231"/>
        <v>-</v>
      </c>
      <c r="BU25" s="5" t="str">
        <f t="shared" ca="1" si="231"/>
        <v>-</v>
      </c>
      <c r="BV25" s="5" t="str">
        <f t="shared" ca="1" si="231"/>
        <v>-</v>
      </c>
      <c r="BW25" s="5" t="str">
        <f t="shared" ca="1" si="231"/>
        <v>-</v>
      </c>
      <c r="BX25" s="5" t="str">
        <f t="shared" ca="1" si="231"/>
        <v>-</v>
      </c>
      <c r="BY25" s="5" t="str">
        <f t="shared" ca="1" si="231"/>
        <v>-</v>
      </c>
      <c r="BZ25" s="5" t="str">
        <f t="shared" ca="1" si="231"/>
        <v>-</v>
      </c>
      <c r="CA25" s="5" t="str">
        <f t="shared" ca="1" si="231"/>
        <v>-</v>
      </c>
      <c r="CB25" s="9"/>
      <c r="CC25" s="19" t="b">
        <f t="shared" ca="1" si="232"/>
        <v>1</v>
      </c>
      <c r="CD25" s="19" t="b">
        <f t="shared" ca="1" si="233"/>
        <v>1</v>
      </c>
      <c r="CE25" s="19" t="b">
        <f t="shared" ca="1" si="233"/>
        <v>1</v>
      </c>
      <c r="CF25" s="12">
        <f t="shared" ref="CF25:CF26" ca="1" si="271">VALUE($K25&amp;$M25&amp;$N25&amp;$Q25&amp;$S25&amp;"07")</f>
        <v>2232107</v>
      </c>
      <c r="CG25" s="144" t="b">
        <f ca="1">NOT(CE25)</f>
        <v>0</v>
      </c>
      <c r="CH25" s="12" t="s">
        <v>34</v>
      </c>
      <c r="CI25" s="19" t="str">
        <f t="shared" ca="1" si="178"/>
        <v>-</v>
      </c>
      <c r="CJ25" s="19" t="str">
        <f t="shared" ca="1" si="202"/>
        <v>-</v>
      </c>
      <c r="CK25" s="19" t="str">
        <f t="shared" ca="1" si="202"/>
        <v>-</v>
      </c>
      <c r="CL25" s="19">
        <f t="shared" ca="1" si="178"/>
        <v>1</v>
      </c>
      <c r="CM25" s="19">
        <f t="shared" ca="1" si="178"/>
        <v>1</v>
      </c>
      <c r="CN25" s="9"/>
      <c r="CO25" s="444">
        <f t="shared" ca="1" si="234"/>
        <v>652</v>
      </c>
      <c r="CP25" s="444">
        <f t="shared" ca="1" si="234"/>
        <v>686</v>
      </c>
      <c r="CQ25" s="444">
        <f t="shared" ca="1" si="234"/>
        <v>721</v>
      </c>
      <c r="CR25" s="152">
        <f t="shared" ca="1" si="235"/>
        <v>378</v>
      </c>
      <c r="CS25" s="152">
        <f t="shared" ca="1" si="235"/>
        <v>413</v>
      </c>
      <c r="CT25" s="152">
        <f t="shared" ca="1" si="235"/>
        <v>448</v>
      </c>
      <c r="CU25" s="19" t="str">
        <f ca="1">OFFSET(CU$5,$B25,0)</f>
        <v>-</v>
      </c>
      <c r="CV25" s="19" t="str">
        <f t="shared" ca="1" si="236"/>
        <v>-</v>
      </c>
      <c r="CW25" s="19" t="str">
        <f t="shared" ca="1" si="236"/>
        <v>-</v>
      </c>
      <c r="CX25" s="19" t="str">
        <f t="shared" ca="1" si="237"/>
        <v>-</v>
      </c>
      <c r="CY25" s="19" t="str">
        <f t="shared" ca="1" si="237"/>
        <v>-</v>
      </c>
      <c r="CZ25" s="19" t="b">
        <f ca="1">OFFSET(CZ$5,$B25,0)</f>
        <v>1</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7"/>
        <v>0</v>
      </c>
      <c r="DL25" s="19">
        <f t="shared" ca="1" si="237"/>
        <v>0</v>
      </c>
      <c r="DM25" s="19">
        <f t="shared" ca="1" si="236"/>
        <v>1</v>
      </c>
      <c r="DN25" s="19">
        <f t="shared" ca="1" si="236"/>
        <v>1</v>
      </c>
      <c r="DO25" s="19">
        <f t="shared" ca="1" si="236"/>
        <v>0</v>
      </c>
      <c r="DP25" s="19" t="str">
        <f t="shared" ca="1" si="236"/>
        <v>-</v>
      </c>
      <c r="DQ25" s="19" t="str">
        <f t="shared" ca="1" si="236"/>
        <v>-</v>
      </c>
      <c r="DR25" s="19" t="str">
        <f t="shared" ca="1" si="236"/>
        <v>-</v>
      </c>
      <c r="DS25" s="19" t="str">
        <f t="shared" ca="1" si="236"/>
        <v>-</v>
      </c>
      <c r="DT25" s="19" t="str">
        <f t="shared" ca="1" si="236"/>
        <v>-</v>
      </c>
      <c r="DU25" s="19">
        <f t="shared" ca="1" si="236"/>
        <v>0</v>
      </c>
      <c r="DV25" s="19" t="str">
        <f t="shared" ca="1" si="236"/>
        <v>-</v>
      </c>
      <c r="DW25" s="19" t="str">
        <f t="shared" ca="1" si="236"/>
        <v>-</v>
      </c>
      <c r="DX25" s="19" t="str">
        <f t="shared" ca="1" si="236"/>
        <v>-</v>
      </c>
      <c r="DY25" s="19" t="str">
        <f t="shared" ca="1" si="236"/>
        <v>-</v>
      </c>
      <c r="DZ25" s="19" t="str">
        <f t="shared" ca="1" si="236"/>
        <v>-</v>
      </c>
      <c r="EA25" s="19" t="str">
        <f t="shared" ca="1" si="236"/>
        <v>-</v>
      </c>
      <c r="EB25" s="19" t="str">
        <f t="shared" ca="1" si="236"/>
        <v>-</v>
      </c>
      <c r="EC25" s="19" t="str">
        <f t="shared" ca="1" si="236"/>
        <v>-</v>
      </c>
      <c r="ED25" s="19">
        <f t="shared" ca="1" si="236"/>
        <v>0</v>
      </c>
      <c r="EE25" s="444">
        <f t="shared" ca="1" si="240"/>
        <v>0</v>
      </c>
      <c r="EF25" s="444">
        <f t="shared" ca="1" si="240"/>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1"/>
        <v>0</v>
      </c>
      <c r="EP25" s="124">
        <f t="shared" ca="1" si="241"/>
        <v>0</v>
      </c>
      <c r="EQ25" s="124">
        <f t="shared" ca="1" si="242"/>
        <v>0</v>
      </c>
      <c r="ER25" s="124">
        <f t="shared" ca="1" si="242"/>
        <v>0</v>
      </c>
      <c r="ES25" s="124">
        <f t="shared" ca="1" si="242"/>
        <v>0</v>
      </c>
      <c r="ET25" s="124">
        <f t="shared" ca="1" si="242"/>
        <v>0</v>
      </c>
      <c r="EU25" s="124">
        <f t="shared" ca="1" si="242"/>
        <v>0</v>
      </c>
      <c r="EV25" s="124">
        <f t="shared" ca="1" si="242"/>
        <v>0</v>
      </c>
      <c r="EW25" s="124">
        <f t="shared" ca="1" si="242"/>
        <v>0</v>
      </c>
      <c r="EX25" s="124">
        <f t="shared" ca="1" si="242"/>
        <v>0</v>
      </c>
      <c r="EY25" s="554">
        <f t="shared" ca="1" si="243"/>
        <v>0</v>
      </c>
      <c r="EZ25" s="554">
        <f t="shared" ca="1" si="243"/>
        <v>0</v>
      </c>
      <c r="FA25" s="554">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5">
        <f t="shared" ca="1" si="243"/>
        <v>0</v>
      </c>
      <c r="FN25" s="125">
        <f t="shared" ca="1" si="243"/>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4"/>
        <v>0</v>
      </c>
      <c r="FX25" s="124">
        <f t="shared" ca="1" si="244"/>
        <v>0</v>
      </c>
      <c r="FY25" s="124">
        <f t="shared" ca="1" si="245"/>
        <v>0</v>
      </c>
      <c r="FZ25" s="124">
        <f t="shared" ca="1" si="245"/>
        <v>0</v>
      </c>
      <c r="GA25" s="124">
        <f t="shared" ca="1" si="245"/>
        <v>0</v>
      </c>
      <c r="GB25" s="124">
        <f t="shared" ca="1" si="245"/>
        <v>0</v>
      </c>
      <c r="GC25" s="124">
        <f t="shared" ca="1" si="245"/>
        <v>0</v>
      </c>
      <c r="GD25" s="124">
        <f t="shared" ca="1" si="245"/>
        <v>0</v>
      </c>
      <c r="GE25" s="124">
        <f t="shared" ca="1" si="245"/>
        <v>0</v>
      </c>
      <c r="GF25" s="124">
        <f t="shared" ca="1" si="245"/>
        <v>0</v>
      </c>
      <c r="GG25" s="554">
        <f t="shared" ca="1" si="246"/>
        <v>0</v>
      </c>
      <c r="GH25" s="554">
        <f t="shared" ca="1" si="246"/>
        <v>0</v>
      </c>
      <c r="GI25" s="554">
        <f t="shared" ca="1" si="246"/>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5">
        <f t="shared" ca="1" si="247"/>
        <v>0</v>
      </c>
      <c r="GV25" s="125">
        <f t="shared" ca="1" si="247"/>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8"/>
        <v>0</v>
      </c>
      <c r="HF25" s="124">
        <f t="shared" ca="1" si="248"/>
        <v>0</v>
      </c>
      <c r="HG25" s="124">
        <f t="shared" ca="1" si="249"/>
        <v>0</v>
      </c>
      <c r="HH25" s="124">
        <f t="shared" ca="1" si="249"/>
        <v>0</v>
      </c>
      <c r="HI25" s="124">
        <f t="shared" ca="1" si="249"/>
        <v>0</v>
      </c>
      <c r="HJ25" s="124">
        <f t="shared" ca="1" si="249"/>
        <v>0</v>
      </c>
      <c r="HK25" s="124">
        <f t="shared" ca="1" si="249"/>
        <v>0</v>
      </c>
      <c r="HL25" s="124">
        <f t="shared" ca="1" si="249"/>
        <v>0</v>
      </c>
      <c r="HM25" s="124">
        <f t="shared" ca="1" si="249"/>
        <v>0</v>
      </c>
      <c r="HN25" s="124">
        <f t="shared" ca="1" si="249"/>
        <v>0</v>
      </c>
      <c r="HO25" s="554">
        <f t="shared" ca="1" si="250"/>
        <v>0</v>
      </c>
      <c r="HP25" s="554">
        <f t="shared" ca="1" si="250"/>
        <v>0</v>
      </c>
      <c r="HQ25" s="554">
        <f t="shared" ca="1" si="250"/>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125">
        <f t="shared" ca="1" si="251"/>
        <v>0</v>
      </c>
      <c r="ID25" s="125">
        <f t="shared" ca="1" si="251"/>
        <v>0</v>
      </c>
      <c r="IE25" s="5">
        <f ca="1">INDEX(i.TOL,$N25,IE$7)</f>
        <v>67</v>
      </c>
      <c r="IF25" s="9"/>
      <c r="IG25" s="5">
        <f t="shared" ca="1" si="252"/>
        <v>1</v>
      </c>
      <c r="IH25" s="5" t="b">
        <f t="shared" ca="1" si="252"/>
        <v>0</v>
      </c>
      <c r="II25" s="19">
        <f t="shared" ref="II25:JI26" ca="1" si="272">OFFSET(II$5,$B25,0)</f>
        <v>0</v>
      </c>
      <c r="IJ25" s="5">
        <f t="shared" ca="1" si="252"/>
        <v>55</v>
      </c>
      <c r="IK25" s="5" cm="1">
        <f t="array" ref="IK25">INDEX(i.pi_yatf,$X25+1,IK$7)</f>
        <v>1</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0</v>
      </c>
      <c r="JF25" s="19">
        <f t="shared" ca="1" si="272"/>
        <v>0</v>
      </c>
      <c r="JG25" s="19">
        <f t="shared" ca="1" si="272"/>
        <v>1</v>
      </c>
      <c r="JH25" s="19">
        <f t="shared" ca="1" si="272"/>
        <v>0</v>
      </c>
      <c r="JI25" s="19">
        <f t="shared" ca="1" si="272"/>
        <v>1</v>
      </c>
      <c r="JJ25" s="9"/>
      <c r="JK25" s="5" t="b">
        <f ca="1">IF($L25&lt;&gt;0,INDEX(i.cropgraze_inc,$L25,JK$7),OFFSET(JK$5,$B25,0))</f>
        <v>0</v>
      </c>
      <c r="JL25" s="5" t="b">
        <f t="shared" ca="1" si="255"/>
        <v>0</v>
      </c>
      <c r="JM25" s="5" t="b">
        <f t="shared" ca="1" si="255"/>
        <v>0</v>
      </c>
      <c r="JN25" s="5" t="b">
        <f t="shared" ca="1" si="255"/>
        <v>1</v>
      </c>
      <c r="JO25" s="144">
        <f t="shared" ca="1" si="256"/>
        <v>1</v>
      </c>
      <c r="JP25" s="144">
        <f t="shared" ca="1" si="256"/>
        <v>1</v>
      </c>
      <c r="JQ25" s="5" t="b">
        <f t="shared" ca="1" si="257"/>
        <v>0</v>
      </c>
      <c r="JR25" s="5" t="b">
        <f t="shared" ca="1" si="257"/>
        <v>1</v>
      </c>
      <c r="JS25" s="5" t="b">
        <f t="shared" ca="1" si="257"/>
        <v>1</v>
      </c>
      <c r="JT25" s="5" t="b">
        <f t="shared" ca="1" si="257"/>
        <v>0</v>
      </c>
      <c r="JU25" s="5">
        <f t="shared" ca="1" si="258"/>
        <v>1</v>
      </c>
      <c r="JV25" s="5">
        <f t="shared" ca="1" si="258"/>
        <v>0</v>
      </c>
      <c r="JW25" s="5" t="b">
        <f ca="1">AND(INDEX(i_dryman,($AF25-1)*4+INDEX(i.StdELMan,($K25-1)*12+($M25-1)*3+$N25,JW$8),JW$7),($JP25&gt;0))</f>
        <v>0</v>
      </c>
      <c r="JX25" s="5" t="str" cm="1">
        <f t="array" aca="1" ref="JX25" ca="1">IF(OR(JY25:KF25&lt;&gt;"-"),TRUE,"-")</f>
        <v>-</v>
      </c>
      <c r="JY25" s="19" t="str">
        <f t="shared" ca="1" si="259"/>
        <v>-</v>
      </c>
      <c r="JZ25" s="19" t="str">
        <f t="shared" ca="1" si="259"/>
        <v>-</v>
      </c>
      <c r="KA25" s="19" t="str">
        <f t="shared" ca="1" si="259"/>
        <v>-</v>
      </c>
      <c r="KB25" s="19" t="str">
        <f t="shared" ca="1" si="259"/>
        <v>-</v>
      </c>
      <c r="KC25" s="19" t="str">
        <f t="shared" ca="1" si="259"/>
        <v>-</v>
      </c>
      <c r="KD25" s="19" t="str">
        <f t="shared" ca="1" si="259"/>
        <v>-</v>
      </c>
      <c r="KE25" s="19" t="str">
        <f t="shared" ca="1" si="259"/>
        <v>-</v>
      </c>
      <c r="KF25" s="19" t="str">
        <f t="shared" ca="1" si="259"/>
        <v>-</v>
      </c>
      <c r="KG25" s="5" t="b">
        <f t="array" aca="1" ref="KG25" ca="1">IF(OR(KH25:KN25&lt;&gt;"-"),TRUE,"-")</f>
        <v>1</v>
      </c>
      <c r="KH25" s="19">
        <f t="shared" ca="1" si="260"/>
        <v>0</v>
      </c>
      <c r="KI25" s="19" t="str">
        <f t="shared" ca="1" si="260"/>
        <v>-</v>
      </c>
      <c r="KJ25" s="19">
        <f t="shared" ca="1" si="260"/>
        <v>999999</v>
      </c>
      <c r="KK25" s="19">
        <f t="shared" ca="1" si="260"/>
        <v>999999</v>
      </c>
      <c r="KL25" s="19">
        <f t="shared" ca="1" si="260"/>
        <v>999999</v>
      </c>
      <c r="KM25" s="19">
        <f t="shared" ca="1" si="261"/>
        <v>999999</v>
      </c>
      <c r="KN25" s="19">
        <f t="shared" ca="1" si="261"/>
        <v>999999</v>
      </c>
      <c r="KO25" s="19" t="str">
        <f t="shared" ca="1" si="262"/>
        <v>-</v>
      </c>
      <c r="KP25" s="19" t="str">
        <f ca="1">OFFSET(KP$5,$B25,0)</f>
        <v>-</v>
      </c>
      <c r="KQ25" s="19" t="str">
        <f ca="1">OFFSET(KQ$5,$B25,0)</f>
        <v>-</v>
      </c>
      <c r="KR25" s="19" t="b">
        <f t="shared" ca="1" si="263"/>
        <v>1</v>
      </c>
      <c r="KS25" s="19">
        <f t="shared" ca="1" si="263"/>
        <v>0</v>
      </c>
      <c r="KT25" s="5" t="str">
        <f t="shared" ca="1" si="264"/>
        <v>-</v>
      </c>
      <c r="KU25" s="5" t="str">
        <f t="shared" ca="1" si="264"/>
        <v>-</v>
      </c>
      <c r="KV25" s="5" t="str">
        <f t="shared" ca="1" si="264"/>
        <v>-</v>
      </c>
      <c r="KW25" s="5" t="str">
        <f t="shared" ca="1" si="264"/>
        <v>-</v>
      </c>
      <c r="KX25" s="19" t="str">
        <f t="shared" ca="1" si="265"/>
        <v>-</v>
      </c>
      <c r="KY25" s="19" t="str">
        <f t="shared" ca="1" si="266"/>
        <v>-</v>
      </c>
      <c r="KZ25" s="19" t="str">
        <f t="shared" ca="1" si="266"/>
        <v>-</v>
      </c>
      <c r="LA25" s="19" t="str">
        <f t="shared" ca="1" si="267"/>
        <v>-</v>
      </c>
      <c r="LB25" s="19" t="str">
        <f t="shared" ca="1" si="267"/>
        <v>-</v>
      </c>
      <c r="LC25" s="19" t="str">
        <f t="shared" ca="1" si="267"/>
        <v>-</v>
      </c>
      <c r="LD25" s="19" t="str">
        <f t="shared" ca="1" si="267"/>
        <v>-</v>
      </c>
      <c r="LE25" s="5" t="str">
        <f t="shared" ca="1" si="268"/>
        <v>-</v>
      </c>
      <c r="LF25" s="5">
        <f t="shared" ca="1" si="268"/>
        <v>500</v>
      </c>
      <c r="LG25" s="5">
        <f t="shared" ca="1" si="268"/>
        <v>500</v>
      </c>
      <c r="LH25" s="5" t="str">
        <f t="shared" ca="1" si="268"/>
        <v>-</v>
      </c>
      <c r="LI25" s="5" t="str">
        <f t="shared" ca="1" si="268"/>
        <v>-</v>
      </c>
      <c r="LJ25" s="5" t="str">
        <f t="shared" ca="1" si="268"/>
        <v>-</v>
      </c>
      <c r="LK25" s="5">
        <f ca="1">INDEX(i.conservation,$W25+1,$N25)</f>
        <v>1</v>
      </c>
      <c r="LL25" s="9"/>
      <c r="LM25" s="19">
        <f t="shared" ca="1" si="267"/>
        <v>70</v>
      </c>
      <c r="LN25" s="19">
        <f t="shared" ca="1" si="267"/>
        <v>50</v>
      </c>
      <c r="LO25" s="19">
        <f t="shared" ca="1" si="267"/>
        <v>80</v>
      </c>
      <c r="LP25" s="19">
        <f t="shared" ca="1" si="267"/>
        <v>50</v>
      </c>
      <c r="LQ25" s="5" t="b" cm="1">
        <f t="array" ref="LQ25">INDEX(i.meatgrid,$Q25,LQ$7)</f>
        <v>0</v>
      </c>
      <c r="LR25" s="5" t="b" cm="1">
        <f t="array" ref="LR25">INDEX(i.meatgrid,$Q25,LR$7)</f>
        <v>0</v>
      </c>
      <c r="LS25" s="5" t="str" cm="1">
        <f t="array" ref="LS25">INDEX(i.meatgrid,$Q25,LS$7)</f>
        <v>-</v>
      </c>
      <c r="LT25" s="5" t="str" cm="1">
        <f t="array" ref="LT25">INDEX(i.meatgrid,$Q25,LT$7)</f>
        <v>-</v>
      </c>
      <c r="LU25" s="5">
        <f>INDEX(i.WoolPrices,$R25,LU$7)</f>
        <v>1</v>
      </c>
      <c r="LV25" s="5">
        <f>INDEX(i.MeatPrices,$S25,LV$7)</f>
        <v>1</v>
      </c>
      <c r="LW25" s="5" cm="1">
        <f t="array" ref="LW25">INDEX(i.meatgrid,$Q25,LW$7)</f>
        <v>0</v>
      </c>
      <c r="LX25" s="5" cm="1">
        <f t="array" ref="LX25">INDEX(i.meatgrid,$Q25,LX$7)</f>
        <v>0</v>
      </c>
      <c r="LY25" s="5" cm="1">
        <f t="array" ref="LY25">INDEX(i.meatgrid,$Q25,LY$7)</f>
        <v>0</v>
      </c>
      <c r="LZ25" s="5" cm="1">
        <f t="array" ref="LZ25">INDEX(i.meatgrid,$Q25,LZ$7)</f>
        <v>0</v>
      </c>
      <c r="MA25" s="5" cm="1">
        <f t="array" ref="MA25">INDEX(i.meatgrid,$Q25,MA$7)</f>
        <v>1</v>
      </c>
      <c r="MB25" s="5" cm="1">
        <f t="array" ref="MB25">INDEX(i.meatgrid,$Q25,MB$7)</f>
        <v>1</v>
      </c>
      <c r="MC25" s="5" cm="1">
        <f t="array" ref="MC25">INDEX(i.meatgrid,$Q25,MC$7)</f>
        <v>1</v>
      </c>
      <c r="MD25" s="5" cm="1">
        <f t="array" ref="MD25">INDEX(i.meatgrid,$Q25,MD$7)</f>
        <v>1</v>
      </c>
      <c r="ME25" s="5">
        <f>INDEX(i.GrainPrices,$T25,ME$7)</f>
        <v>1</v>
      </c>
      <c r="MF25" s="9"/>
      <c r="MG25" s="19" t="b">
        <f t="shared" ca="1" si="269"/>
        <v>0</v>
      </c>
      <c r="MH25" s="19" t="b">
        <f t="shared" ca="1" si="269"/>
        <v>0</v>
      </c>
      <c r="MI25" s="19">
        <f t="shared" ca="1" si="267"/>
        <v>1</v>
      </c>
      <c r="MJ25" s="19">
        <f t="shared" ca="1" si="267"/>
        <v>0.75</v>
      </c>
      <c r="MK25" s="19">
        <f t="shared" ca="1" si="267"/>
        <v>0.75</v>
      </c>
      <c r="ML25" s="19">
        <f t="shared" ca="1" si="267"/>
        <v>0.8</v>
      </c>
      <c r="MM25" s="19">
        <f t="shared" ca="1" si="267"/>
        <v>0.82499999999999996</v>
      </c>
      <c r="MN25" s="19">
        <f t="shared" ca="1" si="267"/>
        <v>0.875</v>
      </c>
      <c r="MO25" s="19">
        <f t="shared" ca="1" si="267"/>
        <v>0.9</v>
      </c>
      <c r="MP25" s="19">
        <f t="shared" ca="1" si="267"/>
        <v>1</v>
      </c>
      <c r="MQ25" s="19">
        <f t="shared" ca="1" si="267"/>
        <v>0.875</v>
      </c>
      <c r="MR25" s="19" t="b">
        <f t="shared" ca="1" si="267"/>
        <v>1</v>
      </c>
      <c r="MS25" s="19">
        <f t="shared" ca="1" si="267"/>
        <v>74.989999999999995</v>
      </c>
      <c r="MT25" s="19" t="str">
        <f t="shared" ca="1" si="267"/>
        <v>-</v>
      </c>
      <c r="MU25" s="19" t="str">
        <f t="shared" ca="1" si="267"/>
        <v>-</v>
      </c>
      <c r="MV25" s="19" t="str">
        <f t="shared" ca="1" si="267"/>
        <v>-</v>
      </c>
      <c r="MW25" s="19" t="str">
        <f t="shared" ca="1" si="267"/>
        <v>-</v>
      </c>
      <c r="MX25" s="19" t="str">
        <f t="shared" ca="1" si="267"/>
        <v>-</v>
      </c>
      <c r="MY25" s="19" t="str">
        <f t="shared" ca="1" si="267"/>
        <v>-</v>
      </c>
      <c r="MZ25" s="19" t="str">
        <f t="shared" ca="1" si="267"/>
        <v>-</v>
      </c>
      <c r="NA25" s="19">
        <f t="shared" ca="1" si="267"/>
        <v>36.99</v>
      </c>
      <c r="NB25" s="19">
        <f t="shared" ca="1" si="267"/>
        <v>36.99</v>
      </c>
      <c r="NC25" s="19" t="str">
        <f t="shared" ca="1" si="267"/>
        <v>-</v>
      </c>
      <c r="ND25" s="19" t="str">
        <f t="shared" ca="1" si="267"/>
        <v>-</v>
      </c>
      <c r="NE25" s="19" t="str">
        <f t="shared" ca="1" si="267"/>
        <v>-</v>
      </c>
      <c r="NF25" s="19" t="str">
        <f t="shared" ca="1" si="267"/>
        <v>-</v>
      </c>
      <c r="NG25" s="19" t="str">
        <f t="shared" ca="1" si="267"/>
        <v>-</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49.99</v>
      </c>
      <c r="NO25" s="19">
        <f t="shared" ca="1" si="267"/>
        <v>49.99</v>
      </c>
      <c r="NP25" s="19">
        <f t="shared" ca="1" si="267"/>
        <v>412.99</v>
      </c>
      <c r="NQ25" s="19">
        <f t="shared" ca="1" si="267"/>
        <v>412.99</v>
      </c>
      <c r="NR25" s="19" t="str">
        <f t="shared" ca="1" si="267"/>
        <v>-</v>
      </c>
      <c r="NS25" s="19" t="str">
        <f t="shared" ca="1" si="267"/>
        <v>-</v>
      </c>
      <c r="NT25" s="19" t="str">
        <f t="shared" ca="1" si="267"/>
        <v>-</v>
      </c>
      <c r="NU25" s="19" t="str">
        <f t="shared" ca="1" si="267"/>
        <v>-</v>
      </c>
      <c r="NV25" s="19" t="str">
        <f t="shared" ca="1" si="267"/>
        <v>-</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6.8900000000000006</v>
      </c>
      <c r="OD25" s="19">
        <f t="shared" ca="1" si="267"/>
        <v>6.8900000000000006</v>
      </c>
      <c r="OE25" s="19">
        <f t="shared" ca="1" si="267"/>
        <v>346.99</v>
      </c>
      <c r="OF25" s="19">
        <f t="shared" ca="1" si="267"/>
        <v>346.99</v>
      </c>
      <c r="OG25" s="19" t="str">
        <f t="shared" ca="1" si="267"/>
        <v>-</v>
      </c>
      <c r="OH25" s="19" t="str">
        <f t="shared" ca="1" si="267"/>
        <v>-</v>
      </c>
      <c r="OI25" s="19" t="str">
        <f t="shared" ca="1" si="267"/>
        <v>-</v>
      </c>
      <c r="OJ25" s="19" t="str">
        <f t="shared" ca="1" si="267"/>
        <v>-</v>
      </c>
      <c r="OK25" s="19" t="str">
        <f t="shared" ca="1" si="267"/>
        <v>-</v>
      </c>
      <c r="OL25" s="19">
        <f t="shared" ca="1" si="267"/>
        <v>0</v>
      </c>
      <c r="OM25" s="24">
        <v>0</v>
      </c>
    </row>
    <row r="26" spans="1:40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WP"&amp;TEXT($LU26*100,"000p")           &amp; " MP"&amp;TEXT($LV26*100,"000p")           &amp; " GP"&amp;TEXT($ME26*100,"000p")
&amp; " (F"&amp;3+COUNTIF($CV26:$CY26,TRUE)&amp;3&amp;"N"&amp;$DM26&amp;$DN26&amp;")"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19" t="b">
        <f t="shared" ca="1" si="226"/>
        <v>1</v>
      </c>
      <c r="AV26" s="19" t="b">
        <f t="shared" ca="1" si="226"/>
        <v>1</v>
      </c>
      <c r="AW26" s="9"/>
      <c r="AX26" s="5" t="b">
        <f t="shared" ca="1" si="227"/>
        <v>1</v>
      </c>
      <c r="AY26" s="5" t="str">
        <f t="shared" ca="1" si="227"/>
        <v>-</v>
      </c>
      <c r="AZ26" s="5" t="str">
        <f t="shared" ca="1" si="227"/>
        <v>-</v>
      </c>
      <c r="BA26" s="5" t="str">
        <f t="shared" ca="1" si="227"/>
        <v>-</v>
      </c>
      <c r="BB26" s="5" t="b">
        <f t="shared" ca="1" si="227"/>
        <v>0</v>
      </c>
      <c r="BC26" s="144">
        <f t="shared" ca="1" si="227"/>
        <v>0.25</v>
      </c>
      <c r="BD26" s="19" t="b">
        <f t="shared" ca="1" si="228"/>
        <v>1</v>
      </c>
      <c r="BE26" s="9"/>
      <c r="BF26" s="5" t="str">
        <f ca="1">IF($M26&lt;&gt;4,OFFSET(BF$5,$B26,0),1)</f>
        <v>-</v>
      </c>
      <c r="BG26" s="19" t="str">
        <f t="shared" ca="1" si="229"/>
        <v>-</v>
      </c>
      <c r="BH26" s="19" t="str">
        <f t="shared" ca="1" si="229"/>
        <v>-</v>
      </c>
      <c r="BI26" s="19" t="str">
        <f t="shared" ca="1" si="229"/>
        <v>-</v>
      </c>
      <c r="BJ26" s="5" t="str">
        <f ca="1">IF($M26&lt;&gt;4,OFFSET(BJ$5,$B26,0),1)</f>
        <v>-</v>
      </c>
      <c r="BK26" s="19" t="str">
        <f ca="1">OFFSET(BK$5,$B26,0)</f>
        <v>-</v>
      </c>
      <c r="BL26" s="5" t="str">
        <f ca="1">IF($M26&lt;&gt;4,OFFSET(BL$5,$B26,0),1)</f>
        <v>-</v>
      </c>
      <c r="BM26" s="19" t="str">
        <f t="shared" ca="1" si="230"/>
        <v>-</v>
      </c>
      <c r="BN26" s="19" t="str">
        <f t="shared" ca="1" si="230"/>
        <v>-</v>
      </c>
      <c r="BO26" s="19" t="str">
        <f t="shared" ca="1" si="230"/>
        <v>-</v>
      </c>
      <c r="BP26" s="5" t="str">
        <f ca="1">IF($M26&lt;&gt;4,OFFSET(BP$5,$B26,0),1)</f>
        <v>-</v>
      </c>
      <c r="BQ26" s="9"/>
      <c r="BR26" s="5" t="b">
        <f ca="1">$J26&lt;0</f>
        <v>0</v>
      </c>
      <c r="BS26" s="5" t="str">
        <f ca="1">IF($J26="",BS$14,ABS($J26))</f>
        <v>-</v>
      </c>
      <c r="BT26" s="5" t="str">
        <f t="shared" ca="1" si="231"/>
        <v>-</v>
      </c>
      <c r="BU26" s="5" t="str">
        <f t="shared" ca="1" si="231"/>
        <v>-</v>
      </c>
      <c r="BV26" s="5" t="str">
        <f t="shared" ca="1" si="231"/>
        <v>-</v>
      </c>
      <c r="BW26" s="5" t="str">
        <f t="shared" ca="1" si="231"/>
        <v>-</v>
      </c>
      <c r="BX26" s="5" t="str">
        <f t="shared" ca="1" si="231"/>
        <v>-</v>
      </c>
      <c r="BY26" s="5" t="str">
        <f t="shared" ca="1" si="231"/>
        <v>-</v>
      </c>
      <c r="BZ26" s="5" t="str">
        <f t="shared" ca="1" si="231"/>
        <v>-</v>
      </c>
      <c r="CA26" s="5" t="str">
        <f t="shared" ca="1" si="231"/>
        <v>-</v>
      </c>
      <c r="CB26" s="9"/>
      <c r="CC26" s="19" t="b">
        <f t="shared" ca="1" si="232"/>
        <v>1</v>
      </c>
      <c r="CD26" s="19" t="b">
        <f t="shared" ca="1" si="233"/>
        <v>1</v>
      </c>
      <c r="CE26" s="19" t="b">
        <f t="shared" ca="1" si="233"/>
        <v>1</v>
      </c>
      <c r="CF26" s="12">
        <f t="shared" ca="1" si="271"/>
        <v>2233107</v>
      </c>
      <c r="CG26" s="19" t="b">
        <f t="shared" ref="CG26:CM26" ca="1" si="273">OFFSET(CG$5,$B26,0)</f>
        <v>0</v>
      </c>
      <c r="CH26" s="19" t="str">
        <f t="shared" ca="1" si="273"/>
        <v>-</v>
      </c>
      <c r="CI26" s="19" t="str">
        <f t="shared" ca="1" si="273"/>
        <v>-</v>
      </c>
      <c r="CJ26" s="19" t="str">
        <f t="shared" ca="1" si="273"/>
        <v>-</v>
      </c>
      <c r="CK26" s="19" t="str">
        <f t="shared" ca="1" si="273"/>
        <v>-</v>
      </c>
      <c r="CL26" s="19">
        <f t="shared" ca="1" si="273"/>
        <v>1</v>
      </c>
      <c r="CM26" s="19">
        <f t="shared" ca="1" si="273"/>
        <v>1</v>
      </c>
      <c r="CN26" s="9"/>
      <c r="CO26" s="444">
        <f t="shared" ca="1" si="234"/>
        <v>652</v>
      </c>
      <c r="CP26" s="444">
        <f t="shared" ca="1" si="234"/>
        <v>686</v>
      </c>
      <c r="CQ26" s="444">
        <f t="shared" ca="1" si="234"/>
        <v>721</v>
      </c>
      <c r="CR26" s="152">
        <f t="shared" ca="1" si="235"/>
        <v>378</v>
      </c>
      <c r="CS26" s="152">
        <f t="shared" ca="1" si="235"/>
        <v>413</v>
      </c>
      <c r="CT26" s="152">
        <f t="shared" ca="1" si="235"/>
        <v>448</v>
      </c>
      <c r="CU26" s="19" t="str">
        <f ca="1">OFFSET(CU$5,$B26,0)</f>
        <v>-</v>
      </c>
      <c r="CV26" s="19" t="str">
        <f t="shared" ref="CV26:ED26" ca="1" si="274">OFFSET(CV$5,$B26,0)</f>
        <v>-</v>
      </c>
      <c r="CW26" s="19" t="str">
        <f t="shared" ca="1" si="274"/>
        <v>-</v>
      </c>
      <c r="CX26" s="19" t="str">
        <f t="shared" ca="1" si="274"/>
        <v>-</v>
      </c>
      <c r="CY26" s="19" t="str">
        <f t="shared" ca="1" si="274"/>
        <v>-</v>
      </c>
      <c r="CZ26" s="19" t="b">
        <f ca="1">OFFSET(CZ$5,$B26,0)</f>
        <v>1</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0</v>
      </c>
      <c r="DL26" s="19">
        <f t="shared" ca="1" si="274"/>
        <v>0</v>
      </c>
      <c r="DM26" s="19">
        <f t="shared" ca="1" si="274"/>
        <v>1</v>
      </c>
      <c r="DN26" s="19">
        <f t="shared" ca="1" si="274"/>
        <v>1</v>
      </c>
      <c r="DO26" s="19">
        <f t="shared" ca="1" si="274"/>
        <v>0</v>
      </c>
      <c r="DP26" s="19" t="str">
        <f t="shared" ca="1" si="274"/>
        <v>-</v>
      </c>
      <c r="DQ26" s="19" t="str">
        <f t="shared" ca="1" si="274"/>
        <v>-</v>
      </c>
      <c r="DR26" s="19" t="str">
        <f t="shared" ca="1" si="274"/>
        <v>-</v>
      </c>
      <c r="DS26" s="19" t="str">
        <f t="shared" ca="1" si="274"/>
        <v>-</v>
      </c>
      <c r="DT26" s="19" t="str">
        <f t="shared" ca="1" si="274"/>
        <v>-</v>
      </c>
      <c r="DU26" s="19">
        <f t="shared" ca="1" si="274"/>
        <v>0</v>
      </c>
      <c r="DV26" s="19" t="str">
        <f t="shared" ca="1" si="274"/>
        <v>-</v>
      </c>
      <c r="DW26" s="19" t="str">
        <f t="shared" ca="1" si="274"/>
        <v>-</v>
      </c>
      <c r="DX26" s="19" t="str">
        <f t="shared" ca="1" si="274"/>
        <v>-</v>
      </c>
      <c r="DY26" s="19" t="str">
        <f t="shared" ca="1" si="274"/>
        <v>-</v>
      </c>
      <c r="DZ26" s="19" t="str">
        <f t="shared" ca="1" si="274"/>
        <v>-</v>
      </c>
      <c r="EA26" s="19" t="str">
        <f t="shared" ca="1" si="274"/>
        <v>-</v>
      </c>
      <c r="EB26" s="19" t="str">
        <f t="shared" ca="1" si="274"/>
        <v>-</v>
      </c>
      <c r="EC26" s="19" t="str">
        <f t="shared" ca="1" si="274"/>
        <v>-</v>
      </c>
      <c r="ED26" s="19">
        <f t="shared" ca="1" si="274"/>
        <v>0</v>
      </c>
      <c r="EE26" s="444">
        <f t="shared" ca="1" si="240"/>
        <v>0</v>
      </c>
      <c r="EF26" s="444">
        <f t="shared" ca="1" si="240"/>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1"/>
        <v>0</v>
      </c>
      <c r="EP26" s="124">
        <f t="shared" ca="1" si="241"/>
        <v>0</v>
      </c>
      <c r="EQ26" s="124">
        <f t="shared" ca="1" si="242"/>
        <v>0</v>
      </c>
      <c r="ER26" s="124">
        <f t="shared" ca="1" si="242"/>
        <v>0</v>
      </c>
      <c r="ES26" s="124">
        <f t="shared" ca="1" si="242"/>
        <v>0</v>
      </c>
      <c r="ET26" s="124">
        <f t="shared" ca="1" si="242"/>
        <v>0</v>
      </c>
      <c r="EU26" s="124">
        <f t="shared" ca="1" si="242"/>
        <v>0</v>
      </c>
      <c r="EV26" s="124">
        <f t="shared" ca="1" si="242"/>
        <v>0</v>
      </c>
      <c r="EW26" s="124">
        <f t="shared" ca="1" si="242"/>
        <v>0</v>
      </c>
      <c r="EX26" s="124">
        <f t="shared" ca="1" si="242"/>
        <v>0</v>
      </c>
      <c r="EY26" s="554">
        <f t="shared" ca="1" si="243"/>
        <v>0</v>
      </c>
      <c r="EZ26" s="554">
        <f t="shared" ca="1" si="243"/>
        <v>0</v>
      </c>
      <c r="FA26" s="554">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5">
        <f t="shared" ca="1" si="243"/>
        <v>0</v>
      </c>
      <c r="FN26" s="125">
        <f t="shared" ca="1" si="243"/>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4"/>
        <v>0</v>
      </c>
      <c r="FX26" s="124">
        <f t="shared" ca="1" si="244"/>
        <v>0</v>
      </c>
      <c r="FY26" s="124">
        <f t="shared" ca="1" si="245"/>
        <v>0</v>
      </c>
      <c r="FZ26" s="124">
        <f t="shared" ca="1" si="245"/>
        <v>0</v>
      </c>
      <c r="GA26" s="124">
        <f t="shared" ca="1" si="245"/>
        <v>0</v>
      </c>
      <c r="GB26" s="124">
        <f t="shared" ca="1" si="245"/>
        <v>0</v>
      </c>
      <c r="GC26" s="124">
        <f t="shared" ca="1" si="245"/>
        <v>0</v>
      </c>
      <c r="GD26" s="124">
        <f t="shared" ca="1" si="245"/>
        <v>0</v>
      </c>
      <c r="GE26" s="124">
        <f t="shared" ca="1" si="245"/>
        <v>0</v>
      </c>
      <c r="GF26" s="124">
        <f t="shared" ca="1" si="245"/>
        <v>0</v>
      </c>
      <c r="GG26" s="554">
        <f t="shared" ca="1" si="246"/>
        <v>0</v>
      </c>
      <c r="GH26" s="554">
        <f t="shared" ca="1" si="246"/>
        <v>0</v>
      </c>
      <c r="GI26" s="554">
        <f t="shared" ca="1" si="246"/>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5">
        <f t="shared" ca="1" si="247"/>
        <v>0</v>
      </c>
      <c r="GV26" s="125">
        <f t="shared" ca="1" si="247"/>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8"/>
        <v>0</v>
      </c>
      <c r="HF26" s="124">
        <f t="shared" ca="1" si="248"/>
        <v>0</v>
      </c>
      <c r="HG26" s="124">
        <f t="shared" ca="1" si="249"/>
        <v>0</v>
      </c>
      <c r="HH26" s="124">
        <f t="shared" ca="1" si="249"/>
        <v>0</v>
      </c>
      <c r="HI26" s="124">
        <f t="shared" ca="1" si="249"/>
        <v>0</v>
      </c>
      <c r="HJ26" s="124">
        <f t="shared" ca="1" si="249"/>
        <v>0</v>
      </c>
      <c r="HK26" s="124">
        <f t="shared" ca="1" si="249"/>
        <v>0</v>
      </c>
      <c r="HL26" s="124">
        <f t="shared" ca="1" si="249"/>
        <v>0</v>
      </c>
      <c r="HM26" s="124">
        <f t="shared" ca="1" si="249"/>
        <v>0</v>
      </c>
      <c r="HN26" s="124">
        <f t="shared" ca="1" si="249"/>
        <v>0</v>
      </c>
      <c r="HO26" s="554">
        <f t="shared" ca="1" si="250"/>
        <v>0</v>
      </c>
      <c r="HP26" s="554">
        <f t="shared" ca="1" si="250"/>
        <v>0</v>
      </c>
      <c r="HQ26" s="554">
        <f t="shared" ca="1" si="250"/>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125">
        <f t="shared" ca="1" si="251"/>
        <v>0</v>
      </c>
      <c r="ID26" s="125">
        <f t="shared" ca="1" si="251"/>
        <v>0</v>
      </c>
      <c r="IE26" s="5">
        <f ca="1">INDEX(i.TOL,$N26,IE$7)</f>
        <v>67</v>
      </c>
      <c r="IF26" s="9"/>
      <c r="IG26" s="5">
        <f t="shared" ca="1" si="252"/>
        <v>1</v>
      </c>
      <c r="IH26" s="5" t="b">
        <f t="shared" ca="1" si="252"/>
        <v>0</v>
      </c>
      <c r="II26" s="19">
        <f t="shared" ca="1" si="272"/>
        <v>0</v>
      </c>
      <c r="IJ26" s="5">
        <f t="shared" ca="1" si="252"/>
        <v>55</v>
      </c>
      <c r="IK26" s="5" cm="1">
        <f t="array" ref="IK26">INDEX(i.pi_yatf,$X26+1,IK$7)</f>
        <v>1</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0</v>
      </c>
      <c r="JF26" s="19">
        <f t="shared" ca="1" si="272"/>
        <v>0</v>
      </c>
      <c r="JG26" s="19">
        <f t="shared" ca="1" si="272"/>
        <v>1</v>
      </c>
      <c r="JH26" s="19">
        <f t="shared" ca="1" si="272"/>
        <v>0</v>
      </c>
      <c r="JI26" s="19">
        <f t="shared" ca="1" si="272"/>
        <v>1</v>
      </c>
      <c r="JJ26" s="9"/>
      <c r="JK26" s="5" t="b">
        <f ca="1">IF($L26&lt;&gt;0,INDEX(i.cropgraze_inc,$L26,JK$7),OFFSET(JK$5,$B26,0))</f>
        <v>0</v>
      </c>
      <c r="JL26" s="5" t="b">
        <f t="shared" ca="1" si="255"/>
        <v>0</v>
      </c>
      <c r="JM26" s="5" t="b">
        <f t="shared" ca="1" si="255"/>
        <v>0</v>
      </c>
      <c r="JN26" s="5" t="b">
        <f t="shared" ca="1" si="255"/>
        <v>1</v>
      </c>
      <c r="JO26" s="144">
        <f t="shared" ca="1" si="256"/>
        <v>1</v>
      </c>
      <c r="JP26" s="144">
        <f t="shared" ca="1" si="256"/>
        <v>1</v>
      </c>
      <c r="JQ26" s="5" t="b">
        <f t="shared" ca="1" si="257"/>
        <v>0</v>
      </c>
      <c r="JR26" s="5" t="b">
        <f t="shared" ca="1" si="257"/>
        <v>1</v>
      </c>
      <c r="JS26" s="5" t="b">
        <f t="shared" ca="1" si="257"/>
        <v>1</v>
      </c>
      <c r="JT26" s="5" t="b">
        <f t="shared" ca="1" si="257"/>
        <v>0</v>
      </c>
      <c r="JU26" s="5">
        <f t="shared" ca="1" si="258"/>
        <v>1</v>
      </c>
      <c r="JV26" s="5">
        <f t="shared" ca="1" si="258"/>
        <v>0</v>
      </c>
      <c r="JW26" s="5" t="b">
        <f ca="1">AND(INDEX(i_dryman,($AF26-1)*4+INDEX(i.StdELMan,($K26-1)*12+($M26-1)*3+$N26,JW$8),JW$7),($JP26&gt;0))</f>
        <v>0</v>
      </c>
      <c r="JX26" s="5" t="str" cm="1">
        <f t="array" aca="1" ref="JX26" ca="1">IF(OR(JY26:KF26&lt;&gt;"-"),TRUE,"-")</f>
        <v>-</v>
      </c>
      <c r="JY26" s="19" t="str">
        <f t="shared" ca="1" si="259"/>
        <v>-</v>
      </c>
      <c r="JZ26" s="19" t="str">
        <f t="shared" ca="1" si="259"/>
        <v>-</v>
      </c>
      <c r="KA26" s="19" t="str">
        <f t="shared" ca="1" si="259"/>
        <v>-</v>
      </c>
      <c r="KB26" s="19" t="str">
        <f t="shared" ca="1" si="259"/>
        <v>-</v>
      </c>
      <c r="KC26" s="19" t="str">
        <f t="shared" ca="1" si="259"/>
        <v>-</v>
      </c>
      <c r="KD26" s="19" t="str">
        <f t="shared" ca="1" si="259"/>
        <v>-</v>
      </c>
      <c r="KE26" s="19" t="str">
        <f t="shared" ca="1" si="259"/>
        <v>-</v>
      </c>
      <c r="KF26" s="19" t="str">
        <f t="shared" ca="1" si="259"/>
        <v>-</v>
      </c>
      <c r="KG26" s="5" t="b">
        <f t="array" aca="1" ref="KG26" ca="1">IF(OR(KH26:KN26&lt;&gt;"-"),TRUE,"-")</f>
        <v>1</v>
      </c>
      <c r="KH26" s="19">
        <f t="shared" ca="1" si="260"/>
        <v>0</v>
      </c>
      <c r="KI26" s="19" t="str">
        <f t="shared" ca="1" si="260"/>
        <v>-</v>
      </c>
      <c r="KJ26" s="19">
        <f t="shared" ca="1" si="260"/>
        <v>999999</v>
      </c>
      <c r="KK26" s="19">
        <f t="shared" ca="1" si="260"/>
        <v>999999</v>
      </c>
      <c r="KL26" s="19">
        <f t="shared" ca="1" si="260"/>
        <v>999999</v>
      </c>
      <c r="KM26" s="19">
        <f t="shared" ca="1" si="261"/>
        <v>999999</v>
      </c>
      <c r="KN26" s="19">
        <f t="shared" ca="1" si="261"/>
        <v>999999</v>
      </c>
      <c r="KO26" s="19" t="str">
        <f t="shared" ca="1" si="262"/>
        <v>-</v>
      </c>
      <c r="KP26" s="19" t="str">
        <f t="shared" ca="1" si="262"/>
        <v>-</v>
      </c>
      <c r="KQ26" s="19" t="str">
        <f t="shared" ca="1" si="262"/>
        <v>-</v>
      </c>
      <c r="KR26" s="19" t="b">
        <f t="shared" ca="1" si="263"/>
        <v>1</v>
      </c>
      <c r="KS26" s="19">
        <f t="shared" ca="1" si="263"/>
        <v>0</v>
      </c>
      <c r="KT26" s="5" t="str">
        <f t="shared" ca="1" si="264"/>
        <v>-</v>
      </c>
      <c r="KU26" s="5" t="str">
        <f t="shared" ca="1" si="264"/>
        <v>-</v>
      </c>
      <c r="KV26" s="5" t="str">
        <f t="shared" ca="1" si="264"/>
        <v>-</v>
      </c>
      <c r="KW26" s="5" t="str">
        <f t="shared" ca="1" si="264"/>
        <v>-</v>
      </c>
      <c r="KX26" s="19" t="str">
        <f t="shared" ca="1" si="265"/>
        <v>-</v>
      </c>
      <c r="KY26" s="19" t="str">
        <f t="shared" ref="KY26:OL26" ca="1" si="275">OFFSET(KY$5,$B26,0)</f>
        <v>-</v>
      </c>
      <c r="KZ26" s="19" t="str">
        <f t="shared" ca="1" si="275"/>
        <v>-</v>
      </c>
      <c r="LA26" s="19" t="str">
        <f t="shared" ca="1" si="275"/>
        <v>-</v>
      </c>
      <c r="LB26" s="19" t="str">
        <f t="shared" ca="1" si="275"/>
        <v>-</v>
      </c>
      <c r="LC26" s="19" t="str">
        <f t="shared" ca="1" si="275"/>
        <v>-</v>
      </c>
      <c r="LD26" s="19" t="str">
        <f t="shared" ca="1" si="275"/>
        <v>-</v>
      </c>
      <c r="LE26" s="5" t="str">
        <f t="shared" ca="1" si="268"/>
        <v>-</v>
      </c>
      <c r="LF26" s="5">
        <f t="shared" ca="1" si="268"/>
        <v>500</v>
      </c>
      <c r="LG26" s="5">
        <f t="shared" ca="1" si="268"/>
        <v>500</v>
      </c>
      <c r="LH26" s="5" t="str">
        <f t="shared" ca="1" si="268"/>
        <v>-</v>
      </c>
      <c r="LI26" s="5" t="str">
        <f t="shared" ca="1" si="268"/>
        <v>-</v>
      </c>
      <c r="LJ26" s="5" t="str">
        <f t="shared" ca="1" si="268"/>
        <v>-</v>
      </c>
      <c r="LK26" s="5">
        <f ca="1">INDEX(i.conservation,$W26+1,$N26)</f>
        <v>1</v>
      </c>
      <c r="LL26" s="9"/>
      <c r="LM26" s="19">
        <f t="shared" ca="1" si="275"/>
        <v>70</v>
      </c>
      <c r="LN26" s="19">
        <f t="shared" ca="1" si="275"/>
        <v>50</v>
      </c>
      <c r="LO26" s="19">
        <f t="shared" ca="1" si="275"/>
        <v>80</v>
      </c>
      <c r="LP26" s="19">
        <f t="shared" ca="1" si="275"/>
        <v>50</v>
      </c>
      <c r="LQ26" s="5" t="b" cm="1">
        <f t="array" ref="LQ26">INDEX(i.meatgrid,$Q26,LQ$7)</f>
        <v>1</v>
      </c>
      <c r="LR26" s="5" t="b" cm="1">
        <f t="array" ref="LR26">INDEX(i.meatgrid,$Q26,LR$7)</f>
        <v>0</v>
      </c>
      <c r="LS26" s="5" t="str" cm="1">
        <f t="array" ref="LS26">INDEX(i.meatgrid,$Q26,LS$7)</f>
        <v>-</v>
      </c>
      <c r="LT26" s="5" t="str" cm="1">
        <f t="array" ref="LT26">INDEX(i.meatgrid,$Q26,LT$7)</f>
        <v>-</v>
      </c>
      <c r="LU26" s="5">
        <f>INDEX(i.WoolPrices,$R26,LU$7)</f>
        <v>1</v>
      </c>
      <c r="LV26" s="5">
        <f>INDEX(i.MeatPrices,$S26,LV$7)</f>
        <v>1</v>
      </c>
      <c r="LW26" s="5" cm="1">
        <f t="array" ref="LW26">INDEX(i.meatgrid,$Q26,LW$7)</f>
        <v>1</v>
      </c>
      <c r="LX26" s="5" cm="1">
        <f t="array" ref="LX26">INDEX(i.meatgrid,$Q26,LX$7)</f>
        <v>1</v>
      </c>
      <c r="LY26" s="5" cm="1">
        <f t="array" ref="LY26">INDEX(i.meatgrid,$Q26,LY$7)</f>
        <v>1</v>
      </c>
      <c r="LZ26" s="5" cm="1">
        <f t="array" ref="LZ26">INDEX(i.meatgrid,$Q26,LZ$7)</f>
        <v>0</v>
      </c>
      <c r="MA26" s="5" cm="1">
        <f t="array" ref="MA26">INDEX(i.meatgrid,$Q26,MA$7)</f>
        <v>0</v>
      </c>
      <c r="MB26" s="5" cm="1">
        <f t="array" ref="MB26">INDEX(i.meatgrid,$Q26,MB$7)</f>
        <v>1</v>
      </c>
      <c r="MC26" s="5" cm="1">
        <f t="array" ref="MC26">INDEX(i.meatgrid,$Q26,MC$7)</f>
        <v>1</v>
      </c>
      <c r="MD26" s="5" cm="1">
        <f t="array" ref="MD26">INDEX(i.meatgrid,$Q26,MD$7)</f>
        <v>1</v>
      </c>
      <c r="ME26" s="5">
        <f>INDEX(i.GrainPrices,$T26,ME$7)</f>
        <v>1</v>
      </c>
      <c r="MF26" s="9"/>
      <c r="MG26" s="19" t="b">
        <f t="shared" ca="1" si="275"/>
        <v>0</v>
      </c>
      <c r="MH26" s="19" t="b">
        <f t="shared" ca="1" si="275"/>
        <v>0</v>
      </c>
      <c r="MI26" s="19">
        <f t="shared" ca="1" si="275"/>
        <v>1</v>
      </c>
      <c r="MJ26" s="19">
        <f t="shared" ca="1" si="275"/>
        <v>0.75</v>
      </c>
      <c r="MK26" s="19">
        <f t="shared" ca="1" si="275"/>
        <v>0.75</v>
      </c>
      <c r="ML26" s="19">
        <f t="shared" ca="1" si="275"/>
        <v>0.8</v>
      </c>
      <c r="MM26" s="19">
        <f t="shared" ca="1" si="275"/>
        <v>0.82499999999999996</v>
      </c>
      <c r="MN26" s="19">
        <f t="shared" ca="1" si="275"/>
        <v>0.875</v>
      </c>
      <c r="MO26" s="19">
        <f t="shared" ca="1" si="275"/>
        <v>0.9</v>
      </c>
      <c r="MP26" s="19">
        <f t="shared" ca="1" si="275"/>
        <v>1</v>
      </c>
      <c r="MQ26" s="19">
        <f t="shared" ca="1" si="275"/>
        <v>0.875</v>
      </c>
      <c r="MR26" s="19" t="b">
        <f t="shared" ca="1" si="275"/>
        <v>1</v>
      </c>
      <c r="MS26" s="19">
        <f t="shared" ca="1" si="275"/>
        <v>74.989999999999995</v>
      </c>
      <c r="MT26" s="19" t="str">
        <f t="shared" ca="1" si="275"/>
        <v>-</v>
      </c>
      <c r="MU26" s="19" t="str">
        <f t="shared" ca="1" si="275"/>
        <v>-</v>
      </c>
      <c r="MV26" s="19" t="str">
        <f t="shared" ca="1" si="275"/>
        <v>-</v>
      </c>
      <c r="MW26" s="19" t="str">
        <f t="shared" ca="1" si="275"/>
        <v>-</v>
      </c>
      <c r="MX26" s="19" t="str">
        <f t="shared" ca="1" si="275"/>
        <v>-</v>
      </c>
      <c r="MY26" s="19" t="str">
        <f t="shared" ca="1" si="275"/>
        <v>-</v>
      </c>
      <c r="MZ26" s="19" t="str">
        <f t="shared" ca="1" si="275"/>
        <v>-</v>
      </c>
      <c r="NA26" s="19">
        <f t="shared" ca="1" si="275"/>
        <v>36.99</v>
      </c>
      <c r="NB26" s="19">
        <f t="shared" ca="1" si="275"/>
        <v>36.99</v>
      </c>
      <c r="NC26" s="19" t="str">
        <f t="shared" ca="1" si="275"/>
        <v>-</v>
      </c>
      <c r="ND26" s="19" t="str">
        <f t="shared" ca="1" si="275"/>
        <v>-</v>
      </c>
      <c r="NE26" s="19" t="str">
        <f t="shared" ca="1" si="275"/>
        <v>-</v>
      </c>
      <c r="NF26" s="19" t="str">
        <f t="shared" ca="1" si="275"/>
        <v>-</v>
      </c>
      <c r="NG26" s="19" t="str">
        <f t="shared" ca="1" si="275"/>
        <v>-</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49.99</v>
      </c>
      <c r="NO26" s="19">
        <f t="shared" ca="1" si="275"/>
        <v>49.99</v>
      </c>
      <c r="NP26" s="19">
        <f t="shared" ca="1" si="275"/>
        <v>412.99</v>
      </c>
      <c r="NQ26" s="19">
        <f t="shared" ca="1" si="275"/>
        <v>412.99</v>
      </c>
      <c r="NR26" s="19" t="str">
        <f t="shared" ca="1" si="275"/>
        <v>-</v>
      </c>
      <c r="NS26" s="19" t="str">
        <f t="shared" ca="1" si="275"/>
        <v>-</v>
      </c>
      <c r="NT26" s="19" t="str">
        <f t="shared" ca="1" si="275"/>
        <v>-</v>
      </c>
      <c r="NU26" s="19" t="str">
        <f t="shared" ca="1" si="275"/>
        <v>-</v>
      </c>
      <c r="NV26" s="19" t="str">
        <f t="shared" ca="1" si="275"/>
        <v>-</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6.8900000000000006</v>
      </c>
      <c r="OD26" s="19">
        <f t="shared" ca="1" si="275"/>
        <v>6.8900000000000006</v>
      </c>
      <c r="OE26" s="19">
        <f t="shared" ca="1" si="275"/>
        <v>346.99</v>
      </c>
      <c r="OF26" s="19">
        <f t="shared" ca="1" si="275"/>
        <v>346.99</v>
      </c>
      <c r="OG26" s="19" t="str">
        <f t="shared" ca="1" si="275"/>
        <v>-</v>
      </c>
      <c r="OH26" s="19" t="str">
        <f t="shared" ca="1" si="275"/>
        <v>-</v>
      </c>
      <c r="OI26" s="19" t="str">
        <f t="shared" ca="1" si="275"/>
        <v>-</v>
      </c>
      <c r="OJ26" s="19" t="str">
        <f t="shared" ca="1" si="275"/>
        <v>-</v>
      </c>
      <c r="OK26" s="19" t="str">
        <f t="shared" ca="1" si="275"/>
        <v>-</v>
      </c>
      <c r="OL26" s="19">
        <f t="shared" ca="1" si="275"/>
        <v>0</v>
      </c>
      <c r="OM26" s="24">
        <v>0</v>
      </c>
    </row>
    <row r="27" spans="1:40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0.502</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9"/>
      <c r="LM27" s="14"/>
      <c r="LN27" s="14"/>
      <c r="LO27" s="14"/>
      <c r="LP27" s="14"/>
      <c r="LQ27" s="14"/>
      <c r="LR27" s="14"/>
      <c r="LS27" s="14"/>
      <c r="LT27" s="14"/>
      <c r="LU27" s="14"/>
      <c r="LV27" s="14"/>
      <c r="LW27" s="14"/>
      <c r="LX27" s="14"/>
      <c r="LY27" s="14"/>
      <c r="LZ27" s="14"/>
      <c r="MA27" s="14"/>
      <c r="MB27" s="14"/>
      <c r="MC27" s="14"/>
      <c r="MD27" s="14"/>
      <c r="ME27" s="14"/>
      <c r="MF27" s="9"/>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24">
        <v>0</v>
      </c>
    </row>
    <row r="28" spans="1:40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9"/>
      <c r="LM28" s="515"/>
      <c r="LN28" s="515"/>
      <c r="LO28" s="515"/>
      <c r="LP28" s="515"/>
      <c r="LQ28" s="515"/>
      <c r="LR28" s="515"/>
      <c r="LS28" s="515"/>
      <c r="LT28" s="515"/>
      <c r="LU28" s="515"/>
      <c r="LV28" s="515"/>
      <c r="LW28" s="515"/>
      <c r="LX28" s="515"/>
      <c r="LY28" s="515"/>
      <c r="LZ28" s="515"/>
      <c r="MA28" s="515"/>
      <c r="MB28" s="515"/>
      <c r="MC28" s="515"/>
      <c r="MD28" s="515"/>
      <c r="ME28" s="515"/>
      <c r="MF28" s="9"/>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24">
        <v>0</v>
      </c>
    </row>
    <row r="29" spans="1:40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9"/>
      <c r="LM29" s="14"/>
      <c r="LN29" s="14"/>
      <c r="LO29" s="14"/>
      <c r="LP29" s="14"/>
      <c r="LQ29" s="14"/>
      <c r="LR29" s="14"/>
      <c r="LS29" s="14"/>
      <c r="LT29" s="14"/>
      <c r="LU29" s="14"/>
      <c r="LV29" s="14"/>
      <c r="LW29" s="14"/>
      <c r="LX29" s="14"/>
      <c r="LY29" s="14"/>
      <c r="LZ29" s="14"/>
      <c r="MA29" s="14"/>
      <c r="MB29" s="14"/>
      <c r="MC29" s="14"/>
      <c r="MD29" s="14"/>
      <c r="ME29" s="14"/>
      <c r="MF29" s="9"/>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24">
        <v>0</v>
      </c>
    </row>
    <row r="30" spans="1:40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WP"&amp;TEXT($LU30*100,"000p")           &amp; " MP"&amp;TEXT($LV30*100,"000p")           &amp; " GP"&amp;TEXT($ME30*100,"000p")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0">INDEX(i.model_structure,$H30,AX$7)</f>
        <v>1</v>
      </c>
      <c r="AY30" s="5" t="str">
        <f t="shared" si="280"/>
        <v>-</v>
      </c>
      <c r="AZ30" s="5" t="str">
        <f t="shared" si="280"/>
        <v>-</v>
      </c>
      <c r="BA30" s="5" t="str">
        <f t="shared" si="280"/>
        <v>-</v>
      </c>
      <c r="BB30" s="5" t="b">
        <f t="shared" si="280"/>
        <v>0</v>
      </c>
      <c r="BC30" s="144">
        <f t="shared" si="280"/>
        <v>0.25</v>
      </c>
      <c r="BD30" s="19" t="b">
        <f t="shared" ref="BD30:BD37" ca="1" si="281">OFFSET(BD$5,$B30,0)</f>
        <v>1</v>
      </c>
      <c r="BE30" s="9"/>
      <c r="BF30" s="5" t="str">
        <f t="shared" ref="BF30:BF37" ca="1" si="282">IF($M30&lt;&gt;4,OFFSET(BF$5,$B30,0),1)</f>
        <v>-</v>
      </c>
      <c r="BG30" s="19" t="str">
        <f t="shared" ref="BG30:BI37" ca="1" si="283">OFFSET(BG$5,$B30,0)</f>
        <v>-</v>
      </c>
      <c r="BH30" s="19" t="str">
        <f t="shared" ca="1" si="283"/>
        <v>-</v>
      </c>
      <c r="BI30" s="19" t="str">
        <f t="shared" ca="1" si="283"/>
        <v>-</v>
      </c>
      <c r="BJ30" s="5" t="str">
        <f t="shared" ref="BJ30:BJ37" ca="1" si="284">IF($M30&lt;&gt;4,OFFSET(BJ$5,$B30,0),1)</f>
        <v>-</v>
      </c>
      <c r="BK30" s="19" t="str">
        <f t="shared" ref="BK30:BK37" ca="1" si="285">OFFSET(BK$5,$B30,0)</f>
        <v>-</v>
      </c>
      <c r="BL30" s="5" t="str">
        <f t="shared" ref="BL30:BL37" ca="1" si="286">IF($M30&lt;&gt;4,OFFSET(BL$5,$B30,0),1)</f>
        <v>-</v>
      </c>
      <c r="BM30" s="19" t="str">
        <f t="shared" ref="BM30:BO37" ca="1" si="287">OFFSET(BM$5,$B30,0)</f>
        <v>-</v>
      </c>
      <c r="BN30" s="19" t="str">
        <f t="shared" ca="1" si="287"/>
        <v>-</v>
      </c>
      <c r="BO30" s="19" t="str">
        <f t="shared" ca="1" si="287"/>
        <v>-</v>
      </c>
      <c r="BP30" s="5" t="str">
        <f t="shared" ref="BP30:BP37" ca="1" si="288">IF($M30&lt;&gt;4,OFFSET(BP$5,$B30,0),1)</f>
        <v>-</v>
      </c>
      <c r="BQ30" s="9"/>
      <c r="BR30" s="19" t="str">
        <f t="shared" ref="BR30:CA37" ca="1" si="289">OFFSET(BR$5,$B30,0)</f>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19" t="str">
        <f t="shared" ca="1" si="289"/>
        <v>-</v>
      </c>
      <c r="CA30" s="19" t="str">
        <f t="shared" ca="1" si="289"/>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0">OFFSET(CK$5,$B30,0)</f>
        <v>-</v>
      </c>
      <c r="CL30" s="19">
        <f t="shared" ca="1" si="290"/>
        <v>1</v>
      </c>
      <c r="CM30" s="19">
        <f t="shared" ca="1" si="290"/>
        <v>1</v>
      </c>
      <c r="CN30" s="9"/>
      <c r="CO30" s="444">
        <f t="shared" ref="CO30:CQ37" si="291">INDEX(i.UserPeriod0,$AI30,CO$7)</f>
        <v>652</v>
      </c>
      <c r="CP30" s="444">
        <f t="shared" si="291"/>
        <v>686</v>
      </c>
      <c r="CQ30" s="444">
        <f t="shared" si="291"/>
        <v>721</v>
      </c>
      <c r="CR30" s="152">
        <f t="shared" ref="CR30:CT37" si="292">7*INDEX(i.end_joining,1,CR$7+($AI30-1)*3)</f>
        <v>378</v>
      </c>
      <c r="CS30" s="152">
        <f t="shared" si="292"/>
        <v>413</v>
      </c>
      <c r="CT30" s="152">
        <f t="shared" si="292"/>
        <v>448</v>
      </c>
      <c r="CU30" s="19" t="str">
        <f t="shared" ref="CU30:CU37" ca="1" si="293">OFFSET(CU$5,$B30,0)</f>
        <v>-</v>
      </c>
      <c r="CV30" s="19" t="str">
        <f t="shared" ca="1" si="236"/>
        <v>-</v>
      </c>
      <c r="CW30" s="19" t="str">
        <f t="shared" ca="1" si="236"/>
        <v>-</v>
      </c>
      <c r="CX30" s="19" t="str">
        <f t="shared" ca="1" si="237"/>
        <v>-</v>
      </c>
      <c r="CY30" s="19" t="str">
        <f t="shared" ca="1" si="237"/>
        <v>-</v>
      </c>
      <c r="CZ30" s="19" t="b">
        <f t="shared" ca="1" si="237"/>
        <v>1</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0</v>
      </c>
      <c r="DL30" s="19">
        <f t="shared" ca="1" si="236"/>
        <v>0</v>
      </c>
      <c r="DM30" s="19">
        <f t="shared" ca="1" si="236"/>
        <v>1</v>
      </c>
      <c r="DN30" s="19">
        <f t="shared" ca="1" si="236"/>
        <v>1</v>
      </c>
      <c r="DO30" s="19">
        <f t="shared" ca="1" si="236"/>
        <v>0</v>
      </c>
      <c r="DP30" s="19" t="str">
        <f t="shared" ca="1" si="236"/>
        <v>-</v>
      </c>
      <c r="DQ30" s="19" t="str">
        <f t="shared" ca="1" si="236"/>
        <v>-</v>
      </c>
      <c r="DR30" s="19" t="str">
        <f t="shared" ca="1" si="236"/>
        <v>-</v>
      </c>
      <c r="DS30" s="19" t="str">
        <f t="shared" ca="1" si="236"/>
        <v>-</v>
      </c>
      <c r="DT30" s="19" t="str">
        <f t="shared" ca="1" si="236"/>
        <v>-</v>
      </c>
      <c r="DU30" s="19">
        <f t="shared" ca="1" si="236"/>
        <v>0</v>
      </c>
      <c r="DV30" s="19" t="str">
        <f t="shared" ca="1" si="236"/>
        <v>-</v>
      </c>
      <c r="DW30" s="19" t="str">
        <f t="shared" ca="1" si="236"/>
        <v>-</v>
      </c>
      <c r="DX30" s="19" t="str">
        <f t="shared" ca="1" si="236"/>
        <v>-</v>
      </c>
      <c r="DY30" s="19" t="str">
        <f t="shared" ca="1" si="236"/>
        <v>-</v>
      </c>
      <c r="DZ30" s="19" t="str">
        <f t="shared" ca="1" si="236"/>
        <v>-</v>
      </c>
      <c r="EA30" s="19" t="str">
        <f t="shared" ca="1" si="236"/>
        <v>-</v>
      </c>
      <c r="EB30" s="19" t="str">
        <f t="shared" ca="1" si="236"/>
        <v>-</v>
      </c>
      <c r="EC30" s="19" t="str">
        <f t="shared" ca="1" si="236"/>
        <v>-</v>
      </c>
      <c r="ED30" s="19">
        <f t="shared" ca="1" si="236"/>
        <v>0</v>
      </c>
      <c r="EE30" s="19">
        <f t="shared" ref="EE30:ET36" ca="1" si="294">OFFSET(EE$5,$B30,0)</f>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ca="1" si="294"/>
        <v>0</v>
      </c>
      <c r="ET30" s="19">
        <f t="shared" ca="1" si="294"/>
        <v>0</v>
      </c>
      <c r="EU30" s="19">
        <f t="shared" ref="EU30:GV33" ca="1" si="295">OFFSET(EU$5,$B30,0)</f>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ca="1" si="295"/>
        <v>0</v>
      </c>
      <c r="GV30" s="19">
        <f t="shared" ca="1" si="295"/>
        <v>0</v>
      </c>
      <c r="GW30" s="19">
        <f t="shared" ref="GW30:ID33" ca="1" si="296">OFFSET(GW$5,$B30,0)</f>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19">
        <f t="shared" ca="1" si="296"/>
        <v>0</v>
      </c>
      <c r="ID30" s="19">
        <f t="shared" ca="1" si="296"/>
        <v>0</v>
      </c>
      <c r="IE30" s="5">
        <f t="shared" ref="IE30:IE37" si="297">INDEX(i.TOL,$N30,IE$7)</f>
        <v>67</v>
      </c>
      <c r="IF30" s="9"/>
      <c r="IG30" s="5">
        <f t="shared" ref="IG30:IJ37" si="298">INDEX(i.FlkStrctr,$M30,IG$7)</f>
        <v>1</v>
      </c>
      <c r="IH30" s="5" t="b">
        <f t="shared" si="298"/>
        <v>0</v>
      </c>
      <c r="II30" s="19">
        <f t="shared" ca="1" si="253"/>
        <v>0</v>
      </c>
      <c r="IJ30" s="5">
        <f t="shared" si="298"/>
        <v>55</v>
      </c>
      <c r="IK30" s="19">
        <f t="shared" ca="1" si="253"/>
        <v>1</v>
      </c>
      <c r="IL30" s="19">
        <f t="shared" ca="1" si="253"/>
        <v>0</v>
      </c>
      <c r="IM30" s="19">
        <f t="shared" ca="1" si="253"/>
        <v>0</v>
      </c>
      <c r="IN30" s="19">
        <f t="shared" ca="1" si="253"/>
        <v>0</v>
      </c>
      <c r="IO30" s="19">
        <f t="shared" ca="1" si="254"/>
        <v>0</v>
      </c>
      <c r="IP30" s="19">
        <f t="shared" ca="1" si="254"/>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0</v>
      </c>
      <c r="JF30" s="19">
        <f t="shared" ca="1" si="253"/>
        <v>0</v>
      </c>
      <c r="JG30" s="19">
        <f t="shared" ca="1" si="253"/>
        <v>1</v>
      </c>
      <c r="JH30" s="19">
        <f t="shared" ca="1" si="253"/>
        <v>0</v>
      </c>
      <c r="JI30" s="19">
        <f t="shared" ca="1" si="253"/>
        <v>1</v>
      </c>
      <c r="JJ30" s="9"/>
      <c r="JK30" s="5" t="b">
        <f t="shared" ref="JK30:JK37" ca="1" si="299">IF($L30&lt;&gt;0,INDEX(i.cropgraze_inc,$L30,JK$7),OFFSET(JK$5,$B30,0))</f>
        <v>0</v>
      </c>
      <c r="JL30" s="5" t="b">
        <f t="shared" ref="JL30:JN37" si="300">($N30=JL$11)</f>
        <v>0</v>
      </c>
      <c r="JM30" s="5" t="b">
        <f t="shared" si="300"/>
        <v>0</v>
      </c>
      <c r="JN30" s="5" t="b">
        <f t="shared" si="300"/>
        <v>1</v>
      </c>
      <c r="JO30" s="144">
        <f>$O30</f>
        <v>1</v>
      </c>
      <c r="JP30" s="144">
        <f t="shared" ref="JO30:JP37" si="301">$O30</f>
        <v>1</v>
      </c>
      <c r="JQ30" s="12" t="s">
        <v>34</v>
      </c>
      <c r="JR30" s="12" t="s">
        <v>34</v>
      </c>
      <c r="JS30" s="12" t="s">
        <v>34</v>
      </c>
      <c r="JT30" s="12" t="s">
        <v>34</v>
      </c>
      <c r="JU30" s="12">
        <v>1</v>
      </c>
      <c r="JV30" s="12">
        <v>0.66</v>
      </c>
      <c r="JW30" s="244" t="s">
        <v>34</v>
      </c>
      <c r="JX30" s="5" t="b" cm="1">
        <f t="array" ref="JX30">IF(OR(JY30:KF30&lt;&gt;"-"),TRUE,"-")</f>
        <v>1</v>
      </c>
      <c r="JY30" s="12">
        <v>2</v>
      </c>
      <c r="JZ30" s="12">
        <v>2</v>
      </c>
      <c r="KA30" s="12">
        <v>2</v>
      </c>
      <c r="KB30" s="12">
        <v>2</v>
      </c>
      <c r="KC30" s="12">
        <v>2</v>
      </c>
      <c r="KD30" s="12">
        <v>2</v>
      </c>
      <c r="KE30" s="12">
        <v>2</v>
      </c>
      <c r="KF30" s="12">
        <v>2</v>
      </c>
      <c r="KG30" s="5" t="str">
        <f t="array" ref="KG30">IF(OR(KH30:KN30&lt;&gt;"-"),TRUE,"-")</f>
        <v>-</v>
      </c>
      <c r="KH30" s="12" t="s">
        <v>34</v>
      </c>
      <c r="KI30" s="12" t="s">
        <v>34</v>
      </c>
      <c r="KJ30" s="12" t="s">
        <v>34</v>
      </c>
      <c r="KK30" s="12" t="s">
        <v>34</v>
      </c>
      <c r="KL30" s="12" t="s">
        <v>34</v>
      </c>
      <c r="KM30" s="12" t="s">
        <v>34</v>
      </c>
      <c r="KN30" s="12" t="s">
        <v>34</v>
      </c>
      <c r="KO30" s="12" t="b">
        <v>0</v>
      </c>
      <c r="KP30" s="144">
        <f t="shared" ref="KP30:KP37" si="302">IF($AI30=6,0,$KQ30)</f>
        <v>2</v>
      </c>
      <c r="KQ30" s="12">
        <v>2</v>
      </c>
      <c r="KR30" s="12" t="b">
        <v>0</v>
      </c>
      <c r="KS30" s="12" t="s">
        <v>34</v>
      </c>
      <c r="KT30" s="5" t="str">
        <f t="shared" ref="KT30:KW37" si="303">INDEX(i.FlkStrctr,$M30,KT$7)</f>
        <v>-</v>
      </c>
      <c r="KU30" s="5" t="str">
        <f t="shared" si="303"/>
        <v>-</v>
      </c>
      <c r="KV30" s="5" t="str">
        <f t="shared" si="303"/>
        <v>-</v>
      </c>
      <c r="KW30" s="5" t="str">
        <f t="shared" si="303"/>
        <v>-</v>
      </c>
      <c r="KX30" s="12" t="b">
        <v>0</v>
      </c>
      <c r="KY30" s="244" t="s">
        <v>34</v>
      </c>
      <c r="KZ30" s="244" t="s">
        <v>34</v>
      </c>
      <c r="LA30" s="12" t="b">
        <v>1</v>
      </c>
      <c r="LB30" s="12">
        <v>0.75</v>
      </c>
      <c r="LC30" s="144">
        <f>LB30</f>
        <v>0.75</v>
      </c>
      <c r="LD30" s="12">
        <v>0.99</v>
      </c>
      <c r="LE30" s="12">
        <v>0.5</v>
      </c>
      <c r="LF30" s="12">
        <v>0</v>
      </c>
      <c r="LG30" s="12">
        <v>0</v>
      </c>
      <c r="LH30" s="12" t="s">
        <v>34</v>
      </c>
      <c r="LI30" s="19" t="str">
        <f t="shared" ref="KY30:LM37" ca="1" si="304">OFFSET(LI$5,$B30,0)</f>
        <v>-</v>
      </c>
      <c r="LJ30" s="19" t="str">
        <f t="shared" ca="1" si="304"/>
        <v>-</v>
      </c>
      <c r="LK30" s="5">
        <f t="shared" ref="LK30:LK37" si="305">INDEX(i.conservation,$W30+1,$N30)</f>
        <v>1</v>
      </c>
      <c r="LL30" s="9"/>
      <c r="LM30" s="19">
        <f t="shared" ca="1" si="267"/>
        <v>70</v>
      </c>
      <c r="LN30" s="19">
        <f t="shared" ca="1" si="267"/>
        <v>50</v>
      </c>
      <c r="LO30" s="19">
        <f t="shared" ca="1" si="267"/>
        <v>80</v>
      </c>
      <c r="LP30" s="19">
        <f t="shared" ca="1" si="267"/>
        <v>50</v>
      </c>
      <c r="LQ30" s="5" t="b" cm="1">
        <f t="array" ref="LQ30">INDEX(i.meatgrid,$Q30,LQ$7)</f>
        <v>1</v>
      </c>
      <c r="LR30" s="5" t="b" cm="1">
        <f t="array" ref="LR30">INDEX(i.meatgrid,$Q30,LR$7)</f>
        <v>0</v>
      </c>
      <c r="LS30" s="5" t="str" cm="1">
        <f t="array" ref="LS30">INDEX(i.meatgrid,$Q30,LS$7)</f>
        <v>-</v>
      </c>
      <c r="LT30" s="5" t="str" cm="1">
        <f t="array" ref="LT30">INDEX(i.meatgrid,$Q30,LT$7)</f>
        <v>-</v>
      </c>
      <c r="LU30" s="19">
        <f t="shared" ca="1" si="267"/>
        <v>1</v>
      </c>
      <c r="LV30" s="5">
        <f t="shared" ref="LV30:LV37" si="306">INDEX(i.MeatPrices,$S30,LV$7)</f>
        <v>1</v>
      </c>
      <c r="LW30" s="5" cm="1">
        <f t="array" ref="LW30">INDEX(i.meatgrid,$Q30,LW$7)</f>
        <v>1</v>
      </c>
      <c r="LX30" s="5" cm="1">
        <f t="array" ref="LX30">INDEX(i.meatgrid,$Q30,LX$7)</f>
        <v>1</v>
      </c>
      <c r="LY30" s="5" cm="1">
        <f t="array" ref="LY30">INDEX(i.meatgrid,$Q30,LY$7)</f>
        <v>1</v>
      </c>
      <c r="LZ30" s="5" cm="1">
        <f t="array" ref="LZ30">INDEX(i.meatgrid,$Q30,LZ$7)</f>
        <v>0</v>
      </c>
      <c r="MA30" s="5" cm="1">
        <f t="array" ref="MA30">INDEX(i.meatgrid,$Q30,MA$7)</f>
        <v>1</v>
      </c>
      <c r="MB30" s="5" cm="1">
        <f t="array" ref="MB30">INDEX(i.meatgrid,$Q30,MB$7)</f>
        <v>1</v>
      </c>
      <c r="MC30" s="5" cm="1">
        <f t="array" ref="MC30">INDEX(i.meatgrid,$Q30,MC$7)</f>
        <v>1</v>
      </c>
      <c r="MD30" s="5" cm="1">
        <f t="array" ref="MD30">INDEX(i.meatgrid,$Q30,MD$7)</f>
        <v>1</v>
      </c>
      <c r="ME30" s="19">
        <f t="shared" ref="ME30:ME37" ca="1" si="307">OFFSET(ME$5,$B30,0)</f>
        <v>1</v>
      </c>
      <c r="MF30" s="9"/>
      <c r="MG30" s="19" t="b">
        <f t="shared" ca="1" si="269"/>
        <v>0</v>
      </c>
      <c r="MH30" s="19" t="b">
        <f t="shared" ca="1" si="269"/>
        <v>0</v>
      </c>
      <c r="MI30" s="19">
        <f ca="1">OFFSET(MI$5,$B30,0)</f>
        <v>1</v>
      </c>
      <c r="MJ30" s="19">
        <f t="shared" ref="MJ30:MP30" ca="1" si="308">OFFSET(MJ$5,$B30,0)</f>
        <v>0.75</v>
      </c>
      <c r="MK30" s="19">
        <f t="shared" ca="1" si="308"/>
        <v>0.75</v>
      </c>
      <c r="ML30" s="19">
        <f t="shared" ca="1" si="308"/>
        <v>0.8</v>
      </c>
      <c r="MM30" s="19">
        <f t="shared" ca="1" si="308"/>
        <v>0.82499999999999996</v>
      </c>
      <c r="MN30" s="19">
        <f t="shared" ca="1" si="308"/>
        <v>0.875</v>
      </c>
      <c r="MO30" s="19">
        <f t="shared" ca="1" si="308"/>
        <v>0.9</v>
      </c>
      <c r="MP30" s="19">
        <f t="shared" ca="1" si="308"/>
        <v>1</v>
      </c>
      <c r="MQ30" s="19">
        <f t="shared" ca="1" si="267"/>
        <v>0.875</v>
      </c>
      <c r="MR30" s="19" t="b">
        <f t="shared" ca="1" si="267"/>
        <v>1</v>
      </c>
      <c r="MS30" s="19">
        <f t="shared" ca="1" si="267"/>
        <v>74.989999999999995</v>
      </c>
      <c r="MT30" s="19" t="str">
        <f t="shared" ca="1" si="267"/>
        <v>-</v>
      </c>
      <c r="MU30" s="19" t="str">
        <f t="shared" ca="1" si="267"/>
        <v>-</v>
      </c>
      <c r="MV30" s="19" t="str">
        <f t="shared" ca="1" si="267"/>
        <v>-</v>
      </c>
      <c r="MW30" s="19" t="str">
        <f t="shared" ca="1" si="267"/>
        <v>-</v>
      </c>
      <c r="MX30" s="19" t="str">
        <f t="shared" ca="1" si="267"/>
        <v>-</v>
      </c>
      <c r="MY30" s="19" t="str">
        <f t="shared" ca="1" si="267"/>
        <v>-</v>
      </c>
      <c r="MZ30" s="19" t="str">
        <f t="shared" ca="1" si="267"/>
        <v>-</v>
      </c>
      <c r="NA30" s="19">
        <f t="shared" ca="1" si="267"/>
        <v>36.99</v>
      </c>
      <c r="NB30" s="19">
        <f t="shared" ca="1" si="267"/>
        <v>36.99</v>
      </c>
      <c r="NC30" s="19" t="str">
        <f t="shared" ca="1" si="267"/>
        <v>-</v>
      </c>
      <c r="ND30" s="19" t="str">
        <f t="shared" ca="1" si="267"/>
        <v>-</v>
      </c>
      <c r="NE30" s="19" t="str">
        <f t="shared" ca="1" si="267"/>
        <v>-</v>
      </c>
      <c r="NF30" s="19" t="str">
        <f t="shared" ca="1" si="267"/>
        <v>-</v>
      </c>
      <c r="NG30" s="19" t="str">
        <f t="shared" ca="1" si="267"/>
        <v>-</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49.99</v>
      </c>
      <c r="NO30" s="19">
        <f t="shared" ca="1" si="267"/>
        <v>49.99</v>
      </c>
      <c r="NP30" s="19">
        <f t="shared" ca="1" si="267"/>
        <v>412.99</v>
      </c>
      <c r="NQ30" s="19">
        <f t="shared" ca="1" si="267"/>
        <v>412.99</v>
      </c>
      <c r="NR30" s="19" t="str">
        <f t="shared" ca="1" si="267"/>
        <v>-</v>
      </c>
      <c r="NS30" s="19" t="str">
        <f t="shared" ca="1" si="267"/>
        <v>-</v>
      </c>
      <c r="NT30" s="19" t="str">
        <f t="shared" ca="1" si="267"/>
        <v>-</v>
      </c>
      <c r="NU30" s="19" t="str">
        <f t="shared" ca="1" si="267"/>
        <v>-</v>
      </c>
      <c r="NV30" s="19" t="str">
        <f t="shared" ca="1" si="267"/>
        <v>-</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6.8900000000000006</v>
      </c>
      <c r="OD30" s="19">
        <f t="shared" ca="1" si="267"/>
        <v>6.8900000000000006</v>
      </c>
      <c r="OE30" s="19">
        <f t="shared" ca="1" si="267"/>
        <v>346.99</v>
      </c>
      <c r="OF30" s="19">
        <f t="shared" ca="1" si="267"/>
        <v>346.99</v>
      </c>
      <c r="OG30" s="19" t="str">
        <f t="shared" ca="1" si="267"/>
        <v>-</v>
      </c>
      <c r="OH30" s="19" t="str">
        <f t="shared" ca="1" si="267"/>
        <v>-</v>
      </c>
      <c r="OI30" s="19" t="str">
        <f t="shared" ca="1" si="267"/>
        <v>-</v>
      </c>
      <c r="OJ30" s="19" t="str">
        <f t="shared" ca="1" si="267"/>
        <v>-</v>
      </c>
      <c r="OK30" s="19" t="str">
        <f t="shared" ca="1" si="267"/>
        <v>-</v>
      </c>
      <c r="OL30" s="19">
        <f t="shared" ca="1" si="267"/>
        <v>0</v>
      </c>
      <c r="OM30" s="24">
        <v>0</v>
      </c>
    </row>
    <row r="31" spans="1:40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IF($IG31=0," FWM","")&amp;IF($IG31=1," MWM","")&amp;IF($IG31=5," Mat","")&amp;IF($IH31=TRUE,"&amp;BBT","    ")          &amp; " Day"&amp;INDEX(i.DOY,$N31,1)
&amp; " Scan"&amp;TEXT($O31,"0")        &amp; " RR"&amp;TEXT($IW31*100,"000p;-00p;000p;@")
&amp; " WP"&amp;TEXT($LU31*100,"000p")           &amp; " MP"&amp;TEXT($LV31*100,"000p")           &amp; " GP"&amp;TEXT($ME31*100,"000p")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0"/>
        <v>1</v>
      </c>
      <c r="AY31" s="5" t="str">
        <f t="shared" ca="1" si="280"/>
        <v>-</v>
      </c>
      <c r="AZ31" s="5" t="str">
        <f t="shared" ca="1" si="280"/>
        <v>-</v>
      </c>
      <c r="BA31" s="5" t="str">
        <f t="shared" ca="1" si="280"/>
        <v>-</v>
      </c>
      <c r="BB31" s="5" t="b">
        <f t="shared" ca="1" si="280"/>
        <v>0</v>
      </c>
      <c r="BC31" s="144">
        <f t="shared" ca="1" si="280"/>
        <v>0.25</v>
      </c>
      <c r="BD31" s="19" t="b">
        <f t="shared" ca="1" si="281"/>
        <v>1</v>
      </c>
      <c r="BE31" s="9"/>
      <c r="BF31" s="5" t="str">
        <f t="shared" ca="1" si="282"/>
        <v>-</v>
      </c>
      <c r="BG31" s="19" t="str">
        <f t="shared" ca="1" si="283"/>
        <v>-</v>
      </c>
      <c r="BH31" s="19" t="str">
        <f t="shared" ca="1" si="283"/>
        <v>-</v>
      </c>
      <c r="BI31" s="19" t="str">
        <f t="shared" ca="1" si="283"/>
        <v>-</v>
      </c>
      <c r="BJ31" s="5" t="str">
        <f t="shared" ca="1" si="284"/>
        <v>-</v>
      </c>
      <c r="BK31" s="19" t="str">
        <f t="shared" ca="1" si="285"/>
        <v>-</v>
      </c>
      <c r="BL31" s="5" t="str">
        <f t="shared" ca="1" si="286"/>
        <v>-</v>
      </c>
      <c r="BM31" s="19" t="str">
        <f t="shared" ca="1" si="287"/>
        <v>-</v>
      </c>
      <c r="BN31" s="19" t="str">
        <f t="shared" ca="1" si="287"/>
        <v>-</v>
      </c>
      <c r="BO31" s="19" t="str">
        <f t="shared" ca="1" si="287"/>
        <v>-</v>
      </c>
      <c r="BP31" s="5" t="str">
        <f t="shared" ca="1" si="288"/>
        <v>-</v>
      </c>
      <c r="BQ31" s="9"/>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19" t="str">
        <f t="shared" ca="1" si="289"/>
        <v>-</v>
      </c>
      <c r="CA31" s="19" t="str">
        <f t="shared" ca="1" si="289"/>
        <v>-</v>
      </c>
      <c r="CB31" s="9"/>
      <c r="CC31" s="12" t="b">
        <v>1</v>
      </c>
      <c r="CD31" s="12" t="b">
        <v>0</v>
      </c>
      <c r="CE31" s="12" t="b">
        <v>1</v>
      </c>
      <c r="CF31" s="12">
        <f ca="1">VALUE($K31&amp;$M31&amp;$N31&amp;$Q31&amp;$S31&amp;"01")</f>
        <v>2231101</v>
      </c>
      <c r="CG31" s="12" t="b">
        <v>0</v>
      </c>
      <c r="CH31" s="12" t="s">
        <v>34</v>
      </c>
      <c r="CI31" s="19" t="b">
        <f t="shared" ca="1" si="290"/>
        <v>1</v>
      </c>
      <c r="CJ31" s="12">
        <f ca="1">VALUE($K31&amp;$M31&amp;$N31&amp;$Q31&amp;$S31&amp;"02")</f>
        <v>2231102</v>
      </c>
      <c r="CK31" s="19" t="str">
        <f t="shared" ca="1" si="290"/>
        <v>-</v>
      </c>
      <c r="CL31" s="19">
        <f t="shared" ca="1" si="290"/>
        <v>1</v>
      </c>
      <c r="CM31" s="19">
        <f t="shared" ca="1" si="290"/>
        <v>1</v>
      </c>
      <c r="CN31" s="9"/>
      <c r="CO31" s="444">
        <f t="shared" ca="1" si="291"/>
        <v>652</v>
      </c>
      <c r="CP31" s="444">
        <f t="shared" ca="1" si="291"/>
        <v>686</v>
      </c>
      <c r="CQ31" s="444">
        <f t="shared" ca="1" si="291"/>
        <v>721</v>
      </c>
      <c r="CR31" s="152">
        <f t="shared" ca="1" si="292"/>
        <v>378</v>
      </c>
      <c r="CS31" s="152">
        <f t="shared" ca="1" si="292"/>
        <v>413</v>
      </c>
      <c r="CT31" s="152">
        <f t="shared" ca="1" si="292"/>
        <v>448</v>
      </c>
      <c r="CU31" s="19" t="str">
        <f t="shared" ca="1" si="293"/>
        <v>-</v>
      </c>
      <c r="CV31" s="12" t="b">
        <v>1</v>
      </c>
      <c r="CW31" s="12" t="b">
        <v>0</v>
      </c>
      <c r="CX31" s="12" t="b">
        <v>0</v>
      </c>
      <c r="CY31" s="12" t="b">
        <v>0</v>
      </c>
      <c r="CZ31" s="19" t="b">
        <f t="shared" ca="1" si="237"/>
        <v>1</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9">
        <f t="shared" ca="1" si="236"/>
        <v>0</v>
      </c>
      <c r="DL31" s="19">
        <f t="shared" ca="1" si="236"/>
        <v>0</v>
      </c>
      <c r="DM31" s="12">
        <v>3</v>
      </c>
      <c r="DN31" s="12">
        <v>3</v>
      </c>
      <c r="DO31" s="12">
        <v>0</v>
      </c>
      <c r="DP31" s="12">
        <v>2</v>
      </c>
      <c r="DQ31" s="12">
        <v>-2</v>
      </c>
      <c r="DR31" s="19" t="str">
        <f t="shared" ref="DP31:ED37" ca="1" si="317">OFFSET(DR$5,$B31,0)</f>
        <v>-</v>
      </c>
      <c r="DS31" s="19" t="str">
        <f t="shared" ca="1" si="317"/>
        <v>-</v>
      </c>
      <c r="DT31" s="19" t="str">
        <f t="shared" ca="1" si="317"/>
        <v>-</v>
      </c>
      <c r="DU31" s="251">
        <f t="shared" ref="DU31:DW36" si="318">DO31</f>
        <v>0</v>
      </c>
      <c r="DV31" s="251">
        <f>DP31</f>
        <v>2</v>
      </c>
      <c r="DW31" s="251">
        <f t="shared" si="318"/>
        <v>-2</v>
      </c>
      <c r="DX31" s="19" t="str">
        <f t="shared" ca="1" si="236"/>
        <v>-</v>
      </c>
      <c r="DY31" s="19" t="str">
        <f t="shared" ca="1" si="236"/>
        <v>-</v>
      </c>
      <c r="DZ31" s="19" t="str">
        <f t="shared" ca="1" si="236"/>
        <v>-</v>
      </c>
      <c r="EA31" s="19" t="str">
        <f t="shared" ca="1" si="236"/>
        <v>-</v>
      </c>
      <c r="EB31" s="19" t="str">
        <f t="shared" ca="1" si="236"/>
        <v>-</v>
      </c>
      <c r="EC31" s="19" t="str">
        <f t="shared" ca="1" si="236"/>
        <v>-</v>
      </c>
      <c r="ED31" s="19">
        <f t="shared" ca="1" si="317"/>
        <v>0</v>
      </c>
      <c r="EE31" s="19">
        <f t="shared" ca="1" si="294"/>
        <v>0</v>
      </c>
      <c r="EF31" s="19">
        <f t="shared" ca="1" si="294"/>
        <v>0</v>
      </c>
      <c r="EG31" s="19">
        <f t="shared" ca="1" si="294"/>
        <v>0</v>
      </c>
      <c r="EH31" s="19">
        <f t="shared" ref="EH31:GN34" ca="1" si="319">OFFSET(EH$5,$B31,0)</f>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319"/>
        <v>0</v>
      </c>
      <c r="GH31" s="19">
        <f t="shared" ca="1" si="319"/>
        <v>0</v>
      </c>
      <c r="GI31" s="19">
        <f t="shared" ca="1" si="319"/>
        <v>0</v>
      </c>
      <c r="GJ31" s="19">
        <f t="shared" ca="1" si="319"/>
        <v>0</v>
      </c>
      <c r="GK31" s="19">
        <f t="shared" ca="1" si="319"/>
        <v>0</v>
      </c>
      <c r="GL31" s="19">
        <f t="shared" ca="1" si="319"/>
        <v>0</v>
      </c>
      <c r="GM31" s="19">
        <f t="shared" ca="1" si="319"/>
        <v>0</v>
      </c>
      <c r="GN31" s="19">
        <f t="shared" ca="1" si="319"/>
        <v>0</v>
      </c>
      <c r="GO31" s="19">
        <f t="shared" ca="1" si="295"/>
        <v>0</v>
      </c>
      <c r="GP31" s="19">
        <f t="shared" ca="1" si="295"/>
        <v>0</v>
      </c>
      <c r="GQ31" s="19">
        <f t="shared" ca="1" si="295"/>
        <v>0</v>
      </c>
      <c r="GR31" s="19">
        <f t="shared" ca="1" si="295"/>
        <v>0</v>
      </c>
      <c r="GS31" s="19">
        <f t="shared" ca="1" si="295"/>
        <v>0</v>
      </c>
      <c r="GT31" s="19">
        <f t="shared" ca="1" si="295"/>
        <v>0</v>
      </c>
      <c r="GU31" s="19">
        <f t="shared" ca="1" si="295"/>
        <v>0</v>
      </c>
      <c r="GV31" s="19">
        <f t="shared" ca="1" si="295"/>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19">
        <f t="shared" ca="1" si="296"/>
        <v>0</v>
      </c>
      <c r="ID31" s="19">
        <f t="shared" ca="1" si="296"/>
        <v>0</v>
      </c>
      <c r="IE31" s="5">
        <f t="shared" ca="1" si="297"/>
        <v>67</v>
      </c>
      <c r="IF31" s="9"/>
      <c r="IG31" s="5">
        <f t="shared" ca="1" si="298"/>
        <v>1</v>
      </c>
      <c r="IH31" s="5" t="b">
        <f t="shared" ca="1" si="298"/>
        <v>0</v>
      </c>
      <c r="II31" s="19">
        <f t="shared" ref="II31:IX37" ca="1" si="320">OFFSET(II$5,$B31,0)</f>
        <v>0</v>
      </c>
      <c r="IJ31" s="5">
        <f t="shared" ca="1" si="298"/>
        <v>55</v>
      </c>
      <c r="IK31" s="19">
        <f t="shared" ca="1" si="320"/>
        <v>1</v>
      </c>
      <c r="IL31" s="19">
        <f t="shared" ca="1" si="320"/>
        <v>0</v>
      </c>
      <c r="IM31" s="19">
        <f t="shared" ca="1" si="320"/>
        <v>0</v>
      </c>
      <c r="IN31" s="19">
        <f t="shared" ca="1" si="320"/>
        <v>0</v>
      </c>
      <c r="IO31" s="19">
        <f t="shared" ca="1" si="320"/>
        <v>0</v>
      </c>
      <c r="IP31" s="19">
        <f t="shared" ca="1" si="320"/>
        <v>0</v>
      </c>
      <c r="IQ31" s="19">
        <f t="shared" ca="1" si="320"/>
        <v>0</v>
      </c>
      <c r="IR31" s="19">
        <f t="shared" ca="1" si="320"/>
        <v>0</v>
      </c>
      <c r="IS31" s="19">
        <f t="shared" ca="1" si="320"/>
        <v>0</v>
      </c>
      <c r="IT31" s="19">
        <f t="shared" ca="1" si="320"/>
        <v>0</v>
      </c>
      <c r="IU31" s="19">
        <f t="shared" ca="1" si="320"/>
        <v>0</v>
      </c>
      <c r="IV31" s="19">
        <f t="shared" ca="1" si="320"/>
        <v>0</v>
      </c>
      <c r="IW31" s="19">
        <f t="shared" ca="1" si="320"/>
        <v>0</v>
      </c>
      <c r="IX31" s="19">
        <f t="shared" ca="1" si="320"/>
        <v>0</v>
      </c>
      <c r="IY31" s="19">
        <f t="shared" ca="1" si="253"/>
        <v>0</v>
      </c>
      <c r="IZ31" s="19">
        <f t="shared" ca="1" si="253"/>
        <v>0</v>
      </c>
      <c r="JA31" s="19">
        <f t="shared" ca="1" si="253"/>
        <v>0</v>
      </c>
      <c r="JB31" s="19">
        <f t="shared" ca="1" si="253"/>
        <v>0</v>
      </c>
      <c r="JC31" s="19">
        <f t="shared" ca="1" si="253"/>
        <v>0</v>
      </c>
      <c r="JD31" s="19">
        <f t="shared" ca="1" si="253"/>
        <v>0</v>
      </c>
      <c r="JE31" s="19">
        <f t="shared" ca="1" si="253"/>
        <v>0</v>
      </c>
      <c r="JF31" s="19">
        <f t="shared" ca="1" si="253"/>
        <v>0</v>
      </c>
      <c r="JG31" s="19">
        <f t="shared" ca="1" si="253"/>
        <v>1</v>
      </c>
      <c r="JH31" s="19">
        <f t="shared" ca="1" si="253"/>
        <v>0</v>
      </c>
      <c r="JI31" s="19">
        <f t="shared" ca="1" si="253"/>
        <v>1</v>
      </c>
      <c r="JJ31" s="9"/>
      <c r="JK31" s="5" t="b">
        <f t="shared" ca="1" si="299"/>
        <v>0</v>
      </c>
      <c r="JL31" s="5" t="b">
        <f t="shared" ca="1" si="300"/>
        <v>0</v>
      </c>
      <c r="JM31" s="5" t="b">
        <f t="shared" ca="1" si="300"/>
        <v>0</v>
      </c>
      <c r="JN31" s="5" t="b">
        <f t="shared" ca="1" si="300"/>
        <v>1</v>
      </c>
      <c r="JO31" s="144">
        <f t="shared" ca="1" si="301"/>
        <v>1</v>
      </c>
      <c r="JP31" s="144">
        <f t="shared" ca="1" si="301"/>
        <v>1</v>
      </c>
      <c r="JQ31" s="19" t="str">
        <f t="shared" ref="JQ31:JW37" ca="1" si="321">OFFSET(JQ$5,$B31,0)</f>
        <v>-</v>
      </c>
      <c r="JR31" s="19" t="str">
        <f t="shared" ca="1" si="321"/>
        <v>-</v>
      </c>
      <c r="JS31" s="19" t="str">
        <f t="shared" ca="1" si="321"/>
        <v>-</v>
      </c>
      <c r="JT31" s="19" t="str">
        <f t="shared" ca="1" si="321"/>
        <v>-</v>
      </c>
      <c r="JU31" s="19">
        <f t="shared" ca="1" si="321"/>
        <v>1</v>
      </c>
      <c r="JV31" s="19">
        <f t="shared" ca="1" si="321"/>
        <v>0.66</v>
      </c>
      <c r="JW31" s="19" t="str">
        <f t="shared" ca="1" si="321"/>
        <v>-</v>
      </c>
      <c r="JX31" s="5" t="b" cm="1">
        <f t="array" aca="1" ref="JX31" ca="1">IF(OR(JY31:KF31&lt;&gt;"-"),TRUE,"-")</f>
        <v>1</v>
      </c>
      <c r="JY31" s="237">
        <f ca="1">OFFSET(JY31,-1,0)</f>
        <v>2</v>
      </c>
      <c r="JZ31" s="237">
        <f t="shared" ref="JZ31:KF31" ca="1" si="322">OFFSET(JZ31,-1,0)</f>
        <v>2</v>
      </c>
      <c r="KA31" s="237">
        <f t="shared" ca="1" si="322"/>
        <v>2</v>
      </c>
      <c r="KB31" s="237">
        <f t="shared" ca="1" si="322"/>
        <v>2</v>
      </c>
      <c r="KC31" s="237">
        <f t="shared" ca="1" si="322"/>
        <v>2</v>
      </c>
      <c r="KD31" s="237">
        <f t="shared" ca="1" si="322"/>
        <v>2</v>
      </c>
      <c r="KE31" s="237">
        <f t="shared" ca="1" si="322"/>
        <v>2</v>
      </c>
      <c r="KF31" s="237">
        <f t="shared" ca="1" si="322"/>
        <v>2</v>
      </c>
      <c r="KG31" s="5" t="str">
        <f t="array" aca="1" ref="KG31" ca="1">IF(OR(KH31:KN31&lt;&gt;"-"),TRUE,"-")</f>
        <v>-</v>
      </c>
      <c r="KH31" s="19" t="str">
        <f t="shared" ref="KH31:KN36" ca="1" si="323">OFFSET(KH$5,$B31,0)</f>
        <v>-</v>
      </c>
      <c r="KI31" s="19" t="str">
        <f t="shared" ca="1" si="323"/>
        <v>-</v>
      </c>
      <c r="KJ31" s="19" t="str">
        <f t="shared" ca="1" si="323"/>
        <v>-</v>
      </c>
      <c r="KK31" s="19" t="str">
        <f t="shared" ca="1" si="323"/>
        <v>-</v>
      </c>
      <c r="KL31" s="19" t="str">
        <f t="shared" ca="1" si="323"/>
        <v>-</v>
      </c>
      <c r="KM31" s="19" t="str">
        <f t="shared" ca="1" si="323"/>
        <v>-</v>
      </c>
      <c r="KN31" s="19" t="str">
        <f t="shared" ca="1" si="323"/>
        <v>-</v>
      </c>
      <c r="KO31" s="19" t="b">
        <f t="shared" ca="1" si="262"/>
        <v>0</v>
      </c>
      <c r="KP31" s="144">
        <f t="shared" ca="1" si="302"/>
        <v>2</v>
      </c>
      <c r="KQ31" s="19">
        <f t="shared" ca="1" si="262"/>
        <v>2</v>
      </c>
      <c r="KR31" s="19" t="b">
        <f t="shared" ca="1" si="263"/>
        <v>0</v>
      </c>
      <c r="KS31" s="19" t="str">
        <f t="shared" ref="KS31:KS37" ca="1" si="324">OFFSET(KS$5,$B31,0)</f>
        <v>-</v>
      </c>
      <c r="KT31" s="5" t="str">
        <f t="shared" ca="1" si="303"/>
        <v>-</v>
      </c>
      <c r="KU31" s="5" t="str">
        <f t="shared" ca="1" si="303"/>
        <v>-</v>
      </c>
      <c r="KV31" s="5" t="str">
        <f t="shared" ca="1" si="303"/>
        <v>-</v>
      </c>
      <c r="KW31" s="5" t="str">
        <f t="shared" ca="1" si="303"/>
        <v>-</v>
      </c>
      <c r="KX31" s="19" t="b">
        <f t="shared" ca="1" si="265"/>
        <v>0</v>
      </c>
      <c r="KY31" s="19" t="str">
        <f t="shared" ca="1" si="304"/>
        <v>-</v>
      </c>
      <c r="KZ31" s="19" t="str">
        <f ca="1">OFFSET(KZ$5,$B31,0)</f>
        <v>-</v>
      </c>
      <c r="LA31" s="19" t="b">
        <f ca="1">OFFSET(LA$5,$B31,0)</f>
        <v>1</v>
      </c>
      <c r="LB31" s="19">
        <f t="shared" ca="1" si="304"/>
        <v>0.75</v>
      </c>
      <c r="LC31" s="19">
        <f t="shared" ca="1" si="304"/>
        <v>0.75</v>
      </c>
      <c r="LD31" s="19">
        <f t="shared" ca="1" si="304"/>
        <v>0.99</v>
      </c>
      <c r="LE31" s="19">
        <f t="shared" ca="1" si="304"/>
        <v>0.5</v>
      </c>
      <c r="LF31" s="19">
        <f t="shared" ca="1" si="304"/>
        <v>0</v>
      </c>
      <c r="LG31" s="19">
        <f t="shared" ca="1" si="304"/>
        <v>0</v>
      </c>
      <c r="LH31" s="19" t="str">
        <f t="shared" ca="1" si="304"/>
        <v>-</v>
      </c>
      <c r="LI31" s="19" t="str">
        <f t="shared" ca="1" si="304"/>
        <v>-</v>
      </c>
      <c r="LJ31" s="19" t="str">
        <f t="shared" ca="1" si="304"/>
        <v>-</v>
      </c>
      <c r="LK31" s="5">
        <f t="shared" ca="1" si="305"/>
        <v>1</v>
      </c>
      <c r="LL31" s="9"/>
      <c r="LM31" s="19">
        <f t="shared" ca="1" si="304"/>
        <v>70</v>
      </c>
      <c r="LN31" s="19">
        <f t="shared" ref="LN31:MR37" ca="1" si="325">OFFSET(LN$5,$B31,0)</f>
        <v>50</v>
      </c>
      <c r="LO31" s="19">
        <f t="shared" ca="1" si="325"/>
        <v>80</v>
      </c>
      <c r="LP31" s="19">
        <f t="shared" ca="1" si="325"/>
        <v>50</v>
      </c>
      <c r="LQ31" s="5" t="b" cm="1">
        <f t="array" aca="1" ref="LQ31" ca="1">INDEX(i.meatgrid,$Q31,LQ$7)</f>
        <v>1</v>
      </c>
      <c r="LR31" s="5" t="b" cm="1">
        <f t="array" aca="1" ref="LR31" ca="1">INDEX(i.meatgrid,$Q31,LR$7)</f>
        <v>0</v>
      </c>
      <c r="LS31" s="5" t="str" cm="1">
        <f t="array" aca="1" ref="LS31" ca="1">INDEX(i.meatgrid,$Q31,LS$7)</f>
        <v>-</v>
      </c>
      <c r="LT31" s="5" t="str" cm="1">
        <f t="array" aca="1" ref="LT31" ca="1">INDEX(i.meatgrid,$Q31,LT$7)</f>
        <v>-</v>
      </c>
      <c r="LU31" s="19">
        <f t="shared" ca="1" si="267"/>
        <v>1</v>
      </c>
      <c r="LV31" s="5">
        <f t="shared" ca="1" si="306"/>
        <v>1</v>
      </c>
      <c r="LW31" s="5" cm="1">
        <f t="array" aca="1" ref="LW31" ca="1">INDEX(i.meatgrid,$Q31,LW$7)</f>
        <v>1</v>
      </c>
      <c r="LX31" s="5" cm="1">
        <f t="array" aca="1" ref="LX31" ca="1">INDEX(i.meatgrid,$Q31,LX$7)</f>
        <v>1</v>
      </c>
      <c r="LY31" s="5" cm="1">
        <f t="array" aca="1" ref="LY31" ca="1">INDEX(i.meatgrid,$Q31,LY$7)</f>
        <v>1</v>
      </c>
      <c r="LZ31" s="5" cm="1">
        <f t="array" aca="1" ref="LZ31" ca="1">INDEX(i.meatgrid,$Q31,LZ$7)</f>
        <v>0</v>
      </c>
      <c r="MA31" s="5" cm="1">
        <f t="array" aca="1" ref="MA31" ca="1">INDEX(i.meatgrid,$Q31,MA$7)</f>
        <v>1</v>
      </c>
      <c r="MB31" s="5" cm="1">
        <f t="array" aca="1" ref="MB31" ca="1">INDEX(i.meatgrid,$Q31,MB$7)</f>
        <v>1</v>
      </c>
      <c r="MC31" s="5" cm="1">
        <f t="array" aca="1" ref="MC31" ca="1">INDEX(i.meatgrid,$Q31,MC$7)</f>
        <v>1</v>
      </c>
      <c r="MD31" s="5" cm="1">
        <f t="array" aca="1" ref="MD31" ca="1">INDEX(i.meatgrid,$Q31,MD$7)</f>
        <v>1</v>
      </c>
      <c r="ME31" s="19">
        <f t="shared" ca="1" si="307"/>
        <v>1</v>
      </c>
      <c r="MF31" s="9"/>
      <c r="MG31" s="19" t="b">
        <f t="shared" ca="1" si="325"/>
        <v>0</v>
      </c>
      <c r="MH31" s="19" t="b">
        <f t="shared" ca="1" si="325"/>
        <v>0</v>
      </c>
      <c r="MI31" s="19">
        <f t="shared" ca="1" si="325"/>
        <v>1</v>
      </c>
      <c r="MJ31" s="19">
        <f t="shared" ca="1" si="325"/>
        <v>0.75</v>
      </c>
      <c r="MK31" s="19">
        <f t="shared" ca="1" si="325"/>
        <v>0.75</v>
      </c>
      <c r="ML31" s="19">
        <f t="shared" ca="1" si="325"/>
        <v>0.8</v>
      </c>
      <c r="MM31" s="19">
        <f t="shared" ca="1" si="325"/>
        <v>0.82499999999999996</v>
      </c>
      <c r="MN31" s="19">
        <f t="shared" ca="1" si="325"/>
        <v>0.875</v>
      </c>
      <c r="MO31" s="19">
        <f t="shared" ca="1" si="325"/>
        <v>0.9</v>
      </c>
      <c r="MP31" s="19">
        <f t="shared" ca="1" si="325"/>
        <v>1</v>
      </c>
      <c r="MQ31" s="19">
        <f t="shared" ca="1" si="325"/>
        <v>0.875</v>
      </c>
      <c r="MR31" s="19" t="b">
        <f t="shared" ca="1" si="325"/>
        <v>1</v>
      </c>
      <c r="MS31" s="19">
        <f t="shared" ca="1" si="267"/>
        <v>74.989999999999995</v>
      </c>
      <c r="MT31" s="19" t="str">
        <f t="shared" ca="1" si="267"/>
        <v>-</v>
      </c>
      <c r="MU31" s="19" t="str">
        <f t="shared" ca="1" si="267"/>
        <v>-</v>
      </c>
      <c r="MV31" s="19" t="str">
        <f t="shared" ca="1" si="267"/>
        <v>-</v>
      </c>
      <c r="MW31" s="19" t="str">
        <f t="shared" ca="1" si="267"/>
        <v>-</v>
      </c>
      <c r="MX31" s="19" t="str">
        <f t="shared" ca="1" si="267"/>
        <v>-</v>
      </c>
      <c r="MY31" s="19" t="str">
        <f t="shared" ca="1" si="267"/>
        <v>-</v>
      </c>
      <c r="MZ31" s="19" t="str">
        <f t="shared" ca="1" si="267"/>
        <v>-</v>
      </c>
      <c r="NA31" s="19">
        <f t="shared" ca="1" si="267"/>
        <v>36.99</v>
      </c>
      <c r="NB31" s="19">
        <f t="shared" ca="1" si="267"/>
        <v>36.99</v>
      </c>
      <c r="NC31" s="19" t="str">
        <f t="shared" ca="1" si="267"/>
        <v>-</v>
      </c>
      <c r="ND31" s="19" t="str">
        <f t="shared" ca="1" si="267"/>
        <v>-</v>
      </c>
      <c r="NE31" s="19" t="str">
        <f t="shared" ca="1" si="267"/>
        <v>-</v>
      </c>
      <c r="NF31" s="19" t="str">
        <f t="shared" ca="1" si="267"/>
        <v>-</v>
      </c>
      <c r="NG31" s="19" t="str">
        <f t="shared" ca="1" si="267"/>
        <v>-</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49.99</v>
      </c>
      <c r="NO31" s="19">
        <f t="shared" ca="1" si="267"/>
        <v>49.99</v>
      </c>
      <c r="NP31" s="19">
        <f t="shared" ca="1" si="267"/>
        <v>412.99</v>
      </c>
      <c r="NQ31" s="19">
        <f t="shared" ca="1" si="267"/>
        <v>412.99</v>
      </c>
      <c r="NR31" s="19" t="str">
        <f t="shared" ca="1" si="267"/>
        <v>-</v>
      </c>
      <c r="NS31" s="19" t="str">
        <f t="shared" ca="1" si="267"/>
        <v>-</v>
      </c>
      <c r="NT31" s="19" t="str">
        <f t="shared" ca="1" si="267"/>
        <v>-</v>
      </c>
      <c r="NU31" s="19" t="str">
        <f t="shared" ca="1" si="267"/>
        <v>-</v>
      </c>
      <c r="NV31" s="19" t="str">
        <f t="shared" ca="1" si="267"/>
        <v>-</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6.8900000000000006</v>
      </c>
      <c r="OD31" s="19">
        <f t="shared" ca="1" si="267"/>
        <v>6.8900000000000006</v>
      </c>
      <c r="OE31" s="19">
        <f t="shared" ca="1" si="267"/>
        <v>346.99</v>
      </c>
      <c r="OF31" s="19">
        <f t="shared" ca="1" si="267"/>
        <v>346.99</v>
      </c>
      <c r="OG31" s="19" t="str">
        <f t="shared" ca="1" si="267"/>
        <v>-</v>
      </c>
      <c r="OH31" s="19" t="str">
        <f t="shared" ca="1" si="267"/>
        <v>-</v>
      </c>
      <c r="OI31" s="19" t="str">
        <f t="shared" ca="1" si="267"/>
        <v>-</v>
      </c>
      <c r="OJ31" s="19" t="str">
        <f t="shared" ca="1" si="267"/>
        <v>-</v>
      </c>
      <c r="OK31" s="19" t="str">
        <f t="shared" ca="1" si="267"/>
        <v>-</v>
      </c>
      <c r="OL31" s="19">
        <f t="shared" ref="OL31:OL36" ca="1" si="326">OFFSET(OL$5,$B31,0)</f>
        <v>0</v>
      </c>
      <c r="OM31" s="24">
        <v>0</v>
      </c>
    </row>
    <row r="32" spans="1:40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V37" ca="1" si="328">OFFSET(AO32,-1,0)</f>
        <v>-</v>
      </c>
      <c r="AP32" s="237" t="str">
        <f t="shared" ca="1" si="328"/>
        <v>-</v>
      </c>
      <c r="AQ32" s="237" t="str">
        <f t="shared" ca="1" si="328"/>
        <v>-</v>
      </c>
      <c r="AR32" s="237" t="str">
        <f t="shared" ca="1" si="328"/>
        <v>-</v>
      </c>
      <c r="AS32" s="237" t="str">
        <f t="shared" ca="1" si="328"/>
        <v>-</v>
      </c>
      <c r="AT32" s="237" t="str">
        <f t="shared" ca="1" si="328"/>
        <v>-</v>
      </c>
      <c r="AU32" s="237" t="str">
        <f t="shared" ca="1" si="328"/>
        <v>-</v>
      </c>
      <c r="AV32" s="237" t="str">
        <f t="shared" ca="1" si="328"/>
        <v>-</v>
      </c>
      <c r="AW32" s="9"/>
      <c r="AX32" s="5" t="b">
        <f t="shared" ca="1" si="280"/>
        <v>1</v>
      </c>
      <c r="AY32" s="5" t="str">
        <f t="shared" ca="1" si="280"/>
        <v>-</v>
      </c>
      <c r="AZ32" s="5" t="str">
        <f t="shared" ca="1" si="280"/>
        <v>-</v>
      </c>
      <c r="BA32" s="5" t="str">
        <f t="shared" ca="1" si="280"/>
        <v>-</v>
      </c>
      <c r="BB32" s="5" t="b">
        <f t="shared" ca="1" si="280"/>
        <v>0</v>
      </c>
      <c r="BC32" s="144">
        <f t="shared" ca="1" si="280"/>
        <v>0.25</v>
      </c>
      <c r="BD32" s="19" t="b">
        <f t="shared" ca="1" si="281"/>
        <v>1</v>
      </c>
      <c r="BE32" s="9"/>
      <c r="BF32" s="5" t="str">
        <f t="shared" ca="1" si="282"/>
        <v>-</v>
      </c>
      <c r="BG32" s="19" t="str">
        <f t="shared" ca="1" si="283"/>
        <v>-</v>
      </c>
      <c r="BH32" s="19" t="str">
        <f t="shared" ca="1" si="283"/>
        <v>-</v>
      </c>
      <c r="BI32" s="19" t="str">
        <f t="shared" ca="1" si="283"/>
        <v>-</v>
      </c>
      <c r="BJ32" s="5" t="str">
        <f t="shared" ca="1" si="284"/>
        <v>-</v>
      </c>
      <c r="BK32" s="19" t="str">
        <f t="shared" ca="1" si="285"/>
        <v>-</v>
      </c>
      <c r="BL32" s="5" t="str">
        <f t="shared" ca="1" si="286"/>
        <v>-</v>
      </c>
      <c r="BM32" s="19" t="str">
        <f t="shared" ca="1" si="287"/>
        <v>-</v>
      </c>
      <c r="BN32" s="19" t="str">
        <f t="shared" ca="1" si="287"/>
        <v>-</v>
      </c>
      <c r="BO32" s="19" t="str">
        <f t="shared" ca="1" si="287"/>
        <v>-</v>
      </c>
      <c r="BP32" s="5" t="str">
        <f t="shared" ca="1" si="288"/>
        <v>-</v>
      </c>
      <c r="BQ32" s="9"/>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19" t="str">
        <f t="shared" ca="1" si="289"/>
        <v>-</v>
      </c>
      <c r="CA32" s="19" t="str">
        <f t="shared" ca="1" si="289"/>
        <v>-</v>
      </c>
      <c r="CB32" s="9"/>
      <c r="CC32" s="237" t="b">
        <f ca="1">OFFSET(CC32,-1,0)</f>
        <v>1</v>
      </c>
      <c r="CD32" s="12" t="b">
        <v>0</v>
      </c>
      <c r="CE32" s="237" t="b">
        <f ca="1">OFFSET(CE32,-1,0)</f>
        <v>1</v>
      </c>
      <c r="CF32" s="251">
        <f t="shared" ref="CF32:CF36" ca="1" si="329">IF(OFFSET($E32,-1,0),OFFSET($CJ32,-1,0),OFFSET(CF32,-1,0))</f>
        <v>2231101</v>
      </c>
      <c r="CG32" s="237" t="b">
        <f ca="1">OFFSET(CG32,-1,0)</f>
        <v>0</v>
      </c>
      <c r="CH32" s="12" t="s">
        <v>34</v>
      </c>
      <c r="CI32" s="19" t="b">
        <f t="shared" ca="1" si="290"/>
        <v>1</v>
      </c>
      <c r="CJ32" s="237">
        <f t="shared" ref="CJ32:CJ37" ca="1" si="330">OFFSET(CJ32,-1,0)+1</f>
        <v>2231103</v>
      </c>
      <c r="CK32" s="19" t="str">
        <f t="shared" ca="1" si="290"/>
        <v>-</v>
      </c>
      <c r="CL32" s="19">
        <f t="shared" ca="1" si="290"/>
        <v>1</v>
      </c>
      <c r="CM32" s="19">
        <f t="shared" ca="1" si="290"/>
        <v>1</v>
      </c>
      <c r="CN32" s="9"/>
      <c r="CO32" s="444">
        <f t="shared" ca="1" si="291"/>
        <v>652</v>
      </c>
      <c r="CP32" s="444">
        <f t="shared" ca="1" si="291"/>
        <v>686</v>
      </c>
      <c r="CQ32" s="444">
        <f t="shared" ca="1" si="291"/>
        <v>721</v>
      </c>
      <c r="CR32" s="152">
        <f t="shared" ca="1" si="292"/>
        <v>378</v>
      </c>
      <c r="CS32" s="152">
        <f t="shared" ca="1" si="292"/>
        <v>413</v>
      </c>
      <c r="CT32" s="152">
        <f t="shared" ca="1" si="292"/>
        <v>448</v>
      </c>
      <c r="CU32" s="19" t="str">
        <f t="shared" ca="1" si="293"/>
        <v>-</v>
      </c>
      <c r="CV32" s="12" t="b">
        <v>0</v>
      </c>
      <c r="CW32" s="12" t="b">
        <v>1</v>
      </c>
      <c r="CX32" s="12" t="b">
        <v>0</v>
      </c>
      <c r="CY32" s="12" t="b">
        <v>0</v>
      </c>
      <c r="CZ32" s="19" t="b">
        <f t="shared" ca="1" si="237"/>
        <v>1</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9">
        <f t="shared" ca="1" si="236"/>
        <v>0</v>
      </c>
      <c r="DL32" s="19">
        <f t="shared" ca="1" si="236"/>
        <v>0</v>
      </c>
      <c r="DM32" s="12">
        <v>3</v>
      </c>
      <c r="DN32" s="12">
        <v>3</v>
      </c>
      <c r="DO32" s="19">
        <f t="shared" ref="DO32:DO37" ca="1" si="331">OFFSET(DO$5,$B32,0)</f>
        <v>0</v>
      </c>
      <c r="DP32" s="12">
        <v>2</v>
      </c>
      <c r="DQ32" s="12">
        <v>-2</v>
      </c>
      <c r="DR32" s="19" t="str">
        <f t="shared" ca="1" si="317"/>
        <v>-</v>
      </c>
      <c r="DS32" s="19" t="str">
        <f t="shared" ca="1" si="317"/>
        <v>-</v>
      </c>
      <c r="DT32" s="19" t="str">
        <f t="shared" ca="1" si="317"/>
        <v>-</v>
      </c>
      <c r="DU32" s="251">
        <f t="shared" ca="1" si="318"/>
        <v>0</v>
      </c>
      <c r="DV32" s="251">
        <f t="shared" si="318"/>
        <v>2</v>
      </c>
      <c r="DW32" s="251">
        <f t="shared" si="318"/>
        <v>-2</v>
      </c>
      <c r="DX32" s="19" t="str">
        <f t="shared" ca="1" si="236"/>
        <v>-</v>
      </c>
      <c r="DY32" s="19" t="str">
        <f t="shared" ca="1" si="236"/>
        <v>-</v>
      </c>
      <c r="DZ32" s="19" t="str">
        <f t="shared" ca="1" si="236"/>
        <v>-</v>
      </c>
      <c r="EA32" s="19" t="str">
        <f t="shared" ca="1" si="236"/>
        <v>-</v>
      </c>
      <c r="EB32" s="19" t="str">
        <f t="shared" ca="1" si="236"/>
        <v>-</v>
      </c>
      <c r="EC32" s="19" t="str">
        <f t="shared" ca="1" si="236"/>
        <v>-</v>
      </c>
      <c r="ED32" s="19">
        <f t="shared" ca="1" si="317"/>
        <v>0</v>
      </c>
      <c r="EE32" s="19">
        <f t="shared" ca="1" si="294"/>
        <v>0</v>
      </c>
      <c r="EF32" s="19">
        <f t="shared" ca="1" si="294"/>
        <v>0</v>
      </c>
      <c r="EG32" s="19">
        <f t="shared" ca="1" si="294"/>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319"/>
        <v>0</v>
      </c>
      <c r="GH32" s="19">
        <f t="shared" ca="1" si="319"/>
        <v>0</v>
      </c>
      <c r="GI32" s="19">
        <f t="shared" ca="1" si="319"/>
        <v>0</v>
      </c>
      <c r="GJ32" s="19">
        <f t="shared" ca="1" si="319"/>
        <v>0</v>
      </c>
      <c r="GK32" s="19">
        <f t="shared" ca="1" si="319"/>
        <v>0</v>
      </c>
      <c r="GL32" s="19">
        <f t="shared" ca="1" si="319"/>
        <v>0</v>
      </c>
      <c r="GM32" s="19">
        <f t="shared" ca="1" si="319"/>
        <v>0</v>
      </c>
      <c r="GN32" s="19">
        <f t="shared" ca="1" si="319"/>
        <v>0</v>
      </c>
      <c r="GO32" s="19">
        <f t="shared" ca="1" si="295"/>
        <v>0</v>
      </c>
      <c r="GP32" s="19">
        <f t="shared" ca="1" si="295"/>
        <v>0</v>
      </c>
      <c r="GQ32" s="19">
        <f t="shared" ca="1" si="295"/>
        <v>0</v>
      </c>
      <c r="GR32" s="19">
        <f t="shared" ca="1" si="295"/>
        <v>0</v>
      </c>
      <c r="GS32" s="19">
        <f t="shared" ca="1" si="295"/>
        <v>0</v>
      </c>
      <c r="GT32" s="19">
        <f t="shared" ca="1" si="295"/>
        <v>0</v>
      </c>
      <c r="GU32" s="19">
        <f t="shared" ca="1" si="295"/>
        <v>0</v>
      </c>
      <c r="GV32" s="19">
        <f t="shared" ca="1" si="295"/>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19">
        <f t="shared" ca="1" si="296"/>
        <v>0</v>
      </c>
      <c r="ID32" s="19">
        <f t="shared" ca="1" si="296"/>
        <v>0</v>
      </c>
      <c r="IE32" s="5">
        <f t="shared" ca="1" si="297"/>
        <v>67</v>
      </c>
      <c r="IF32" s="9"/>
      <c r="IG32" s="5">
        <f t="shared" ca="1" si="298"/>
        <v>1</v>
      </c>
      <c r="IH32" s="5" t="b">
        <f t="shared" ca="1" si="298"/>
        <v>0</v>
      </c>
      <c r="II32" s="19">
        <f t="shared" ca="1" si="320"/>
        <v>0</v>
      </c>
      <c r="IJ32" s="5">
        <f t="shared" ca="1" si="298"/>
        <v>55</v>
      </c>
      <c r="IK32" s="19">
        <f t="shared" ca="1" si="320"/>
        <v>1</v>
      </c>
      <c r="IL32" s="19">
        <f t="shared" ca="1" si="320"/>
        <v>0</v>
      </c>
      <c r="IM32" s="19">
        <f t="shared" ca="1" si="320"/>
        <v>0</v>
      </c>
      <c r="IN32" s="19">
        <f t="shared" ca="1" si="320"/>
        <v>0</v>
      </c>
      <c r="IO32" s="19">
        <f t="shared" ca="1" si="320"/>
        <v>0</v>
      </c>
      <c r="IP32" s="19">
        <f t="shared" ca="1" si="320"/>
        <v>0</v>
      </c>
      <c r="IQ32" s="19">
        <f t="shared" ca="1" si="320"/>
        <v>0</v>
      </c>
      <c r="IR32" s="19">
        <f t="shared" ca="1" si="320"/>
        <v>0</v>
      </c>
      <c r="IS32" s="19">
        <f t="shared" ca="1" si="320"/>
        <v>0</v>
      </c>
      <c r="IT32" s="19">
        <f t="shared" ca="1" si="320"/>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0</v>
      </c>
      <c r="JF32" s="19">
        <f t="shared" ca="1" si="253"/>
        <v>0</v>
      </c>
      <c r="JG32" s="19">
        <f t="shared" ca="1" si="253"/>
        <v>1</v>
      </c>
      <c r="JH32" s="19">
        <f t="shared" ca="1" si="253"/>
        <v>0</v>
      </c>
      <c r="JI32" s="19">
        <f t="shared" ca="1" si="253"/>
        <v>1</v>
      </c>
      <c r="JJ32" s="9"/>
      <c r="JK32" s="5" t="b">
        <f t="shared" ca="1" si="299"/>
        <v>0</v>
      </c>
      <c r="JL32" s="5" t="b">
        <f t="shared" ca="1" si="300"/>
        <v>0</v>
      </c>
      <c r="JM32" s="5" t="b">
        <f t="shared" ca="1" si="300"/>
        <v>0</v>
      </c>
      <c r="JN32" s="5" t="b">
        <f t="shared" ca="1" si="300"/>
        <v>1</v>
      </c>
      <c r="JO32" s="144">
        <f t="shared" ca="1" si="301"/>
        <v>1</v>
      </c>
      <c r="JP32" s="144">
        <f t="shared" ca="1" si="301"/>
        <v>1</v>
      </c>
      <c r="JQ32" s="19" t="str">
        <f t="shared" ca="1" si="321"/>
        <v>-</v>
      </c>
      <c r="JR32" s="19" t="str">
        <f t="shared" ca="1" si="321"/>
        <v>-</v>
      </c>
      <c r="JS32" s="19" t="str">
        <f t="shared" ca="1" si="321"/>
        <v>-</v>
      </c>
      <c r="JT32" s="19" t="str">
        <f t="shared" ca="1" si="321"/>
        <v>-</v>
      </c>
      <c r="JU32" s="19">
        <f t="shared" ca="1" si="321"/>
        <v>1</v>
      </c>
      <c r="JV32" s="19">
        <f t="shared" ca="1" si="321"/>
        <v>0.66</v>
      </c>
      <c r="JW32" s="19" t="str">
        <f t="shared" ca="1" si="321"/>
        <v>-</v>
      </c>
      <c r="JX32" s="5" t="b" cm="1">
        <f t="array" aca="1" ref="JX32" ca="1">IF(OR(JY32:KF32&lt;&gt;"-"),TRUE,"-")</f>
        <v>1</v>
      </c>
      <c r="JY32" s="237">
        <f t="shared" ref="JY32:KF37" ca="1" si="332">OFFSET(JY32,-1,0)</f>
        <v>2</v>
      </c>
      <c r="JZ32" s="237">
        <f t="shared" ca="1" si="332"/>
        <v>2</v>
      </c>
      <c r="KA32" s="237">
        <f t="shared" ca="1" si="332"/>
        <v>2</v>
      </c>
      <c r="KB32" s="237">
        <f t="shared" ca="1" si="332"/>
        <v>2</v>
      </c>
      <c r="KC32" s="237">
        <f t="shared" ca="1" si="332"/>
        <v>2</v>
      </c>
      <c r="KD32" s="237">
        <f t="shared" ca="1" si="332"/>
        <v>2</v>
      </c>
      <c r="KE32" s="237">
        <f t="shared" ca="1" si="332"/>
        <v>2</v>
      </c>
      <c r="KF32" s="237">
        <f t="shared" ca="1" si="332"/>
        <v>2</v>
      </c>
      <c r="KG32" s="5" t="str">
        <f t="array" aca="1" ref="KG32" ca="1">IF(OR(KH32:KN32&lt;&gt;"-"),TRUE,"-")</f>
        <v>-</v>
      </c>
      <c r="KH32" s="19" t="str">
        <f t="shared" ca="1" si="323"/>
        <v>-</v>
      </c>
      <c r="KI32" s="19" t="str">
        <f t="shared" ca="1" si="323"/>
        <v>-</v>
      </c>
      <c r="KJ32" s="19" t="str">
        <f t="shared" ca="1" si="323"/>
        <v>-</v>
      </c>
      <c r="KK32" s="19" t="str">
        <f t="shared" ca="1" si="323"/>
        <v>-</v>
      </c>
      <c r="KL32" s="19" t="str">
        <f t="shared" ca="1" si="323"/>
        <v>-</v>
      </c>
      <c r="KM32" s="19" t="str">
        <f t="shared" ca="1" si="323"/>
        <v>-</v>
      </c>
      <c r="KN32" s="19" t="str">
        <f t="shared" ca="1" si="323"/>
        <v>-</v>
      </c>
      <c r="KO32" s="19" t="b">
        <f t="shared" ca="1" si="262"/>
        <v>0</v>
      </c>
      <c r="KP32" s="144">
        <f t="shared" ca="1" si="302"/>
        <v>2</v>
      </c>
      <c r="KQ32" s="19">
        <f t="shared" ca="1" si="262"/>
        <v>2</v>
      </c>
      <c r="KR32" s="19" t="b">
        <f t="shared" ca="1" si="263"/>
        <v>0</v>
      </c>
      <c r="KS32" s="19" t="str">
        <f t="shared" ca="1" si="324"/>
        <v>-</v>
      </c>
      <c r="KT32" s="5" t="str">
        <f t="shared" ca="1" si="303"/>
        <v>-</v>
      </c>
      <c r="KU32" s="5" t="str">
        <f t="shared" ca="1" si="303"/>
        <v>-</v>
      </c>
      <c r="KV32" s="5" t="str">
        <f t="shared" ca="1" si="303"/>
        <v>-</v>
      </c>
      <c r="KW32" s="5" t="str">
        <f t="shared" ca="1" si="303"/>
        <v>-</v>
      </c>
      <c r="KX32" s="19" t="b">
        <f t="shared" ca="1" si="265"/>
        <v>0</v>
      </c>
      <c r="KY32" s="19" t="str">
        <f t="shared" ca="1" si="304"/>
        <v>-</v>
      </c>
      <c r="KZ32" s="19" t="str">
        <f ca="1">OFFSET(KZ$5,$B32,0)</f>
        <v>-</v>
      </c>
      <c r="LA32" s="19" t="b">
        <f ca="1">OFFSET(LA$5,$B32,0)</f>
        <v>1</v>
      </c>
      <c r="LB32" s="19">
        <f t="shared" ca="1" si="304"/>
        <v>0.75</v>
      </c>
      <c r="LC32" s="19">
        <f t="shared" ca="1" si="304"/>
        <v>0.75</v>
      </c>
      <c r="LD32" s="19">
        <f t="shared" ca="1" si="304"/>
        <v>0.99</v>
      </c>
      <c r="LE32" s="19">
        <f t="shared" ca="1" si="304"/>
        <v>0.5</v>
      </c>
      <c r="LF32" s="19">
        <f t="shared" ca="1" si="304"/>
        <v>0</v>
      </c>
      <c r="LG32" s="19">
        <f t="shared" ca="1" si="304"/>
        <v>0</v>
      </c>
      <c r="LH32" s="19" t="str">
        <f t="shared" ca="1" si="304"/>
        <v>-</v>
      </c>
      <c r="LI32" s="19" t="str">
        <f t="shared" ca="1" si="304"/>
        <v>-</v>
      </c>
      <c r="LJ32" s="19" t="str">
        <f t="shared" ca="1" si="304"/>
        <v>-</v>
      </c>
      <c r="LK32" s="5">
        <f t="shared" ca="1" si="305"/>
        <v>1</v>
      </c>
      <c r="LL32" s="9"/>
      <c r="LM32" s="19">
        <f t="shared" ca="1" si="304"/>
        <v>70</v>
      </c>
      <c r="LN32" s="19">
        <f t="shared" ca="1" si="325"/>
        <v>50</v>
      </c>
      <c r="LO32" s="19">
        <f t="shared" ca="1" si="325"/>
        <v>80</v>
      </c>
      <c r="LP32" s="19">
        <f t="shared" ca="1" si="325"/>
        <v>50</v>
      </c>
      <c r="LQ32" s="5" t="b" cm="1">
        <f t="array" aca="1" ref="LQ32" ca="1">INDEX(i.meatgrid,$Q32,LQ$7)</f>
        <v>1</v>
      </c>
      <c r="LR32" s="5" t="b" cm="1">
        <f t="array" aca="1" ref="LR32" ca="1">INDEX(i.meatgrid,$Q32,LR$7)</f>
        <v>0</v>
      </c>
      <c r="LS32" s="5" t="str" cm="1">
        <f t="array" aca="1" ref="LS32" ca="1">INDEX(i.meatgrid,$Q32,LS$7)</f>
        <v>-</v>
      </c>
      <c r="LT32" s="5" t="str" cm="1">
        <f t="array" aca="1" ref="LT32" ca="1">INDEX(i.meatgrid,$Q32,LT$7)</f>
        <v>-</v>
      </c>
      <c r="LU32" s="19">
        <f t="shared" ca="1" si="267"/>
        <v>1</v>
      </c>
      <c r="LV32" s="5">
        <f t="shared" ca="1" si="306"/>
        <v>1</v>
      </c>
      <c r="LW32" s="5" cm="1">
        <f t="array" aca="1" ref="LW32" ca="1">INDEX(i.meatgrid,$Q32,LW$7)</f>
        <v>1</v>
      </c>
      <c r="LX32" s="5" cm="1">
        <f t="array" aca="1" ref="LX32" ca="1">INDEX(i.meatgrid,$Q32,LX$7)</f>
        <v>1</v>
      </c>
      <c r="LY32" s="5" cm="1">
        <f t="array" aca="1" ref="LY32" ca="1">INDEX(i.meatgrid,$Q32,LY$7)</f>
        <v>1</v>
      </c>
      <c r="LZ32" s="5" cm="1">
        <f t="array" aca="1" ref="LZ32" ca="1">INDEX(i.meatgrid,$Q32,LZ$7)</f>
        <v>0</v>
      </c>
      <c r="MA32" s="5" cm="1">
        <f t="array" aca="1" ref="MA32" ca="1">INDEX(i.meatgrid,$Q32,MA$7)</f>
        <v>1</v>
      </c>
      <c r="MB32" s="5" cm="1">
        <f t="array" aca="1" ref="MB32" ca="1">INDEX(i.meatgrid,$Q32,MB$7)</f>
        <v>1</v>
      </c>
      <c r="MC32" s="5" cm="1">
        <f t="array" aca="1" ref="MC32" ca="1">INDEX(i.meatgrid,$Q32,MC$7)</f>
        <v>1</v>
      </c>
      <c r="MD32" s="5" cm="1">
        <f t="array" aca="1" ref="MD32" ca="1">INDEX(i.meatgrid,$Q32,MD$7)</f>
        <v>1</v>
      </c>
      <c r="ME32" s="19">
        <f t="shared" ca="1" si="307"/>
        <v>1</v>
      </c>
      <c r="MF32" s="9"/>
      <c r="MG32" s="19" t="b">
        <f t="shared" ca="1" si="325"/>
        <v>0</v>
      </c>
      <c r="MH32" s="19" t="b">
        <f t="shared" ca="1" si="325"/>
        <v>0</v>
      </c>
      <c r="MI32" s="19">
        <f t="shared" ca="1" si="325"/>
        <v>1</v>
      </c>
      <c r="MJ32" s="19">
        <f t="shared" ca="1" si="325"/>
        <v>0.75</v>
      </c>
      <c r="MK32" s="19">
        <f t="shared" ca="1" si="325"/>
        <v>0.75</v>
      </c>
      <c r="ML32" s="19">
        <f t="shared" ca="1" si="325"/>
        <v>0.8</v>
      </c>
      <c r="MM32" s="19">
        <f t="shared" ca="1" si="325"/>
        <v>0.82499999999999996</v>
      </c>
      <c r="MN32" s="19">
        <f t="shared" ca="1" si="325"/>
        <v>0.875</v>
      </c>
      <c r="MO32" s="19">
        <f t="shared" ca="1" si="325"/>
        <v>0.9</v>
      </c>
      <c r="MP32" s="19">
        <f t="shared" ca="1" si="325"/>
        <v>1</v>
      </c>
      <c r="MQ32" s="19">
        <f t="shared" ca="1" si="325"/>
        <v>0.875</v>
      </c>
      <c r="MR32" s="19" t="b">
        <f t="shared" ca="1" si="267"/>
        <v>1</v>
      </c>
      <c r="MS32" s="19">
        <f t="shared" ca="1" si="267"/>
        <v>74.989999999999995</v>
      </c>
      <c r="MT32" s="19" t="str">
        <f t="shared" ca="1" si="267"/>
        <v>-</v>
      </c>
      <c r="MU32" s="19" t="str">
        <f t="shared" ca="1" si="267"/>
        <v>-</v>
      </c>
      <c r="MV32" s="19" t="str">
        <f t="shared" ca="1" si="267"/>
        <v>-</v>
      </c>
      <c r="MW32" s="19" t="str">
        <f t="shared" ca="1" si="267"/>
        <v>-</v>
      </c>
      <c r="MX32" s="19" t="str">
        <f t="shared" ca="1" si="267"/>
        <v>-</v>
      </c>
      <c r="MY32" s="19" t="str">
        <f t="shared" ca="1" si="267"/>
        <v>-</v>
      </c>
      <c r="MZ32" s="19" t="str">
        <f t="shared" ca="1" si="267"/>
        <v>-</v>
      </c>
      <c r="NA32" s="19">
        <f t="shared" ca="1" si="267"/>
        <v>36.99</v>
      </c>
      <c r="NB32" s="19">
        <f t="shared" ca="1" si="267"/>
        <v>36.99</v>
      </c>
      <c r="NC32" s="19" t="str">
        <f t="shared" ca="1" si="267"/>
        <v>-</v>
      </c>
      <c r="ND32" s="19" t="str">
        <f t="shared" ca="1" si="267"/>
        <v>-</v>
      </c>
      <c r="NE32" s="19" t="str">
        <f t="shared" ca="1" si="267"/>
        <v>-</v>
      </c>
      <c r="NF32" s="19" t="str">
        <f t="shared" ca="1" si="267"/>
        <v>-</v>
      </c>
      <c r="NG32" s="19" t="str">
        <f t="shared" ca="1" si="267"/>
        <v>-</v>
      </c>
      <c r="NH32" s="19">
        <f t="shared" ca="1" si="267"/>
        <v>49.99</v>
      </c>
      <c r="NI32" s="19">
        <f t="shared" ref="MR32:OK36" ca="1" si="333">OFFSET(NI$5,$B32,0)</f>
        <v>49.99</v>
      </c>
      <c r="NJ32" s="19">
        <f t="shared" ca="1" si="333"/>
        <v>49.99</v>
      </c>
      <c r="NK32" s="19">
        <f t="shared" ca="1" si="333"/>
        <v>49.99</v>
      </c>
      <c r="NL32" s="19">
        <f t="shared" ca="1" si="333"/>
        <v>49.99</v>
      </c>
      <c r="NM32" s="19">
        <f t="shared" ca="1" si="333"/>
        <v>49.99</v>
      </c>
      <c r="NN32" s="19">
        <f t="shared" ca="1" si="333"/>
        <v>49.99</v>
      </c>
      <c r="NO32" s="19">
        <f t="shared" ca="1" si="333"/>
        <v>49.99</v>
      </c>
      <c r="NP32" s="19">
        <f t="shared" ca="1" si="333"/>
        <v>412.99</v>
      </c>
      <c r="NQ32" s="19">
        <f t="shared" ca="1" si="333"/>
        <v>412.99</v>
      </c>
      <c r="NR32" s="19" t="str">
        <f t="shared" ca="1" si="333"/>
        <v>-</v>
      </c>
      <c r="NS32" s="19" t="str">
        <f t="shared" ca="1" si="333"/>
        <v>-</v>
      </c>
      <c r="NT32" s="19" t="str">
        <f t="shared" ca="1" si="333"/>
        <v>-</v>
      </c>
      <c r="NU32" s="19" t="str">
        <f t="shared" ca="1" si="333"/>
        <v>-</v>
      </c>
      <c r="NV32" s="19" t="str">
        <f t="shared" ca="1" si="333"/>
        <v>-</v>
      </c>
      <c r="NW32" s="19">
        <f t="shared" ca="1" si="333"/>
        <v>6.8900000000000006</v>
      </c>
      <c r="NX32" s="19">
        <f t="shared" ca="1" si="333"/>
        <v>6.8900000000000006</v>
      </c>
      <c r="NY32" s="19">
        <f t="shared" ca="1" si="333"/>
        <v>6.8900000000000006</v>
      </c>
      <c r="NZ32" s="19">
        <f t="shared" ca="1" si="333"/>
        <v>6.8900000000000006</v>
      </c>
      <c r="OA32" s="19">
        <f t="shared" ca="1" si="333"/>
        <v>6.8900000000000006</v>
      </c>
      <c r="OB32" s="19">
        <f t="shared" ca="1" si="333"/>
        <v>6.8900000000000006</v>
      </c>
      <c r="OC32" s="19">
        <f t="shared" ca="1" si="333"/>
        <v>6.8900000000000006</v>
      </c>
      <c r="OD32" s="19">
        <f t="shared" ca="1" si="333"/>
        <v>6.8900000000000006</v>
      </c>
      <c r="OE32" s="19">
        <f t="shared" ca="1" si="333"/>
        <v>346.99</v>
      </c>
      <c r="OF32" s="19">
        <f t="shared" ca="1" si="333"/>
        <v>346.99</v>
      </c>
      <c r="OG32" s="19" t="str">
        <f t="shared" ca="1" si="333"/>
        <v>-</v>
      </c>
      <c r="OH32" s="19" t="str">
        <f t="shared" ca="1" si="333"/>
        <v>-</v>
      </c>
      <c r="OI32" s="19" t="str">
        <f t="shared" ca="1" si="333"/>
        <v>-</v>
      </c>
      <c r="OJ32" s="19" t="str">
        <f t="shared" ca="1" si="333"/>
        <v>-</v>
      </c>
      <c r="OK32" s="19" t="str">
        <f t="shared" ca="1" si="333"/>
        <v>-</v>
      </c>
      <c r="OL32" s="19">
        <f t="shared" ca="1" si="326"/>
        <v>0</v>
      </c>
      <c r="OM32" s="24">
        <v>0</v>
      </c>
    </row>
    <row r="33" spans="1:40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237" t="str">
        <f t="shared" ca="1" si="328"/>
        <v>-</v>
      </c>
      <c r="AV33" s="237" t="str">
        <f t="shared" ca="1" si="328"/>
        <v>-</v>
      </c>
      <c r="AW33" s="9"/>
      <c r="AX33" s="5" t="b">
        <f t="shared" ca="1" si="280"/>
        <v>1</v>
      </c>
      <c r="AY33" s="5" t="str">
        <f t="shared" ca="1" si="280"/>
        <v>-</v>
      </c>
      <c r="AZ33" s="5" t="str">
        <f t="shared" ca="1" si="280"/>
        <v>-</v>
      </c>
      <c r="BA33" s="5" t="str">
        <f t="shared" ca="1" si="280"/>
        <v>-</v>
      </c>
      <c r="BB33" s="5" t="b">
        <f t="shared" ca="1" si="280"/>
        <v>0</v>
      </c>
      <c r="BC33" s="144">
        <f t="shared" ca="1" si="280"/>
        <v>0.25</v>
      </c>
      <c r="BD33" s="19" t="b">
        <f t="shared" ca="1" si="281"/>
        <v>1</v>
      </c>
      <c r="BE33" s="9"/>
      <c r="BF33" s="5" t="str">
        <f t="shared" ca="1" si="282"/>
        <v>-</v>
      </c>
      <c r="BG33" s="19" t="str">
        <f t="shared" ca="1" si="283"/>
        <v>-</v>
      </c>
      <c r="BH33" s="19" t="str">
        <f t="shared" ca="1" si="283"/>
        <v>-</v>
      </c>
      <c r="BI33" s="19" t="str">
        <f t="shared" ca="1" si="283"/>
        <v>-</v>
      </c>
      <c r="BJ33" s="5" t="str">
        <f t="shared" ca="1" si="284"/>
        <v>-</v>
      </c>
      <c r="BK33" s="19" t="str">
        <f t="shared" ca="1" si="285"/>
        <v>-</v>
      </c>
      <c r="BL33" s="5" t="str">
        <f t="shared" ca="1" si="286"/>
        <v>-</v>
      </c>
      <c r="BM33" s="19" t="str">
        <f t="shared" ca="1" si="287"/>
        <v>-</v>
      </c>
      <c r="BN33" s="19" t="str">
        <f t="shared" ca="1" si="287"/>
        <v>-</v>
      </c>
      <c r="BO33" s="19" t="str">
        <f t="shared" ca="1" si="287"/>
        <v>-</v>
      </c>
      <c r="BP33" s="5" t="str">
        <f t="shared" ca="1" si="288"/>
        <v>-</v>
      </c>
      <c r="BQ33" s="9"/>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19" t="str">
        <f t="shared" ca="1" si="289"/>
        <v>-</v>
      </c>
      <c r="CA33" s="19" t="str">
        <f t="shared" ca="1" si="289"/>
        <v>-</v>
      </c>
      <c r="CB33" s="9"/>
      <c r="CC33" s="237" t="b">
        <f ca="1">OFFSET(CC33,-1,0)</f>
        <v>1</v>
      </c>
      <c r="CD33" s="12" t="b">
        <v>0</v>
      </c>
      <c r="CE33" s="237" t="b">
        <f ca="1">OFFSET(CE33,-1,0)</f>
        <v>1</v>
      </c>
      <c r="CF33" s="251">
        <f t="shared" ca="1" si="329"/>
        <v>2231101</v>
      </c>
      <c r="CG33" s="237" t="b">
        <f ca="1">OFFSET(CG33,-1,0)</f>
        <v>0</v>
      </c>
      <c r="CH33" s="12" t="s">
        <v>34</v>
      </c>
      <c r="CI33" s="19" t="b">
        <f t="shared" ca="1" si="290"/>
        <v>1</v>
      </c>
      <c r="CJ33" s="237">
        <f t="shared" ca="1" si="330"/>
        <v>2231104</v>
      </c>
      <c r="CK33" s="19" t="str">
        <f t="shared" ca="1" si="290"/>
        <v>-</v>
      </c>
      <c r="CL33" s="19">
        <f t="shared" ca="1" si="290"/>
        <v>1</v>
      </c>
      <c r="CM33" s="19">
        <f t="shared" ca="1" si="290"/>
        <v>1</v>
      </c>
      <c r="CN33" s="9"/>
      <c r="CO33" s="444">
        <f t="shared" ca="1" si="291"/>
        <v>652</v>
      </c>
      <c r="CP33" s="444">
        <f t="shared" ca="1" si="291"/>
        <v>686</v>
      </c>
      <c r="CQ33" s="444">
        <f t="shared" ca="1" si="291"/>
        <v>721</v>
      </c>
      <c r="CR33" s="152">
        <f t="shared" ca="1" si="292"/>
        <v>378</v>
      </c>
      <c r="CS33" s="152">
        <f t="shared" ca="1" si="292"/>
        <v>413</v>
      </c>
      <c r="CT33" s="152">
        <f t="shared" ca="1" si="292"/>
        <v>448</v>
      </c>
      <c r="CU33" s="19" t="str">
        <f t="shared" ca="1" si="293"/>
        <v>-</v>
      </c>
      <c r="CV33" s="12" t="b">
        <v>0</v>
      </c>
      <c r="CW33" s="12" t="b">
        <v>0</v>
      </c>
      <c r="CX33" s="12" t="b">
        <v>0</v>
      </c>
      <c r="CY33" s="12" t="b">
        <v>1</v>
      </c>
      <c r="CZ33" s="19" t="b">
        <f t="shared" ca="1" si="237"/>
        <v>1</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9">
        <f t="shared" ca="1" si="236"/>
        <v>0</v>
      </c>
      <c r="DL33" s="19">
        <f t="shared" ca="1" si="236"/>
        <v>0</v>
      </c>
      <c r="DM33" s="12">
        <v>3</v>
      </c>
      <c r="DN33" s="12">
        <v>3</v>
      </c>
      <c r="DO33" s="19">
        <f t="shared" ca="1" si="331"/>
        <v>0</v>
      </c>
      <c r="DP33" s="12">
        <v>2</v>
      </c>
      <c r="DQ33" s="12">
        <v>-2</v>
      </c>
      <c r="DR33" s="19" t="str">
        <f t="shared" ca="1" si="317"/>
        <v>-</v>
      </c>
      <c r="DS33" s="19" t="str">
        <f t="shared" ca="1" si="317"/>
        <v>-</v>
      </c>
      <c r="DT33" s="19" t="str">
        <f t="shared" ca="1" si="317"/>
        <v>-</v>
      </c>
      <c r="DU33" s="251">
        <f t="shared" ca="1" si="318"/>
        <v>0</v>
      </c>
      <c r="DV33" s="251">
        <f t="shared" si="318"/>
        <v>2</v>
      </c>
      <c r="DW33" s="251">
        <f t="shared" si="318"/>
        <v>-2</v>
      </c>
      <c r="DX33" s="19" t="str">
        <f t="shared" ca="1" si="236"/>
        <v>-</v>
      </c>
      <c r="DY33" s="19" t="str">
        <f t="shared" ca="1" si="236"/>
        <v>-</v>
      </c>
      <c r="DZ33" s="19" t="str">
        <f t="shared" ca="1" si="236"/>
        <v>-</v>
      </c>
      <c r="EA33" s="19" t="str">
        <f t="shared" ca="1" si="236"/>
        <v>-</v>
      </c>
      <c r="EB33" s="19" t="str">
        <f t="shared" ca="1" si="236"/>
        <v>-</v>
      </c>
      <c r="EC33" s="19" t="str">
        <f t="shared" ca="1" si="236"/>
        <v>-</v>
      </c>
      <c r="ED33" s="19">
        <f t="shared" ca="1" si="317"/>
        <v>0</v>
      </c>
      <c r="EE33" s="19">
        <f t="shared" ca="1" si="294"/>
        <v>0</v>
      </c>
      <c r="EF33" s="19">
        <f t="shared" ca="1" si="294"/>
        <v>0</v>
      </c>
      <c r="EG33" s="19">
        <f t="shared" ca="1" si="294"/>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319"/>
        <v>0</v>
      </c>
      <c r="GH33" s="19">
        <f t="shared" ca="1" si="319"/>
        <v>0</v>
      </c>
      <c r="GI33" s="19">
        <f t="shared" ca="1" si="319"/>
        <v>0</v>
      </c>
      <c r="GJ33" s="19">
        <f t="shared" ca="1" si="319"/>
        <v>0</v>
      </c>
      <c r="GK33" s="19">
        <f t="shared" ca="1" si="319"/>
        <v>0</v>
      </c>
      <c r="GL33" s="19">
        <f t="shared" ca="1" si="319"/>
        <v>0</v>
      </c>
      <c r="GM33" s="19">
        <f t="shared" ca="1" si="319"/>
        <v>0</v>
      </c>
      <c r="GN33" s="19">
        <f t="shared" ca="1" si="319"/>
        <v>0</v>
      </c>
      <c r="GO33" s="19">
        <f t="shared" ca="1" si="295"/>
        <v>0</v>
      </c>
      <c r="GP33" s="19">
        <f t="shared" ca="1" si="295"/>
        <v>0</v>
      </c>
      <c r="GQ33" s="19">
        <f t="shared" ca="1" si="295"/>
        <v>0</v>
      </c>
      <c r="GR33" s="19">
        <f t="shared" ca="1" si="295"/>
        <v>0</v>
      </c>
      <c r="GS33" s="19">
        <f t="shared" ca="1" si="295"/>
        <v>0</v>
      </c>
      <c r="GT33" s="19">
        <f t="shared" ca="1" si="295"/>
        <v>0</v>
      </c>
      <c r="GU33" s="19">
        <f t="shared" ca="1" si="295"/>
        <v>0</v>
      </c>
      <c r="GV33" s="19">
        <f t="shared" ca="1" si="295"/>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19">
        <f t="shared" ca="1" si="296"/>
        <v>0</v>
      </c>
      <c r="ID33" s="19">
        <f t="shared" ca="1" si="296"/>
        <v>0</v>
      </c>
      <c r="IE33" s="5">
        <f t="shared" ca="1" si="297"/>
        <v>67</v>
      </c>
      <c r="IF33" s="9"/>
      <c r="IG33" s="5">
        <f t="shared" ca="1" si="298"/>
        <v>1</v>
      </c>
      <c r="IH33" s="5" t="b">
        <f t="shared" ca="1" si="298"/>
        <v>0</v>
      </c>
      <c r="II33" s="19">
        <f t="shared" ca="1" si="320"/>
        <v>0</v>
      </c>
      <c r="IJ33" s="5">
        <f t="shared" ca="1" si="298"/>
        <v>55</v>
      </c>
      <c r="IK33" s="19">
        <f t="shared" ca="1" si="320"/>
        <v>1</v>
      </c>
      <c r="IL33" s="19">
        <f t="shared" ca="1" si="320"/>
        <v>0</v>
      </c>
      <c r="IM33" s="19">
        <f t="shared" ca="1" si="320"/>
        <v>0</v>
      </c>
      <c r="IN33" s="19">
        <f t="shared" ca="1" si="320"/>
        <v>0</v>
      </c>
      <c r="IO33" s="19">
        <f t="shared" ca="1" si="320"/>
        <v>0</v>
      </c>
      <c r="IP33" s="19">
        <f t="shared" ca="1" si="320"/>
        <v>0</v>
      </c>
      <c r="IQ33" s="19">
        <f t="shared" ca="1" si="320"/>
        <v>0</v>
      </c>
      <c r="IR33" s="19">
        <f t="shared" ca="1" si="320"/>
        <v>0</v>
      </c>
      <c r="IS33" s="19">
        <f t="shared" ca="1" si="320"/>
        <v>0</v>
      </c>
      <c r="IT33" s="19">
        <f t="shared" ca="1" si="320"/>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0</v>
      </c>
      <c r="JF33" s="19">
        <f t="shared" ca="1" si="253"/>
        <v>0</v>
      </c>
      <c r="JG33" s="19">
        <f t="shared" ca="1" si="253"/>
        <v>1</v>
      </c>
      <c r="JH33" s="19">
        <f t="shared" ca="1" si="253"/>
        <v>0</v>
      </c>
      <c r="JI33" s="19">
        <f t="shared" ca="1" si="253"/>
        <v>1</v>
      </c>
      <c r="JJ33" s="9"/>
      <c r="JK33" s="5" t="b">
        <f t="shared" ca="1" si="299"/>
        <v>0</v>
      </c>
      <c r="JL33" s="5" t="b">
        <f t="shared" ca="1" si="300"/>
        <v>0</v>
      </c>
      <c r="JM33" s="5" t="b">
        <f t="shared" ca="1" si="300"/>
        <v>0</v>
      </c>
      <c r="JN33" s="5" t="b">
        <f t="shared" ca="1" si="300"/>
        <v>1</v>
      </c>
      <c r="JO33" s="144">
        <f t="shared" ca="1" si="301"/>
        <v>1</v>
      </c>
      <c r="JP33" s="144">
        <f t="shared" ca="1" si="301"/>
        <v>1</v>
      </c>
      <c r="JQ33" s="19" t="str">
        <f t="shared" ca="1" si="321"/>
        <v>-</v>
      </c>
      <c r="JR33" s="19" t="str">
        <f t="shared" ca="1" si="321"/>
        <v>-</v>
      </c>
      <c r="JS33" s="19" t="str">
        <f t="shared" ca="1" si="321"/>
        <v>-</v>
      </c>
      <c r="JT33" s="19" t="str">
        <f t="shared" ca="1" si="321"/>
        <v>-</v>
      </c>
      <c r="JU33" s="19">
        <f t="shared" ca="1" si="321"/>
        <v>1</v>
      </c>
      <c r="JV33" s="19">
        <f t="shared" ca="1" si="321"/>
        <v>0.66</v>
      </c>
      <c r="JW33" s="19" t="str">
        <f t="shared" ca="1" si="321"/>
        <v>-</v>
      </c>
      <c r="JX33" s="5" t="b" cm="1">
        <f t="array" aca="1" ref="JX33" ca="1">IF(OR(JY33:KF33&lt;&gt;"-"),TRUE,"-")</f>
        <v>1</v>
      </c>
      <c r="JY33" s="237">
        <f t="shared" ca="1" si="332"/>
        <v>2</v>
      </c>
      <c r="JZ33" s="237">
        <f t="shared" ca="1" si="332"/>
        <v>2</v>
      </c>
      <c r="KA33" s="237">
        <f t="shared" ca="1" si="332"/>
        <v>2</v>
      </c>
      <c r="KB33" s="237">
        <f t="shared" ca="1" si="332"/>
        <v>2</v>
      </c>
      <c r="KC33" s="237">
        <f t="shared" ca="1" si="332"/>
        <v>2</v>
      </c>
      <c r="KD33" s="237">
        <f t="shared" ca="1" si="332"/>
        <v>2</v>
      </c>
      <c r="KE33" s="237">
        <f t="shared" ca="1" si="332"/>
        <v>2</v>
      </c>
      <c r="KF33" s="237">
        <f t="shared" ca="1" si="332"/>
        <v>2</v>
      </c>
      <c r="KG33" s="5" t="str">
        <f t="array" aca="1" ref="KG33" ca="1">IF(OR(KH33:KN33&lt;&gt;"-"),TRUE,"-")</f>
        <v>-</v>
      </c>
      <c r="KH33" s="19" t="str">
        <f t="shared" ca="1" si="323"/>
        <v>-</v>
      </c>
      <c r="KI33" s="19" t="str">
        <f t="shared" ca="1" si="323"/>
        <v>-</v>
      </c>
      <c r="KJ33" s="19" t="str">
        <f t="shared" ca="1" si="323"/>
        <v>-</v>
      </c>
      <c r="KK33" s="19" t="str">
        <f t="shared" ca="1" si="323"/>
        <v>-</v>
      </c>
      <c r="KL33" s="19" t="str">
        <f t="shared" ca="1" si="323"/>
        <v>-</v>
      </c>
      <c r="KM33" s="19" t="str">
        <f t="shared" ca="1" si="323"/>
        <v>-</v>
      </c>
      <c r="KN33" s="19" t="str">
        <f t="shared" ca="1" si="323"/>
        <v>-</v>
      </c>
      <c r="KO33" s="19" t="b">
        <f t="shared" ca="1" si="262"/>
        <v>0</v>
      </c>
      <c r="KP33" s="144">
        <f t="shared" ca="1" si="302"/>
        <v>2</v>
      </c>
      <c r="KQ33" s="19">
        <f t="shared" ca="1" si="262"/>
        <v>2</v>
      </c>
      <c r="KR33" s="19" t="b">
        <f t="shared" ca="1" si="263"/>
        <v>0</v>
      </c>
      <c r="KS33" s="19" t="str">
        <f t="shared" ca="1" si="324"/>
        <v>-</v>
      </c>
      <c r="KT33" s="5" t="str">
        <f t="shared" ca="1" si="303"/>
        <v>-</v>
      </c>
      <c r="KU33" s="5" t="str">
        <f t="shared" ca="1" si="303"/>
        <v>-</v>
      </c>
      <c r="KV33" s="5" t="str">
        <f t="shared" ca="1" si="303"/>
        <v>-</v>
      </c>
      <c r="KW33" s="5" t="str">
        <f t="shared" ca="1" si="303"/>
        <v>-</v>
      </c>
      <c r="KX33" s="19" t="b">
        <f t="shared" ca="1" si="265"/>
        <v>0</v>
      </c>
      <c r="KY33" s="19" t="str">
        <f t="shared" ca="1" si="304"/>
        <v>-</v>
      </c>
      <c r="KZ33" s="19" t="str">
        <f t="shared" ca="1" si="304"/>
        <v>-</v>
      </c>
      <c r="LA33" s="19" t="b">
        <f t="shared" ca="1" si="304"/>
        <v>1</v>
      </c>
      <c r="LB33" s="19">
        <f t="shared" ca="1" si="304"/>
        <v>0.75</v>
      </c>
      <c r="LC33" s="19">
        <f t="shared" ca="1" si="304"/>
        <v>0.75</v>
      </c>
      <c r="LD33" s="19">
        <f t="shared" ca="1" si="304"/>
        <v>0.99</v>
      </c>
      <c r="LE33" s="19">
        <f t="shared" ca="1" si="304"/>
        <v>0.5</v>
      </c>
      <c r="LF33" s="19">
        <f t="shared" ca="1" si="304"/>
        <v>0</v>
      </c>
      <c r="LG33" s="19">
        <f t="shared" ca="1" si="304"/>
        <v>0</v>
      </c>
      <c r="LH33" s="19" t="str">
        <f t="shared" ca="1" si="304"/>
        <v>-</v>
      </c>
      <c r="LI33" s="19" t="str">
        <f t="shared" ca="1" si="304"/>
        <v>-</v>
      </c>
      <c r="LJ33" s="19" t="str">
        <f t="shared" ca="1" si="304"/>
        <v>-</v>
      </c>
      <c r="LK33" s="5">
        <f t="shared" ca="1" si="305"/>
        <v>1</v>
      </c>
      <c r="LL33" s="9"/>
      <c r="LM33" s="19">
        <f t="shared" ca="1" si="304"/>
        <v>70</v>
      </c>
      <c r="LN33" s="19">
        <f t="shared" ca="1" si="325"/>
        <v>50</v>
      </c>
      <c r="LO33" s="19">
        <f t="shared" ca="1" si="325"/>
        <v>80</v>
      </c>
      <c r="LP33" s="19">
        <f t="shared" ca="1" si="325"/>
        <v>50</v>
      </c>
      <c r="LQ33" s="5" t="b" cm="1">
        <f t="array" aca="1" ref="LQ33" ca="1">INDEX(i.meatgrid,$Q33,LQ$7)</f>
        <v>1</v>
      </c>
      <c r="LR33" s="5" t="b" cm="1">
        <f t="array" aca="1" ref="LR33" ca="1">INDEX(i.meatgrid,$Q33,LR$7)</f>
        <v>0</v>
      </c>
      <c r="LS33" s="5" t="str" cm="1">
        <f t="array" aca="1" ref="LS33" ca="1">INDEX(i.meatgrid,$Q33,LS$7)</f>
        <v>-</v>
      </c>
      <c r="LT33" s="5" t="str" cm="1">
        <f t="array" aca="1" ref="LT33" ca="1">INDEX(i.meatgrid,$Q33,LT$7)</f>
        <v>-</v>
      </c>
      <c r="LU33" s="19">
        <f t="shared" ca="1" si="267"/>
        <v>1</v>
      </c>
      <c r="LV33" s="5">
        <f t="shared" ca="1" si="306"/>
        <v>1</v>
      </c>
      <c r="LW33" s="5" cm="1">
        <f t="array" aca="1" ref="LW33" ca="1">INDEX(i.meatgrid,$Q33,LW$7)</f>
        <v>1</v>
      </c>
      <c r="LX33" s="5" cm="1">
        <f t="array" aca="1" ref="LX33" ca="1">INDEX(i.meatgrid,$Q33,LX$7)</f>
        <v>1</v>
      </c>
      <c r="LY33" s="5" cm="1">
        <f t="array" aca="1" ref="LY33" ca="1">INDEX(i.meatgrid,$Q33,LY$7)</f>
        <v>1</v>
      </c>
      <c r="LZ33" s="5" cm="1">
        <f t="array" aca="1" ref="LZ33" ca="1">INDEX(i.meatgrid,$Q33,LZ$7)</f>
        <v>0</v>
      </c>
      <c r="MA33" s="5" cm="1">
        <f t="array" aca="1" ref="MA33" ca="1">INDEX(i.meatgrid,$Q33,MA$7)</f>
        <v>1</v>
      </c>
      <c r="MB33" s="5" cm="1">
        <f t="array" aca="1" ref="MB33" ca="1">INDEX(i.meatgrid,$Q33,MB$7)</f>
        <v>1</v>
      </c>
      <c r="MC33" s="5" cm="1">
        <f t="array" aca="1" ref="MC33" ca="1">INDEX(i.meatgrid,$Q33,MC$7)</f>
        <v>1</v>
      </c>
      <c r="MD33" s="5" cm="1">
        <f t="array" aca="1" ref="MD33" ca="1">INDEX(i.meatgrid,$Q33,MD$7)</f>
        <v>1</v>
      </c>
      <c r="ME33" s="19">
        <f t="shared" ca="1" si="307"/>
        <v>1</v>
      </c>
      <c r="MF33" s="9"/>
      <c r="MG33" s="19" t="b">
        <f t="shared" ca="1" si="325"/>
        <v>0</v>
      </c>
      <c r="MH33" s="19" t="b">
        <f t="shared" ca="1" si="325"/>
        <v>0</v>
      </c>
      <c r="MI33" s="19">
        <f t="shared" ca="1" si="325"/>
        <v>1</v>
      </c>
      <c r="MJ33" s="19">
        <f t="shared" ca="1" si="325"/>
        <v>0.75</v>
      </c>
      <c r="MK33" s="19">
        <f t="shared" ca="1" si="325"/>
        <v>0.75</v>
      </c>
      <c r="ML33" s="19">
        <f t="shared" ca="1" si="325"/>
        <v>0.8</v>
      </c>
      <c r="MM33" s="19">
        <f t="shared" ca="1" si="325"/>
        <v>0.82499999999999996</v>
      </c>
      <c r="MN33" s="19">
        <f t="shared" ca="1" si="325"/>
        <v>0.875</v>
      </c>
      <c r="MO33" s="19">
        <f t="shared" ca="1" si="325"/>
        <v>0.9</v>
      </c>
      <c r="MP33" s="19">
        <f t="shared" ca="1" si="325"/>
        <v>1</v>
      </c>
      <c r="MQ33" s="19">
        <f t="shared" ca="1" si="325"/>
        <v>0.875</v>
      </c>
      <c r="MR33" s="19" t="b">
        <f t="shared" ca="1" si="333"/>
        <v>1</v>
      </c>
      <c r="MS33" s="19">
        <f t="shared" ca="1" si="333"/>
        <v>74.989999999999995</v>
      </c>
      <c r="MT33" s="19" t="str">
        <f t="shared" ca="1" si="333"/>
        <v>-</v>
      </c>
      <c r="MU33" s="19" t="str">
        <f t="shared" ca="1" si="333"/>
        <v>-</v>
      </c>
      <c r="MV33" s="19" t="str">
        <f t="shared" ca="1" si="333"/>
        <v>-</v>
      </c>
      <c r="MW33" s="19" t="str">
        <f t="shared" ca="1" si="333"/>
        <v>-</v>
      </c>
      <c r="MX33" s="19" t="str">
        <f t="shared" ca="1" si="333"/>
        <v>-</v>
      </c>
      <c r="MY33" s="19" t="str">
        <f t="shared" ca="1" si="333"/>
        <v>-</v>
      </c>
      <c r="MZ33" s="19" t="str">
        <f t="shared" ca="1" si="333"/>
        <v>-</v>
      </c>
      <c r="NA33" s="19">
        <f t="shared" ca="1" si="333"/>
        <v>36.99</v>
      </c>
      <c r="NB33" s="19">
        <f t="shared" ca="1" si="333"/>
        <v>36.99</v>
      </c>
      <c r="NC33" s="19" t="str">
        <f t="shared" ca="1" si="333"/>
        <v>-</v>
      </c>
      <c r="ND33" s="19" t="str">
        <f t="shared" ca="1" si="333"/>
        <v>-</v>
      </c>
      <c r="NE33" s="19" t="str">
        <f t="shared" ca="1" si="333"/>
        <v>-</v>
      </c>
      <c r="NF33" s="19" t="str">
        <f t="shared" ca="1" si="333"/>
        <v>-</v>
      </c>
      <c r="NG33" s="19" t="str">
        <f t="shared" ca="1" si="333"/>
        <v>-</v>
      </c>
      <c r="NH33" s="19">
        <f t="shared" ca="1" si="333"/>
        <v>49.99</v>
      </c>
      <c r="NI33" s="19">
        <f t="shared" ca="1" si="333"/>
        <v>49.99</v>
      </c>
      <c r="NJ33" s="19">
        <f t="shared" ca="1" si="333"/>
        <v>49.99</v>
      </c>
      <c r="NK33" s="19">
        <f t="shared" ca="1" si="333"/>
        <v>49.99</v>
      </c>
      <c r="NL33" s="19">
        <f t="shared" ca="1" si="333"/>
        <v>49.99</v>
      </c>
      <c r="NM33" s="19">
        <f t="shared" ca="1" si="333"/>
        <v>49.99</v>
      </c>
      <c r="NN33" s="19">
        <f t="shared" ca="1" si="333"/>
        <v>49.99</v>
      </c>
      <c r="NO33" s="19">
        <f t="shared" ca="1" si="333"/>
        <v>49.99</v>
      </c>
      <c r="NP33" s="19">
        <f t="shared" ca="1" si="333"/>
        <v>412.99</v>
      </c>
      <c r="NQ33" s="19">
        <f t="shared" ca="1" si="333"/>
        <v>412.99</v>
      </c>
      <c r="NR33" s="19" t="str">
        <f t="shared" ca="1" si="333"/>
        <v>-</v>
      </c>
      <c r="NS33" s="19" t="str">
        <f t="shared" ca="1" si="333"/>
        <v>-</v>
      </c>
      <c r="NT33" s="19" t="str">
        <f t="shared" ca="1" si="333"/>
        <v>-</v>
      </c>
      <c r="NU33" s="19" t="str">
        <f t="shared" ca="1" si="333"/>
        <v>-</v>
      </c>
      <c r="NV33" s="19" t="str">
        <f t="shared" ca="1" si="333"/>
        <v>-</v>
      </c>
      <c r="NW33" s="19">
        <f t="shared" ca="1" si="333"/>
        <v>6.8900000000000006</v>
      </c>
      <c r="NX33" s="19">
        <f t="shared" ca="1" si="333"/>
        <v>6.8900000000000006</v>
      </c>
      <c r="NY33" s="19">
        <f t="shared" ca="1" si="333"/>
        <v>6.8900000000000006</v>
      </c>
      <c r="NZ33" s="19">
        <f t="shared" ca="1" si="333"/>
        <v>6.8900000000000006</v>
      </c>
      <c r="OA33" s="19">
        <f t="shared" ca="1" si="333"/>
        <v>6.8900000000000006</v>
      </c>
      <c r="OB33" s="19">
        <f t="shared" ca="1" si="333"/>
        <v>6.8900000000000006</v>
      </c>
      <c r="OC33" s="19">
        <f t="shared" ca="1" si="333"/>
        <v>6.8900000000000006</v>
      </c>
      <c r="OD33" s="19">
        <f t="shared" ca="1" si="333"/>
        <v>6.8900000000000006</v>
      </c>
      <c r="OE33" s="19">
        <f t="shared" ca="1" si="333"/>
        <v>346.99</v>
      </c>
      <c r="OF33" s="19">
        <f t="shared" ca="1" si="333"/>
        <v>346.99</v>
      </c>
      <c r="OG33" s="19" t="str">
        <f t="shared" ca="1" si="333"/>
        <v>-</v>
      </c>
      <c r="OH33" s="19" t="str">
        <f t="shared" ca="1" si="333"/>
        <v>-</v>
      </c>
      <c r="OI33" s="19" t="str">
        <f t="shared" ca="1" si="333"/>
        <v>-</v>
      </c>
      <c r="OJ33" s="19" t="str">
        <f t="shared" ca="1" si="333"/>
        <v>-</v>
      </c>
      <c r="OK33" s="19" t="str">
        <f t="shared" ca="1" si="333"/>
        <v>-</v>
      </c>
      <c r="OL33" s="19">
        <f t="shared" ca="1" si="326"/>
        <v>0</v>
      </c>
      <c r="OM33" s="24">
        <v>0</v>
      </c>
    </row>
    <row r="34" spans="1:40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237" t="str">
        <f t="shared" ca="1" si="328"/>
        <v>-</v>
      </c>
      <c r="AV34" s="237" t="str">
        <f t="shared" ca="1" si="328"/>
        <v>-</v>
      </c>
      <c r="AW34" s="9"/>
      <c r="AX34" s="5" t="b">
        <f t="shared" ca="1" si="280"/>
        <v>1</v>
      </c>
      <c r="AY34" s="5" t="str">
        <f t="shared" ca="1" si="280"/>
        <v>-</v>
      </c>
      <c r="AZ34" s="5" t="str">
        <f t="shared" ca="1" si="280"/>
        <v>-</v>
      </c>
      <c r="BA34" s="5" t="str">
        <f t="shared" ca="1" si="280"/>
        <v>-</v>
      </c>
      <c r="BB34" s="5" t="b">
        <f t="shared" ca="1" si="280"/>
        <v>0</v>
      </c>
      <c r="BC34" s="144">
        <f t="shared" ca="1" si="280"/>
        <v>0.25</v>
      </c>
      <c r="BD34" s="19" t="b">
        <f t="shared" ca="1" si="281"/>
        <v>1</v>
      </c>
      <c r="BE34" s="9"/>
      <c r="BF34" s="5" t="str">
        <f t="shared" ca="1" si="282"/>
        <v>-</v>
      </c>
      <c r="BG34" s="19" t="str">
        <f t="shared" ca="1" si="283"/>
        <v>-</v>
      </c>
      <c r="BH34" s="19" t="str">
        <f t="shared" ca="1" si="283"/>
        <v>-</v>
      </c>
      <c r="BI34" s="19" t="str">
        <f t="shared" ca="1" si="283"/>
        <v>-</v>
      </c>
      <c r="BJ34" s="5" t="str">
        <f t="shared" ca="1" si="284"/>
        <v>-</v>
      </c>
      <c r="BK34" s="19" t="str">
        <f t="shared" ca="1" si="285"/>
        <v>-</v>
      </c>
      <c r="BL34" s="5" t="str">
        <f t="shared" ca="1" si="286"/>
        <v>-</v>
      </c>
      <c r="BM34" s="19" t="str">
        <f t="shared" ca="1" si="287"/>
        <v>-</v>
      </c>
      <c r="BN34" s="19" t="str">
        <f t="shared" ca="1" si="287"/>
        <v>-</v>
      </c>
      <c r="BO34" s="19" t="str">
        <f t="shared" ca="1" si="287"/>
        <v>-</v>
      </c>
      <c r="BP34" s="5" t="str">
        <f t="shared" ca="1" si="288"/>
        <v>-</v>
      </c>
      <c r="BQ34" s="9"/>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19" t="str">
        <f t="shared" ca="1" si="289"/>
        <v>-</v>
      </c>
      <c r="CA34" s="19" t="str">
        <f t="shared" ca="1" si="289"/>
        <v>-</v>
      </c>
      <c r="CB34" s="9"/>
      <c r="CC34" s="237" t="b">
        <f t="shared" ref="CC34:CG35" ca="1" si="334">OFFSET(CC34,-1,0)</f>
        <v>1</v>
      </c>
      <c r="CD34" s="12" t="b">
        <v>1</v>
      </c>
      <c r="CE34" s="237" t="b">
        <f t="shared" ca="1" si="334"/>
        <v>1</v>
      </c>
      <c r="CF34" s="251">
        <f t="shared" ca="1" si="329"/>
        <v>2231101</v>
      </c>
      <c r="CG34" s="237" t="b">
        <f t="shared" ca="1" si="334"/>
        <v>0</v>
      </c>
      <c r="CH34" s="12" t="s">
        <v>34</v>
      </c>
      <c r="CI34" s="19" t="b">
        <f t="shared" ca="1" si="290"/>
        <v>1</v>
      </c>
      <c r="CJ34" s="237">
        <f t="shared" ca="1" si="330"/>
        <v>2231105</v>
      </c>
      <c r="CK34" s="19" t="str">
        <f t="shared" ca="1" si="290"/>
        <v>-</v>
      </c>
      <c r="CL34" s="19">
        <f t="shared" ca="1" si="290"/>
        <v>1</v>
      </c>
      <c r="CM34" s="19">
        <f t="shared" ca="1" si="290"/>
        <v>1</v>
      </c>
      <c r="CN34" s="9"/>
      <c r="CO34" s="444">
        <f t="shared" ca="1" si="291"/>
        <v>652</v>
      </c>
      <c r="CP34" s="444">
        <f t="shared" ca="1" si="291"/>
        <v>686</v>
      </c>
      <c r="CQ34" s="444">
        <f t="shared" ca="1" si="291"/>
        <v>721</v>
      </c>
      <c r="CR34" s="152">
        <f t="shared" ca="1" si="292"/>
        <v>378</v>
      </c>
      <c r="CS34" s="152">
        <f t="shared" ca="1" si="292"/>
        <v>413</v>
      </c>
      <c r="CT34" s="152">
        <f t="shared" ca="1" si="292"/>
        <v>448</v>
      </c>
      <c r="CU34" s="19" t="str">
        <f t="shared" ca="1" si="293"/>
        <v>-</v>
      </c>
      <c r="CV34" s="12" t="b">
        <v>1</v>
      </c>
      <c r="CW34" s="12" t="b">
        <v>0</v>
      </c>
      <c r="CX34" s="12" t="b">
        <v>0</v>
      </c>
      <c r="CY34" s="12" t="b">
        <v>0</v>
      </c>
      <c r="CZ34" s="19" t="b">
        <f t="shared" ca="1" si="237"/>
        <v>1</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9">
        <f t="shared" ca="1" si="236"/>
        <v>0</v>
      </c>
      <c r="DL34" s="19">
        <f t="shared" ca="1" si="236"/>
        <v>0</v>
      </c>
      <c r="DM34" s="12">
        <v>3</v>
      </c>
      <c r="DN34" s="12">
        <v>3</v>
      </c>
      <c r="DO34" s="19">
        <f t="shared" ca="1" si="331"/>
        <v>0</v>
      </c>
      <c r="DP34" s="12">
        <v>1</v>
      </c>
      <c r="DQ34" s="12">
        <v>-1</v>
      </c>
      <c r="DR34" s="19" t="str">
        <f t="shared" ca="1" si="317"/>
        <v>-</v>
      </c>
      <c r="DS34" s="19" t="str">
        <f t="shared" ca="1" si="317"/>
        <v>-</v>
      </c>
      <c r="DT34" s="19" t="str">
        <f t="shared" ca="1" si="317"/>
        <v>-</v>
      </c>
      <c r="DU34" s="251">
        <f t="shared" ca="1" si="318"/>
        <v>0</v>
      </c>
      <c r="DV34" s="251">
        <f t="shared" si="318"/>
        <v>1</v>
      </c>
      <c r="DW34" s="251">
        <f t="shared" si="318"/>
        <v>-1</v>
      </c>
      <c r="DX34" s="19" t="str">
        <f t="shared" ca="1" si="236"/>
        <v>-</v>
      </c>
      <c r="DY34" s="19" t="str">
        <f t="shared" ca="1" si="236"/>
        <v>-</v>
      </c>
      <c r="DZ34" s="19" t="str">
        <f t="shared" ca="1" si="236"/>
        <v>-</v>
      </c>
      <c r="EA34" s="19" t="str">
        <f t="shared" ca="1" si="236"/>
        <v>-</v>
      </c>
      <c r="EB34" s="19" t="str">
        <f t="shared" ca="1" si="236"/>
        <v>-</v>
      </c>
      <c r="EC34" s="19" t="str">
        <f t="shared" ca="1" si="236"/>
        <v>-</v>
      </c>
      <c r="ED34" s="19">
        <f t="shared" ca="1" si="317"/>
        <v>0</v>
      </c>
      <c r="EE34" s="19">
        <f t="shared" ca="1" si="294"/>
        <v>0</v>
      </c>
      <c r="EF34" s="19">
        <f t="shared" ca="1" si="294"/>
        <v>0</v>
      </c>
      <c r="EG34" s="19">
        <f t="shared" ca="1" si="294"/>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ca="1" si="319"/>
        <v>0</v>
      </c>
      <c r="GG34" s="19">
        <f t="shared" ca="1" si="319"/>
        <v>0</v>
      </c>
      <c r="GH34" s="19">
        <f t="shared" ca="1" si="319"/>
        <v>0</v>
      </c>
      <c r="GI34" s="19">
        <f t="shared" ca="1" si="319"/>
        <v>0</v>
      </c>
      <c r="GJ34" s="19">
        <f t="shared" ca="1" si="319"/>
        <v>0</v>
      </c>
      <c r="GK34" s="19">
        <f t="shared" ca="1" si="319"/>
        <v>0</v>
      </c>
      <c r="GL34" s="19">
        <f t="shared" ca="1" si="319"/>
        <v>0</v>
      </c>
      <c r="GM34" s="19">
        <f t="shared" ca="1" si="319"/>
        <v>0</v>
      </c>
      <c r="GN34" s="19">
        <f t="shared" ref="GN34:ID36" ca="1" si="335">OFFSET(GN$5,$B34,0)</f>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19">
        <f t="shared" ca="1" si="335"/>
        <v>0</v>
      </c>
      <c r="HX34" s="19">
        <f t="shared" ca="1" si="335"/>
        <v>0</v>
      </c>
      <c r="HY34" s="19">
        <f t="shared" ca="1" si="335"/>
        <v>0</v>
      </c>
      <c r="HZ34" s="19">
        <f t="shared" ca="1" si="335"/>
        <v>0</v>
      </c>
      <c r="IA34" s="19">
        <f t="shared" ca="1" si="335"/>
        <v>0</v>
      </c>
      <c r="IB34" s="19">
        <f t="shared" ca="1" si="335"/>
        <v>0</v>
      </c>
      <c r="IC34" s="19">
        <f t="shared" ca="1" si="335"/>
        <v>0</v>
      </c>
      <c r="ID34" s="19">
        <f t="shared" ca="1" si="335"/>
        <v>0</v>
      </c>
      <c r="IE34" s="5">
        <f t="shared" ca="1" si="297"/>
        <v>67</v>
      </c>
      <c r="IF34" s="9"/>
      <c r="IG34" s="5">
        <f t="shared" ca="1" si="298"/>
        <v>1</v>
      </c>
      <c r="IH34" s="5" t="b">
        <f t="shared" ca="1" si="298"/>
        <v>0</v>
      </c>
      <c r="II34" s="19">
        <f t="shared" ca="1" si="320"/>
        <v>0</v>
      </c>
      <c r="IJ34" s="5">
        <f t="shared" ca="1" si="298"/>
        <v>55</v>
      </c>
      <c r="IK34" s="19">
        <f t="shared" ca="1" si="320"/>
        <v>1</v>
      </c>
      <c r="IL34" s="19">
        <f t="shared" ca="1" si="320"/>
        <v>0</v>
      </c>
      <c r="IM34" s="19">
        <f t="shared" ca="1" si="320"/>
        <v>0</v>
      </c>
      <c r="IN34" s="19">
        <f t="shared" ca="1" si="320"/>
        <v>0</v>
      </c>
      <c r="IO34" s="19">
        <f t="shared" ca="1" si="320"/>
        <v>0</v>
      </c>
      <c r="IP34" s="19">
        <f t="shared" ca="1" si="320"/>
        <v>0</v>
      </c>
      <c r="IQ34" s="19">
        <f t="shared" ca="1" si="320"/>
        <v>0</v>
      </c>
      <c r="IR34" s="19">
        <f t="shared" ca="1" si="320"/>
        <v>0</v>
      </c>
      <c r="IS34" s="19">
        <f t="shared" ca="1" si="320"/>
        <v>0</v>
      </c>
      <c r="IT34" s="19">
        <f t="shared" ca="1" si="320"/>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0</v>
      </c>
      <c r="JF34" s="19">
        <f t="shared" ca="1" si="253"/>
        <v>0</v>
      </c>
      <c r="JG34" s="19">
        <f t="shared" ca="1" si="253"/>
        <v>1</v>
      </c>
      <c r="JH34" s="19">
        <f t="shared" ca="1" si="253"/>
        <v>0</v>
      </c>
      <c r="JI34" s="19">
        <f t="shared" ca="1" si="253"/>
        <v>1</v>
      </c>
      <c r="JJ34" s="9"/>
      <c r="JK34" s="5" t="b">
        <f t="shared" ca="1" si="299"/>
        <v>0</v>
      </c>
      <c r="JL34" s="5" t="b">
        <f t="shared" ca="1" si="300"/>
        <v>0</v>
      </c>
      <c r="JM34" s="5" t="b">
        <f t="shared" ca="1" si="300"/>
        <v>0</v>
      </c>
      <c r="JN34" s="5" t="b">
        <f t="shared" ca="1" si="300"/>
        <v>1</v>
      </c>
      <c r="JO34" s="144">
        <f t="shared" ca="1" si="301"/>
        <v>1</v>
      </c>
      <c r="JP34" s="144">
        <f t="shared" ca="1" si="301"/>
        <v>1</v>
      </c>
      <c r="JQ34" s="19" t="str">
        <f t="shared" ca="1" si="321"/>
        <v>-</v>
      </c>
      <c r="JR34" s="19" t="str">
        <f t="shared" ca="1" si="321"/>
        <v>-</v>
      </c>
      <c r="JS34" s="19" t="str">
        <f t="shared" ca="1" si="321"/>
        <v>-</v>
      </c>
      <c r="JT34" s="19" t="str">
        <f t="shared" ca="1" si="321"/>
        <v>-</v>
      </c>
      <c r="JU34" s="19">
        <f t="shared" ca="1" si="321"/>
        <v>1</v>
      </c>
      <c r="JV34" s="19">
        <f t="shared" ca="1" si="321"/>
        <v>0.66</v>
      </c>
      <c r="JW34" s="19" t="str">
        <f t="shared" ca="1" si="321"/>
        <v>-</v>
      </c>
      <c r="JX34" s="5" t="b" cm="1">
        <f t="array" aca="1" ref="JX34" ca="1">IF(OR(JY34:KF34&lt;&gt;"-"),TRUE,"-")</f>
        <v>1</v>
      </c>
      <c r="JY34" s="237">
        <f t="shared" ca="1" si="332"/>
        <v>2</v>
      </c>
      <c r="JZ34" s="237">
        <f t="shared" ca="1" si="332"/>
        <v>2</v>
      </c>
      <c r="KA34" s="237">
        <f t="shared" ca="1" si="332"/>
        <v>2</v>
      </c>
      <c r="KB34" s="237">
        <f t="shared" ca="1" si="332"/>
        <v>2</v>
      </c>
      <c r="KC34" s="237">
        <f t="shared" ca="1" si="332"/>
        <v>2</v>
      </c>
      <c r="KD34" s="237">
        <f t="shared" ca="1" si="332"/>
        <v>2</v>
      </c>
      <c r="KE34" s="237">
        <f t="shared" ca="1" si="332"/>
        <v>2</v>
      </c>
      <c r="KF34" s="237">
        <f t="shared" ca="1" si="332"/>
        <v>2</v>
      </c>
      <c r="KG34" s="5" t="str">
        <f t="array" aca="1" ref="KG34" ca="1">IF(OR(KH34:KN34&lt;&gt;"-"),TRUE,"-")</f>
        <v>-</v>
      </c>
      <c r="KH34" s="19" t="str">
        <f t="shared" ca="1" si="323"/>
        <v>-</v>
      </c>
      <c r="KI34" s="19" t="str">
        <f t="shared" ca="1" si="323"/>
        <v>-</v>
      </c>
      <c r="KJ34" s="19" t="str">
        <f t="shared" ca="1" si="323"/>
        <v>-</v>
      </c>
      <c r="KK34" s="19" t="str">
        <f t="shared" ca="1" si="323"/>
        <v>-</v>
      </c>
      <c r="KL34" s="19" t="str">
        <f t="shared" ca="1" si="323"/>
        <v>-</v>
      </c>
      <c r="KM34" s="19" t="str">
        <f t="shared" ca="1" si="323"/>
        <v>-</v>
      </c>
      <c r="KN34" s="19" t="str">
        <f t="shared" ca="1" si="323"/>
        <v>-</v>
      </c>
      <c r="KO34" s="19" t="b">
        <f t="shared" ca="1" si="262"/>
        <v>0</v>
      </c>
      <c r="KP34" s="144">
        <f t="shared" ca="1" si="302"/>
        <v>2</v>
      </c>
      <c r="KQ34" s="19">
        <f t="shared" ca="1" si="262"/>
        <v>2</v>
      </c>
      <c r="KR34" s="19" t="b">
        <f t="shared" ca="1" si="263"/>
        <v>0</v>
      </c>
      <c r="KS34" s="19" t="str">
        <f t="shared" ca="1" si="324"/>
        <v>-</v>
      </c>
      <c r="KT34" s="5" t="str">
        <f t="shared" ca="1" si="303"/>
        <v>-</v>
      </c>
      <c r="KU34" s="5" t="str">
        <f t="shared" ca="1" si="303"/>
        <v>-</v>
      </c>
      <c r="KV34" s="5" t="str">
        <f t="shared" ca="1" si="303"/>
        <v>-</v>
      </c>
      <c r="KW34" s="5" t="str">
        <f t="shared" ca="1" si="303"/>
        <v>-</v>
      </c>
      <c r="KX34" s="19" t="b">
        <f t="shared" ca="1" si="265"/>
        <v>0</v>
      </c>
      <c r="KY34" s="19" t="str">
        <f t="shared" ca="1" si="304"/>
        <v>-</v>
      </c>
      <c r="KZ34" s="19" t="str">
        <f t="shared" ca="1" si="304"/>
        <v>-</v>
      </c>
      <c r="LA34" s="19" t="b">
        <f t="shared" ca="1" si="304"/>
        <v>1</v>
      </c>
      <c r="LB34" s="19">
        <f t="shared" ca="1" si="304"/>
        <v>0.75</v>
      </c>
      <c r="LC34" s="19">
        <f t="shared" ca="1" si="304"/>
        <v>0.75</v>
      </c>
      <c r="LD34" s="19">
        <f t="shared" ca="1" si="304"/>
        <v>0.99</v>
      </c>
      <c r="LE34" s="19">
        <f t="shared" ca="1" si="304"/>
        <v>0.5</v>
      </c>
      <c r="LF34" s="19">
        <f t="shared" ca="1" si="304"/>
        <v>0</v>
      </c>
      <c r="LG34" s="19">
        <f t="shared" ca="1" si="304"/>
        <v>0</v>
      </c>
      <c r="LH34" s="19" t="str">
        <f t="shared" ca="1" si="304"/>
        <v>-</v>
      </c>
      <c r="LI34" s="19" t="str">
        <f t="shared" ca="1" si="304"/>
        <v>-</v>
      </c>
      <c r="LJ34" s="19" t="str">
        <f t="shared" ca="1" si="304"/>
        <v>-</v>
      </c>
      <c r="LK34" s="5">
        <f t="shared" ca="1" si="305"/>
        <v>1</v>
      </c>
      <c r="LL34" s="9"/>
      <c r="LM34" s="19">
        <f t="shared" ca="1" si="304"/>
        <v>70</v>
      </c>
      <c r="LN34" s="19">
        <f t="shared" ca="1" si="325"/>
        <v>50</v>
      </c>
      <c r="LO34" s="19">
        <f t="shared" ca="1" si="325"/>
        <v>80</v>
      </c>
      <c r="LP34" s="19">
        <f t="shared" ca="1" si="325"/>
        <v>50</v>
      </c>
      <c r="LQ34" s="5" t="b" cm="1">
        <f t="array" aca="1" ref="LQ34" ca="1">INDEX(i.meatgrid,$Q34,LQ$7)</f>
        <v>1</v>
      </c>
      <c r="LR34" s="5" t="b" cm="1">
        <f t="array" aca="1" ref="LR34" ca="1">INDEX(i.meatgrid,$Q34,LR$7)</f>
        <v>0</v>
      </c>
      <c r="LS34" s="5" t="str" cm="1">
        <f t="array" aca="1" ref="LS34" ca="1">INDEX(i.meatgrid,$Q34,LS$7)</f>
        <v>-</v>
      </c>
      <c r="LT34" s="5" t="str" cm="1">
        <f t="array" aca="1" ref="LT34" ca="1">INDEX(i.meatgrid,$Q34,LT$7)</f>
        <v>-</v>
      </c>
      <c r="LU34" s="19">
        <f t="shared" ca="1" si="267"/>
        <v>1</v>
      </c>
      <c r="LV34" s="5">
        <f t="shared" ca="1" si="306"/>
        <v>1</v>
      </c>
      <c r="LW34" s="5" cm="1">
        <f t="array" aca="1" ref="LW34" ca="1">INDEX(i.meatgrid,$Q34,LW$7)</f>
        <v>1</v>
      </c>
      <c r="LX34" s="5" cm="1">
        <f t="array" aca="1" ref="LX34" ca="1">INDEX(i.meatgrid,$Q34,LX$7)</f>
        <v>1</v>
      </c>
      <c r="LY34" s="5" cm="1">
        <f t="array" aca="1" ref="LY34" ca="1">INDEX(i.meatgrid,$Q34,LY$7)</f>
        <v>1</v>
      </c>
      <c r="LZ34" s="5" cm="1">
        <f t="array" aca="1" ref="LZ34" ca="1">INDEX(i.meatgrid,$Q34,LZ$7)</f>
        <v>0</v>
      </c>
      <c r="MA34" s="5" cm="1">
        <f t="array" aca="1" ref="MA34" ca="1">INDEX(i.meatgrid,$Q34,MA$7)</f>
        <v>1</v>
      </c>
      <c r="MB34" s="5" cm="1">
        <f t="array" aca="1" ref="MB34" ca="1">INDEX(i.meatgrid,$Q34,MB$7)</f>
        <v>1</v>
      </c>
      <c r="MC34" s="5" cm="1">
        <f t="array" aca="1" ref="MC34" ca="1">INDEX(i.meatgrid,$Q34,MC$7)</f>
        <v>1</v>
      </c>
      <c r="MD34" s="5" cm="1">
        <f t="array" aca="1" ref="MD34" ca="1">INDEX(i.meatgrid,$Q34,MD$7)</f>
        <v>1</v>
      </c>
      <c r="ME34" s="19">
        <f t="shared" ca="1" si="307"/>
        <v>1</v>
      </c>
      <c r="MF34" s="9"/>
      <c r="MG34" s="19" t="b">
        <f t="shared" ca="1" si="325"/>
        <v>0</v>
      </c>
      <c r="MH34" s="19" t="b">
        <f t="shared" ca="1" si="325"/>
        <v>0</v>
      </c>
      <c r="MI34" s="19">
        <f t="shared" ca="1" si="325"/>
        <v>1</v>
      </c>
      <c r="MJ34" s="19">
        <f t="shared" ca="1" si="325"/>
        <v>0.75</v>
      </c>
      <c r="MK34" s="19">
        <f t="shared" ca="1" si="325"/>
        <v>0.75</v>
      </c>
      <c r="ML34" s="19">
        <f t="shared" ca="1" si="325"/>
        <v>0.8</v>
      </c>
      <c r="MM34" s="19">
        <f t="shared" ca="1" si="325"/>
        <v>0.82499999999999996</v>
      </c>
      <c r="MN34" s="19">
        <f t="shared" ca="1" si="325"/>
        <v>0.875</v>
      </c>
      <c r="MO34" s="19">
        <f t="shared" ca="1" si="325"/>
        <v>0.9</v>
      </c>
      <c r="MP34" s="19">
        <f t="shared" ca="1" si="325"/>
        <v>1</v>
      </c>
      <c r="MQ34" s="19">
        <f t="shared" ca="1" si="325"/>
        <v>0.875</v>
      </c>
      <c r="MR34" s="19" t="b">
        <f t="shared" ca="1" si="333"/>
        <v>1</v>
      </c>
      <c r="MS34" s="19">
        <f t="shared" ca="1" si="333"/>
        <v>74.989999999999995</v>
      </c>
      <c r="MT34" s="19" t="str">
        <f t="shared" ca="1" si="333"/>
        <v>-</v>
      </c>
      <c r="MU34" s="19" t="str">
        <f t="shared" ca="1" si="333"/>
        <v>-</v>
      </c>
      <c r="MV34" s="19" t="str">
        <f t="shared" ca="1" si="333"/>
        <v>-</v>
      </c>
      <c r="MW34" s="19" t="str">
        <f t="shared" ca="1" si="333"/>
        <v>-</v>
      </c>
      <c r="MX34" s="19" t="str">
        <f t="shared" ca="1" si="333"/>
        <v>-</v>
      </c>
      <c r="MY34" s="19" t="str">
        <f t="shared" ca="1" si="333"/>
        <v>-</v>
      </c>
      <c r="MZ34" s="19" t="str">
        <f t="shared" ca="1" si="333"/>
        <v>-</v>
      </c>
      <c r="NA34" s="19">
        <f t="shared" ca="1" si="333"/>
        <v>36.99</v>
      </c>
      <c r="NB34" s="19">
        <f t="shared" ca="1" si="333"/>
        <v>36.99</v>
      </c>
      <c r="NC34" s="19" t="str">
        <f t="shared" ca="1" si="333"/>
        <v>-</v>
      </c>
      <c r="ND34" s="19" t="str">
        <f t="shared" ca="1" si="333"/>
        <v>-</v>
      </c>
      <c r="NE34" s="19" t="str">
        <f t="shared" ca="1" si="333"/>
        <v>-</v>
      </c>
      <c r="NF34" s="19" t="str">
        <f t="shared" ca="1" si="333"/>
        <v>-</v>
      </c>
      <c r="NG34" s="19" t="str">
        <f t="shared" ca="1" si="333"/>
        <v>-</v>
      </c>
      <c r="NH34" s="19">
        <f t="shared" ca="1" si="333"/>
        <v>49.99</v>
      </c>
      <c r="NI34" s="19">
        <f t="shared" ca="1" si="333"/>
        <v>49.99</v>
      </c>
      <c r="NJ34" s="19">
        <f t="shared" ca="1" si="333"/>
        <v>49.99</v>
      </c>
      <c r="NK34" s="19">
        <f t="shared" ca="1" si="333"/>
        <v>49.99</v>
      </c>
      <c r="NL34" s="19">
        <f t="shared" ca="1" si="333"/>
        <v>49.99</v>
      </c>
      <c r="NM34" s="19">
        <f t="shared" ca="1" si="333"/>
        <v>49.99</v>
      </c>
      <c r="NN34" s="19">
        <f t="shared" ca="1" si="333"/>
        <v>49.99</v>
      </c>
      <c r="NO34" s="19">
        <f t="shared" ca="1" si="333"/>
        <v>49.99</v>
      </c>
      <c r="NP34" s="19">
        <f t="shared" ca="1" si="333"/>
        <v>412.99</v>
      </c>
      <c r="NQ34" s="19">
        <f t="shared" ca="1" si="333"/>
        <v>412.99</v>
      </c>
      <c r="NR34" s="19" t="str">
        <f t="shared" ca="1" si="333"/>
        <v>-</v>
      </c>
      <c r="NS34" s="19" t="str">
        <f t="shared" ca="1" si="333"/>
        <v>-</v>
      </c>
      <c r="NT34" s="19" t="str">
        <f t="shared" ca="1" si="333"/>
        <v>-</v>
      </c>
      <c r="NU34" s="19" t="str">
        <f t="shared" ca="1" si="333"/>
        <v>-</v>
      </c>
      <c r="NV34" s="19" t="str">
        <f t="shared" ca="1" si="333"/>
        <v>-</v>
      </c>
      <c r="NW34" s="19">
        <f t="shared" ca="1" si="333"/>
        <v>6.8900000000000006</v>
      </c>
      <c r="NX34" s="19">
        <f t="shared" ca="1" si="333"/>
        <v>6.8900000000000006</v>
      </c>
      <c r="NY34" s="19">
        <f t="shared" ca="1" si="333"/>
        <v>6.8900000000000006</v>
      </c>
      <c r="NZ34" s="19">
        <f t="shared" ca="1" si="333"/>
        <v>6.8900000000000006</v>
      </c>
      <c r="OA34" s="19">
        <f t="shared" ca="1" si="333"/>
        <v>6.8900000000000006</v>
      </c>
      <c r="OB34" s="19">
        <f t="shared" ca="1" si="333"/>
        <v>6.8900000000000006</v>
      </c>
      <c r="OC34" s="19">
        <f t="shared" ca="1" si="333"/>
        <v>6.8900000000000006</v>
      </c>
      <c r="OD34" s="19">
        <f t="shared" ca="1" si="333"/>
        <v>6.8900000000000006</v>
      </c>
      <c r="OE34" s="19">
        <f t="shared" ca="1" si="333"/>
        <v>346.99</v>
      </c>
      <c r="OF34" s="19">
        <f t="shared" ca="1" si="333"/>
        <v>346.99</v>
      </c>
      <c r="OG34" s="19" t="str">
        <f t="shared" ca="1" si="333"/>
        <v>-</v>
      </c>
      <c r="OH34" s="19" t="str">
        <f t="shared" ca="1" si="333"/>
        <v>-</v>
      </c>
      <c r="OI34" s="19" t="str">
        <f t="shared" ca="1" si="333"/>
        <v>-</v>
      </c>
      <c r="OJ34" s="19" t="str">
        <f t="shared" ca="1" si="333"/>
        <v>-</v>
      </c>
      <c r="OK34" s="19" t="str">
        <f t="shared" ca="1" si="333"/>
        <v>-</v>
      </c>
      <c r="OL34" s="19">
        <f t="shared" ca="1" si="326"/>
        <v>0</v>
      </c>
      <c r="OM34" s="24">
        <v>0</v>
      </c>
    </row>
    <row r="35" spans="1:40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237" t="str">
        <f t="shared" ca="1" si="328"/>
        <v>-</v>
      </c>
      <c r="AV35" s="237" t="str">
        <f t="shared" ca="1" si="328"/>
        <v>-</v>
      </c>
      <c r="AW35" s="9"/>
      <c r="AX35" s="5" t="b">
        <f t="shared" ca="1" si="280"/>
        <v>1</v>
      </c>
      <c r="AY35" s="5" t="str">
        <f t="shared" ca="1" si="280"/>
        <v>-</v>
      </c>
      <c r="AZ35" s="5" t="str">
        <f t="shared" ca="1" si="280"/>
        <v>-</v>
      </c>
      <c r="BA35" s="5" t="str">
        <f t="shared" ca="1" si="280"/>
        <v>-</v>
      </c>
      <c r="BB35" s="5" t="b">
        <f t="shared" ca="1" si="280"/>
        <v>0</v>
      </c>
      <c r="BC35" s="144">
        <f t="shared" ca="1" si="280"/>
        <v>0.25</v>
      </c>
      <c r="BD35" s="19" t="b">
        <f t="shared" ca="1" si="281"/>
        <v>1</v>
      </c>
      <c r="BE35" s="9"/>
      <c r="BF35" s="5" t="str">
        <f t="shared" ca="1" si="282"/>
        <v>-</v>
      </c>
      <c r="BG35" s="19" t="str">
        <f t="shared" ca="1" si="283"/>
        <v>-</v>
      </c>
      <c r="BH35" s="19" t="str">
        <f t="shared" ca="1" si="283"/>
        <v>-</v>
      </c>
      <c r="BI35" s="19" t="str">
        <f t="shared" ca="1" si="283"/>
        <v>-</v>
      </c>
      <c r="BJ35" s="5" t="str">
        <f t="shared" ca="1" si="284"/>
        <v>-</v>
      </c>
      <c r="BK35" s="19" t="str">
        <f t="shared" ca="1" si="285"/>
        <v>-</v>
      </c>
      <c r="BL35" s="5" t="str">
        <f t="shared" ca="1" si="286"/>
        <v>-</v>
      </c>
      <c r="BM35" s="19" t="str">
        <f t="shared" ca="1" si="287"/>
        <v>-</v>
      </c>
      <c r="BN35" s="19" t="str">
        <f t="shared" ca="1" si="287"/>
        <v>-</v>
      </c>
      <c r="BO35" s="19" t="str">
        <f t="shared" ca="1" si="287"/>
        <v>-</v>
      </c>
      <c r="BP35" s="5" t="str">
        <f t="shared" ca="1" si="288"/>
        <v>-</v>
      </c>
      <c r="BQ35" s="9"/>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19" t="str">
        <f t="shared" ca="1" si="289"/>
        <v>-</v>
      </c>
      <c r="CA35" s="19" t="str">
        <f t="shared" ca="1" si="289"/>
        <v>-</v>
      </c>
      <c r="CB35" s="9"/>
      <c r="CC35" s="237" t="b">
        <f t="shared" ca="1" si="334"/>
        <v>1</v>
      </c>
      <c r="CD35" s="12" t="b">
        <v>1</v>
      </c>
      <c r="CE35" s="237" t="b">
        <f t="shared" ca="1" si="334"/>
        <v>1</v>
      </c>
      <c r="CF35" s="251">
        <f t="shared" ca="1" si="329"/>
        <v>2231101</v>
      </c>
      <c r="CG35" s="237" t="b">
        <f t="shared" ca="1" si="334"/>
        <v>0</v>
      </c>
      <c r="CH35" s="12" t="s">
        <v>34</v>
      </c>
      <c r="CI35" s="19" t="b">
        <f t="shared" ca="1" si="290"/>
        <v>1</v>
      </c>
      <c r="CJ35" s="237">
        <f t="shared" ca="1" si="330"/>
        <v>2231106</v>
      </c>
      <c r="CK35" s="19" t="str">
        <f t="shared" ca="1" si="290"/>
        <v>-</v>
      </c>
      <c r="CL35" s="19">
        <f t="shared" ca="1" si="290"/>
        <v>1</v>
      </c>
      <c r="CM35" s="19">
        <f t="shared" ca="1" si="290"/>
        <v>1</v>
      </c>
      <c r="CN35" s="9"/>
      <c r="CO35" s="444">
        <f t="shared" ca="1" si="291"/>
        <v>652</v>
      </c>
      <c r="CP35" s="444">
        <f t="shared" ca="1" si="291"/>
        <v>686</v>
      </c>
      <c r="CQ35" s="444">
        <f t="shared" ca="1" si="291"/>
        <v>721</v>
      </c>
      <c r="CR35" s="152">
        <f t="shared" ca="1" si="292"/>
        <v>378</v>
      </c>
      <c r="CS35" s="152">
        <f t="shared" ca="1" si="292"/>
        <v>413</v>
      </c>
      <c r="CT35" s="152">
        <f t="shared" ca="1" si="292"/>
        <v>448</v>
      </c>
      <c r="CU35" s="19" t="str">
        <f t="shared" ca="1" si="293"/>
        <v>-</v>
      </c>
      <c r="CV35" s="12" t="b">
        <v>0</v>
      </c>
      <c r="CW35" s="12" t="b">
        <v>1</v>
      </c>
      <c r="CX35" s="12" t="b">
        <v>0</v>
      </c>
      <c r="CY35" s="12" t="b">
        <v>0</v>
      </c>
      <c r="CZ35" s="19" t="b">
        <f t="shared" ca="1" si="237"/>
        <v>1</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9">
        <f t="shared" ca="1" si="236"/>
        <v>0</v>
      </c>
      <c r="DL35" s="19">
        <f t="shared" ca="1" si="236"/>
        <v>0</v>
      </c>
      <c r="DM35" s="12">
        <v>3</v>
      </c>
      <c r="DN35" s="12">
        <v>3</v>
      </c>
      <c r="DO35" s="19">
        <f t="shared" ca="1" si="331"/>
        <v>0</v>
      </c>
      <c r="DP35" s="12">
        <v>1</v>
      </c>
      <c r="DQ35" s="12">
        <v>-1</v>
      </c>
      <c r="DR35" s="19" t="str">
        <f t="shared" ca="1" si="317"/>
        <v>-</v>
      </c>
      <c r="DS35" s="19" t="str">
        <f t="shared" ca="1" si="317"/>
        <v>-</v>
      </c>
      <c r="DT35" s="19" t="str">
        <f t="shared" ca="1" si="317"/>
        <v>-</v>
      </c>
      <c r="DU35" s="251">
        <f t="shared" ca="1" si="318"/>
        <v>0</v>
      </c>
      <c r="DV35" s="251">
        <f t="shared" si="318"/>
        <v>1</v>
      </c>
      <c r="DW35" s="251">
        <f t="shared" si="318"/>
        <v>-1</v>
      </c>
      <c r="DX35" s="19" t="str">
        <f t="shared" ca="1" si="236"/>
        <v>-</v>
      </c>
      <c r="DY35" s="19" t="str">
        <f t="shared" ca="1" si="236"/>
        <v>-</v>
      </c>
      <c r="DZ35" s="19" t="str">
        <f t="shared" ca="1" si="236"/>
        <v>-</v>
      </c>
      <c r="EA35" s="19" t="str">
        <f t="shared" ca="1" si="236"/>
        <v>-</v>
      </c>
      <c r="EB35" s="19" t="str">
        <f t="shared" ca="1" si="236"/>
        <v>-</v>
      </c>
      <c r="EC35" s="19" t="str">
        <f t="shared" ca="1" si="236"/>
        <v>-</v>
      </c>
      <c r="ED35" s="19">
        <f t="shared" ca="1" si="317"/>
        <v>0</v>
      </c>
      <c r="EE35" s="19">
        <f t="shared" ca="1" si="294"/>
        <v>0</v>
      </c>
      <c r="EF35" s="19">
        <f t="shared" ca="1" si="294"/>
        <v>0</v>
      </c>
      <c r="EG35" s="19">
        <f t="shared" ca="1" si="294"/>
        <v>0</v>
      </c>
      <c r="EH35" s="19">
        <f t="shared" ref="EH35:GN36" ca="1" si="336">OFFSET(EH$5,$B35,0)</f>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6"/>
        <v>0</v>
      </c>
      <c r="GH35" s="19">
        <f t="shared" ca="1" si="336"/>
        <v>0</v>
      </c>
      <c r="GI35" s="19">
        <f t="shared" ca="1" si="336"/>
        <v>0</v>
      </c>
      <c r="GJ35" s="19">
        <f t="shared" ca="1" si="336"/>
        <v>0</v>
      </c>
      <c r="GK35" s="19">
        <f t="shared" ca="1" si="336"/>
        <v>0</v>
      </c>
      <c r="GL35" s="19">
        <f t="shared" ca="1" si="336"/>
        <v>0</v>
      </c>
      <c r="GM35" s="19">
        <f t="shared" ca="1" si="336"/>
        <v>0</v>
      </c>
      <c r="GN35" s="19">
        <f t="shared" ca="1" si="336"/>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19">
        <f t="shared" ca="1" si="335"/>
        <v>0</v>
      </c>
      <c r="HX35" s="19">
        <f t="shared" ca="1" si="335"/>
        <v>0</v>
      </c>
      <c r="HY35" s="19">
        <f t="shared" ca="1" si="335"/>
        <v>0</v>
      </c>
      <c r="HZ35" s="19">
        <f t="shared" ca="1" si="335"/>
        <v>0</v>
      </c>
      <c r="IA35" s="19">
        <f t="shared" ca="1" si="335"/>
        <v>0</v>
      </c>
      <c r="IB35" s="19">
        <f t="shared" ca="1" si="335"/>
        <v>0</v>
      </c>
      <c r="IC35" s="19">
        <f t="shared" ca="1" si="335"/>
        <v>0</v>
      </c>
      <c r="ID35" s="19">
        <f t="shared" ca="1" si="335"/>
        <v>0</v>
      </c>
      <c r="IE35" s="5">
        <f t="shared" ca="1" si="297"/>
        <v>67</v>
      </c>
      <c r="IF35" s="9"/>
      <c r="IG35" s="5">
        <f t="shared" ca="1" si="298"/>
        <v>1</v>
      </c>
      <c r="IH35" s="5" t="b">
        <f t="shared" ca="1" si="298"/>
        <v>0</v>
      </c>
      <c r="II35" s="19">
        <f t="shared" ca="1" si="320"/>
        <v>0</v>
      </c>
      <c r="IJ35" s="5">
        <f t="shared" ca="1" si="298"/>
        <v>55</v>
      </c>
      <c r="IK35" s="19">
        <f t="shared" ca="1" si="320"/>
        <v>1</v>
      </c>
      <c r="IL35" s="19">
        <f t="shared" ca="1" si="320"/>
        <v>0</v>
      </c>
      <c r="IM35" s="19">
        <f t="shared" ca="1" si="320"/>
        <v>0</v>
      </c>
      <c r="IN35" s="19">
        <f t="shared" ca="1" si="320"/>
        <v>0</v>
      </c>
      <c r="IO35" s="19">
        <f t="shared" ca="1" si="320"/>
        <v>0</v>
      </c>
      <c r="IP35" s="19">
        <f t="shared" ca="1" si="320"/>
        <v>0</v>
      </c>
      <c r="IQ35" s="19">
        <f t="shared" ca="1" si="320"/>
        <v>0</v>
      </c>
      <c r="IR35" s="19">
        <f t="shared" ca="1" si="320"/>
        <v>0</v>
      </c>
      <c r="IS35" s="19">
        <f t="shared" ca="1" si="320"/>
        <v>0</v>
      </c>
      <c r="IT35" s="19">
        <f t="shared" ca="1" si="320"/>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0</v>
      </c>
      <c r="JF35" s="19">
        <f t="shared" ca="1" si="253"/>
        <v>0</v>
      </c>
      <c r="JG35" s="19">
        <f t="shared" ca="1" si="253"/>
        <v>1</v>
      </c>
      <c r="JH35" s="19">
        <f t="shared" ca="1" si="253"/>
        <v>0</v>
      </c>
      <c r="JI35" s="19">
        <f t="shared" ca="1" si="253"/>
        <v>1</v>
      </c>
      <c r="JJ35" s="9"/>
      <c r="JK35" s="5" t="b">
        <f t="shared" ca="1" si="299"/>
        <v>0</v>
      </c>
      <c r="JL35" s="5" t="b">
        <f t="shared" ca="1" si="300"/>
        <v>0</v>
      </c>
      <c r="JM35" s="5" t="b">
        <f t="shared" ca="1" si="300"/>
        <v>0</v>
      </c>
      <c r="JN35" s="5" t="b">
        <f t="shared" ca="1" si="300"/>
        <v>1</v>
      </c>
      <c r="JO35" s="144">
        <f t="shared" ca="1" si="301"/>
        <v>1</v>
      </c>
      <c r="JP35" s="144">
        <f t="shared" ca="1" si="301"/>
        <v>1</v>
      </c>
      <c r="JQ35" s="19" t="str">
        <f t="shared" ca="1" si="321"/>
        <v>-</v>
      </c>
      <c r="JR35" s="19" t="str">
        <f t="shared" ca="1" si="321"/>
        <v>-</v>
      </c>
      <c r="JS35" s="19" t="str">
        <f t="shared" ca="1" si="321"/>
        <v>-</v>
      </c>
      <c r="JT35" s="19" t="str">
        <f t="shared" ca="1" si="321"/>
        <v>-</v>
      </c>
      <c r="JU35" s="19">
        <f t="shared" ca="1" si="321"/>
        <v>1</v>
      </c>
      <c r="JV35" s="19">
        <f t="shared" ca="1" si="321"/>
        <v>0.66</v>
      </c>
      <c r="JW35" s="19" t="str">
        <f t="shared" ca="1" si="321"/>
        <v>-</v>
      </c>
      <c r="JX35" s="5" t="b" cm="1">
        <f t="array" aca="1" ref="JX35" ca="1">IF(OR(JY35:KF35&lt;&gt;"-"),TRUE,"-")</f>
        <v>1</v>
      </c>
      <c r="JY35" s="237">
        <f t="shared" ca="1" si="332"/>
        <v>2</v>
      </c>
      <c r="JZ35" s="237">
        <f t="shared" ca="1" si="332"/>
        <v>2</v>
      </c>
      <c r="KA35" s="237">
        <f t="shared" ca="1" si="332"/>
        <v>2</v>
      </c>
      <c r="KB35" s="237">
        <f t="shared" ca="1" si="332"/>
        <v>2</v>
      </c>
      <c r="KC35" s="237">
        <f t="shared" ca="1" si="332"/>
        <v>2</v>
      </c>
      <c r="KD35" s="237">
        <f t="shared" ca="1" si="332"/>
        <v>2</v>
      </c>
      <c r="KE35" s="237">
        <f t="shared" ca="1" si="332"/>
        <v>2</v>
      </c>
      <c r="KF35" s="237">
        <f t="shared" ca="1" si="332"/>
        <v>2</v>
      </c>
      <c r="KG35" s="5" t="str">
        <f t="array" aca="1" ref="KG35" ca="1">IF(OR(KH35:KN35&lt;&gt;"-"),TRUE,"-")</f>
        <v>-</v>
      </c>
      <c r="KH35" s="19" t="str">
        <f t="shared" ca="1" si="323"/>
        <v>-</v>
      </c>
      <c r="KI35" s="19" t="str">
        <f t="shared" ca="1" si="323"/>
        <v>-</v>
      </c>
      <c r="KJ35" s="19" t="str">
        <f t="shared" ca="1" si="323"/>
        <v>-</v>
      </c>
      <c r="KK35" s="19" t="str">
        <f t="shared" ca="1" si="323"/>
        <v>-</v>
      </c>
      <c r="KL35" s="19" t="str">
        <f t="shared" ca="1" si="323"/>
        <v>-</v>
      </c>
      <c r="KM35" s="19" t="str">
        <f t="shared" ca="1" si="323"/>
        <v>-</v>
      </c>
      <c r="KN35" s="19" t="str">
        <f t="shared" ca="1" si="323"/>
        <v>-</v>
      </c>
      <c r="KO35" s="19" t="b">
        <f t="shared" ca="1" si="262"/>
        <v>0</v>
      </c>
      <c r="KP35" s="144">
        <f t="shared" ca="1" si="302"/>
        <v>2</v>
      </c>
      <c r="KQ35" s="19">
        <f t="shared" ca="1" si="262"/>
        <v>2</v>
      </c>
      <c r="KR35" s="19" t="b">
        <f t="shared" ca="1" si="263"/>
        <v>0</v>
      </c>
      <c r="KS35" s="19" t="str">
        <f t="shared" ca="1" si="324"/>
        <v>-</v>
      </c>
      <c r="KT35" s="5" t="str">
        <f t="shared" ca="1" si="303"/>
        <v>-</v>
      </c>
      <c r="KU35" s="5" t="str">
        <f t="shared" ca="1" si="303"/>
        <v>-</v>
      </c>
      <c r="KV35" s="5" t="str">
        <f t="shared" ca="1" si="303"/>
        <v>-</v>
      </c>
      <c r="KW35" s="5" t="str">
        <f t="shared" ca="1" si="303"/>
        <v>-</v>
      </c>
      <c r="KX35" s="19" t="b">
        <f t="shared" ca="1" si="265"/>
        <v>0</v>
      </c>
      <c r="KY35" s="19" t="str">
        <f t="shared" ca="1" si="304"/>
        <v>-</v>
      </c>
      <c r="KZ35" s="19" t="str">
        <f t="shared" ca="1" si="304"/>
        <v>-</v>
      </c>
      <c r="LA35" s="19" t="b">
        <f t="shared" ca="1" si="304"/>
        <v>1</v>
      </c>
      <c r="LB35" s="19">
        <f t="shared" ca="1" si="304"/>
        <v>0.75</v>
      </c>
      <c r="LC35" s="19">
        <f t="shared" ca="1" si="304"/>
        <v>0.75</v>
      </c>
      <c r="LD35" s="19">
        <f t="shared" ca="1" si="304"/>
        <v>0.99</v>
      </c>
      <c r="LE35" s="19">
        <f t="shared" ca="1" si="304"/>
        <v>0.5</v>
      </c>
      <c r="LF35" s="19">
        <f t="shared" ca="1" si="304"/>
        <v>0</v>
      </c>
      <c r="LG35" s="19">
        <f t="shared" ca="1" si="304"/>
        <v>0</v>
      </c>
      <c r="LH35" s="19" t="str">
        <f t="shared" ca="1" si="304"/>
        <v>-</v>
      </c>
      <c r="LI35" s="19" t="str">
        <f t="shared" ca="1" si="304"/>
        <v>-</v>
      </c>
      <c r="LJ35" s="19" t="str">
        <f t="shared" ca="1" si="304"/>
        <v>-</v>
      </c>
      <c r="LK35" s="5">
        <f t="shared" ca="1" si="305"/>
        <v>1</v>
      </c>
      <c r="LL35" s="9"/>
      <c r="LM35" s="19">
        <f t="shared" ca="1" si="304"/>
        <v>70</v>
      </c>
      <c r="LN35" s="19">
        <f t="shared" ca="1" si="325"/>
        <v>50</v>
      </c>
      <c r="LO35" s="19">
        <f t="shared" ca="1" si="325"/>
        <v>80</v>
      </c>
      <c r="LP35" s="19">
        <f t="shared" ca="1" si="325"/>
        <v>50</v>
      </c>
      <c r="LQ35" s="5" t="b" cm="1">
        <f t="array" aca="1" ref="LQ35" ca="1">INDEX(i.meatgrid,$Q35,LQ$7)</f>
        <v>1</v>
      </c>
      <c r="LR35" s="5" t="b" cm="1">
        <f t="array" aca="1" ref="LR35" ca="1">INDEX(i.meatgrid,$Q35,LR$7)</f>
        <v>0</v>
      </c>
      <c r="LS35" s="5" t="str" cm="1">
        <f t="array" aca="1" ref="LS35" ca="1">INDEX(i.meatgrid,$Q35,LS$7)</f>
        <v>-</v>
      </c>
      <c r="LT35" s="5" t="str" cm="1">
        <f t="array" aca="1" ref="LT35" ca="1">INDEX(i.meatgrid,$Q35,LT$7)</f>
        <v>-</v>
      </c>
      <c r="LU35" s="19">
        <f t="shared" ca="1" si="267"/>
        <v>1</v>
      </c>
      <c r="LV35" s="5">
        <f t="shared" ca="1" si="306"/>
        <v>1</v>
      </c>
      <c r="LW35" s="5" cm="1">
        <f t="array" aca="1" ref="LW35" ca="1">INDEX(i.meatgrid,$Q35,LW$7)</f>
        <v>1</v>
      </c>
      <c r="LX35" s="5" cm="1">
        <f t="array" aca="1" ref="LX35" ca="1">INDEX(i.meatgrid,$Q35,LX$7)</f>
        <v>1</v>
      </c>
      <c r="LY35" s="5" cm="1">
        <f t="array" aca="1" ref="LY35" ca="1">INDEX(i.meatgrid,$Q35,LY$7)</f>
        <v>1</v>
      </c>
      <c r="LZ35" s="5" cm="1">
        <f t="array" aca="1" ref="LZ35" ca="1">INDEX(i.meatgrid,$Q35,LZ$7)</f>
        <v>0</v>
      </c>
      <c r="MA35" s="5" cm="1">
        <f t="array" aca="1" ref="MA35" ca="1">INDEX(i.meatgrid,$Q35,MA$7)</f>
        <v>1</v>
      </c>
      <c r="MB35" s="5" cm="1">
        <f t="array" aca="1" ref="MB35" ca="1">INDEX(i.meatgrid,$Q35,MB$7)</f>
        <v>1</v>
      </c>
      <c r="MC35" s="5" cm="1">
        <f t="array" aca="1" ref="MC35" ca="1">INDEX(i.meatgrid,$Q35,MC$7)</f>
        <v>1</v>
      </c>
      <c r="MD35" s="5" cm="1">
        <f t="array" aca="1" ref="MD35" ca="1">INDEX(i.meatgrid,$Q35,MD$7)</f>
        <v>1</v>
      </c>
      <c r="ME35" s="19">
        <f t="shared" ca="1" si="307"/>
        <v>1</v>
      </c>
      <c r="MF35" s="9"/>
      <c r="MG35" s="19" t="b">
        <f t="shared" ca="1" si="325"/>
        <v>0</v>
      </c>
      <c r="MH35" s="19" t="b">
        <f t="shared" ca="1" si="325"/>
        <v>0</v>
      </c>
      <c r="MI35" s="19">
        <f t="shared" ca="1" si="325"/>
        <v>1</v>
      </c>
      <c r="MJ35" s="19">
        <f t="shared" ca="1" si="325"/>
        <v>0.75</v>
      </c>
      <c r="MK35" s="19">
        <f t="shared" ca="1" si="325"/>
        <v>0.75</v>
      </c>
      <c r="ML35" s="19">
        <f t="shared" ca="1" si="325"/>
        <v>0.8</v>
      </c>
      <c r="MM35" s="19">
        <f t="shared" ca="1" si="325"/>
        <v>0.82499999999999996</v>
      </c>
      <c r="MN35" s="19">
        <f t="shared" ca="1" si="325"/>
        <v>0.875</v>
      </c>
      <c r="MO35" s="19">
        <f t="shared" ca="1" si="325"/>
        <v>0.9</v>
      </c>
      <c r="MP35" s="19">
        <f t="shared" ca="1" si="325"/>
        <v>1</v>
      </c>
      <c r="MQ35" s="19">
        <f t="shared" ca="1" si="325"/>
        <v>0.875</v>
      </c>
      <c r="MR35" s="19" t="b">
        <f t="shared" ca="1" si="333"/>
        <v>1</v>
      </c>
      <c r="MS35" s="19">
        <f t="shared" ca="1" si="333"/>
        <v>74.989999999999995</v>
      </c>
      <c r="MT35" s="19" t="str">
        <f t="shared" ca="1" si="333"/>
        <v>-</v>
      </c>
      <c r="MU35" s="19" t="str">
        <f t="shared" ca="1" si="333"/>
        <v>-</v>
      </c>
      <c r="MV35" s="19" t="str">
        <f t="shared" ca="1" si="333"/>
        <v>-</v>
      </c>
      <c r="MW35" s="19" t="str">
        <f t="shared" ca="1" si="333"/>
        <v>-</v>
      </c>
      <c r="MX35" s="19" t="str">
        <f t="shared" ca="1" si="333"/>
        <v>-</v>
      </c>
      <c r="MY35" s="19" t="str">
        <f t="shared" ca="1" si="333"/>
        <v>-</v>
      </c>
      <c r="MZ35" s="19" t="str">
        <f t="shared" ca="1" si="333"/>
        <v>-</v>
      </c>
      <c r="NA35" s="19">
        <f t="shared" ca="1" si="333"/>
        <v>36.99</v>
      </c>
      <c r="NB35" s="19">
        <f t="shared" ca="1" si="333"/>
        <v>36.99</v>
      </c>
      <c r="NC35" s="19" t="str">
        <f t="shared" ca="1" si="333"/>
        <v>-</v>
      </c>
      <c r="ND35" s="19" t="str">
        <f t="shared" ca="1" si="333"/>
        <v>-</v>
      </c>
      <c r="NE35" s="19" t="str">
        <f t="shared" ca="1" si="333"/>
        <v>-</v>
      </c>
      <c r="NF35" s="19" t="str">
        <f t="shared" ca="1" si="333"/>
        <v>-</v>
      </c>
      <c r="NG35" s="19" t="str">
        <f t="shared" ca="1" si="333"/>
        <v>-</v>
      </c>
      <c r="NH35" s="19">
        <f t="shared" ca="1" si="333"/>
        <v>49.99</v>
      </c>
      <c r="NI35" s="19">
        <f t="shared" ca="1" si="333"/>
        <v>49.99</v>
      </c>
      <c r="NJ35" s="19">
        <f t="shared" ca="1" si="333"/>
        <v>49.99</v>
      </c>
      <c r="NK35" s="19">
        <f t="shared" ca="1" si="333"/>
        <v>49.99</v>
      </c>
      <c r="NL35" s="19">
        <f t="shared" ca="1" si="333"/>
        <v>49.99</v>
      </c>
      <c r="NM35" s="19">
        <f t="shared" ca="1" si="333"/>
        <v>49.99</v>
      </c>
      <c r="NN35" s="19">
        <f t="shared" ca="1" si="333"/>
        <v>49.99</v>
      </c>
      <c r="NO35" s="19">
        <f t="shared" ca="1" si="333"/>
        <v>49.99</v>
      </c>
      <c r="NP35" s="19">
        <f t="shared" ca="1" si="333"/>
        <v>412.99</v>
      </c>
      <c r="NQ35" s="19">
        <f t="shared" ca="1" si="333"/>
        <v>412.99</v>
      </c>
      <c r="NR35" s="19" t="str">
        <f t="shared" ca="1" si="333"/>
        <v>-</v>
      </c>
      <c r="NS35" s="19" t="str">
        <f t="shared" ca="1" si="333"/>
        <v>-</v>
      </c>
      <c r="NT35" s="19" t="str">
        <f t="shared" ca="1" si="333"/>
        <v>-</v>
      </c>
      <c r="NU35" s="19" t="str">
        <f t="shared" ca="1" si="333"/>
        <v>-</v>
      </c>
      <c r="NV35" s="19" t="str">
        <f t="shared" ca="1" si="333"/>
        <v>-</v>
      </c>
      <c r="NW35" s="19">
        <f t="shared" ca="1" si="333"/>
        <v>6.8900000000000006</v>
      </c>
      <c r="NX35" s="19">
        <f t="shared" ca="1" si="333"/>
        <v>6.8900000000000006</v>
      </c>
      <c r="NY35" s="19">
        <f t="shared" ca="1" si="333"/>
        <v>6.8900000000000006</v>
      </c>
      <c r="NZ35" s="19">
        <f t="shared" ca="1" si="333"/>
        <v>6.8900000000000006</v>
      </c>
      <c r="OA35" s="19">
        <f t="shared" ca="1" si="333"/>
        <v>6.8900000000000006</v>
      </c>
      <c r="OB35" s="19">
        <f t="shared" ca="1" si="333"/>
        <v>6.8900000000000006</v>
      </c>
      <c r="OC35" s="19">
        <f t="shared" ca="1" si="333"/>
        <v>6.8900000000000006</v>
      </c>
      <c r="OD35" s="19">
        <f t="shared" ca="1" si="333"/>
        <v>6.8900000000000006</v>
      </c>
      <c r="OE35" s="19">
        <f t="shared" ca="1" si="333"/>
        <v>346.99</v>
      </c>
      <c r="OF35" s="19">
        <f t="shared" ca="1" si="333"/>
        <v>346.99</v>
      </c>
      <c r="OG35" s="19" t="str">
        <f t="shared" ca="1" si="333"/>
        <v>-</v>
      </c>
      <c r="OH35" s="19" t="str">
        <f t="shared" ca="1" si="333"/>
        <v>-</v>
      </c>
      <c r="OI35" s="19" t="str">
        <f t="shared" ca="1" si="333"/>
        <v>-</v>
      </c>
      <c r="OJ35" s="19" t="str">
        <f t="shared" ca="1" si="333"/>
        <v>-</v>
      </c>
      <c r="OK35" s="19" t="str">
        <f t="shared" ca="1" si="333"/>
        <v>-</v>
      </c>
      <c r="OL35" s="19">
        <f t="shared" ca="1" si="326"/>
        <v>0</v>
      </c>
      <c r="OM35" s="24">
        <v>0</v>
      </c>
    </row>
    <row r="36" spans="1:40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237" t="str">
        <f t="shared" ca="1" si="328"/>
        <v>-</v>
      </c>
      <c r="AV36" s="237" t="str">
        <f t="shared" ca="1" si="328"/>
        <v>-</v>
      </c>
      <c r="AW36" s="9"/>
      <c r="AX36" s="5" t="b">
        <f t="shared" ca="1" si="280"/>
        <v>1</v>
      </c>
      <c r="AY36" s="5" t="str">
        <f t="shared" ca="1" si="280"/>
        <v>-</v>
      </c>
      <c r="AZ36" s="5" t="str">
        <f t="shared" ca="1" si="280"/>
        <v>-</v>
      </c>
      <c r="BA36" s="5" t="str">
        <f t="shared" ca="1" si="280"/>
        <v>-</v>
      </c>
      <c r="BB36" s="5" t="b">
        <f t="shared" ca="1" si="280"/>
        <v>0</v>
      </c>
      <c r="BC36" s="144">
        <f t="shared" ca="1" si="280"/>
        <v>0.25</v>
      </c>
      <c r="BD36" s="19" t="b">
        <f t="shared" ca="1" si="281"/>
        <v>1</v>
      </c>
      <c r="BE36" s="9"/>
      <c r="BF36" s="5" t="str">
        <f t="shared" ca="1" si="282"/>
        <v>-</v>
      </c>
      <c r="BG36" s="19" t="str">
        <f t="shared" ca="1" si="283"/>
        <v>-</v>
      </c>
      <c r="BH36" s="19" t="str">
        <f t="shared" ca="1" si="283"/>
        <v>-</v>
      </c>
      <c r="BI36" s="19" t="str">
        <f t="shared" ca="1" si="283"/>
        <v>-</v>
      </c>
      <c r="BJ36" s="5" t="str">
        <f t="shared" ca="1" si="284"/>
        <v>-</v>
      </c>
      <c r="BK36" s="19" t="str">
        <f t="shared" ca="1" si="285"/>
        <v>-</v>
      </c>
      <c r="BL36" s="5" t="str">
        <f t="shared" ca="1" si="286"/>
        <v>-</v>
      </c>
      <c r="BM36" s="19" t="str">
        <f t="shared" ca="1" si="287"/>
        <v>-</v>
      </c>
      <c r="BN36" s="19" t="str">
        <f t="shared" ca="1" si="287"/>
        <v>-</v>
      </c>
      <c r="BO36" s="19" t="str">
        <f t="shared" ca="1" si="287"/>
        <v>-</v>
      </c>
      <c r="BP36" s="5" t="str">
        <f t="shared" ca="1" si="288"/>
        <v>-</v>
      </c>
      <c r="BQ36" s="9"/>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19" t="str">
        <f t="shared" ca="1" si="289"/>
        <v>-</v>
      </c>
      <c r="CA36" s="19" t="str">
        <f t="shared" ca="1" si="289"/>
        <v>-</v>
      </c>
      <c r="CB36" s="9"/>
      <c r="CC36" s="237" t="b">
        <f t="shared" ref="CC36:CG37" ca="1" si="337">OFFSET(CC36,-1,0)</f>
        <v>1</v>
      </c>
      <c r="CD36" s="12" t="b">
        <v>1</v>
      </c>
      <c r="CE36" s="237" t="b">
        <f t="shared" ca="1" si="337"/>
        <v>1</v>
      </c>
      <c r="CF36" s="251">
        <f t="shared" ca="1" si="329"/>
        <v>2231101</v>
      </c>
      <c r="CG36" s="237" t="b">
        <f t="shared" ca="1" si="337"/>
        <v>0</v>
      </c>
      <c r="CH36" s="12" t="s">
        <v>34</v>
      </c>
      <c r="CI36" s="19" t="b">
        <f t="shared" ca="1" si="290"/>
        <v>1</v>
      </c>
      <c r="CJ36" s="237">
        <f t="shared" ca="1" si="330"/>
        <v>2231107</v>
      </c>
      <c r="CK36" s="19" t="str">
        <f t="shared" ca="1" si="290"/>
        <v>-</v>
      </c>
      <c r="CL36" s="19">
        <f t="shared" ca="1" si="290"/>
        <v>1</v>
      </c>
      <c r="CM36" s="19">
        <f t="shared" ca="1" si="290"/>
        <v>1</v>
      </c>
      <c r="CN36" s="9"/>
      <c r="CO36" s="444">
        <f t="shared" ca="1" si="291"/>
        <v>652</v>
      </c>
      <c r="CP36" s="444">
        <f t="shared" ca="1" si="291"/>
        <v>686</v>
      </c>
      <c r="CQ36" s="444">
        <f t="shared" ca="1" si="291"/>
        <v>721</v>
      </c>
      <c r="CR36" s="152">
        <f t="shared" ca="1" si="292"/>
        <v>378</v>
      </c>
      <c r="CS36" s="152">
        <f t="shared" ca="1" si="292"/>
        <v>413</v>
      </c>
      <c r="CT36" s="152">
        <f t="shared" ca="1" si="292"/>
        <v>448</v>
      </c>
      <c r="CU36" s="19" t="str">
        <f t="shared" ca="1" si="293"/>
        <v>-</v>
      </c>
      <c r="CV36" s="12" t="b">
        <v>0</v>
      </c>
      <c r="CW36" s="12" t="b">
        <v>0</v>
      </c>
      <c r="CX36" s="12" t="b">
        <v>1</v>
      </c>
      <c r="CY36" s="12" t="b">
        <v>0</v>
      </c>
      <c r="CZ36" s="19" t="b">
        <f t="shared" ca="1" si="237"/>
        <v>1</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9">
        <f t="shared" ca="1" si="236"/>
        <v>0</v>
      </c>
      <c r="DL36" s="19">
        <f t="shared" ca="1" si="236"/>
        <v>0</v>
      </c>
      <c r="DM36" s="12">
        <v>3</v>
      </c>
      <c r="DN36" s="12">
        <v>3</v>
      </c>
      <c r="DO36" s="19">
        <f t="shared" ca="1" si="331"/>
        <v>0</v>
      </c>
      <c r="DP36" s="12">
        <v>1</v>
      </c>
      <c r="DQ36" s="12">
        <v>-1</v>
      </c>
      <c r="DR36" s="19" t="str">
        <f t="shared" ca="1" si="317"/>
        <v>-</v>
      </c>
      <c r="DS36" s="19" t="str">
        <f t="shared" ca="1" si="317"/>
        <v>-</v>
      </c>
      <c r="DT36" s="19" t="str">
        <f t="shared" ca="1" si="317"/>
        <v>-</v>
      </c>
      <c r="DU36" s="251">
        <f t="shared" ca="1" si="318"/>
        <v>0</v>
      </c>
      <c r="DV36" s="251">
        <f t="shared" si="318"/>
        <v>1</v>
      </c>
      <c r="DW36" s="251">
        <f t="shared" si="318"/>
        <v>-1</v>
      </c>
      <c r="DX36" s="19" t="str">
        <f t="shared" ca="1" si="236"/>
        <v>-</v>
      </c>
      <c r="DY36" s="19" t="str">
        <f t="shared" ca="1" si="236"/>
        <v>-</v>
      </c>
      <c r="DZ36" s="19" t="str">
        <f t="shared" ca="1" si="236"/>
        <v>-</v>
      </c>
      <c r="EA36" s="19" t="str">
        <f t="shared" ca="1" si="236"/>
        <v>-</v>
      </c>
      <c r="EB36" s="19" t="str">
        <f t="shared" ca="1" si="236"/>
        <v>-</v>
      </c>
      <c r="EC36" s="19" t="str">
        <f t="shared" ca="1" si="236"/>
        <v>-</v>
      </c>
      <c r="ED36" s="19">
        <f t="shared" ca="1" si="317"/>
        <v>0</v>
      </c>
      <c r="EE36" s="19">
        <f t="shared" ca="1" si="294"/>
        <v>0</v>
      </c>
      <c r="EF36" s="19">
        <f t="shared" ca="1" si="294"/>
        <v>0</v>
      </c>
      <c r="EG36" s="19">
        <f t="shared" ca="1" si="294"/>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6"/>
        <v>0</v>
      </c>
      <c r="GH36" s="19">
        <f t="shared" ca="1" si="336"/>
        <v>0</v>
      </c>
      <c r="GI36" s="19">
        <f t="shared" ca="1" si="336"/>
        <v>0</v>
      </c>
      <c r="GJ36" s="19">
        <f t="shared" ca="1" si="336"/>
        <v>0</v>
      </c>
      <c r="GK36" s="19">
        <f t="shared" ca="1" si="336"/>
        <v>0</v>
      </c>
      <c r="GL36" s="19">
        <f t="shared" ca="1" si="336"/>
        <v>0</v>
      </c>
      <c r="GM36" s="19">
        <f t="shared" ca="1" si="336"/>
        <v>0</v>
      </c>
      <c r="GN36" s="19">
        <f t="shared" ca="1" si="336"/>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19">
        <f t="shared" ca="1" si="335"/>
        <v>0</v>
      </c>
      <c r="HX36" s="19">
        <f t="shared" ca="1" si="335"/>
        <v>0</v>
      </c>
      <c r="HY36" s="19">
        <f t="shared" ca="1" si="335"/>
        <v>0</v>
      </c>
      <c r="HZ36" s="19">
        <f t="shared" ca="1" si="335"/>
        <v>0</v>
      </c>
      <c r="IA36" s="19">
        <f t="shared" ca="1" si="335"/>
        <v>0</v>
      </c>
      <c r="IB36" s="19">
        <f t="shared" ca="1" si="335"/>
        <v>0</v>
      </c>
      <c r="IC36" s="19">
        <f t="shared" ca="1" si="335"/>
        <v>0</v>
      </c>
      <c r="ID36" s="19">
        <f t="shared" ca="1" si="335"/>
        <v>0</v>
      </c>
      <c r="IE36" s="5">
        <f t="shared" ca="1" si="297"/>
        <v>67</v>
      </c>
      <c r="IF36" s="9"/>
      <c r="IG36" s="5">
        <f t="shared" ca="1" si="298"/>
        <v>1</v>
      </c>
      <c r="IH36" s="5" t="b">
        <f t="shared" ca="1" si="298"/>
        <v>0</v>
      </c>
      <c r="II36" s="19">
        <f t="shared" ca="1" si="320"/>
        <v>0</v>
      </c>
      <c r="IJ36" s="5">
        <f t="shared" ca="1" si="298"/>
        <v>55</v>
      </c>
      <c r="IK36" s="19">
        <f t="shared" ca="1" si="320"/>
        <v>1</v>
      </c>
      <c r="IL36" s="19">
        <f t="shared" ca="1" si="320"/>
        <v>0</v>
      </c>
      <c r="IM36" s="19">
        <f t="shared" ca="1" si="320"/>
        <v>0</v>
      </c>
      <c r="IN36" s="19">
        <f t="shared" ca="1" si="320"/>
        <v>0</v>
      </c>
      <c r="IO36" s="19">
        <f t="shared" ca="1" si="320"/>
        <v>0</v>
      </c>
      <c r="IP36" s="19">
        <f t="shared" ca="1" si="320"/>
        <v>0</v>
      </c>
      <c r="IQ36" s="19">
        <f t="shared" ca="1" si="320"/>
        <v>0</v>
      </c>
      <c r="IR36" s="19">
        <f t="shared" ca="1" si="320"/>
        <v>0</v>
      </c>
      <c r="IS36" s="19">
        <f t="shared" ca="1" si="320"/>
        <v>0</v>
      </c>
      <c r="IT36" s="19">
        <f t="shared" ca="1" si="320"/>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0</v>
      </c>
      <c r="JF36" s="19">
        <f t="shared" ca="1" si="253"/>
        <v>0</v>
      </c>
      <c r="JG36" s="19">
        <f t="shared" ca="1" si="253"/>
        <v>1</v>
      </c>
      <c r="JH36" s="19">
        <f t="shared" ca="1" si="253"/>
        <v>0</v>
      </c>
      <c r="JI36" s="19">
        <f t="shared" ca="1" si="253"/>
        <v>1</v>
      </c>
      <c r="JJ36" s="9"/>
      <c r="JK36" s="5" t="b">
        <f t="shared" ca="1" si="299"/>
        <v>0</v>
      </c>
      <c r="JL36" s="5" t="b">
        <f t="shared" ca="1" si="300"/>
        <v>0</v>
      </c>
      <c r="JM36" s="5" t="b">
        <f t="shared" ca="1" si="300"/>
        <v>0</v>
      </c>
      <c r="JN36" s="5" t="b">
        <f t="shared" ca="1" si="300"/>
        <v>1</v>
      </c>
      <c r="JO36" s="144">
        <f t="shared" ca="1" si="301"/>
        <v>1</v>
      </c>
      <c r="JP36" s="144">
        <f t="shared" ca="1" si="301"/>
        <v>1</v>
      </c>
      <c r="JQ36" s="19" t="str">
        <f t="shared" ca="1" si="321"/>
        <v>-</v>
      </c>
      <c r="JR36" s="19" t="str">
        <f t="shared" ca="1" si="321"/>
        <v>-</v>
      </c>
      <c r="JS36" s="19" t="str">
        <f t="shared" ca="1" si="321"/>
        <v>-</v>
      </c>
      <c r="JT36" s="19" t="str">
        <f t="shared" ca="1" si="321"/>
        <v>-</v>
      </c>
      <c r="JU36" s="19">
        <f t="shared" ca="1" si="321"/>
        <v>1</v>
      </c>
      <c r="JV36" s="19">
        <f t="shared" ca="1" si="321"/>
        <v>0.66</v>
      </c>
      <c r="JW36" s="19" t="str">
        <f t="shared" ca="1" si="321"/>
        <v>-</v>
      </c>
      <c r="JX36" s="5" t="b" cm="1">
        <f t="array" aca="1" ref="JX36" ca="1">IF(OR(JY36:KF36&lt;&gt;"-"),TRUE,"-")</f>
        <v>1</v>
      </c>
      <c r="JY36" s="237">
        <f t="shared" ca="1" si="332"/>
        <v>2</v>
      </c>
      <c r="JZ36" s="237">
        <f t="shared" ca="1" si="332"/>
        <v>2</v>
      </c>
      <c r="KA36" s="237">
        <f t="shared" ca="1" si="332"/>
        <v>2</v>
      </c>
      <c r="KB36" s="237">
        <f t="shared" ca="1" si="332"/>
        <v>2</v>
      </c>
      <c r="KC36" s="237">
        <f t="shared" ca="1" si="332"/>
        <v>2</v>
      </c>
      <c r="KD36" s="237">
        <f t="shared" ca="1" si="332"/>
        <v>2</v>
      </c>
      <c r="KE36" s="237">
        <f t="shared" ca="1" si="332"/>
        <v>2</v>
      </c>
      <c r="KF36" s="237">
        <f t="shared" ca="1" si="332"/>
        <v>2</v>
      </c>
      <c r="KG36" s="5" t="str">
        <f t="array" aca="1" ref="KG36" ca="1">IF(OR(KH36:KN36&lt;&gt;"-"),TRUE,"-")</f>
        <v>-</v>
      </c>
      <c r="KH36" s="19" t="str">
        <f t="shared" ca="1" si="323"/>
        <v>-</v>
      </c>
      <c r="KI36" s="19" t="str">
        <f t="shared" ca="1" si="323"/>
        <v>-</v>
      </c>
      <c r="KJ36" s="19" t="str">
        <f t="shared" ca="1" si="323"/>
        <v>-</v>
      </c>
      <c r="KK36" s="19" t="str">
        <f t="shared" ca="1" si="323"/>
        <v>-</v>
      </c>
      <c r="KL36" s="19" t="str">
        <f t="shared" ca="1" si="323"/>
        <v>-</v>
      </c>
      <c r="KM36" s="19" t="str">
        <f t="shared" ca="1" si="323"/>
        <v>-</v>
      </c>
      <c r="KN36" s="19" t="str">
        <f t="shared" ca="1" si="323"/>
        <v>-</v>
      </c>
      <c r="KO36" s="19" t="b">
        <f t="shared" ca="1" si="262"/>
        <v>0</v>
      </c>
      <c r="KP36" s="144">
        <f t="shared" ca="1" si="302"/>
        <v>2</v>
      </c>
      <c r="KQ36" s="19">
        <f t="shared" ca="1" si="262"/>
        <v>2</v>
      </c>
      <c r="KR36" s="19" t="b">
        <f t="shared" ca="1" si="263"/>
        <v>0</v>
      </c>
      <c r="KS36" s="19" t="str">
        <f t="shared" ca="1" si="324"/>
        <v>-</v>
      </c>
      <c r="KT36" s="5" t="str">
        <f t="shared" ca="1" si="303"/>
        <v>-</v>
      </c>
      <c r="KU36" s="5" t="str">
        <f t="shared" ca="1" si="303"/>
        <v>-</v>
      </c>
      <c r="KV36" s="5" t="str">
        <f t="shared" ca="1" si="303"/>
        <v>-</v>
      </c>
      <c r="KW36" s="5" t="str">
        <f t="shared" ca="1" si="303"/>
        <v>-</v>
      </c>
      <c r="KX36" s="19" t="b">
        <f t="shared" ca="1" si="265"/>
        <v>0</v>
      </c>
      <c r="KY36" s="19" t="str">
        <f t="shared" ca="1" si="304"/>
        <v>-</v>
      </c>
      <c r="KZ36" s="19" t="str">
        <f t="shared" ca="1" si="304"/>
        <v>-</v>
      </c>
      <c r="LA36" s="19" t="b">
        <f t="shared" ca="1" si="304"/>
        <v>1</v>
      </c>
      <c r="LB36" s="19">
        <f t="shared" ca="1" si="304"/>
        <v>0.75</v>
      </c>
      <c r="LC36" s="19">
        <f t="shared" ca="1" si="304"/>
        <v>0.75</v>
      </c>
      <c r="LD36" s="19">
        <f t="shared" ca="1" si="304"/>
        <v>0.99</v>
      </c>
      <c r="LE36" s="19">
        <f t="shared" ca="1" si="304"/>
        <v>0.5</v>
      </c>
      <c r="LF36" s="19">
        <f t="shared" ca="1" si="304"/>
        <v>0</v>
      </c>
      <c r="LG36" s="19">
        <f t="shared" ca="1" si="304"/>
        <v>0</v>
      </c>
      <c r="LH36" s="19" t="str">
        <f t="shared" ca="1" si="304"/>
        <v>-</v>
      </c>
      <c r="LI36" s="19" t="str">
        <f t="shared" ca="1" si="304"/>
        <v>-</v>
      </c>
      <c r="LJ36" s="19" t="str">
        <f t="shared" ca="1" si="304"/>
        <v>-</v>
      </c>
      <c r="LK36" s="5">
        <f t="shared" ca="1" si="305"/>
        <v>1</v>
      </c>
      <c r="LL36" s="9"/>
      <c r="LM36" s="19">
        <f t="shared" ca="1" si="304"/>
        <v>70</v>
      </c>
      <c r="LN36" s="19">
        <f t="shared" ca="1" si="325"/>
        <v>50</v>
      </c>
      <c r="LO36" s="19">
        <f t="shared" ca="1" si="325"/>
        <v>80</v>
      </c>
      <c r="LP36" s="19">
        <f t="shared" ca="1" si="325"/>
        <v>50</v>
      </c>
      <c r="LQ36" s="5" t="b" cm="1">
        <f t="array" aca="1" ref="LQ36" ca="1">INDEX(i.meatgrid,$Q36,LQ$7)</f>
        <v>1</v>
      </c>
      <c r="LR36" s="5" t="b" cm="1">
        <f t="array" aca="1" ref="LR36" ca="1">INDEX(i.meatgrid,$Q36,LR$7)</f>
        <v>0</v>
      </c>
      <c r="LS36" s="5" t="str" cm="1">
        <f t="array" aca="1" ref="LS36" ca="1">INDEX(i.meatgrid,$Q36,LS$7)</f>
        <v>-</v>
      </c>
      <c r="LT36" s="5" t="str" cm="1">
        <f t="array" aca="1" ref="LT36" ca="1">INDEX(i.meatgrid,$Q36,LT$7)</f>
        <v>-</v>
      </c>
      <c r="LU36" s="19">
        <f t="shared" ca="1" si="267"/>
        <v>1</v>
      </c>
      <c r="LV36" s="5">
        <f t="shared" ca="1" si="306"/>
        <v>1</v>
      </c>
      <c r="LW36" s="5" cm="1">
        <f t="array" aca="1" ref="LW36" ca="1">INDEX(i.meatgrid,$Q36,LW$7)</f>
        <v>1</v>
      </c>
      <c r="LX36" s="5" cm="1">
        <f t="array" aca="1" ref="LX36" ca="1">INDEX(i.meatgrid,$Q36,LX$7)</f>
        <v>1</v>
      </c>
      <c r="LY36" s="5" cm="1">
        <f t="array" aca="1" ref="LY36" ca="1">INDEX(i.meatgrid,$Q36,LY$7)</f>
        <v>1</v>
      </c>
      <c r="LZ36" s="5" cm="1">
        <f t="array" aca="1" ref="LZ36" ca="1">INDEX(i.meatgrid,$Q36,LZ$7)</f>
        <v>0</v>
      </c>
      <c r="MA36" s="5" cm="1">
        <f t="array" aca="1" ref="MA36" ca="1">INDEX(i.meatgrid,$Q36,MA$7)</f>
        <v>1</v>
      </c>
      <c r="MB36" s="5" cm="1">
        <f t="array" aca="1" ref="MB36" ca="1">INDEX(i.meatgrid,$Q36,MB$7)</f>
        <v>1</v>
      </c>
      <c r="MC36" s="5" cm="1">
        <f t="array" aca="1" ref="MC36" ca="1">INDEX(i.meatgrid,$Q36,MC$7)</f>
        <v>1</v>
      </c>
      <c r="MD36" s="5" cm="1">
        <f t="array" aca="1" ref="MD36" ca="1">INDEX(i.meatgrid,$Q36,MD$7)</f>
        <v>1</v>
      </c>
      <c r="ME36" s="19">
        <f t="shared" ca="1" si="307"/>
        <v>1</v>
      </c>
      <c r="MF36" s="9"/>
      <c r="MG36" s="19" t="b">
        <f t="shared" ca="1" si="325"/>
        <v>0</v>
      </c>
      <c r="MH36" s="19" t="b">
        <f t="shared" ca="1" si="325"/>
        <v>0</v>
      </c>
      <c r="MI36" s="19">
        <f t="shared" ca="1" si="325"/>
        <v>1</v>
      </c>
      <c r="MJ36" s="19">
        <f t="shared" ca="1" si="325"/>
        <v>0.75</v>
      </c>
      <c r="MK36" s="19">
        <f t="shared" ca="1" si="325"/>
        <v>0.75</v>
      </c>
      <c r="ML36" s="19">
        <f t="shared" ca="1" si="325"/>
        <v>0.8</v>
      </c>
      <c r="MM36" s="19">
        <f t="shared" ca="1" si="325"/>
        <v>0.82499999999999996</v>
      </c>
      <c r="MN36" s="19">
        <f t="shared" ca="1" si="325"/>
        <v>0.875</v>
      </c>
      <c r="MO36" s="19">
        <f t="shared" ca="1" si="325"/>
        <v>0.9</v>
      </c>
      <c r="MP36" s="19">
        <f t="shared" ca="1" si="325"/>
        <v>1</v>
      </c>
      <c r="MQ36" s="19">
        <f t="shared" ca="1" si="325"/>
        <v>0.875</v>
      </c>
      <c r="MR36" s="19" t="b">
        <f t="shared" ca="1" si="333"/>
        <v>1</v>
      </c>
      <c r="MS36" s="19">
        <f t="shared" ca="1" si="333"/>
        <v>74.989999999999995</v>
      </c>
      <c r="MT36" s="19" t="str">
        <f t="shared" ca="1" si="333"/>
        <v>-</v>
      </c>
      <c r="MU36" s="19" t="str">
        <f t="shared" ca="1" si="333"/>
        <v>-</v>
      </c>
      <c r="MV36" s="19" t="str">
        <f t="shared" ca="1" si="333"/>
        <v>-</v>
      </c>
      <c r="MW36" s="19" t="str">
        <f t="shared" ca="1" si="333"/>
        <v>-</v>
      </c>
      <c r="MX36" s="19" t="str">
        <f t="shared" ca="1" si="333"/>
        <v>-</v>
      </c>
      <c r="MY36" s="19" t="str">
        <f t="shared" ca="1" si="333"/>
        <v>-</v>
      </c>
      <c r="MZ36" s="19" t="str">
        <f t="shared" ca="1" si="333"/>
        <v>-</v>
      </c>
      <c r="NA36" s="19">
        <f t="shared" ca="1" si="333"/>
        <v>36.99</v>
      </c>
      <c r="NB36" s="19">
        <f t="shared" ca="1" si="333"/>
        <v>36.99</v>
      </c>
      <c r="NC36" s="19" t="str">
        <f t="shared" ca="1" si="333"/>
        <v>-</v>
      </c>
      <c r="ND36" s="19" t="str">
        <f t="shared" ca="1" si="333"/>
        <v>-</v>
      </c>
      <c r="NE36" s="19" t="str">
        <f t="shared" ca="1" si="333"/>
        <v>-</v>
      </c>
      <c r="NF36" s="19" t="str">
        <f t="shared" ca="1" si="333"/>
        <v>-</v>
      </c>
      <c r="NG36" s="19" t="str">
        <f t="shared" ca="1" si="333"/>
        <v>-</v>
      </c>
      <c r="NH36" s="19">
        <f t="shared" ca="1" si="333"/>
        <v>49.99</v>
      </c>
      <c r="NI36" s="19">
        <f t="shared" ca="1" si="333"/>
        <v>49.99</v>
      </c>
      <c r="NJ36" s="19">
        <f t="shared" ca="1" si="333"/>
        <v>49.99</v>
      </c>
      <c r="NK36" s="19">
        <f t="shared" ca="1" si="333"/>
        <v>49.99</v>
      </c>
      <c r="NL36" s="19">
        <f t="shared" ca="1" si="333"/>
        <v>49.99</v>
      </c>
      <c r="NM36" s="19">
        <f t="shared" ca="1" si="333"/>
        <v>49.99</v>
      </c>
      <c r="NN36" s="19">
        <f t="shared" ca="1" si="333"/>
        <v>49.99</v>
      </c>
      <c r="NO36" s="19">
        <f t="shared" ca="1" si="333"/>
        <v>49.99</v>
      </c>
      <c r="NP36" s="19">
        <f t="shared" ca="1" si="333"/>
        <v>412.99</v>
      </c>
      <c r="NQ36" s="19">
        <f t="shared" ca="1" si="333"/>
        <v>412.99</v>
      </c>
      <c r="NR36" s="19" t="str">
        <f t="shared" ca="1" si="333"/>
        <v>-</v>
      </c>
      <c r="NS36" s="19" t="str">
        <f t="shared" ca="1" si="333"/>
        <v>-</v>
      </c>
      <c r="NT36" s="19" t="str">
        <f t="shared" ca="1" si="333"/>
        <v>-</v>
      </c>
      <c r="NU36" s="19" t="str">
        <f t="shared" ca="1" si="333"/>
        <v>-</v>
      </c>
      <c r="NV36" s="19" t="str">
        <f t="shared" ca="1" si="333"/>
        <v>-</v>
      </c>
      <c r="NW36" s="19">
        <f t="shared" ca="1" si="333"/>
        <v>6.8900000000000006</v>
      </c>
      <c r="NX36" s="19">
        <f t="shared" ca="1" si="333"/>
        <v>6.8900000000000006</v>
      </c>
      <c r="NY36" s="19">
        <f t="shared" ca="1" si="333"/>
        <v>6.8900000000000006</v>
      </c>
      <c r="NZ36" s="19">
        <f t="shared" ca="1" si="333"/>
        <v>6.8900000000000006</v>
      </c>
      <c r="OA36" s="19">
        <f t="shared" ca="1" si="333"/>
        <v>6.8900000000000006</v>
      </c>
      <c r="OB36" s="19">
        <f t="shared" ca="1" si="333"/>
        <v>6.8900000000000006</v>
      </c>
      <c r="OC36" s="19">
        <f t="shared" ca="1" si="333"/>
        <v>6.8900000000000006</v>
      </c>
      <c r="OD36" s="19">
        <f t="shared" ca="1" si="333"/>
        <v>6.8900000000000006</v>
      </c>
      <c r="OE36" s="19">
        <f t="shared" ca="1" si="333"/>
        <v>346.99</v>
      </c>
      <c r="OF36" s="19">
        <f t="shared" ca="1" si="333"/>
        <v>346.99</v>
      </c>
      <c r="OG36" s="19" t="str">
        <f t="shared" ca="1" si="333"/>
        <v>-</v>
      </c>
      <c r="OH36" s="19" t="str">
        <f t="shared" ca="1" si="333"/>
        <v>-</v>
      </c>
      <c r="OI36" s="19" t="str">
        <f t="shared" ca="1" si="333"/>
        <v>-</v>
      </c>
      <c r="OJ36" s="19" t="str">
        <f t="shared" ca="1" si="333"/>
        <v>-</v>
      </c>
      <c r="OK36" s="19" t="str">
        <f t="shared" ca="1" si="333"/>
        <v>-</v>
      </c>
      <c r="OL36" s="19">
        <f t="shared" ca="1" si="326"/>
        <v>0</v>
      </c>
      <c r="OM36" s="24">
        <v>0</v>
      </c>
    </row>
    <row r="37" spans="1:40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237" t="str">
        <f t="shared" ca="1" si="328"/>
        <v>-</v>
      </c>
      <c r="AV37" s="237" t="str">
        <f t="shared" ca="1" si="328"/>
        <v>-</v>
      </c>
      <c r="AW37" s="9"/>
      <c r="AX37" s="5" t="b">
        <f t="shared" ca="1" si="280"/>
        <v>1</v>
      </c>
      <c r="AY37" s="5" t="str">
        <f t="shared" ca="1" si="280"/>
        <v>-</v>
      </c>
      <c r="AZ37" s="5" t="str">
        <f t="shared" ca="1" si="280"/>
        <v>-</v>
      </c>
      <c r="BA37" s="5" t="str">
        <f t="shared" ca="1" si="280"/>
        <v>-</v>
      </c>
      <c r="BB37" s="5" t="b">
        <f t="shared" ca="1" si="280"/>
        <v>0</v>
      </c>
      <c r="BC37" s="144">
        <f t="shared" ca="1" si="280"/>
        <v>0.25</v>
      </c>
      <c r="BD37" s="19" t="b">
        <f t="shared" ca="1" si="281"/>
        <v>1</v>
      </c>
      <c r="BE37" s="9"/>
      <c r="BF37" s="5" t="str">
        <f t="shared" ca="1" si="282"/>
        <v>-</v>
      </c>
      <c r="BG37" s="19" t="str">
        <f t="shared" ca="1" si="283"/>
        <v>-</v>
      </c>
      <c r="BH37" s="19" t="str">
        <f t="shared" ca="1" si="283"/>
        <v>-</v>
      </c>
      <c r="BI37" s="19" t="str">
        <f t="shared" ca="1" si="283"/>
        <v>-</v>
      </c>
      <c r="BJ37" s="5" t="str">
        <f t="shared" ca="1" si="284"/>
        <v>-</v>
      </c>
      <c r="BK37" s="19" t="str">
        <f t="shared" ca="1" si="285"/>
        <v>-</v>
      </c>
      <c r="BL37" s="5" t="str">
        <f t="shared" ca="1" si="286"/>
        <v>-</v>
      </c>
      <c r="BM37" s="19" t="str">
        <f t="shared" ca="1" si="287"/>
        <v>-</v>
      </c>
      <c r="BN37" s="19" t="str">
        <f t="shared" ca="1" si="287"/>
        <v>-</v>
      </c>
      <c r="BO37" s="19" t="str">
        <f t="shared" ca="1" si="287"/>
        <v>-</v>
      </c>
      <c r="BP37" s="5" t="str">
        <f t="shared" ca="1" si="288"/>
        <v>-</v>
      </c>
      <c r="BQ37" s="9"/>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19" t="str">
        <f t="shared" ca="1" si="289"/>
        <v>-</v>
      </c>
      <c r="CA37" s="19" t="str">
        <f t="shared" ca="1" si="289"/>
        <v>-</v>
      </c>
      <c r="CB37" s="9"/>
      <c r="CC37" s="237" t="b">
        <f t="shared" ca="1" si="337"/>
        <v>1</v>
      </c>
      <c r="CD37" s="12" t="b">
        <v>1</v>
      </c>
      <c r="CE37" s="237" t="b">
        <f t="shared" ref="CE37" ca="1" si="340">OFFSET(CE37,-1,0)</f>
        <v>1</v>
      </c>
      <c r="CF37" s="252">
        <f t="shared" ref="CF37" ca="1" si="341">OFFSET($CJ37,-$AK37,0)</f>
        <v>2231107</v>
      </c>
      <c r="CG37" s="12" t="b">
        <v>1</v>
      </c>
      <c r="CH37" s="12">
        <v>0</v>
      </c>
      <c r="CI37" s="12" t="b">
        <v>0</v>
      </c>
      <c r="CJ37" s="237">
        <f t="shared" ca="1" si="330"/>
        <v>2231108</v>
      </c>
      <c r="CK37" s="19" t="str">
        <f t="shared" ca="1" si="290"/>
        <v>-</v>
      </c>
      <c r="CL37" s="12">
        <v>1</v>
      </c>
      <c r="CM37" s="12">
        <v>1</v>
      </c>
      <c r="CN37" s="9"/>
      <c r="CO37" s="444">
        <f t="shared" ca="1" si="291"/>
        <v>652</v>
      </c>
      <c r="CP37" s="444">
        <f t="shared" ca="1" si="291"/>
        <v>686</v>
      </c>
      <c r="CQ37" s="444">
        <f t="shared" ca="1" si="291"/>
        <v>721</v>
      </c>
      <c r="CR37" s="152">
        <f t="shared" ca="1" si="292"/>
        <v>378</v>
      </c>
      <c r="CS37" s="152">
        <f t="shared" ca="1" si="292"/>
        <v>413</v>
      </c>
      <c r="CT37" s="152">
        <f t="shared" ca="1" si="292"/>
        <v>448</v>
      </c>
      <c r="CU37" s="19" t="str">
        <f t="shared" ca="1" si="293"/>
        <v>-</v>
      </c>
      <c r="CV37" s="19" t="str">
        <f t="shared" ref="CV37:CY37" ca="1" si="342">OFFSET(CV$5,$B37,0)</f>
        <v>-</v>
      </c>
      <c r="CW37" s="19" t="str">
        <f t="shared" ca="1" si="342"/>
        <v>-</v>
      </c>
      <c r="CX37" s="19" t="str">
        <f t="shared" ca="1" si="342"/>
        <v>-</v>
      </c>
      <c r="CY37" s="19" t="str">
        <f t="shared" ca="1" si="342"/>
        <v>-</v>
      </c>
      <c r="CZ37" s="19" t="b">
        <f t="shared" ca="1" si="237"/>
        <v>1</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9">
        <f t="shared" ca="1" si="236"/>
        <v>0</v>
      </c>
      <c r="DL37" s="19">
        <f t="shared" ca="1" si="236"/>
        <v>0</v>
      </c>
      <c r="DM37" s="12">
        <v>1</v>
      </c>
      <c r="DN37" s="12">
        <v>1</v>
      </c>
      <c r="DO37" s="19">
        <f t="shared" ca="1" si="331"/>
        <v>0</v>
      </c>
      <c r="DP37" s="19" t="str">
        <f t="shared" ca="1" si="317"/>
        <v>-</v>
      </c>
      <c r="DQ37" s="19" t="str">
        <f t="shared" ca="1" si="317"/>
        <v>-</v>
      </c>
      <c r="DR37" s="19" t="str">
        <f t="shared" ca="1" si="317"/>
        <v>-</v>
      </c>
      <c r="DS37" s="19" t="str">
        <f t="shared" ref="DS37:EF37" ca="1" si="343">OFFSET(DS$5,$B37,0)</f>
        <v>-</v>
      </c>
      <c r="DT37" s="19" t="str">
        <f t="shared" ca="1" si="343"/>
        <v>-</v>
      </c>
      <c r="DU37" s="19">
        <f t="shared" ca="1" si="343"/>
        <v>0</v>
      </c>
      <c r="DV37" s="19" t="str">
        <f t="shared" ca="1" si="343"/>
        <v>-</v>
      </c>
      <c r="DW37" s="19" t="str">
        <f t="shared" ca="1" si="343"/>
        <v>-</v>
      </c>
      <c r="DX37" s="19" t="str">
        <f t="shared" ca="1" si="343"/>
        <v>-</v>
      </c>
      <c r="DY37" s="19" t="str">
        <f t="shared" ca="1" si="343"/>
        <v>-</v>
      </c>
      <c r="DZ37" s="19" t="str">
        <f t="shared" ca="1" si="343"/>
        <v>-</v>
      </c>
      <c r="EA37" s="19" t="str">
        <f t="shared" ca="1" si="343"/>
        <v>-</v>
      </c>
      <c r="EB37" s="19" t="str">
        <f t="shared" ca="1" si="343"/>
        <v>-</v>
      </c>
      <c r="EC37" s="19" t="str">
        <f t="shared" ca="1" si="343"/>
        <v>-</v>
      </c>
      <c r="ED37" s="19">
        <f t="shared" ca="1" si="343"/>
        <v>0</v>
      </c>
      <c r="EE37" s="19">
        <f t="shared" ca="1" si="343"/>
        <v>0</v>
      </c>
      <c r="EF37" s="19">
        <f t="shared" ca="1" si="343"/>
        <v>0</v>
      </c>
      <c r="EG37" s="124">
        <f t="shared" ref="EG37:EX37" ca="1" si="344">IF(AND($K37=EG$9,$N37=EG$11,$AB37=EG$8,$AI37=EG$12),INDEX(i.FS_Strategy,$AC37+1,$AB37),0)</f>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124">
        <f t="shared" ca="1" si="344"/>
        <v>0</v>
      </c>
      <c r="ER37" s="124">
        <f t="shared" ca="1" si="344"/>
        <v>0</v>
      </c>
      <c r="ES37" s="124">
        <f t="shared" ca="1" si="344"/>
        <v>0</v>
      </c>
      <c r="ET37" s="124">
        <f t="shared" ca="1" si="344"/>
        <v>0</v>
      </c>
      <c r="EU37" s="124">
        <f t="shared" ca="1" si="344"/>
        <v>0</v>
      </c>
      <c r="EV37" s="124">
        <f t="shared" ca="1" si="344"/>
        <v>0</v>
      </c>
      <c r="EW37" s="124">
        <f t="shared" ca="1" si="344"/>
        <v>0</v>
      </c>
      <c r="EX37" s="124">
        <f t="shared" ca="1" si="344"/>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45">IF(AND($K37=FB$9,$N37=FB$11,$AB37=FB$8),INDEX(i.FS_Strategy,$AE37+1,$AB37),0)</f>
        <v>0</v>
      </c>
      <c r="FC37" s="125">
        <f t="shared" ca="1" si="345"/>
        <v>0</v>
      </c>
      <c r="FD37" s="125">
        <f t="shared" ca="1" si="345"/>
        <v>0</v>
      </c>
      <c r="FE37" s="125">
        <f t="shared" ca="1" si="345"/>
        <v>0</v>
      </c>
      <c r="FF37" s="125">
        <f t="shared" ca="1" si="345"/>
        <v>0</v>
      </c>
      <c r="FG37" s="125">
        <f t="shared" ca="1" si="345"/>
        <v>0</v>
      </c>
      <c r="FH37" s="125">
        <f t="shared" ca="1" si="345"/>
        <v>0</v>
      </c>
      <c r="FI37" s="125">
        <f t="shared" ca="1" si="345"/>
        <v>0</v>
      </c>
      <c r="FJ37" s="125">
        <f t="shared" ca="1" si="345"/>
        <v>0</v>
      </c>
      <c r="FK37" s="125">
        <f t="shared" ca="1" si="345"/>
        <v>0</v>
      </c>
      <c r="FL37" s="125">
        <f t="shared" ca="1" si="345"/>
        <v>0</v>
      </c>
      <c r="FM37" s="125">
        <f t="shared" ca="1" si="345"/>
        <v>0</v>
      </c>
      <c r="FN37" s="125">
        <f t="shared" ca="1" si="345"/>
        <v>0</v>
      </c>
      <c r="FO37" s="124">
        <f t="shared" ref="FO37:GF37" ca="1" si="346">IF(AND($K37=FO$9,$N37=FO$11,$AB37=FO$8,$AI37=FO$12),INDEX(i.FS_Strategy,$AC37+1,$AB37),0)</f>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124">
        <f t="shared" ca="1" si="346"/>
        <v>0</v>
      </c>
      <c r="FZ37" s="124">
        <f t="shared" ca="1" si="346"/>
        <v>0</v>
      </c>
      <c r="GA37" s="124">
        <f t="shared" ca="1" si="346"/>
        <v>0</v>
      </c>
      <c r="GB37" s="124">
        <f t="shared" ca="1" si="346"/>
        <v>0</v>
      </c>
      <c r="GC37" s="124">
        <f t="shared" ca="1" si="346"/>
        <v>0</v>
      </c>
      <c r="GD37" s="124">
        <f t="shared" ca="1" si="346"/>
        <v>0</v>
      </c>
      <c r="GE37" s="124">
        <f t="shared" ca="1" si="346"/>
        <v>0</v>
      </c>
      <c r="GF37" s="124">
        <f t="shared" ca="1" si="346"/>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47">IF(AND($K37=GJ$9,$N37=GJ$11,$AB37=GJ$8),INDEX(i.FS_Strategy,$AE37+1,$AB37),0)</f>
        <v>0</v>
      </c>
      <c r="GK37" s="125">
        <f t="shared" ca="1" si="347"/>
        <v>0</v>
      </c>
      <c r="GL37" s="125">
        <f t="shared" ca="1" si="347"/>
        <v>0</v>
      </c>
      <c r="GM37" s="125">
        <f t="shared" ca="1" si="347"/>
        <v>0</v>
      </c>
      <c r="GN37" s="125">
        <f t="shared" ca="1" si="347"/>
        <v>0</v>
      </c>
      <c r="GO37" s="125">
        <f t="shared" ca="1" si="347"/>
        <v>0</v>
      </c>
      <c r="GP37" s="125">
        <f t="shared" ca="1" si="347"/>
        <v>0</v>
      </c>
      <c r="GQ37" s="125">
        <f t="shared" ca="1" si="347"/>
        <v>0</v>
      </c>
      <c r="GR37" s="125">
        <f t="shared" ca="1" si="347"/>
        <v>0</v>
      </c>
      <c r="GS37" s="125">
        <f t="shared" ca="1" si="347"/>
        <v>0</v>
      </c>
      <c r="GT37" s="125">
        <f t="shared" ca="1" si="347"/>
        <v>0</v>
      </c>
      <c r="GU37" s="125">
        <f t="shared" ca="1" si="347"/>
        <v>0</v>
      </c>
      <c r="GV37" s="125">
        <f t="shared" ca="1" si="347"/>
        <v>0</v>
      </c>
      <c r="GW37" s="124">
        <f t="shared" ref="GW37:HN37" ca="1" si="348">IF(AND($K37=GW$9,$N37=GW$11,$AB37=GW$8,$AI37=GW$12),INDEX(i.FS_Strategy,$AC37+1,$AB37),0)</f>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124">
        <f t="shared" ca="1" si="348"/>
        <v>0</v>
      </c>
      <c r="HH37" s="124">
        <f t="shared" ca="1" si="348"/>
        <v>0</v>
      </c>
      <c r="HI37" s="124">
        <f t="shared" ca="1" si="348"/>
        <v>0</v>
      </c>
      <c r="HJ37" s="124">
        <f t="shared" ca="1" si="348"/>
        <v>0</v>
      </c>
      <c r="HK37" s="124">
        <f t="shared" ca="1" si="348"/>
        <v>0</v>
      </c>
      <c r="HL37" s="124">
        <f t="shared" ca="1" si="348"/>
        <v>0</v>
      </c>
      <c r="HM37" s="124">
        <f t="shared" ca="1" si="348"/>
        <v>0</v>
      </c>
      <c r="HN37" s="124">
        <f t="shared" ca="1" si="348"/>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49">IF(AND($K37=HR$9,$N37=HR$11,$AB37=HR$8),INDEX(i.FS_Strategy,$AE37+1,$AB37),0)</f>
        <v>0</v>
      </c>
      <c r="HS37" s="125">
        <f t="shared" ca="1" si="349"/>
        <v>0</v>
      </c>
      <c r="HT37" s="125">
        <f t="shared" ca="1" si="349"/>
        <v>0</v>
      </c>
      <c r="HU37" s="125">
        <f t="shared" ca="1" si="349"/>
        <v>0</v>
      </c>
      <c r="HV37" s="125">
        <f t="shared" ca="1" si="349"/>
        <v>0</v>
      </c>
      <c r="HW37" s="125">
        <f t="shared" ca="1" si="349"/>
        <v>0</v>
      </c>
      <c r="HX37" s="125">
        <f t="shared" ca="1" si="349"/>
        <v>0</v>
      </c>
      <c r="HY37" s="125">
        <f t="shared" ca="1" si="349"/>
        <v>0</v>
      </c>
      <c r="HZ37" s="125">
        <f t="shared" ca="1" si="349"/>
        <v>0</v>
      </c>
      <c r="IA37" s="125">
        <f t="shared" ca="1" si="349"/>
        <v>0</v>
      </c>
      <c r="IB37" s="125">
        <f t="shared" ca="1" si="349"/>
        <v>0</v>
      </c>
      <c r="IC37" s="125">
        <f t="shared" ca="1" si="349"/>
        <v>0</v>
      </c>
      <c r="ID37" s="125">
        <f t="shared" ca="1" si="349"/>
        <v>0</v>
      </c>
      <c r="IE37" s="5">
        <f t="shared" ca="1" si="297"/>
        <v>67</v>
      </c>
      <c r="IF37" s="9"/>
      <c r="IG37" s="5">
        <f t="shared" ca="1" si="298"/>
        <v>1</v>
      </c>
      <c r="IH37" s="5" t="b">
        <f t="shared" ca="1" si="298"/>
        <v>0</v>
      </c>
      <c r="II37" s="19">
        <f t="shared" ca="1" si="320"/>
        <v>0</v>
      </c>
      <c r="IJ37" s="5">
        <f t="shared" ca="1" si="298"/>
        <v>55</v>
      </c>
      <c r="IK37" s="19">
        <f t="shared" ca="1" si="320"/>
        <v>1</v>
      </c>
      <c r="IL37" s="19">
        <f t="shared" ca="1" si="320"/>
        <v>0</v>
      </c>
      <c r="IM37" s="19">
        <f t="shared" ca="1" si="320"/>
        <v>0</v>
      </c>
      <c r="IN37" s="19">
        <f t="shared" ca="1" si="320"/>
        <v>0</v>
      </c>
      <c r="IO37" s="19">
        <f t="shared" ca="1" si="320"/>
        <v>0</v>
      </c>
      <c r="IP37" s="19">
        <f t="shared" ca="1" si="320"/>
        <v>0</v>
      </c>
      <c r="IQ37" s="19">
        <f t="shared" ca="1" si="320"/>
        <v>0</v>
      </c>
      <c r="IR37" s="19">
        <f t="shared" ca="1" si="320"/>
        <v>0</v>
      </c>
      <c r="IS37" s="19">
        <f t="shared" ca="1" si="320"/>
        <v>0</v>
      </c>
      <c r="IT37" s="19">
        <f t="shared" ca="1" si="320"/>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0</v>
      </c>
      <c r="JF37" s="19">
        <f t="shared" ca="1" si="253"/>
        <v>0</v>
      </c>
      <c r="JG37" s="19">
        <f t="shared" ca="1" si="253"/>
        <v>1</v>
      </c>
      <c r="JH37" s="19">
        <f t="shared" ca="1" si="253"/>
        <v>0</v>
      </c>
      <c r="JI37" s="19">
        <f t="shared" ca="1" si="253"/>
        <v>1</v>
      </c>
      <c r="JJ37" s="9"/>
      <c r="JK37" s="5" t="b">
        <f t="shared" ca="1" si="299"/>
        <v>0</v>
      </c>
      <c r="JL37" s="5" t="b">
        <f t="shared" ca="1" si="300"/>
        <v>0</v>
      </c>
      <c r="JM37" s="5" t="b">
        <f t="shared" ca="1" si="300"/>
        <v>0</v>
      </c>
      <c r="JN37" s="5" t="b">
        <f t="shared" ca="1" si="300"/>
        <v>1</v>
      </c>
      <c r="JO37" s="144">
        <f t="shared" ca="1" si="301"/>
        <v>1</v>
      </c>
      <c r="JP37" s="144">
        <f t="shared" ca="1" si="301"/>
        <v>1</v>
      </c>
      <c r="JQ37" s="19" t="str">
        <f t="shared" ca="1" si="321"/>
        <v>-</v>
      </c>
      <c r="JR37" s="19" t="str">
        <f t="shared" ca="1" si="321"/>
        <v>-</v>
      </c>
      <c r="JS37" s="19" t="str">
        <f t="shared" ca="1" si="321"/>
        <v>-</v>
      </c>
      <c r="JT37" s="19" t="str">
        <f t="shared" ca="1" si="321"/>
        <v>-</v>
      </c>
      <c r="JU37" s="19">
        <f t="shared" ca="1" si="321"/>
        <v>1</v>
      </c>
      <c r="JV37" s="19">
        <f t="shared" ca="1" si="321"/>
        <v>0.66</v>
      </c>
      <c r="JW37" s="19" t="str">
        <f t="shared" ca="1" si="321"/>
        <v>-</v>
      </c>
      <c r="JX37" s="5" t="b" cm="1">
        <f t="array" aca="1" ref="JX37" ca="1">IF(OR(JY37:KF37&lt;&gt;"-"),TRUE,"-")</f>
        <v>1</v>
      </c>
      <c r="JY37" s="237">
        <f t="shared" ca="1" si="332"/>
        <v>2</v>
      </c>
      <c r="JZ37" s="237">
        <f t="shared" ca="1" si="332"/>
        <v>2</v>
      </c>
      <c r="KA37" s="237">
        <f t="shared" ca="1" si="332"/>
        <v>2</v>
      </c>
      <c r="KB37" s="237">
        <f t="shared" ca="1" si="332"/>
        <v>2</v>
      </c>
      <c r="KC37" s="237">
        <f t="shared" ca="1" si="332"/>
        <v>2</v>
      </c>
      <c r="KD37" s="237">
        <f t="shared" ca="1" si="332"/>
        <v>2</v>
      </c>
      <c r="KE37" s="237">
        <f t="shared" ca="1" si="332"/>
        <v>2</v>
      </c>
      <c r="KF37" s="237">
        <f t="shared" ca="1" si="332"/>
        <v>2</v>
      </c>
      <c r="KG37" s="5" t="str">
        <f t="array" aca="1" ref="KG37" ca="1">IF(OR(KH37:KN37&lt;&gt;"-"),TRUE,"-")</f>
        <v>-</v>
      </c>
      <c r="KH37" s="19" t="str">
        <f t="shared" ref="KH37:KN37" ca="1" si="350">OFFSET(KH$5,$B37,0)</f>
        <v>-</v>
      </c>
      <c r="KI37" s="19" t="str">
        <f t="shared" ca="1" si="350"/>
        <v>-</v>
      </c>
      <c r="KJ37" s="19" t="str">
        <f t="shared" ca="1" si="350"/>
        <v>-</v>
      </c>
      <c r="KK37" s="19" t="str">
        <f t="shared" ca="1" si="350"/>
        <v>-</v>
      </c>
      <c r="KL37" s="19" t="str">
        <f t="shared" ca="1" si="350"/>
        <v>-</v>
      </c>
      <c r="KM37" s="19" t="str">
        <f t="shared" ca="1" si="350"/>
        <v>-</v>
      </c>
      <c r="KN37" s="19" t="str">
        <f t="shared" ca="1" si="350"/>
        <v>-</v>
      </c>
      <c r="KO37" s="19" t="b">
        <f t="shared" ref="KO37:KQ37" ca="1" si="351">OFFSET(KO$5,$B37,0)</f>
        <v>0</v>
      </c>
      <c r="KP37" s="144">
        <f t="shared" ca="1" si="302"/>
        <v>2</v>
      </c>
      <c r="KQ37" s="19">
        <f t="shared" ca="1" si="351"/>
        <v>2</v>
      </c>
      <c r="KR37" s="19" t="b">
        <f t="shared" ca="1" si="263"/>
        <v>0</v>
      </c>
      <c r="KS37" s="19" t="str">
        <f t="shared" ca="1" si="324"/>
        <v>-</v>
      </c>
      <c r="KT37" s="5" t="str">
        <f t="shared" ca="1" si="303"/>
        <v>-</v>
      </c>
      <c r="KU37" s="5" t="str">
        <f t="shared" ca="1" si="303"/>
        <v>-</v>
      </c>
      <c r="KV37" s="5" t="str">
        <f t="shared" ca="1" si="303"/>
        <v>-</v>
      </c>
      <c r="KW37" s="5" t="str">
        <f t="shared" ca="1" si="303"/>
        <v>-</v>
      </c>
      <c r="KX37" s="19" t="b">
        <f t="shared" ca="1" si="265"/>
        <v>0</v>
      </c>
      <c r="KY37" s="19" t="str">
        <f t="shared" ca="1" si="304"/>
        <v>-</v>
      </c>
      <c r="KZ37" s="19" t="str">
        <f t="shared" ca="1" si="304"/>
        <v>-</v>
      </c>
      <c r="LA37" s="19" t="b">
        <f t="shared" ca="1" si="304"/>
        <v>1</v>
      </c>
      <c r="LB37" s="19">
        <f t="shared" ca="1" si="304"/>
        <v>0.75</v>
      </c>
      <c r="LC37" s="19">
        <f t="shared" ca="1" si="304"/>
        <v>0.75</v>
      </c>
      <c r="LD37" s="19">
        <f t="shared" ca="1" si="304"/>
        <v>0.99</v>
      </c>
      <c r="LE37" s="19">
        <f t="shared" ca="1" si="304"/>
        <v>0.5</v>
      </c>
      <c r="LF37" s="19">
        <f t="shared" ca="1" si="304"/>
        <v>0</v>
      </c>
      <c r="LG37" s="19">
        <f t="shared" ca="1" si="304"/>
        <v>0</v>
      </c>
      <c r="LH37" s="19" t="str">
        <f t="shared" ca="1" si="304"/>
        <v>-</v>
      </c>
      <c r="LI37" s="19" t="str">
        <f t="shared" ca="1" si="304"/>
        <v>-</v>
      </c>
      <c r="LJ37" s="19" t="str">
        <f t="shared" ca="1" si="304"/>
        <v>-</v>
      </c>
      <c r="LK37" s="5">
        <f t="shared" ca="1" si="305"/>
        <v>1</v>
      </c>
      <c r="LL37" s="9"/>
      <c r="LM37" s="19">
        <f t="shared" ref="LM37:OL37" ca="1" si="352">OFFSET(LM$5,$B37,0)</f>
        <v>70</v>
      </c>
      <c r="LN37" s="19">
        <f t="shared" ca="1" si="352"/>
        <v>50</v>
      </c>
      <c r="LO37" s="19">
        <f t="shared" ca="1" si="352"/>
        <v>80</v>
      </c>
      <c r="LP37" s="19">
        <f t="shared" ca="1" si="352"/>
        <v>50</v>
      </c>
      <c r="LQ37" s="5" t="b" cm="1">
        <f t="array" aca="1" ref="LQ37" ca="1">INDEX(i.meatgrid,$Q37,LQ$7)</f>
        <v>1</v>
      </c>
      <c r="LR37" s="5" t="b" cm="1">
        <f t="array" aca="1" ref="LR37" ca="1">INDEX(i.meatgrid,$Q37,LR$7)</f>
        <v>0</v>
      </c>
      <c r="LS37" s="5" t="str" cm="1">
        <f t="array" aca="1" ref="LS37" ca="1">INDEX(i.meatgrid,$Q37,LS$7)</f>
        <v>-</v>
      </c>
      <c r="LT37" s="5" t="str" cm="1">
        <f t="array" aca="1" ref="LT37" ca="1">INDEX(i.meatgrid,$Q37,LT$7)</f>
        <v>-</v>
      </c>
      <c r="LU37" s="19">
        <f t="shared" ca="1" si="267"/>
        <v>1</v>
      </c>
      <c r="LV37" s="5">
        <f t="shared" ca="1" si="306"/>
        <v>1</v>
      </c>
      <c r="LW37" s="5" cm="1">
        <f t="array" aca="1" ref="LW37" ca="1">INDEX(i.meatgrid,$Q37,LW$7)</f>
        <v>1</v>
      </c>
      <c r="LX37" s="5" cm="1">
        <f t="array" aca="1" ref="LX37" ca="1">INDEX(i.meatgrid,$Q37,LX$7)</f>
        <v>1</v>
      </c>
      <c r="LY37" s="5" cm="1">
        <f t="array" aca="1" ref="LY37" ca="1">INDEX(i.meatgrid,$Q37,LY$7)</f>
        <v>1</v>
      </c>
      <c r="LZ37" s="5" cm="1">
        <f t="array" aca="1" ref="LZ37" ca="1">INDEX(i.meatgrid,$Q37,LZ$7)</f>
        <v>0</v>
      </c>
      <c r="MA37" s="5" cm="1">
        <f t="array" aca="1" ref="MA37" ca="1">INDEX(i.meatgrid,$Q37,MA$7)</f>
        <v>1</v>
      </c>
      <c r="MB37" s="5" cm="1">
        <f t="array" aca="1" ref="MB37" ca="1">INDEX(i.meatgrid,$Q37,MB$7)</f>
        <v>1</v>
      </c>
      <c r="MC37" s="5" cm="1">
        <f t="array" aca="1" ref="MC37" ca="1">INDEX(i.meatgrid,$Q37,MC$7)</f>
        <v>1</v>
      </c>
      <c r="MD37" s="5" cm="1">
        <f t="array" aca="1" ref="MD37" ca="1">INDEX(i.meatgrid,$Q37,MD$7)</f>
        <v>1</v>
      </c>
      <c r="ME37" s="19">
        <f t="shared" ca="1" si="307"/>
        <v>1</v>
      </c>
      <c r="MF37" s="9"/>
      <c r="MG37" s="19" t="b">
        <f t="shared" ca="1" si="325"/>
        <v>0</v>
      </c>
      <c r="MH37" s="19" t="b">
        <f t="shared" ca="1" si="325"/>
        <v>0</v>
      </c>
      <c r="MI37" s="19">
        <f t="shared" ca="1" si="352"/>
        <v>1</v>
      </c>
      <c r="MJ37" s="19">
        <f t="shared" ca="1" si="352"/>
        <v>0.75</v>
      </c>
      <c r="MK37" s="19">
        <f t="shared" ca="1" si="352"/>
        <v>0.75</v>
      </c>
      <c r="ML37" s="19">
        <f t="shared" ca="1" si="352"/>
        <v>0.8</v>
      </c>
      <c r="MM37" s="19">
        <f t="shared" ca="1" si="352"/>
        <v>0.82499999999999996</v>
      </c>
      <c r="MN37" s="19">
        <f t="shared" ca="1" si="352"/>
        <v>0.875</v>
      </c>
      <c r="MO37" s="19">
        <f t="shared" ca="1" si="352"/>
        <v>0.9</v>
      </c>
      <c r="MP37" s="19">
        <f t="shared" ca="1" si="352"/>
        <v>1</v>
      </c>
      <c r="MQ37" s="19">
        <f t="shared" ca="1" si="352"/>
        <v>0.875</v>
      </c>
      <c r="MR37" s="19" t="b">
        <f t="shared" ca="1" si="352"/>
        <v>1</v>
      </c>
      <c r="MS37" s="19">
        <f t="shared" ca="1" si="352"/>
        <v>74.989999999999995</v>
      </c>
      <c r="MT37" s="19" t="str">
        <f t="shared" ca="1" si="352"/>
        <v>-</v>
      </c>
      <c r="MU37" s="19" t="str">
        <f t="shared" ca="1" si="352"/>
        <v>-</v>
      </c>
      <c r="MV37" s="19" t="str">
        <f t="shared" ca="1" si="352"/>
        <v>-</v>
      </c>
      <c r="MW37" s="19" t="str">
        <f t="shared" ca="1" si="352"/>
        <v>-</v>
      </c>
      <c r="MX37" s="19" t="str">
        <f t="shared" ca="1" si="352"/>
        <v>-</v>
      </c>
      <c r="MY37" s="19" t="str">
        <f t="shared" ca="1" si="352"/>
        <v>-</v>
      </c>
      <c r="MZ37" s="19" t="str">
        <f t="shared" ca="1" si="352"/>
        <v>-</v>
      </c>
      <c r="NA37" s="19">
        <f t="shared" ca="1" si="352"/>
        <v>36.99</v>
      </c>
      <c r="NB37" s="19">
        <f t="shared" ca="1" si="352"/>
        <v>36.99</v>
      </c>
      <c r="NC37" s="19" t="str">
        <f t="shared" ca="1" si="352"/>
        <v>-</v>
      </c>
      <c r="ND37" s="19" t="str">
        <f t="shared" ca="1" si="352"/>
        <v>-</v>
      </c>
      <c r="NE37" s="19" t="str">
        <f t="shared" ca="1" si="352"/>
        <v>-</v>
      </c>
      <c r="NF37" s="19" t="str">
        <f t="shared" ca="1" si="352"/>
        <v>-</v>
      </c>
      <c r="NG37" s="19" t="str">
        <f t="shared" ca="1" si="352"/>
        <v>-</v>
      </c>
      <c r="NH37" s="19">
        <f t="shared" ca="1" si="352"/>
        <v>49.99</v>
      </c>
      <c r="NI37" s="19">
        <f t="shared" ca="1" si="352"/>
        <v>49.99</v>
      </c>
      <c r="NJ37" s="19">
        <f t="shared" ca="1" si="352"/>
        <v>49.99</v>
      </c>
      <c r="NK37" s="19">
        <f t="shared" ca="1" si="352"/>
        <v>49.99</v>
      </c>
      <c r="NL37" s="19">
        <f t="shared" ca="1" si="352"/>
        <v>49.99</v>
      </c>
      <c r="NM37" s="19">
        <f t="shared" ca="1" si="352"/>
        <v>49.99</v>
      </c>
      <c r="NN37" s="19">
        <f t="shared" ca="1" si="352"/>
        <v>49.99</v>
      </c>
      <c r="NO37" s="19">
        <f t="shared" ca="1" si="352"/>
        <v>49.99</v>
      </c>
      <c r="NP37" s="19">
        <f t="shared" ca="1" si="352"/>
        <v>412.99</v>
      </c>
      <c r="NQ37" s="19">
        <f t="shared" ca="1" si="352"/>
        <v>412.99</v>
      </c>
      <c r="NR37" s="19" t="str">
        <f t="shared" ca="1" si="352"/>
        <v>-</v>
      </c>
      <c r="NS37" s="19" t="str">
        <f t="shared" ca="1" si="352"/>
        <v>-</v>
      </c>
      <c r="NT37" s="19" t="str">
        <f t="shared" ca="1" si="352"/>
        <v>-</v>
      </c>
      <c r="NU37" s="19" t="str">
        <f t="shared" ca="1" si="352"/>
        <v>-</v>
      </c>
      <c r="NV37" s="19" t="str">
        <f t="shared" ca="1" si="352"/>
        <v>-</v>
      </c>
      <c r="NW37" s="19">
        <f t="shared" ca="1" si="352"/>
        <v>6.8900000000000006</v>
      </c>
      <c r="NX37" s="19">
        <f t="shared" ca="1" si="352"/>
        <v>6.8900000000000006</v>
      </c>
      <c r="NY37" s="19">
        <f t="shared" ca="1" si="352"/>
        <v>6.8900000000000006</v>
      </c>
      <c r="NZ37" s="19">
        <f t="shared" ca="1" si="352"/>
        <v>6.8900000000000006</v>
      </c>
      <c r="OA37" s="19">
        <f t="shared" ca="1" si="352"/>
        <v>6.8900000000000006</v>
      </c>
      <c r="OB37" s="19">
        <f t="shared" ca="1" si="352"/>
        <v>6.8900000000000006</v>
      </c>
      <c r="OC37" s="19">
        <f t="shared" ca="1" si="352"/>
        <v>6.8900000000000006</v>
      </c>
      <c r="OD37" s="19">
        <f t="shared" ca="1" si="352"/>
        <v>6.8900000000000006</v>
      </c>
      <c r="OE37" s="19">
        <f t="shared" ca="1" si="352"/>
        <v>346.99</v>
      </c>
      <c r="OF37" s="19">
        <f t="shared" ca="1" si="352"/>
        <v>346.99</v>
      </c>
      <c r="OG37" s="19" t="str">
        <f t="shared" ca="1" si="352"/>
        <v>-</v>
      </c>
      <c r="OH37" s="19" t="str">
        <f t="shared" ca="1" si="352"/>
        <v>-</v>
      </c>
      <c r="OI37" s="19" t="str">
        <f t="shared" ca="1" si="352"/>
        <v>-</v>
      </c>
      <c r="OJ37" s="19" t="str">
        <f t="shared" ca="1" si="352"/>
        <v>-</v>
      </c>
      <c r="OK37" s="19" t="str">
        <f t="shared" ca="1" si="352"/>
        <v>-</v>
      </c>
      <c r="OL37" s="19">
        <f t="shared" ca="1" si="352"/>
        <v>0</v>
      </c>
      <c r="OM37" s="24">
        <v>0</v>
      </c>
    </row>
    <row r="38" spans="1:40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0.202</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9"/>
      <c r="LM38" s="14"/>
      <c r="LN38" s="14"/>
      <c r="LO38" s="14"/>
      <c r="LP38" s="14"/>
      <c r="LQ38" s="14"/>
      <c r="LR38" s="14"/>
      <c r="LS38" s="14"/>
      <c r="LT38" s="14"/>
      <c r="LU38" s="14"/>
      <c r="LV38" s="14"/>
      <c r="LW38" s="14"/>
      <c r="LX38" s="14"/>
      <c r="LY38" s="14"/>
      <c r="LZ38" s="14"/>
      <c r="MA38" s="14"/>
      <c r="MB38" s="14"/>
      <c r="MC38" s="14"/>
      <c r="MD38" s="14"/>
      <c r="ME38" s="14"/>
      <c r="MF38" s="9"/>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24">
        <v>0</v>
      </c>
    </row>
    <row r="39" spans="1:40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9"/>
      <c r="LM39" s="515"/>
      <c r="LN39" s="515"/>
      <c r="LO39" s="515"/>
      <c r="LP39" s="515"/>
      <c r="LQ39" s="515"/>
      <c r="LR39" s="515"/>
      <c r="LS39" s="515"/>
      <c r="LT39" s="515"/>
      <c r="LU39" s="515"/>
      <c r="LV39" s="515"/>
      <c r="LW39" s="515"/>
      <c r="LX39" s="515"/>
      <c r="LY39" s="515"/>
      <c r="LZ39" s="515"/>
      <c r="MA39" s="515"/>
      <c r="MB39" s="515"/>
      <c r="MC39" s="515"/>
      <c r="MD39" s="515"/>
      <c r="ME39" s="515"/>
      <c r="MF39" s="9"/>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24">
        <v>0</v>
      </c>
    </row>
    <row r="40" spans="1:40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9"/>
      <c r="LM40" s="14"/>
      <c r="LN40" s="14"/>
      <c r="LO40" s="14"/>
      <c r="LP40" s="14"/>
      <c r="LQ40" s="14"/>
      <c r="LR40" s="14"/>
      <c r="LS40" s="14"/>
      <c r="LT40" s="14"/>
      <c r="LU40" s="14"/>
      <c r="LV40" s="14"/>
      <c r="LW40" s="14"/>
      <c r="LX40" s="14"/>
      <c r="LY40" s="14"/>
      <c r="LZ40" s="14"/>
      <c r="MA40" s="14"/>
      <c r="MB40" s="14"/>
      <c r="MC40" s="14"/>
      <c r="MD40" s="14"/>
      <c r="ME40" s="14"/>
      <c r="MF40" s="9"/>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24">
        <v>0</v>
      </c>
    </row>
    <row r="41" spans="1:40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WP"&amp;TEXT($LU41*100,"000p")           &amp; " MP"&amp;TEXT($LV41*100,"000p")           &amp; " GP"&amp;TEXT($ME41*100,"000p")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59">INDEX(i.model_structure,$H41,AX$7)</f>
        <v>1</v>
      </c>
      <c r="AY41" s="5" t="str">
        <f t="shared" si="359"/>
        <v>-</v>
      </c>
      <c r="AZ41" s="5" t="str">
        <f t="shared" si="359"/>
        <v>-</v>
      </c>
      <c r="BA41" s="5" t="str">
        <f t="shared" si="359"/>
        <v>-</v>
      </c>
      <c r="BB41" s="5" t="b">
        <f t="shared" si="359"/>
        <v>0</v>
      </c>
      <c r="BC41" s="144">
        <f t="shared" si="359"/>
        <v>0.25</v>
      </c>
      <c r="BD41" s="19" t="b">
        <f t="shared" ref="BD41:BD48" ca="1" si="360">OFFSET(BD$5,$B41,0)</f>
        <v>1</v>
      </c>
      <c r="BE41" s="9"/>
      <c r="BF41" s="5" t="str">
        <f t="shared" ref="BF41:BF48" ca="1" si="361">IF($M41&lt;&gt;4,OFFSET(BF$5,$B41,0),1)</f>
        <v>-</v>
      </c>
      <c r="BG41" s="19" t="str">
        <f t="shared" ref="BG41:BI48" ca="1" si="362">OFFSET(BG$5,$B41,0)</f>
        <v>-</v>
      </c>
      <c r="BH41" s="19" t="str">
        <f t="shared" ca="1" si="362"/>
        <v>-</v>
      </c>
      <c r="BI41" s="19" t="str">
        <f t="shared" ca="1" si="362"/>
        <v>-</v>
      </c>
      <c r="BJ41" s="5" t="str">
        <f t="shared" ref="BJ41:BJ48" ca="1" si="363">IF($M41&lt;&gt;4,OFFSET(BJ$5,$B41,0),1)</f>
        <v>-</v>
      </c>
      <c r="BK41" s="19" t="str">
        <f t="shared" ref="BK41:BK48" ca="1" si="364">OFFSET(BK$5,$B41,0)</f>
        <v>-</v>
      </c>
      <c r="BL41" s="5" t="str">
        <f t="shared" ref="BL41:BL48" ca="1" si="365">IF($M41&lt;&gt;4,OFFSET(BL$5,$B41,0),1)</f>
        <v>-</v>
      </c>
      <c r="BM41" s="19" t="str">
        <f t="shared" ref="BM41:BO48" ca="1" si="366">OFFSET(BM$5,$B41,0)</f>
        <v>-</v>
      </c>
      <c r="BN41" s="19" t="str">
        <f t="shared" ca="1" si="366"/>
        <v>-</v>
      </c>
      <c r="BO41" s="19" t="str">
        <f t="shared" ca="1" si="366"/>
        <v>-</v>
      </c>
      <c r="BP41" s="5" t="str">
        <f t="shared" ref="BP41:BP48" ca="1" si="367">IF($M41&lt;&gt;4,OFFSET(BP$5,$B41,0),1)</f>
        <v>-</v>
      </c>
      <c r="BQ41" s="9"/>
      <c r="BR41" s="19" t="str">
        <f t="shared" ref="BR41:CA48" ca="1" si="368">OFFSET(BR$5,$B41,0)</f>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19" t="str">
        <f t="shared" ca="1" si="368"/>
        <v>-</v>
      </c>
      <c r="CA41" s="19" t="str">
        <f t="shared" ca="1" si="368"/>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69">OFFSET(CK$5,$B41,0)</f>
        <v>-</v>
      </c>
      <c r="CL41" s="19">
        <f t="shared" ca="1" si="369"/>
        <v>1</v>
      </c>
      <c r="CM41" s="19">
        <f t="shared" ca="1" si="369"/>
        <v>1</v>
      </c>
      <c r="CN41" s="9"/>
      <c r="CO41" s="444">
        <f t="shared" ref="CO41:CQ48" si="370">INDEX(i.UserPeriod0,$AI41,CO$7)</f>
        <v>652</v>
      </c>
      <c r="CP41" s="444">
        <f t="shared" si="370"/>
        <v>686</v>
      </c>
      <c r="CQ41" s="444">
        <f t="shared" si="370"/>
        <v>721</v>
      </c>
      <c r="CR41" s="152">
        <f t="shared" ref="CR41:CT48" si="371">7*INDEX(i.end_joining,1,CR$7+($AI41-1)*3)</f>
        <v>378</v>
      </c>
      <c r="CS41" s="152">
        <f t="shared" si="371"/>
        <v>413</v>
      </c>
      <c r="CT41" s="152">
        <f t="shared" si="371"/>
        <v>448</v>
      </c>
      <c r="CU41" s="19" t="str">
        <f t="shared" ref="CU41:DK48" ca="1" si="372">OFFSET(CU$5,$B41,0)</f>
        <v>-</v>
      </c>
      <c r="CV41" s="19" t="str">
        <f t="shared" ca="1" si="372"/>
        <v>-</v>
      </c>
      <c r="CW41" s="19" t="str">
        <f t="shared" ca="1" si="372"/>
        <v>-</v>
      </c>
      <c r="CX41" s="19" t="str">
        <f t="shared" ca="1" si="372"/>
        <v>-</v>
      </c>
      <c r="CY41" s="19" t="str">
        <f t="shared" ca="1" si="372"/>
        <v>-</v>
      </c>
      <c r="CZ41" s="19" t="b">
        <f t="shared" ca="1" si="372"/>
        <v>1</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ca="1" si="372"/>
        <v>0</v>
      </c>
      <c r="DK41" s="19">
        <f t="shared" ca="1" si="372"/>
        <v>0</v>
      </c>
      <c r="DL41" s="19">
        <f t="shared" ref="DL41:ES48" ca="1" si="373">OFFSET(DL$5,$B41,0)</f>
        <v>0</v>
      </c>
      <c r="DM41" s="19">
        <f t="shared" ca="1" si="373"/>
        <v>1</v>
      </c>
      <c r="DN41" s="19">
        <f t="shared" ca="1" si="373"/>
        <v>1</v>
      </c>
      <c r="DO41" s="19">
        <f t="shared" ca="1" si="373"/>
        <v>0</v>
      </c>
      <c r="DP41" s="19" t="str">
        <f t="shared" ca="1" si="373"/>
        <v>-</v>
      </c>
      <c r="DQ41" s="19" t="str">
        <f t="shared" ca="1" si="373"/>
        <v>-</v>
      </c>
      <c r="DR41" s="19" t="str">
        <f t="shared" ca="1" si="373"/>
        <v>-</v>
      </c>
      <c r="DS41" s="19" t="str">
        <f t="shared" ca="1" si="373"/>
        <v>-</v>
      </c>
      <c r="DT41" s="19" t="str">
        <f t="shared" ca="1" si="373"/>
        <v>-</v>
      </c>
      <c r="DU41" s="19">
        <f t="shared" ca="1" si="373"/>
        <v>0</v>
      </c>
      <c r="DV41" s="19" t="str">
        <f t="shared" ca="1" si="373"/>
        <v>-</v>
      </c>
      <c r="DW41" s="19" t="str">
        <f t="shared" ca="1" si="373"/>
        <v>-</v>
      </c>
      <c r="DX41" s="19" t="str">
        <f t="shared" ca="1" si="373"/>
        <v>-</v>
      </c>
      <c r="DY41" s="19" t="str">
        <f t="shared" ca="1" si="373"/>
        <v>-</v>
      </c>
      <c r="DZ41" s="19" t="str">
        <f t="shared" ca="1" si="373"/>
        <v>-</v>
      </c>
      <c r="EA41" s="19" t="str">
        <f t="shared" ca="1" si="373"/>
        <v>-</v>
      </c>
      <c r="EB41" s="19" t="str">
        <f t="shared" ca="1" si="373"/>
        <v>-</v>
      </c>
      <c r="EC41" s="19" t="str">
        <f t="shared" ca="1" si="373"/>
        <v>-</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ca="1" si="373"/>
        <v>0</v>
      </c>
      <c r="EM41" s="19">
        <f t="shared" ca="1" si="373"/>
        <v>0</v>
      </c>
      <c r="EN41" s="19">
        <f t="shared" ca="1" si="373"/>
        <v>0</v>
      </c>
      <c r="EO41" s="19">
        <f t="shared" ca="1" si="373"/>
        <v>0</v>
      </c>
      <c r="EP41" s="19">
        <f t="shared" ca="1" si="373"/>
        <v>0</v>
      </c>
      <c r="EQ41" s="19">
        <f t="shared" ca="1" si="373"/>
        <v>0</v>
      </c>
      <c r="ER41" s="19">
        <f t="shared" ca="1" si="373"/>
        <v>0</v>
      </c>
      <c r="ES41" s="19">
        <f t="shared" ca="1" si="373"/>
        <v>0</v>
      </c>
      <c r="ET41" s="19">
        <f t="shared" ref="ET41:FI47" ca="1" si="374">OFFSET(ET$5,$B41,0)</f>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ca="1" si="374"/>
        <v>0</v>
      </c>
      <c r="FC41" s="19">
        <f t="shared" ca="1" si="374"/>
        <v>0</v>
      </c>
      <c r="FD41" s="19">
        <f t="shared" ca="1" si="374"/>
        <v>0</v>
      </c>
      <c r="FE41" s="19">
        <f t="shared" ca="1" si="374"/>
        <v>0</v>
      </c>
      <c r="FF41" s="19">
        <f t="shared" ca="1" si="374"/>
        <v>0</v>
      </c>
      <c r="FG41" s="19">
        <f t="shared" ca="1" si="374"/>
        <v>0</v>
      </c>
      <c r="FH41" s="19">
        <f t="shared" ca="1" si="374"/>
        <v>0</v>
      </c>
      <c r="FI41" s="19">
        <f t="shared" ca="1" si="374"/>
        <v>0</v>
      </c>
      <c r="FJ41" s="19">
        <f t="shared" ref="FJ41:HK45" ca="1" si="375">OFFSET(FJ$5,$B41,0)</f>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ca="1" si="375"/>
        <v>0</v>
      </c>
      <c r="HE41" s="19">
        <f t="shared" ca="1" si="375"/>
        <v>0</v>
      </c>
      <c r="HF41" s="19">
        <f t="shared" ca="1" si="375"/>
        <v>0</v>
      </c>
      <c r="HG41" s="19">
        <f t="shared" ca="1" si="375"/>
        <v>0</v>
      </c>
      <c r="HH41" s="19">
        <f t="shared" ca="1" si="375"/>
        <v>0</v>
      </c>
      <c r="HI41" s="19">
        <f t="shared" ca="1" si="375"/>
        <v>0</v>
      </c>
      <c r="HJ41" s="19">
        <f t="shared" ca="1" si="375"/>
        <v>0</v>
      </c>
      <c r="HK41" s="19">
        <f t="shared" ca="1" si="375"/>
        <v>0</v>
      </c>
      <c r="HL41" s="19">
        <f t="shared" ref="HL41:ID44" ca="1" si="376">OFFSET(HL$5,$B41,0)</f>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19">
        <f t="shared" ca="1" si="376"/>
        <v>0</v>
      </c>
      <c r="HX41" s="19">
        <f t="shared" ca="1" si="376"/>
        <v>0</v>
      </c>
      <c r="HY41" s="19">
        <f t="shared" ca="1" si="376"/>
        <v>0</v>
      </c>
      <c r="HZ41" s="19">
        <f t="shared" ca="1" si="376"/>
        <v>0</v>
      </c>
      <c r="IA41" s="19">
        <f t="shared" ca="1" si="376"/>
        <v>0</v>
      </c>
      <c r="IB41" s="19">
        <f t="shared" ca="1" si="376"/>
        <v>0</v>
      </c>
      <c r="IC41" s="19">
        <f t="shared" ca="1" si="376"/>
        <v>0</v>
      </c>
      <c r="ID41" s="19">
        <f t="shared" ca="1" si="376"/>
        <v>0</v>
      </c>
      <c r="IE41" s="5">
        <f t="shared" ref="IE41:IE48" si="377">INDEX(i.TOL,$N41,IE$7)</f>
        <v>67</v>
      </c>
      <c r="IF41" s="9"/>
      <c r="IG41" s="5">
        <f t="shared" ref="IG41:IJ48" si="378">INDEX(i.FlkStrctr,$M41,IG$7)</f>
        <v>1</v>
      </c>
      <c r="IH41" s="5" t="b">
        <f t="shared" si="378"/>
        <v>0</v>
      </c>
      <c r="II41" s="19">
        <f t="shared" ref="II41:JI47" ca="1" si="379">OFFSET(II$5,$B41,0)</f>
        <v>0</v>
      </c>
      <c r="IJ41" s="5">
        <f t="shared" si="378"/>
        <v>55</v>
      </c>
      <c r="IK41" s="19">
        <f t="shared" ca="1" si="379"/>
        <v>1</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0</v>
      </c>
      <c r="IZ41" s="19">
        <f t="shared" ca="1" si="379"/>
        <v>0</v>
      </c>
      <c r="JA41" s="19">
        <f t="shared" ca="1" si="379"/>
        <v>0</v>
      </c>
      <c r="JB41" s="19">
        <f t="shared" ca="1" si="379"/>
        <v>0</v>
      </c>
      <c r="JC41" s="19">
        <f t="shared" ca="1" si="379"/>
        <v>0</v>
      </c>
      <c r="JD41" s="19">
        <f t="shared" ca="1" si="379"/>
        <v>0</v>
      </c>
      <c r="JE41" s="19">
        <f t="shared" ca="1" si="379"/>
        <v>0</v>
      </c>
      <c r="JF41" s="19">
        <f t="shared" ca="1" si="379"/>
        <v>0</v>
      </c>
      <c r="JG41" s="19">
        <f t="shared" ca="1" si="379"/>
        <v>1</v>
      </c>
      <c r="JH41" s="19">
        <f t="shared" ca="1" si="379"/>
        <v>0</v>
      </c>
      <c r="JI41" s="19">
        <f t="shared" ca="1" si="379"/>
        <v>1</v>
      </c>
      <c r="JJ41" s="9"/>
      <c r="JK41" s="5" t="b">
        <f t="shared" ref="JK41:JK48" ca="1" si="380">IF($L41&lt;&gt;0,INDEX(i.cropgraze_inc,$L41,JK$7),OFFSET(JK$5,$B41,0))</f>
        <v>0</v>
      </c>
      <c r="JL41" s="5" t="b">
        <f t="shared" ref="JL41:JN48" si="381">($N41=JL$11)</f>
        <v>0</v>
      </c>
      <c r="JM41" s="5" t="b">
        <f t="shared" si="381"/>
        <v>0</v>
      </c>
      <c r="JN41" s="5" t="b">
        <f t="shared" si="381"/>
        <v>1</v>
      </c>
      <c r="JO41" s="144">
        <f>$O41</f>
        <v>1</v>
      </c>
      <c r="JP41" s="144">
        <f t="shared" ref="JP41" si="382">$O41</f>
        <v>1</v>
      </c>
      <c r="JQ41" s="12" t="s">
        <v>34</v>
      </c>
      <c r="JR41" s="12" t="s">
        <v>34</v>
      </c>
      <c r="JS41" s="12" t="s">
        <v>34</v>
      </c>
      <c r="JT41" s="12" t="s">
        <v>34</v>
      </c>
      <c r="JU41" s="12">
        <v>1</v>
      </c>
      <c r="JV41" s="12">
        <v>0.66</v>
      </c>
      <c r="JW41" s="244" t="s">
        <v>34</v>
      </c>
      <c r="JX41" s="5" t="b" cm="1">
        <f t="array" ref="JX41">IF(OR(JY41:KF41&lt;&gt;"-"),TRUE,"-")</f>
        <v>1</v>
      </c>
      <c r="JY41" s="12">
        <v>2</v>
      </c>
      <c r="JZ41" s="12">
        <v>2</v>
      </c>
      <c r="KA41" s="12">
        <v>2</v>
      </c>
      <c r="KB41" s="12">
        <v>2</v>
      </c>
      <c r="KC41" s="12">
        <v>2</v>
      </c>
      <c r="KD41" s="12">
        <v>2</v>
      </c>
      <c r="KE41" s="12">
        <v>2</v>
      </c>
      <c r="KF41" s="12">
        <v>2</v>
      </c>
      <c r="KG41" s="5" t="str">
        <f t="array" ref="KG41">IF(OR(KH41:KN41&lt;&gt;"-"),TRUE,"-")</f>
        <v>-</v>
      </c>
      <c r="KH41" s="12" t="s">
        <v>34</v>
      </c>
      <c r="KI41" s="12" t="s">
        <v>34</v>
      </c>
      <c r="KJ41" s="12" t="s">
        <v>34</v>
      </c>
      <c r="KK41" s="12" t="s">
        <v>34</v>
      </c>
      <c r="KL41" s="12" t="s">
        <v>34</v>
      </c>
      <c r="KM41" s="12" t="s">
        <v>34</v>
      </c>
      <c r="KN41" s="12" t="s">
        <v>34</v>
      </c>
      <c r="KO41" s="12" t="b">
        <v>0</v>
      </c>
      <c r="KP41" s="144">
        <f t="shared" ref="KP41:KP48" si="383">IF($AI41=6,0,$KQ41)</f>
        <v>2</v>
      </c>
      <c r="KQ41" s="12">
        <v>2</v>
      </c>
      <c r="KR41" s="12" t="b">
        <v>0</v>
      </c>
      <c r="KS41" s="12" t="s">
        <v>34</v>
      </c>
      <c r="KT41" s="5" t="str">
        <f t="shared" ref="KT41:KW48" si="384">INDEX(i.FlkStrctr,$M41,KT$7)</f>
        <v>-</v>
      </c>
      <c r="KU41" s="5" t="str">
        <f t="shared" si="384"/>
        <v>-</v>
      </c>
      <c r="KV41" s="5" t="str">
        <f t="shared" si="384"/>
        <v>-</v>
      </c>
      <c r="KW41" s="5" t="str">
        <f t="shared" si="384"/>
        <v>-</v>
      </c>
      <c r="KX41" s="12" t="b">
        <v>0</v>
      </c>
      <c r="KY41" s="244" t="s">
        <v>34</v>
      </c>
      <c r="KZ41" s="244" t="s">
        <v>34</v>
      </c>
      <c r="LA41" s="12" t="b">
        <v>1</v>
      </c>
      <c r="LB41" s="12">
        <v>0.75</v>
      </c>
      <c r="LC41" s="144">
        <f>LB41</f>
        <v>0.75</v>
      </c>
      <c r="LD41" s="12">
        <v>0.99</v>
      </c>
      <c r="LE41" s="12">
        <v>0.5</v>
      </c>
      <c r="LF41" s="12">
        <v>0</v>
      </c>
      <c r="LG41" s="12">
        <v>0</v>
      </c>
      <c r="LH41" s="12" t="s">
        <v>34</v>
      </c>
      <c r="LI41" s="19" t="str">
        <f t="shared" ref="LI41:LJ41" ca="1" si="385">OFFSET(LI$5,$B41,0)</f>
        <v>-</v>
      </c>
      <c r="LJ41" s="19" t="str">
        <f t="shared" ca="1" si="385"/>
        <v>-</v>
      </c>
      <c r="LK41" s="5">
        <f t="shared" ref="LK41:LK48" si="386">INDEX(i.conservation,$W41+1,$N41)</f>
        <v>1</v>
      </c>
      <c r="LL41" s="9"/>
      <c r="LM41" s="19">
        <f t="shared" ref="LM41:LU48" ca="1" si="387">OFFSET(LM$5,$B41,0)</f>
        <v>70</v>
      </c>
      <c r="LN41" s="19">
        <f t="shared" ca="1" si="387"/>
        <v>50</v>
      </c>
      <c r="LO41" s="19">
        <f t="shared" ca="1" si="387"/>
        <v>80</v>
      </c>
      <c r="LP41" s="19">
        <f t="shared" ca="1" si="387"/>
        <v>50</v>
      </c>
      <c r="LQ41" s="5" t="b" cm="1">
        <f t="array" ref="LQ41">INDEX(i.meatgrid,$Q41,LQ$7)</f>
        <v>0</v>
      </c>
      <c r="LR41" s="5" t="b" cm="1">
        <f t="array" ref="LR41">INDEX(i.meatgrid,$Q41,LR$7)</f>
        <v>0</v>
      </c>
      <c r="LS41" s="5" t="str" cm="1">
        <f t="array" ref="LS41">INDEX(i.meatgrid,$Q41,LS$7)</f>
        <v>-</v>
      </c>
      <c r="LT41" s="5" t="str" cm="1">
        <f t="array" ref="LT41">INDEX(i.meatgrid,$Q41,LT$7)</f>
        <v>-</v>
      </c>
      <c r="LU41" s="19">
        <f t="shared" ca="1" si="387"/>
        <v>1</v>
      </c>
      <c r="LV41" s="5">
        <f t="shared" ref="LV41:LV48" si="388">INDEX(i.MeatPrices,$S41,LV$7)</f>
        <v>1</v>
      </c>
      <c r="LW41" s="5" cm="1">
        <f t="array" ref="LW41">INDEX(i.meatgrid,$Q41,LW$7)</f>
        <v>0</v>
      </c>
      <c r="LX41" s="5" cm="1">
        <f t="array" ref="LX41">INDEX(i.meatgrid,$Q41,LX$7)</f>
        <v>0</v>
      </c>
      <c r="LY41" s="5" cm="1">
        <f t="array" ref="LY41">INDEX(i.meatgrid,$Q41,LY$7)</f>
        <v>0</v>
      </c>
      <c r="LZ41" s="5" cm="1">
        <f t="array" ref="LZ41">INDEX(i.meatgrid,$Q41,LZ$7)</f>
        <v>0</v>
      </c>
      <c r="MA41" s="5" cm="1">
        <f t="array" ref="MA41">INDEX(i.meatgrid,$Q41,MA$7)</f>
        <v>1</v>
      </c>
      <c r="MB41" s="5" cm="1">
        <f t="array" ref="MB41">INDEX(i.meatgrid,$Q41,MB$7)</f>
        <v>1</v>
      </c>
      <c r="MC41" s="5" cm="1">
        <f t="array" ref="MC41">INDEX(i.meatgrid,$Q41,MC$7)</f>
        <v>1</v>
      </c>
      <c r="MD41" s="5" cm="1">
        <f t="array" ref="MD41">INDEX(i.meatgrid,$Q41,MD$7)</f>
        <v>1</v>
      </c>
      <c r="ME41" s="19">
        <f t="shared" ref="ME41:ME48" ca="1" si="389">OFFSET(ME$5,$B41,0)</f>
        <v>1</v>
      </c>
      <c r="MF41" s="9"/>
      <c r="MG41" s="19" t="b">
        <f t="shared" ref="MG41:MV48" ca="1" si="390">OFFSET(MG$5,$B41,0)</f>
        <v>0</v>
      </c>
      <c r="MH41" s="19" t="b">
        <f t="shared" ca="1" si="390"/>
        <v>0</v>
      </c>
      <c r="MI41" s="19">
        <f ca="1">OFFSET(MI$5,$B41,0)</f>
        <v>1</v>
      </c>
      <c r="MJ41" s="19">
        <f t="shared" ref="MJ41:OL46" ca="1" si="391">OFFSET(MJ$5,$B41,0)</f>
        <v>0.75</v>
      </c>
      <c r="MK41" s="19">
        <f t="shared" ca="1" si="391"/>
        <v>0.75</v>
      </c>
      <c r="ML41" s="19">
        <f t="shared" ca="1" si="391"/>
        <v>0.8</v>
      </c>
      <c r="MM41" s="19">
        <f t="shared" ca="1" si="391"/>
        <v>0.82499999999999996</v>
      </c>
      <c r="MN41" s="19">
        <f t="shared" ca="1" si="391"/>
        <v>0.875</v>
      </c>
      <c r="MO41" s="19">
        <f t="shared" ca="1" si="391"/>
        <v>0.9</v>
      </c>
      <c r="MP41" s="19">
        <f t="shared" ca="1" si="391"/>
        <v>1</v>
      </c>
      <c r="MQ41" s="19">
        <f t="shared" ca="1" si="391"/>
        <v>0.875</v>
      </c>
      <c r="MR41" s="19" t="b">
        <f t="shared" ca="1" si="391"/>
        <v>1</v>
      </c>
      <c r="MS41" s="19">
        <f t="shared" ca="1" si="391"/>
        <v>74.989999999999995</v>
      </c>
      <c r="MT41" s="19" t="str">
        <f t="shared" ca="1" si="391"/>
        <v>-</v>
      </c>
      <c r="MU41" s="19" t="str">
        <f t="shared" ca="1" si="391"/>
        <v>-</v>
      </c>
      <c r="MV41" s="19" t="str">
        <f t="shared" ca="1" si="391"/>
        <v>-</v>
      </c>
      <c r="MW41" s="19" t="str">
        <f t="shared" ca="1" si="391"/>
        <v>-</v>
      </c>
      <c r="MX41" s="19" t="str">
        <f t="shared" ca="1" si="391"/>
        <v>-</v>
      </c>
      <c r="MY41" s="19" t="str">
        <f t="shared" ca="1" si="391"/>
        <v>-</v>
      </c>
      <c r="MZ41" s="19" t="str">
        <f t="shared" ca="1" si="391"/>
        <v>-</v>
      </c>
      <c r="NA41" s="19">
        <f t="shared" ca="1" si="391"/>
        <v>36.99</v>
      </c>
      <c r="NB41" s="19">
        <f t="shared" ca="1" si="391"/>
        <v>36.99</v>
      </c>
      <c r="NC41" s="19" t="str">
        <f t="shared" ca="1" si="391"/>
        <v>-</v>
      </c>
      <c r="ND41" s="19" t="str">
        <f t="shared" ca="1" si="391"/>
        <v>-</v>
      </c>
      <c r="NE41" s="19" t="str">
        <f t="shared" ca="1" si="391"/>
        <v>-</v>
      </c>
      <c r="NF41" s="19" t="str">
        <f t="shared" ca="1" si="391"/>
        <v>-</v>
      </c>
      <c r="NG41" s="19" t="str">
        <f t="shared" ca="1" si="391"/>
        <v>-</v>
      </c>
      <c r="NH41" s="19">
        <f t="shared" ca="1" si="391"/>
        <v>49.99</v>
      </c>
      <c r="NI41" s="19">
        <f t="shared" ca="1" si="391"/>
        <v>49.99</v>
      </c>
      <c r="NJ41" s="19">
        <f t="shared" ca="1" si="391"/>
        <v>49.99</v>
      </c>
      <c r="NK41" s="19">
        <f t="shared" ca="1" si="391"/>
        <v>49.99</v>
      </c>
      <c r="NL41" s="19">
        <f t="shared" ca="1" si="391"/>
        <v>49.99</v>
      </c>
      <c r="NM41" s="19">
        <f t="shared" ca="1" si="391"/>
        <v>49.99</v>
      </c>
      <c r="NN41" s="19">
        <f t="shared" ca="1" si="391"/>
        <v>49.99</v>
      </c>
      <c r="NO41" s="19">
        <f t="shared" ca="1" si="391"/>
        <v>49.99</v>
      </c>
      <c r="NP41" s="19">
        <f t="shared" ca="1" si="391"/>
        <v>412.99</v>
      </c>
      <c r="NQ41" s="19">
        <f t="shared" ca="1" si="391"/>
        <v>412.99</v>
      </c>
      <c r="NR41" s="19" t="str">
        <f t="shared" ca="1" si="391"/>
        <v>-</v>
      </c>
      <c r="NS41" s="19" t="str">
        <f t="shared" ca="1" si="391"/>
        <v>-</v>
      </c>
      <c r="NT41" s="19" t="str">
        <f t="shared" ca="1" si="391"/>
        <v>-</v>
      </c>
      <c r="NU41" s="19" t="str">
        <f t="shared" ca="1" si="391"/>
        <v>-</v>
      </c>
      <c r="NV41" s="19" t="str">
        <f t="shared" ca="1" si="391"/>
        <v>-</v>
      </c>
      <c r="NW41" s="19">
        <f t="shared" ca="1" si="391"/>
        <v>6.8900000000000006</v>
      </c>
      <c r="NX41" s="19">
        <f t="shared" ca="1" si="391"/>
        <v>6.8900000000000006</v>
      </c>
      <c r="NY41" s="19">
        <f t="shared" ca="1" si="391"/>
        <v>6.8900000000000006</v>
      </c>
      <c r="NZ41" s="19">
        <f t="shared" ca="1" si="391"/>
        <v>6.8900000000000006</v>
      </c>
      <c r="OA41" s="19">
        <f t="shared" ca="1" si="391"/>
        <v>6.8900000000000006</v>
      </c>
      <c r="OB41" s="19">
        <f t="shared" ca="1" si="391"/>
        <v>6.8900000000000006</v>
      </c>
      <c r="OC41" s="19">
        <f t="shared" ca="1" si="391"/>
        <v>6.8900000000000006</v>
      </c>
      <c r="OD41" s="19">
        <f t="shared" ca="1" si="391"/>
        <v>6.8900000000000006</v>
      </c>
      <c r="OE41" s="19">
        <f t="shared" ca="1" si="391"/>
        <v>346.99</v>
      </c>
      <c r="OF41" s="19">
        <f t="shared" ca="1" si="391"/>
        <v>346.99</v>
      </c>
      <c r="OG41" s="19" t="str">
        <f t="shared" ca="1" si="391"/>
        <v>-</v>
      </c>
      <c r="OH41" s="19" t="str">
        <f t="shared" ca="1" si="391"/>
        <v>-</v>
      </c>
      <c r="OI41" s="19" t="str">
        <f t="shared" ca="1" si="391"/>
        <v>-</v>
      </c>
      <c r="OJ41" s="19" t="str">
        <f t="shared" ca="1" si="391"/>
        <v>-</v>
      </c>
      <c r="OK41" s="19" t="str">
        <f t="shared" ca="1" si="391"/>
        <v>-</v>
      </c>
      <c r="OL41" s="19">
        <f t="shared" ca="1" si="391"/>
        <v>0</v>
      </c>
      <c r="OM41" s="24">
        <v>0</v>
      </c>
    </row>
    <row r="42" spans="1:40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IF($IG42=0," FWM","")&amp;IF($IG42=1," MWM","")&amp;IF($IG42=5," Mat","")&amp;IF($IH42=TRUE,"&amp;BBT","    ")          &amp; " Day"&amp;INDEX(i.DOY,$N42,1)
&amp; " Scan"&amp;TEXT($O42,"0")        &amp;" "&amp; INDEX(DataMaster!$B$98:$B$103,$Q42,0)
&amp; " WP"&amp;TEXT($LU42*100,"000p")           &amp; " MP"&amp;TEXT($LV42*100,"000p")           &amp; " GP"&amp;TEXT($ME42*100,"000p")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59"/>
        <v>1</v>
      </c>
      <c r="AY42" s="5" t="str">
        <f t="shared" ca="1" si="359"/>
        <v>-</v>
      </c>
      <c r="AZ42" s="5" t="str">
        <f t="shared" ca="1" si="359"/>
        <v>-</v>
      </c>
      <c r="BA42" s="5" t="str">
        <f t="shared" ca="1" si="359"/>
        <v>-</v>
      </c>
      <c r="BB42" s="5" t="b">
        <f t="shared" ca="1" si="359"/>
        <v>0</v>
      </c>
      <c r="BC42" s="144">
        <f t="shared" ca="1" si="359"/>
        <v>0.25</v>
      </c>
      <c r="BD42" s="19" t="b">
        <f t="shared" ca="1" si="360"/>
        <v>1</v>
      </c>
      <c r="BE42" s="9"/>
      <c r="BF42" s="5" t="str">
        <f t="shared" ca="1" si="361"/>
        <v>-</v>
      </c>
      <c r="BG42" s="19" t="str">
        <f t="shared" ca="1" si="362"/>
        <v>-</v>
      </c>
      <c r="BH42" s="19" t="str">
        <f t="shared" ca="1" si="362"/>
        <v>-</v>
      </c>
      <c r="BI42" s="19" t="str">
        <f t="shared" ca="1" si="362"/>
        <v>-</v>
      </c>
      <c r="BJ42" s="5" t="str">
        <f t="shared" ca="1" si="363"/>
        <v>-</v>
      </c>
      <c r="BK42" s="19" t="str">
        <f t="shared" ca="1" si="364"/>
        <v>-</v>
      </c>
      <c r="BL42" s="5" t="str">
        <f t="shared" ca="1" si="365"/>
        <v>-</v>
      </c>
      <c r="BM42" s="19" t="str">
        <f t="shared" ca="1" si="366"/>
        <v>-</v>
      </c>
      <c r="BN42" s="19" t="str">
        <f t="shared" ca="1" si="366"/>
        <v>-</v>
      </c>
      <c r="BO42" s="19" t="str">
        <f t="shared" ca="1" si="366"/>
        <v>-</v>
      </c>
      <c r="BP42" s="5" t="str">
        <f t="shared" ca="1" si="367"/>
        <v>-</v>
      </c>
      <c r="BQ42" s="9"/>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19" t="str">
        <f t="shared" ca="1" si="368"/>
        <v>-</v>
      </c>
      <c r="CA42" s="19" t="str">
        <f t="shared" ca="1" si="368"/>
        <v>-</v>
      </c>
      <c r="CB42" s="9"/>
      <c r="CC42" s="12" t="b">
        <v>1</v>
      </c>
      <c r="CD42" s="12" t="b">
        <v>0</v>
      </c>
      <c r="CE42" s="12" t="b">
        <v>1</v>
      </c>
      <c r="CF42" s="12">
        <f ca="1">VALUE($K42&amp;$M42&amp;$N42&amp;$Q42&amp;$S42&amp;"01")</f>
        <v>2232101</v>
      </c>
      <c r="CG42" s="12" t="b">
        <v>0</v>
      </c>
      <c r="CH42" s="12" t="s">
        <v>34</v>
      </c>
      <c r="CI42" s="19" t="b">
        <f t="shared" ref="CI42:CM48" ca="1" si="396">OFFSET(CI$5,$B42,0)</f>
        <v>1</v>
      </c>
      <c r="CJ42" s="12">
        <f ca="1">VALUE($K42&amp;$M42&amp;$N42&amp;$Q42&amp;$S42&amp;"02")</f>
        <v>2232102</v>
      </c>
      <c r="CK42" s="19" t="str">
        <f t="shared" ca="1" si="396"/>
        <v>-</v>
      </c>
      <c r="CL42" s="19">
        <f t="shared" ca="1" si="396"/>
        <v>1</v>
      </c>
      <c r="CM42" s="19">
        <f t="shared" ca="1" si="396"/>
        <v>1</v>
      </c>
      <c r="CN42" s="9"/>
      <c r="CO42" s="444">
        <f t="shared" ca="1" si="370"/>
        <v>652</v>
      </c>
      <c r="CP42" s="444">
        <f t="shared" ca="1" si="370"/>
        <v>686</v>
      </c>
      <c r="CQ42" s="444">
        <f t="shared" ca="1" si="370"/>
        <v>721</v>
      </c>
      <c r="CR42" s="152">
        <f t="shared" ca="1" si="371"/>
        <v>378</v>
      </c>
      <c r="CS42" s="152">
        <f t="shared" ca="1" si="371"/>
        <v>413</v>
      </c>
      <c r="CT42" s="152">
        <f t="shared" ca="1" si="371"/>
        <v>448</v>
      </c>
      <c r="CU42" s="19" t="str">
        <f t="shared" ca="1" si="372"/>
        <v>-</v>
      </c>
      <c r="CV42" s="12" t="b">
        <v>1</v>
      </c>
      <c r="CW42" s="12" t="b">
        <v>0</v>
      </c>
      <c r="CX42" s="12" t="b">
        <v>0</v>
      </c>
      <c r="CY42" s="12" t="b">
        <v>0</v>
      </c>
      <c r="CZ42" s="19" t="b">
        <f t="shared" ca="1" si="372"/>
        <v>1</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2"/>
        <v>0</v>
      </c>
      <c r="DK42" s="19">
        <f t="shared" ca="1" si="372"/>
        <v>0</v>
      </c>
      <c r="DL42" s="19">
        <f t="shared" ca="1" si="373"/>
        <v>0</v>
      </c>
      <c r="DM42" s="12">
        <v>3</v>
      </c>
      <c r="DN42" s="12">
        <v>3</v>
      </c>
      <c r="DO42" s="12">
        <v>0</v>
      </c>
      <c r="DP42" s="12">
        <v>2</v>
      </c>
      <c r="DQ42" s="12">
        <v>-2</v>
      </c>
      <c r="DR42" s="19" t="str">
        <f t="shared" ca="1" si="373"/>
        <v>-</v>
      </c>
      <c r="DS42" s="19" t="str">
        <f t="shared" ca="1" si="373"/>
        <v>-</v>
      </c>
      <c r="DT42" s="19" t="str">
        <f t="shared" ca="1" si="373"/>
        <v>-</v>
      </c>
      <c r="DU42" s="251">
        <f t="shared" ref="DU42:DU47" si="397">DO42</f>
        <v>0</v>
      </c>
      <c r="DV42" s="251">
        <f>DP42</f>
        <v>2</v>
      </c>
      <c r="DW42" s="251">
        <f t="shared" ref="DW42:DW47" si="398">DQ42</f>
        <v>-2</v>
      </c>
      <c r="DX42" s="19" t="str">
        <f t="shared" ca="1" si="373"/>
        <v>-</v>
      </c>
      <c r="DY42" s="19" t="str">
        <f t="shared" ca="1" si="373"/>
        <v>-</v>
      </c>
      <c r="DZ42" s="19" t="str">
        <f t="shared" ca="1" si="373"/>
        <v>-</v>
      </c>
      <c r="EA42" s="19" t="str">
        <f t="shared" ca="1" si="373"/>
        <v>-</v>
      </c>
      <c r="EB42" s="19" t="str">
        <f t="shared" ca="1" si="373"/>
        <v>-</v>
      </c>
      <c r="EC42" s="19" t="str">
        <f t="shared" ca="1" si="373"/>
        <v>-</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3"/>
        <v>0</v>
      </c>
      <c r="EM42" s="19">
        <f t="shared" ca="1" si="373"/>
        <v>0</v>
      </c>
      <c r="EN42" s="19">
        <f t="shared" ca="1" si="373"/>
        <v>0</v>
      </c>
      <c r="EO42" s="19">
        <f t="shared" ca="1" si="373"/>
        <v>0</v>
      </c>
      <c r="EP42" s="19">
        <f t="shared" ca="1" si="373"/>
        <v>0</v>
      </c>
      <c r="EQ42" s="19">
        <f t="shared" ca="1" si="373"/>
        <v>0</v>
      </c>
      <c r="ER42" s="19">
        <f t="shared" ca="1" si="373"/>
        <v>0</v>
      </c>
      <c r="ES42" s="19">
        <f t="shared" ca="1" si="373"/>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4"/>
        <v>0</v>
      </c>
      <c r="FC42" s="19">
        <f t="shared" ca="1" si="374"/>
        <v>0</v>
      </c>
      <c r="FD42" s="19">
        <f t="shared" ca="1" si="374"/>
        <v>0</v>
      </c>
      <c r="FE42" s="19">
        <f t="shared" ca="1" si="374"/>
        <v>0</v>
      </c>
      <c r="FF42" s="19">
        <f t="shared" ca="1" si="374"/>
        <v>0</v>
      </c>
      <c r="FG42" s="19">
        <f t="shared" ca="1" si="374"/>
        <v>0</v>
      </c>
      <c r="FH42" s="19">
        <f t="shared" ca="1" si="374"/>
        <v>0</v>
      </c>
      <c r="FI42" s="19">
        <f t="shared" ca="1" si="374"/>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19">
        <f t="shared" ca="1" si="376"/>
        <v>0</v>
      </c>
      <c r="HX42" s="19">
        <f t="shared" ca="1" si="376"/>
        <v>0</v>
      </c>
      <c r="HY42" s="19">
        <f t="shared" ca="1" si="376"/>
        <v>0</v>
      </c>
      <c r="HZ42" s="19">
        <f t="shared" ca="1" si="376"/>
        <v>0</v>
      </c>
      <c r="IA42" s="19">
        <f t="shared" ca="1" si="376"/>
        <v>0</v>
      </c>
      <c r="IB42" s="19">
        <f t="shared" ca="1" si="376"/>
        <v>0</v>
      </c>
      <c r="IC42" s="19">
        <f t="shared" ca="1" si="376"/>
        <v>0</v>
      </c>
      <c r="ID42" s="19">
        <f t="shared" ca="1" si="376"/>
        <v>0</v>
      </c>
      <c r="IE42" s="5">
        <f t="shared" ca="1" si="377"/>
        <v>67</v>
      </c>
      <c r="IF42" s="9"/>
      <c r="IG42" s="5">
        <f t="shared" ca="1" si="378"/>
        <v>1</v>
      </c>
      <c r="IH42" s="5" t="b">
        <f t="shared" ca="1" si="378"/>
        <v>0</v>
      </c>
      <c r="II42" s="19">
        <f t="shared" ca="1" si="379"/>
        <v>0</v>
      </c>
      <c r="IJ42" s="5">
        <f t="shared" ca="1" si="378"/>
        <v>55</v>
      </c>
      <c r="IK42" s="19">
        <f t="shared" ca="1" si="379"/>
        <v>1</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0</v>
      </c>
      <c r="IZ42" s="19">
        <f t="shared" ca="1" si="379"/>
        <v>0</v>
      </c>
      <c r="JA42" s="19">
        <f t="shared" ca="1" si="379"/>
        <v>0</v>
      </c>
      <c r="JB42" s="19">
        <f t="shared" ca="1" si="379"/>
        <v>0</v>
      </c>
      <c r="JC42" s="19">
        <f t="shared" ca="1" si="379"/>
        <v>0</v>
      </c>
      <c r="JD42" s="19">
        <f t="shared" ca="1" si="379"/>
        <v>0</v>
      </c>
      <c r="JE42" s="19">
        <f t="shared" ca="1" si="379"/>
        <v>0</v>
      </c>
      <c r="JF42" s="19">
        <f t="shared" ca="1" si="379"/>
        <v>0</v>
      </c>
      <c r="JG42" s="19">
        <f t="shared" ca="1" si="379"/>
        <v>1</v>
      </c>
      <c r="JH42" s="19">
        <f t="shared" ca="1" si="379"/>
        <v>0</v>
      </c>
      <c r="JI42" s="19">
        <f t="shared" ca="1" si="379"/>
        <v>1</v>
      </c>
      <c r="JJ42" s="9"/>
      <c r="JK42" s="5" t="b">
        <f t="shared" ca="1" si="380"/>
        <v>0</v>
      </c>
      <c r="JL42" s="5" t="b">
        <f t="shared" ca="1" si="381"/>
        <v>0</v>
      </c>
      <c r="JM42" s="5" t="b">
        <f t="shared" ca="1" si="381"/>
        <v>0</v>
      </c>
      <c r="JN42" s="5" t="b">
        <f t="shared" ca="1" si="381"/>
        <v>1</v>
      </c>
      <c r="JO42" s="144">
        <f t="shared" ref="JO42:JP48" ca="1" si="399">$O42</f>
        <v>1</v>
      </c>
      <c r="JP42" s="144">
        <f t="shared" ca="1" si="399"/>
        <v>1</v>
      </c>
      <c r="JQ42" s="19" t="str">
        <f t="shared" ref="JQ42:JW48" ca="1" si="400">OFFSET(JQ$5,$B42,0)</f>
        <v>-</v>
      </c>
      <c r="JR42" s="19" t="str">
        <f t="shared" ca="1" si="400"/>
        <v>-</v>
      </c>
      <c r="JS42" s="19" t="str">
        <f t="shared" ca="1" si="400"/>
        <v>-</v>
      </c>
      <c r="JT42" s="19" t="str">
        <f t="shared" ca="1" si="400"/>
        <v>-</v>
      </c>
      <c r="JU42" s="19">
        <f t="shared" ca="1" si="400"/>
        <v>1</v>
      </c>
      <c r="JV42" s="19">
        <f t="shared" ca="1" si="400"/>
        <v>0.66</v>
      </c>
      <c r="JW42" s="19" t="str">
        <f t="shared" ca="1" si="400"/>
        <v>-</v>
      </c>
      <c r="JX42" s="5" t="b" cm="1">
        <f t="array" aca="1" ref="JX42" ca="1">IF(OR(JY42:KF42&lt;&gt;"-"),TRUE,"-")</f>
        <v>1</v>
      </c>
      <c r="JY42" s="237">
        <f ca="1">OFFSET(JY42,-1,0)</f>
        <v>2</v>
      </c>
      <c r="JZ42" s="237">
        <f t="shared" ref="JZ42:KF42" ca="1" si="401">OFFSET(JZ42,-1,0)</f>
        <v>2</v>
      </c>
      <c r="KA42" s="237">
        <f t="shared" ca="1" si="401"/>
        <v>2</v>
      </c>
      <c r="KB42" s="237">
        <f t="shared" ca="1" si="401"/>
        <v>2</v>
      </c>
      <c r="KC42" s="237">
        <f t="shared" ca="1" si="401"/>
        <v>2</v>
      </c>
      <c r="KD42" s="237">
        <f t="shared" ca="1" si="401"/>
        <v>2</v>
      </c>
      <c r="KE42" s="237">
        <f t="shared" ca="1" si="401"/>
        <v>2</v>
      </c>
      <c r="KF42" s="237">
        <f t="shared" ca="1" si="401"/>
        <v>2</v>
      </c>
      <c r="KG42" s="5" t="str">
        <f t="array" aca="1" ref="KG42" ca="1">IF(OR(KH42:KN42&lt;&gt;"-"),TRUE,"-")</f>
        <v>-</v>
      </c>
      <c r="KH42" s="19" t="str">
        <f t="shared" ref="KH42:KS48" ca="1" si="402">OFFSET(KH$5,$B42,0)</f>
        <v>-</v>
      </c>
      <c r="KI42" s="19" t="str">
        <f t="shared" ca="1" si="402"/>
        <v>-</v>
      </c>
      <c r="KJ42" s="19" t="str">
        <f t="shared" ca="1" si="402"/>
        <v>-</v>
      </c>
      <c r="KK42" s="19" t="str">
        <f t="shared" ca="1" si="402"/>
        <v>-</v>
      </c>
      <c r="KL42" s="19" t="str">
        <f t="shared" ca="1" si="402"/>
        <v>-</v>
      </c>
      <c r="KM42" s="19" t="str">
        <f t="shared" ca="1" si="402"/>
        <v>-</v>
      </c>
      <c r="KN42" s="19" t="str">
        <f t="shared" ca="1" si="402"/>
        <v>-</v>
      </c>
      <c r="KO42" s="19" t="b">
        <f t="shared" ca="1" si="402"/>
        <v>0</v>
      </c>
      <c r="KP42" s="144">
        <f t="shared" ca="1" si="383"/>
        <v>2</v>
      </c>
      <c r="KQ42" s="19">
        <f t="shared" ca="1" si="402"/>
        <v>2</v>
      </c>
      <c r="KR42" s="19" t="b">
        <f t="shared" ca="1" si="402"/>
        <v>0</v>
      </c>
      <c r="KS42" s="19" t="str">
        <f t="shared" ca="1" si="402"/>
        <v>-</v>
      </c>
      <c r="KT42" s="5" t="str">
        <f t="shared" ca="1" si="384"/>
        <v>-</v>
      </c>
      <c r="KU42" s="5" t="str">
        <f t="shared" ca="1" si="384"/>
        <v>-</v>
      </c>
      <c r="KV42" s="5" t="str">
        <f t="shared" ca="1" si="384"/>
        <v>-</v>
      </c>
      <c r="KW42" s="5" t="str">
        <f t="shared" ca="1" si="384"/>
        <v>-</v>
      </c>
      <c r="KX42" s="19" t="b">
        <f t="shared" ref="KX42:LM48" ca="1" si="403">OFFSET(KX$5,$B42,0)</f>
        <v>0</v>
      </c>
      <c r="KY42" s="19" t="str">
        <f t="shared" ca="1" si="403"/>
        <v>-</v>
      </c>
      <c r="KZ42" s="19" t="str">
        <f ca="1">OFFSET(KZ$5,$B42,0)</f>
        <v>-</v>
      </c>
      <c r="LA42" s="19" t="b">
        <f ca="1">OFFSET(LA$5,$B42,0)</f>
        <v>1</v>
      </c>
      <c r="LB42" s="19">
        <f t="shared" ca="1" si="403"/>
        <v>0.75</v>
      </c>
      <c r="LC42" s="19">
        <f t="shared" ca="1" si="403"/>
        <v>0.75</v>
      </c>
      <c r="LD42" s="19">
        <f t="shared" ca="1" si="403"/>
        <v>0.99</v>
      </c>
      <c r="LE42" s="19">
        <f t="shared" ca="1" si="403"/>
        <v>0.5</v>
      </c>
      <c r="LF42" s="19">
        <f t="shared" ca="1" si="403"/>
        <v>0</v>
      </c>
      <c r="LG42" s="19">
        <f t="shared" ca="1" si="403"/>
        <v>0</v>
      </c>
      <c r="LH42" s="19" t="str">
        <f t="shared" ca="1" si="403"/>
        <v>-</v>
      </c>
      <c r="LI42" s="19" t="str">
        <f t="shared" ca="1" si="403"/>
        <v>-</v>
      </c>
      <c r="LJ42" s="19" t="str">
        <f t="shared" ca="1" si="403"/>
        <v>-</v>
      </c>
      <c r="LK42" s="5">
        <f t="shared" ca="1" si="386"/>
        <v>1</v>
      </c>
      <c r="LL42" s="9"/>
      <c r="LM42" s="19">
        <f t="shared" ca="1" si="403"/>
        <v>70</v>
      </c>
      <c r="LN42" s="19">
        <f t="shared" ca="1" si="387"/>
        <v>50</v>
      </c>
      <c r="LO42" s="19">
        <f t="shared" ca="1" si="387"/>
        <v>80</v>
      </c>
      <c r="LP42" s="19">
        <f t="shared" ca="1" si="387"/>
        <v>50</v>
      </c>
      <c r="LQ42" s="5" t="b" cm="1">
        <f t="array" aca="1" ref="LQ42" ca="1">INDEX(i.meatgrid,$Q42,LQ$7)</f>
        <v>0</v>
      </c>
      <c r="LR42" s="5" t="b" cm="1">
        <f t="array" aca="1" ref="LR42" ca="1">INDEX(i.meatgrid,$Q42,LR$7)</f>
        <v>0</v>
      </c>
      <c r="LS42" s="5" t="str" cm="1">
        <f t="array" aca="1" ref="LS42" ca="1">INDEX(i.meatgrid,$Q42,LS$7)</f>
        <v>-</v>
      </c>
      <c r="LT42" s="5" t="str" cm="1">
        <f t="array" aca="1" ref="LT42" ca="1">INDEX(i.meatgrid,$Q42,LT$7)</f>
        <v>-</v>
      </c>
      <c r="LU42" s="19">
        <f t="shared" ca="1" si="387"/>
        <v>1</v>
      </c>
      <c r="LV42" s="5">
        <f t="shared" ca="1" si="388"/>
        <v>1</v>
      </c>
      <c r="LW42" s="5" cm="1">
        <f t="array" aca="1" ref="LW42" ca="1">INDEX(i.meatgrid,$Q42,LW$7)</f>
        <v>0</v>
      </c>
      <c r="LX42" s="5" cm="1">
        <f t="array" aca="1" ref="LX42" ca="1">INDEX(i.meatgrid,$Q42,LX$7)</f>
        <v>0</v>
      </c>
      <c r="LY42" s="5" cm="1">
        <f t="array" aca="1" ref="LY42" ca="1">INDEX(i.meatgrid,$Q42,LY$7)</f>
        <v>0</v>
      </c>
      <c r="LZ42" s="5" cm="1">
        <f t="array" aca="1" ref="LZ42" ca="1">INDEX(i.meatgrid,$Q42,LZ$7)</f>
        <v>0</v>
      </c>
      <c r="MA42" s="5" cm="1">
        <f t="array" aca="1" ref="MA42" ca="1">INDEX(i.meatgrid,$Q42,MA$7)</f>
        <v>1</v>
      </c>
      <c r="MB42" s="5" cm="1">
        <f t="array" aca="1" ref="MB42" ca="1">INDEX(i.meatgrid,$Q42,MB$7)</f>
        <v>1</v>
      </c>
      <c r="MC42" s="5" cm="1">
        <f t="array" aca="1" ref="MC42" ca="1">INDEX(i.meatgrid,$Q42,MC$7)</f>
        <v>1</v>
      </c>
      <c r="MD42" s="5" cm="1">
        <f t="array" aca="1" ref="MD42" ca="1">INDEX(i.meatgrid,$Q42,MD$7)</f>
        <v>1</v>
      </c>
      <c r="ME42" s="19">
        <f t="shared" ca="1" si="389"/>
        <v>1</v>
      </c>
      <c r="MF42" s="9"/>
      <c r="MG42" s="19" t="b">
        <f t="shared" ca="1" si="390"/>
        <v>0</v>
      </c>
      <c r="MH42" s="19" t="b">
        <f t="shared" ca="1" si="390"/>
        <v>0</v>
      </c>
      <c r="MI42" s="19">
        <f t="shared" ca="1" si="390"/>
        <v>1</v>
      </c>
      <c r="MJ42" s="19">
        <f t="shared" ca="1" si="390"/>
        <v>0.75</v>
      </c>
      <c r="MK42" s="19">
        <f t="shared" ca="1" si="390"/>
        <v>0.75</v>
      </c>
      <c r="ML42" s="19">
        <f t="shared" ca="1" si="390"/>
        <v>0.8</v>
      </c>
      <c r="MM42" s="19">
        <f t="shared" ca="1" si="390"/>
        <v>0.82499999999999996</v>
      </c>
      <c r="MN42" s="19">
        <f t="shared" ca="1" si="390"/>
        <v>0.875</v>
      </c>
      <c r="MO42" s="19">
        <f t="shared" ca="1" si="390"/>
        <v>0.9</v>
      </c>
      <c r="MP42" s="19">
        <f t="shared" ca="1" si="390"/>
        <v>1</v>
      </c>
      <c r="MQ42" s="19">
        <f t="shared" ca="1" si="390"/>
        <v>0.875</v>
      </c>
      <c r="MR42" s="19" t="b">
        <f t="shared" ca="1" si="390"/>
        <v>1</v>
      </c>
      <c r="MS42" s="19">
        <f t="shared" ca="1" si="391"/>
        <v>74.989999999999995</v>
      </c>
      <c r="MT42" s="19" t="str">
        <f t="shared" ca="1" si="391"/>
        <v>-</v>
      </c>
      <c r="MU42" s="19" t="str">
        <f t="shared" ca="1" si="391"/>
        <v>-</v>
      </c>
      <c r="MV42" s="19" t="str">
        <f t="shared" ca="1" si="391"/>
        <v>-</v>
      </c>
      <c r="MW42" s="19" t="str">
        <f t="shared" ca="1" si="391"/>
        <v>-</v>
      </c>
      <c r="MX42" s="19" t="str">
        <f t="shared" ca="1" si="391"/>
        <v>-</v>
      </c>
      <c r="MY42" s="19" t="str">
        <f t="shared" ca="1" si="391"/>
        <v>-</v>
      </c>
      <c r="MZ42" s="19" t="str">
        <f t="shared" ca="1" si="391"/>
        <v>-</v>
      </c>
      <c r="NA42" s="19">
        <f t="shared" ca="1" si="391"/>
        <v>36.99</v>
      </c>
      <c r="NB42" s="19">
        <f t="shared" ca="1" si="391"/>
        <v>36.99</v>
      </c>
      <c r="NC42" s="19" t="str">
        <f t="shared" ca="1" si="391"/>
        <v>-</v>
      </c>
      <c r="ND42" s="19" t="str">
        <f t="shared" ca="1" si="391"/>
        <v>-</v>
      </c>
      <c r="NE42" s="19" t="str">
        <f t="shared" ca="1" si="391"/>
        <v>-</v>
      </c>
      <c r="NF42" s="19" t="str">
        <f t="shared" ca="1" si="391"/>
        <v>-</v>
      </c>
      <c r="NG42" s="19" t="str">
        <f t="shared" ca="1" si="391"/>
        <v>-</v>
      </c>
      <c r="NH42" s="19">
        <f t="shared" ca="1" si="391"/>
        <v>49.99</v>
      </c>
      <c r="NI42" s="19">
        <f t="shared" ca="1" si="391"/>
        <v>49.99</v>
      </c>
      <c r="NJ42" s="19">
        <f t="shared" ca="1" si="391"/>
        <v>49.99</v>
      </c>
      <c r="NK42" s="19">
        <f t="shared" ca="1" si="391"/>
        <v>49.99</v>
      </c>
      <c r="NL42" s="19">
        <f t="shared" ca="1" si="391"/>
        <v>49.99</v>
      </c>
      <c r="NM42" s="19">
        <f t="shared" ca="1" si="391"/>
        <v>49.99</v>
      </c>
      <c r="NN42" s="19">
        <f t="shared" ca="1" si="391"/>
        <v>49.99</v>
      </c>
      <c r="NO42" s="19">
        <f t="shared" ca="1" si="391"/>
        <v>49.99</v>
      </c>
      <c r="NP42" s="19">
        <f t="shared" ca="1" si="391"/>
        <v>412.99</v>
      </c>
      <c r="NQ42" s="19">
        <f t="shared" ca="1" si="391"/>
        <v>412.99</v>
      </c>
      <c r="NR42" s="19" t="str">
        <f t="shared" ca="1" si="391"/>
        <v>-</v>
      </c>
      <c r="NS42" s="19" t="str">
        <f t="shared" ca="1" si="391"/>
        <v>-</v>
      </c>
      <c r="NT42" s="19" t="str">
        <f t="shared" ca="1" si="391"/>
        <v>-</v>
      </c>
      <c r="NU42" s="19" t="str">
        <f t="shared" ca="1" si="391"/>
        <v>-</v>
      </c>
      <c r="NV42" s="19" t="str">
        <f t="shared" ca="1" si="391"/>
        <v>-</v>
      </c>
      <c r="NW42" s="19">
        <f t="shared" ca="1" si="391"/>
        <v>6.8900000000000006</v>
      </c>
      <c r="NX42" s="19">
        <f t="shared" ca="1" si="391"/>
        <v>6.8900000000000006</v>
      </c>
      <c r="NY42" s="19">
        <f t="shared" ca="1" si="391"/>
        <v>6.8900000000000006</v>
      </c>
      <c r="NZ42" s="19">
        <f t="shared" ca="1" si="391"/>
        <v>6.8900000000000006</v>
      </c>
      <c r="OA42" s="19">
        <f t="shared" ca="1" si="391"/>
        <v>6.8900000000000006</v>
      </c>
      <c r="OB42" s="19">
        <f t="shared" ca="1" si="391"/>
        <v>6.8900000000000006</v>
      </c>
      <c r="OC42" s="19">
        <f t="shared" ca="1" si="391"/>
        <v>6.8900000000000006</v>
      </c>
      <c r="OD42" s="19">
        <f t="shared" ca="1" si="391"/>
        <v>6.8900000000000006</v>
      </c>
      <c r="OE42" s="19">
        <f t="shared" ca="1" si="391"/>
        <v>346.99</v>
      </c>
      <c r="OF42" s="19">
        <f t="shared" ca="1" si="391"/>
        <v>346.99</v>
      </c>
      <c r="OG42" s="19" t="str">
        <f t="shared" ca="1" si="391"/>
        <v>-</v>
      </c>
      <c r="OH42" s="19" t="str">
        <f t="shared" ca="1" si="391"/>
        <v>-</v>
      </c>
      <c r="OI42" s="19" t="str">
        <f t="shared" ca="1" si="391"/>
        <v>-</v>
      </c>
      <c r="OJ42" s="19" t="str">
        <f t="shared" ca="1" si="391"/>
        <v>-</v>
      </c>
      <c r="OK42" s="19" t="str">
        <f t="shared" ca="1" si="391"/>
        <v>-</v>
      </c>
      <c r="OL42" s="19">
        <f t="shared" ca="1" si="391"/>
        <v>0</v>
      </c>
      <c r="OM42" s="24">
        <v>0</v>
      </c>
    </row>
    <row r="43" spans="1:40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IF($IG43=0," FWM","")&amp;IF($IG43=1," MWM","")&amp;IF($IG43=5," Mat","")&amp;IF($IH43=TRUE,"&amp;BBT","    ")          &amp; " Day"&amp;INDEX(i.DOY,$N43,1)
&amp; " Scan"&amp;TEXT($O43,"0")        &amp;" "&amp; INDEX(DataMaster!$B$98:$B$103,$Q43,0)
&amp; " WP"&amp;TEXT($LU43*100,"000p")           &amp; " MP"&amp;TEXT($LV43*100,"000p")           &amp; " GP"&amp;TEXT($ME43*100,"000p")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06">OFFSET(AO43,-1,0)</f>
        <v>-</v>
      </c>
      <c r="AP43" s="237" t="str">
        <f t="shared" ca="1" si="406"/>
        <v>-</v>
      </c>
      <c r="AQ43" s="237" t="str">
        <f t="shared" ca="1" si="406"/>
        <v>-</v>
      </c>
      <c r="AR43" s="237" t="str">
        <f t="shared" ca="1" si="406"/>
        <v>-</v>
      </c>
      <c r="AS43" s="237" t="str">
        <f t="shared" ca="1" si="406"/>
        <v>-</v>
      </c>
      <c r="AT43" s="237" t="str">
        <f t="shared" ca="1" si="406"/>
        <v>-</v>
      </c>
      <c r="AU43" s="237" t="str">
        <f t="shared" ca="1" si="406"/>
        <v>-</v>
      </c>
      <c r="AV43" s="237" t="str">
        <f t="shared" ca="1" si="406"/>
        <v>-</v>
      </c>
      <c r="AW43" s="9"/>
      <c r="AX43" s="5" t="b">
        <f t="shared" ca="1" si="359"/>
        <v>1</v>
      </c>
      <c r="AY43" s="5" t="str">
        <f t="shared" ca="1" si="359"/>
        <v>-</v>
      </c>
      <c r="AZ43" s="5" t="str">
        <f t="shared" ca="1" si="359"/>
        <v>-</v>
      </c>
      <c r="BA43" s="5" t="str">
        <f t="shared" ca="1" si="359"/>
        <v>-</v>
      </c>
      <c r="BB43" s="5" t="b">
        <f t="shared" ca="1" si="359"/>
        <v>0</v>
      </c>
      <c r="BC43" s="144">
        <f t="shared" ca="1" si="359"/>
        <v>0.25</v>
      </c>
      <c r="BD43" s="19" t="b">
        <f t="shared" ca="1" si="360"/>
        <v>1</v>
      </c>
      <c r="BE43" s="9"/>
      <c r="BF43" s="5" t="str">
        <f t="shared" ca="1" si="361"/>
        <v>-</v>
      </c>
      <c r="BG43" s="19" t="str">
        <f t="shared" ca="1" si="362"/>
        <v>-</v>
      </c>
      <c r="BH43" s="19" t="str">
        <f t="shared" ca="1" si="362"/>
        <v>-</v>
      </c>
      <c r="BI43" s="19" t="str">
        <f t="shared" ca="1" si="362"/>
        <v>-</v>
      </c>
      <c r="BJ43" s="5" t="str">
        <f t="shared" ca="1" si="363"/>
        <v>-</v>
      </c>
      <c r="BK43" s="19" t="str">
        <f t="shared" ca="1" si="364"/>
        <v>-</v>
      </c>
      <c r="BL43" s="5" t="str">
        <f t="shared" ca="1" si="365"/>
        <v>-</v>
      </c>
      <c r="BM43" s="19" t="str">
        <f t="shared" ca="1" si="366"/>
        <v>-</v>
      </c>
      <c r="BN43" s="19" t="str">
        <f t="shared" ca="1" si="366"/>
        <v>-</v>
      </c>
      <c r="BO43" s="19" t="str">
        <f t="shared" ca="1" si="366"/>
        <v>-</v>
      </c>
      <c r="BP43" s="5" t="str">
        <f t="shared" ca="1" si="367"/>
        <v>-</v>
      </c>
      <c r="BQ43" s="9"/>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19" t="str">
        <f t="shared" ca="1" si="368"/>
        <v>-</v>
      </c>
      <c r="CA43" s="19" t="str">
        <f t="shared" ca="1" si="368"/>
        <v>-</v>
      </c>
      <c r="CB43" s="9"/>
      <c r="CC43" s="237" t="b">
        <f ca="1">OFFSET(CC43,-1,0)</f>
        <v>1</v>
      </c>
      <c r="CD43" s="12" t="b">
        <v>0</v>
      </c>
      <c r="CE43" s="237" t="b">
        <f ca="1">OFFSET(CE43,-1,0)</f>
        <v>1</v>
      </c>
      <c r="CF43" s="251">
        <f t="shared" ref="CF43:CF48" ca="1" si="407">IF(OFFSET($E43,-1,0),OFFSET($CJ43,-1,0),OFFSET(CF43,-1,0))</f>
        <v>2232102</v>
      </c>
      <c r="CG43" s="237" t="b">
        <f ca="1">OFFSET(CG43,-1,0)</f>
        <v>0</v>
      </c>
      <c r="CH43" s="12" t="s">
        <v>34</v>
      </c>
      <c r="CI43" s="19" t="b">
        <f t="shared" ca="1" si="396"/>
        <v>1</v>
      </c>
      <c r="CJ43" s="237">
        <f t="shared" ref="CJ43:CJ48" ca="1" si="408">OFFSET(CJ43,-1,0)+1</f>
        <v>2232103</v>
      </c>
      <c r="CK43" s="19" t="str">
        <f t="shared" ca="1" si="396"/>
        <v>-</v>
      </c>
      <c r="CL43" s="19">
        <f t="shared" ca="1" si="396"/>
        <v>1</v>
      </c>
      <c r="CM43" s="19">
        <f t="shared" ca="1" si="396"/>
        <v>1</v>
      </c>
      <c r="CN43" s="9"/>
      <c r="CO43" s="444">
        <f t="shared" ca="1" si="370"/>
        <v>652</v>
      </c>
      <c r="CP43" s="444">
        <f t="shared" ca="1" si="370"/>
        <v>686</v>
      </c>
      <c r="CQ43" s="444">
        <f t="shared" ca="1" si="370"/>
        <v>721</v>
      </c>
      <c r="CR43" s="152">
        <f t="shared" ca="1" si="371"/>
        <v>378</v>
      </c>
      <c r="CS43" s="152">
        <f t="shared" ca="1" si="371"/>
        <v>413</v>
      </c>
      <c r="CT43" s="152">
        <f t="shared" ca="1" si="371"/>
        <v>448</v>
      </c>
      <c r="CU43" s="19" t="str">
        <f t="shared" ca="1" si="372"/>
        <v>-</v>
      </c>
      <c r="CV43" s="12" t="b">
        <v>0</v>
      </c>
      <c r="CW43" s="12" t="b">
        <v>1</v>
      </c>
      <c r="CX43" s="12" t="b">
        <v>0</v>
      </c>
      <c r="CY43" s="12" t="b">
        <v>0</v>
      </c>
      <c r="CZ43" s="19" t="b">
        <f t="shared" ca="1" si="372"/>
        <v>1</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2"/>
        <v>0</v>
      </c>
      <c r="DK43" s="19">
        <f t="shared" ca="1" si="372"/>
        <v>0</v>
      </c>
      <c r="DL43" s="19">
        <f t="shared" ca="1" si="373"/>
        <v>0</v>
      </c>
      <c r="DM43" s="12">
        <v>3</v>
      </c>
      <c r="DN43" s="12">
        <v>3</v>
      </c>
      <c r="DO43" s="19">
        <f t="shared" ref="DO43:DR48" ca="1" si="409">OFFSET(DO$5,$B43,0)</f>
        <v>0</v>
      </c>
      <c r="DP43" s="12">
        <v>2</v>
      </c>
      <c r="DQ43" s="12">
        <v>-2</v>
      </c>
      <c r="DR43" s="19" t="str">
        <f t="shared" ca="1" si="373"/>
        <v>-</v>
      </c>
      <c r="DS43" s="19" t="str">
        <f t="shared" ca="1" si="373"/>
        <v>-</v>
      </c>
      <c r="DT43" s="19" t="str">
        <f t="shared" ca="1" si="373"/>
        <v>-</v>
      </c>
      <c r="DU43" s="251">
        <f t="shared" ca="1" si="397"/>
        <v>0</v>
      </c>
      <c r="DV43" s="251">
        <f t="shared" ref="DV43:DV47" si="410">DP43</f>
        <v>2</v>
      </c>
      <c r="DW43" s="251">
        <f t="shared" si="398"/>
        <v>-2</v>
      </c>
      <c r="DX43" s="19" t="str">
        <f t="shared" ca="1" si="373"/>
        <v>-</v>
      </c>
      <c r="DY43" s="19" t="str">
        <f t="shared" ca="1" si="373"/>
        <v>-</v>
      </c>
      <c r="DZ43" s="19" t="str">
        <f t="shared" ca="1" si="373"/>
        <v>-</v>
      </c>
      <c r="EA43" s="19" t="str">
        <f t="shared" ca="1" si="373"/>
        <v>-</v>
      </c>
      <c r="EB43" s="19" t="str">
        <f t="shared" ca="1" si="373"/>
        <v>-</v>
      </c>
      <c r="EC43" s="19" t="str">
        <f t="shared" ca="1" si="373"/>
        <v>-</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3"/>
        <v>0</v>
      </c>
      <c r="EM43" s="19">
        <f t="shared" ca="1" si="373"/>
        <v>0</v>
      </c>
      <c r="EN43" s="19">
        <f t="shared" ca="1" si="373"/>
        <v>0</v>
      </c>
      <c r="EO43" s="19">
        <f t="shared" ca="1" si="373"/>
        <v>0</v>
      </c>
      <c r="EP43" s="19">
        <f t="shared" ca="1" si="373"/>
        <v>0</v>
      </c>
      <c r="EQ43" s="19">
        <f t="shared" ca="1" si="373"/>
        <v>0</v>
      </c>
      <c r="ER43" s="19">
        <f t="shared" ca="1" si="373"/>
        <v>0</v>
      </c>
      <c r="ES43" s="19">
        <f t="shared" ca="1" si="373"/>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4"/>
        <v>0</v>
      </c>
      <c r="FC43" s="19">
        <f t="shared" ca="1" si="374"/>
        <v>0</v>
      </c>
      <c r="FD43" s="19">
        <f t="shared" ca="1" si="374"/>
        <v>0</v>
      </c>
      <c r="FE43" s="19">
        <f t="shared" ca="1" si="374"/>
        <v>0</v>
      </c>
      <c r="FF43" s="19">
        <f t="shared" ca="1" si="374"/>
        <v>0</v>
      </c>
      <c r="FG43" s="19">
        <f t="shared" ca="1" si="374"/>
        <v>0</v>
      </c>
      <c r="FH43" s="19">
        <f t="shared" ca="1" si="374"/>
        <v>0</v>
      </c>
      <c r="FI43" s="19">
        <f t="shared" ca="1" si="374"/>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5"/>
        <v>0</v>
      </c>
      <c r="HE43" s="19">
        <f t="shared" ca="1" si="375"/>
        <v>0</v>
      </c>
      <c r="HF43" s="19">
        <f t="shared" ca="1" si="375"/>
        <v>0</v>
      </c>
      <c r="HG43" s="19">
        <f t="shared" ca="1" si="375"/>
        <v>0</v>
      </c>
      <c r="HH43" s="19">
        <f t="shared" ca="1" si="375"/>
        <v>0</v>
      </c>
      <c r="HI43" s="19">
        <f t="shared" ca="1" si="375"/>
        <v>0</v>
      </c>
      <c r="HJ43" s="19">
        <f t="shared" ca="1" si="375"/>
        <v>0</v>
      </c>
      <c r="HK43" s="19">
        <f t="shared" ca="1" si="375"/>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19">
        <f t="shared" ca="1" si="376"/>
        <v>0</v>
      </c>
      <c r="HX43" s="19">
        <f t="shared" ca="1" si="376"/>
        <v>0</v>
      </c>
      <c r="HY43" s="19">
        <f t="shared" ca="1" si="376"/>
        <v>0</v>
      </c>
      <c r="HZ43" s="19">
        <f t="shared" ca="1" si="376"/>
        <v>0</v>
      </c>
      <c r="IA43" s="19">
        <f t="shared" ca="1" si="376"/>
        <v>0</v>
      </c>
      <c r="IB43" s="19">
        <f t="shared" ca="1" si="376"/>
        <v>0</v>
      </c>
      <c r="IC43" s="19">
        <f t="shared" ca="1" si="376"/>
        <v>0</v>
      </c>
      <c r="ID43" s="19">
        <f t="shared" ca="1" si="376"/>
        <v>0</v>
      </c>
      <c r="IE43" s="5">
        <f t="shared" ca="1" si="377"/>
        <v>67</v>
      </c>
      <c r="IF43" s="9"/>
      <c r="IG43" s="5">
        <f t="shared" ca="1" si="378"/>
        <v>1</v>
      </c>
      <c r="IH43" s="5" t="b">
        <f t="shared" ca="1" si="378"/>
        <v>0</v>
      </c>
      <c r="II43" s="19">
        <f t="shared" ca="1" si="379"/>
        <v>0</v>
      </c>
      <c r="IJ43" s="5">
        <f t="shared" ca="1" si="378"/>
        <v>55</v>
      </c>
      <c r="IK43" s="19">
        <f t="shared" ca="1" si="379"/>
        <v>1</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0</v>
      </c>
      <c r="IZ43" s="19">
        <f t="shared" ca="1" si="379"/>
        <v>0</v>
      </c>
      <c r="JA43" s="19">
        <f t="shared" ca="1" si="379"/>
        <v>0</v>
      </c>
      <c r="JB43" s="19">
        <f t="shared" ca="1" si="379"/>
        <v>0</v>
      </c>
      <c r="JC43" s="19">
        <f t="shared" ca="1" si="379"/>
        <v>0</v>
      </c>
      <c r="JD43" s="19">
        <f t="shared" ca="1" si="379"/>
        <v>0</v>
      </c>
      <c r="JE43" s="19">
        <f t="shared" ca="1" si="379"/>
        <v>0</v>
      </c>
      <c r="JF43" s="19">
        <f t="shared" ca="1" si="379"/>
        <v>0</v>
      </c>
      <c r="JG43" s="19">
        <f t="shared" ca="1" si="379"/>
        <v>1</v>
      </c>
      <c r="JH43" s="19">
        <f t="shared" ca="1" si="379"/>
        <v>0</v>
      </c>
      <c r="JI43" s="19">
        <f t="shared" ca="1" si="379"/>
        <v>1</v>
      </c>
      <c r="JJ43" s="9"/>
      <c r="JK43" s="5" t="b">
        <f t="shared" ca="1" si="380"/>
        <v>0</v>
      </c>
      <c r="JL43" s="5" t="b">
        <f t="shared" ca="1" si="381"/>
        <v>0</v>
      </c>
      <c r="JM43" s="5" t="b">
        <f t="shared" ca="1" si="381"/>
        <v>0</v>
      </c>
      <c r="JN43" s="5" t="b">
        <f t="shared" ca="1" si="381"/>
        <v>1</v>
      </c>
      <c r="JO43" s="144">
        <f t="shared" ca="1" si="399"/>
        <v>1</v>
      </c>
      <c r="JP43" s="144">
        <f t="shared" ca="1" si="399"/>
        <v>1</v>
      </c>
      <c r="JQ43" s="19" t="str">
        <f t="shared" ca="1" si="400"/>
        <v>-</v>
      </c>
      <c r="JR43" s="19" t="str">
        <f t="shared" ca="1" si="400"/>
        <v>-</v>
      </c>
      <c r="JS43" s="19" t="str">
        <f t="shared" ca="1" si="400"/>
        <v>-</v>
      </c>
      <c r="JT43" s="19" t="str">
        <f t="shared" ca="1" si="400"/>
        <v>-</v>
      </c>
      <c r="JU43" s="19">
        <f t="shared" ca="1" si="400"/>
        <v>1</v>
      </c>
      <c r="JV43" s="19">
        <f t="shared" ca="1" si="400"/>
        <v>0.66</v>
      </c>
      <c r="JW43" s="19" t="str">
        <f t="shared" ca="1" si="400"/>
        <v>-</v>
      </c>
      <c r="JX43" s="5" t="b" cm="1">
        <f t="array" aca="1" ref="JX43" ca="1">IF(OR(JY43:KF43&lt;&gt;"-"),TRUE,"-")</f>
        <v>1</v>
      </c>
      <c r="JY43" s="237">
        <f t="shared" ref="JY43:KF48" ca="1" si="411">OFFSET(JY43,-1,0)</f>
        <v>2</v>
      </c>
      <c r="JZ43" s="237">
        <f t="shared" ca="1" si="411"/>
        <v>2</v>
      </c>
      <c r="KA43" s="237">
        <f t="shared" ca="1" si="411"/>
        <v>2</v>
      </c>
      <c r="KB43" s="237">
        <f t="shared" ca="1" si="411"/>
        <v>2</v>
      </c>
      <c r="KC43" s="237">
        <f t="shared" ca="1" si="411"/>
        <v>2</v>
      </c>
      <c r="KD43" s="237">
        <f t="shared" ca="1" si="411"/>
        <v>2</v>
      </c>
      <c r="KE43" s="237">
        <f t="shared" ca="1" si="411"/>
        <v>2</v>
      </c>
      <c r="KF43" s="237">
        <f t="shared" ca="1" si="411"/>
        <v>2</v>
      </c>
      <c r="KG43" s="5" t="str">
        <f t="array" aca="1" ref="KG43" ca="1">IF(OR(KH43:KN43&lt;&gt;"-"),TRUE,"-")</f>
        <v>-</v>
      </c>
      <c r="KH43" s="19" t="str">
        <f t="shared" ca="1" si="402"/>
        <v>-</v>
      </c>
      <c r="KI43" s="19" t="str">
        <f t="shared" ca="1" si="402"/>
        <v>-</v>
      </c>
      <c r="KJ43" s="19" t="str">
        <f t="shared" ca="1" si="402"/>
        <v>-</v>
      </c>
      <c r="KK43" s="19" t="str">
        <f t="shared" ca="1" si="402"/>
        <v>-</v>
      </c>
      <c r="KL43" s="19" t="str">
        <f t="shared" ca="1" si="402"/>
        <v>-</v>
      </c>
      <c r="KM43" s="19" t="str">
        <f t="shared" ca="1" si="402"/>
        <v>-</v>
      </c>
      <c r="KN43" s="19" t="str">
        <f t="shared" ca="1" si="402"/>
        <v>-</v>
      </c>
      <c r="KO43" s="19" t="b">
        <f t="shared" ca="1" si="402"/>
        <v>0</v>
      </c>
      <c r="KP43" s="144">
        <f t="shared" ca="1" si="383"/>
        <v>2</v>
      </c>
      <c r="KQ43" s="19">
        <f t="shared" ca="1" si="402"/>
        <v>2</v>
      </c>
      <c r="KR43" s="19" t="b">
        <f t="shared" ca="1" si="402"/>
        <v>0</v>
      </c>
      <c r="KS43" s="19" t="str">
        <f t="shared" ca="1" si="402"/>
        <v>-</v>
      </c>
      <c r="KT43" s="5" t="str">
        <f t="shared" ca="1" si="384"/>
        <v>-</v>
      </c>
      <c r="KU43" s="5" t="str">
        <f t="shared" ca="1" si="384"/>
        <v>-</v>
      </c>
      <c r="KV43" s="5" t="str">
        <f t="shared" ca="1" si="384"/>
        <v>-</v>
      </c>
      <c r="KW43" s="5" t="str">
        <f t="shared" ca="1" si="384"/>
        <v>-</v>
      </c>
      <c r="KX43" s="19" t="b">
        <f t="shared" ca="1" si="403"/>
        <v>0</v>
      </c>
      <c r="KY43" s="19" t="str">
        <f t="shared" ca="1" si="403"/>
        <v>-</v>
      </c>
      <c r="KZ43" s="19" t="str">
        <f ca="1">OFFSET(KZ$5,$B43,0)</f>
        <v>-</v>
      </c>
      <c r="LA43" s="19" t="b">
        <f ca="1">OFFSET(LA$5,$B43,0)</f>
        <v>1</v>
      </c>
      <c r="LB43" s="19">
        <f t="shared" ca="1" si="403"/>
        <v>0.75</v>
      </c>
      <c r="LC43" s="19">
        <f t="shared" ca="1" si="403"/>
        <v>0.75</v>
      </c>
      <c r="LD43" s="19">
        <f t="shared" ca="1" si="403"/>
        <v>0.99</v>
      </c>
      <c r="LE43" s="19">
        <f t="shared" ca="1" si="403"/>
        <v>0.5</v>
      </c>
      <c r="LF43" s="19">
        <f t="shared" ca="1" si="403"/>
        <v>0</v>
      </c>
      <c r="LG43" s="19">
        <f t="shared" ca="1" si="403"/>
        <v>0</v>
      </c>
      <c r="LH43" s="19" t="str">
        <f t="shared" ca="1" si="403"/>
        <v>-</v>
      </c>
      <c r="LI43" s="19" t="str">
        <f t="shared" ca="1" si="403"/>
        <v>-</v>
      </c>
      <c r="LJ43" s="19" t="str">
        <f t="shared" ca="1" si="403"/>
        <v>-</v>
      </c>
      <c r="LK43" s="5">
        <f t="shared" ca="1" si="386"/>
        <v>1</v>
      </c>
      <c r="LL43" s="9"/>
      <c r="LM43" s="19">
        <f t="shared" ca="1" si="403"/>
        <v>70</v>
      </c>
      <c r="LN43" s="19">
        <f t="shared" ca="1" si="387"/>
        <v>50</v>
      </c>
      <c r="LO43" s="19">
        <f t="shared" ca="1" si="387"/>
        <v>80</v>
      </c>
      <c r="LP43" s="19">
        <f t="shared" ca="1" si="387"/>
        <v>50</v>
      </c>
      <c r="LQ43" s="5" t="b" cm="1">
        <f t="array" aca="1" ref="LQ43" ca="1">INDEX(i.meatgrid,$Q43,LQ$7)</f>
        <v>0</v>
      </c>
      <c r="LR43" s="5" t="b" cm="1">
        <f t="array" aca="1" ref="LR43" ca="1">INDEX(i.meatgrid,$Q43,LR$7)</f>
        <v>0</v>
      </c>
      <c r="LS43" s="5" t="str" cm="1">
        <f t="array" aca="1" ref="LS43" ca="1">INDEX(i.meatgrid,$Q43,LS$7)</f>
        <v>-</v>
      </c>
      <c r="LT43" s="5" t="str" cm="1">
        <f t="array" aca="1" ref="LT43" ca="1">INDEX(i.meatgrid,$Q43,LT$7)</f>
        <v>-</v>
      </c>
      <c r="LU43" s="19">
        <f t="shared" ca="1" si="387"/>
        <v>1</v>
      </c>
      <c r="LV43" s="5">
        <f t="shared" ca="1" si="388"/>
        <v>1</v>
      </c>
      <c r="LW43" s="5" cm="1">
        <f t="array" aca="1" ref="LW43" ca="1">INDEX(i.meatgrid,$Q43,LW$7)</f>
        <v>0</v>
      </c>
      <c r="LX43" s="5" cm="1">
        <f t="array" aca="1" ref="LX43" ca="1">INDEX(i.meatgrid,$Q43,LX$7)</f>
        <v>0</v>
      </c>
      <c r="LY43" s="5" cm="1">
        <f t="array" aca="1" ref="LY43" ca="1">INDEX(i.meatgrid,$Q43,LY$7)</f>
        <v>0</v>
      </c>
      <c r="LZ43" s="5" cm="1">
        <f t="array" aca="1" ref="LZ43" ca="1">INDEX(i.meatgrid,$Q43,LZ$7)</f>
        <v>0</v>
      </c>
      <c r="MA43" s="5" cm="1">
        <f t="array" aca="1" ref="MA43" ca="1">INDEX(i.meatgrid,$Q43,MA$7)</f>
        <v>1</v>
      </c>
      <c r="MB43" s="5" cm="1">
        <f t="array" aca="1" ref="MB43" ca="1">INDEX(i.meatgrid,$Q43,MB$7)</f>
        <v>1</v>
      </c>
      <c r="MC43" s="5" cm="1">
        <f t="array" aca="1" ref="MC43" ca="1">INDEX(i.meatgrid,$Q43,MC$7)</f>
        <v>1</v>
      </c>
      <c r="MD43" s="5" cm="1">
        <f t="array" aca="1" ref="MD43" ca="1">INDEX(i.meatgrid,$Q43,MD$7)</f>
        <v>1</v>
      </c>
      <c r="ME43" s="19">
        <f t="shared" ca="1" si="389"/>
        <v>1</v>
      </c>
      <c r="MF43" s="9"/>
      <c r="MG43" s="19" t="b">
        <f t="shared" ca="1" si="390"/>
        <v>0</v>
      </c>
      <c r="MH43" s="19" t="b">
        <f t="shared" ca="1" si="390"/>
        <v>0</v>
      </c>
      <c r="MI43" s="19">
        <f t="shared" ca="1" si="390"/>
        <v>1</v>
      </c>
      <c r="MJ43" s="19">
        <f t="shared" ca="1" si="390"/>
        <v>0.75</v>
      </c>
      <c r="MK43" s="19">
        <f t="shared" ca="1" si="390"/>
        <v>0.75</v>
      </c>
      <c r="ML43" s="19">
        <f t="shared" ca="1" si="390"/>
        <v>0.8</v>
      </c>
      <c r="MM43" s="19">
        <f t="shared" ca="1" si="390"/>
        <v>0.82499999999999996</v>
      </c>
      <c r="MN43" s="19">
        <f t="shared" ca="1" si="390"/>
        <v>0.875</v>
      </c>
      <c r="MO43" s="19">
        <f t="shared" ca="1" si="390"/>
        <v>0.9</v>
      </c>
      <c r="MP43" s="19">
        <f t="shared" ca="1" si="390"/>
        <v>1</v>
      </c>
      <c r="MQ43" s="19">
        <f t="shared" ca="1" si="390"/>
        <v>0.875</v>
      </c>
      <c r="MR43" s="19" t="b">
        <f t="shared" ca="1" si="390"/>
        <v>1</v>
      </c>
      <c r="MS43" s="19">
        <f t="shared" ca="1" si="390"/>
        <v>74.989999999999995</v>
      </c>
      <c r="MT43" s="19" t="str">
        <f t="shared" ca="1" si="390"/>
        <v>-</v>
      </c>
      <c r="MU43" s="19" t="str">
        <f t="shared" ca="1" si="390"/>
        <v>-</v>
      </c>
      <c r="MV43" s="19" t="str">
        <f t="shared" ca="1" si="390"/>
        <v>-</v>
      </c>
      <c r="MW43" s="19" t="str">
        <f t="shared" ca="1" si="391"/>
        <v>-</v>
      </c>
      <c r="MX43" s="19" t="str">
        <f t="shared" ca="1" si="391"/>
        <v>-</v>
      </c>
      <c r="MY43" s="19" t="str">
        <f t="shared" ca="1" si="391"/>
        <v>-</v>
      </c>
      <c r="MZ43" s="19" t="str">
        <f t="shared" ca="1" si="391"/>
        <v>-</v>
      </c>
      <c r="NA43" s="19">
        <f t="shared" ca="1" si="391"/>
        <v>36.99</v>
      </c>
      <c r="NB43" s="19">
        <f t="shared" ca="1" si="391"/>
        <v>36.99</v>
      </c>
      <c r="NC43" s="19" t="str">
        <f t="shared" ca="1" si="391"/>
        <v>-</v>
      </c>
      <c r="ND43" s="19" t="str">
        <f t="shared" ca="1" si="391"/>
        <v>-</v>
      </c>
      <c r="NE43" s="19" t="str">
        <f t="shared" ca="1" si="391"/>
        <v>-</v>
      </c>
      <c r="NF43" s="19" t="str">
        <f t="shared" ca="1" si="391"/>
        <v>-</v>
      </c>
      <c r="NG43" s="19" t="str">
        <f t="shared" ca="1" si="391"/>
        <v>-</v>
      </c>
      <c r="NH43" s="19">
        <f t="shared" ca="1" si="391"/>
        <v>49.99</v>
      </c>
      <c r="NI43" s="19">
        <f t="shared" ca="1" si="391"/>
        <v>49.99</v>
      </c>
      <c r="NJ43" s="19">
        <f t="shared" ca="1" si="391"/>
        <v>49.99</v>
      </c>
      <c r="NK43" s="19">
        <f t="shared" ca="1" si="391"/>
        <v>49.99</v>
      </c>
      <c r="NL43" s="19">
        <f t="shared" ca="1" si="391"/>
        <v>49.99</v>
      </c>
      <c r="NM43" s="19">
        <f t="shared" ca="1" si="391"/>
        <v>49.99</v>
      </c>
      <c r="NN43" s="19">
        <f t="shared" ca="1" si="391"/>
        <v>49.99</v>
      </c>
      <c r="NO43" s="19">
        <f t="shared" ca="1" si="391"/>
        <v>49.99</v>
      </c>
      <c r="NP43" s="19">
        <f t="shared" ca="1" si="391"/>
        <v>412.99</v>
      </c>
      <c r="NQ43" s="19">
        <f t="shared" ca="1" si="391"/>
        <v>412.99</v>
      </c>
      <c r="NR43" s="19" t="str">
        <f t="shared" ca="1" si="391"/>
        <v>-</v>
      </c>
      <c r="NS43" s="19" t="str">
        <f t="shared" ca="1" si="391"/>
        <v>-</v>
      </c>
      <c r="NT43" s="19" t="str">
        <f t="shared" ca="1" si="391"/>
        <v>-</v>
      </c>
      <c r="NU43" s="19" t="str">
        <f t="shared" ca="1" si="391"/>
        <v>-</v>
      </c>
      <c r="NV43" s="19" t="str">
        <f t="shared" ca="1" si="391"/>
        <v>-</v>
      </c>
      <c r="NW43" s="19">
        <f t="shared" ca="1" si="391"/>
        <v>6.8900000000000006</v>
      </c>
      <c r="NX43" s="19">
        <f t="shared" ca="1" si="391"/>
        <v>6.8900000000000006</v>
      </c>
      <c r="NY43" s="19">
        <f t="shared" ca="1" si="391"/>
        <v>6.8900000000000006</v>
      </c>
      <c r="NZ43" s="19">
        <f t="shared" ca="1" si="391"/>
        <v>6.8900000000000006</v>
      </c>
      <c r="OA43" s="19">
        <f t="shared" ca="1" si="391"/>
        <v>6.8900000000000006</v>
      </c>
      <c r="OB43" s="19">
        <f t="shared" ca="1" si="391"/>
        <v>6.8900000000000006</v>
      </c>
      <c r="OC43" s="19">
        <f t="shared" ca="1" si="391"/>
        <v>6.8900000000000006</v>
      </c>
      <c r="OD43" s="19">
        <f t="shared" ca="1" si="391"/>
        <v>6.8900000000000006</v>
      </c>
      <c r="OE43" s="19">
        <f t="shared" ca="1" si="391"/>
        <v>346.99</v>
      </c>
      <c r="OF43" s="19">
        <f t="shared" ca="1" si="391"/>
        <v>346.99</v>
      </c>
      <c r="OG43" s="19" t="str">
        <f t="shared" ca="1" si="391"/>
        <v>-</v>
      </c>
      <c r="OH43" s="19" t="str">
        <f t="shared" ca="1" si="391"/>
        <v>-</v>
      </c>
      <c r="OI43" s="19" t="str">
        <f t="shared" ca="1" si="391"/>
        <v>-</v>
      </c>
      <c r="OJ43" s="19" t="str">
        <f t="shared" ca="1" si="391"/>
        <v>-</v>
      </c>
      <c r="OK43" s="19" t="str">
        <f t="shared" ca="1" si="391"/>
        <v>-</v>
      </c>
      <c r="OL43" s="19">
        <f t="shared" ca="1" si="391"/>
        <v>0</v>
      </c>
      <c r="OM43" s="24">
        <v>0</v>
      </c>
    </row>
    <row r="44" spans="1:40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IF($IG44=0," FWM","")&amp;IF($IG44=1," MWM","")&amp;IF($IG44=5," Mat","")&amp;IF($IH44=TRUE,"&amp;BBT","    ")          &amp; " Day"&amp;INDEX(i.DOY,$N44,1)
&amp; " Scan"&amp;TEXT($O44,"0")        &amp;" "&amp; INDEX(DataMaster!$B$98:$B$103,$Q44,0)
&amp; " WP"&amp;TEXT($LU44*100,"000p")           &amp; " MP"&amp;TEXT($LV44*100,"000p")           &amp; " GP"&amp;TEXT($ME44*100,"000p")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237" t="str">
        <f t="shared" ca="1" si="406"/>
        <v>-</v>
      </c>
      <c r="AV44" s="237" t="str">
        <f t="shared" ca="1" si="406"/>
        <v>-</v>
      </c>
      <c r="AW44" s="9"/>
      <c r="AX44" s="5" t="b">
        <f t="shared" ca="1" si="359"/>
        <v>1</v>
      </c>
      <c r="AY44" s="5" t="str">
        <f t="shared" ca="1" si="359"/>
        <v>-</v>
      </c>
      <c r="AZ44" s="5" t="str">
        <f t="shared" ca="1" si="359"/>
        <v>-</v>
      </c>
      <c r="BA44" s="5" t="str">
        <f t="shared" ca="1" si="359"/>
        <v>-</v>
      </c>
      <c r="BB44" s="5" t="b">
        <f t="shared" ca="1" si="359"/>
        <v>0</v>
      </c>
      <c r="BC44" s="144">
        <f t="shared" ca="1" si="359"/>
        <v>0.25</v>
      </c>
      <c r="BD44" s="19" t="b">
        <f t="shared" ca="1" si="360"/>
        <v>1</v>
      </c>
      <c r="BE44" s="9"/>
      <c r="BF44" s="5" t="str">
        <f t="shared" ca="1" si="361"/>
        <v>-</v>
      </c>
      <c r="BG44" s="19" t="str">
        <f t="shared" ca="1" si="362"/>
        <v>-</v>
      </c>
      <c r="BH44" s="19" t="str">
        <f t="shared" ca="1" si="362"/>
        <v>-</v>
      </c>
      <c r="BI44" s="19" t="str">
        <f t="shared" ca="1" si="362"/>
        <v>-</v>
      </c>
      <c r="BJ44" s="5" t="str">
        <f t="shared" ca="1" si="363"/>
        <v>-</v>
      </c>
      <c r="BK44" s="19" t="str">
        <f t="shared" ca="1" si="364"/>
        <v>-</v>
      </c>
      <c r="BL44" s="5" t="str">
        <f t="shared" ca="1" si="365"/>
        <v>-</v>
      </c>
      <c r="BM44" s="19" t="str">
        <f t="shared" ca="1" si="366"/>
        <v>-</v>
      </c>
      <c r="BN44" s="19" t="str">
        <f t="shared" ca="1" si="366"/>
        <v>-</v>
      </c>
      <c r="BO44" s="19" t="str">
        <f t="shared" ca="1" si="366"/>
        <v>-</v>
      </c>
      <c r="BP44" s="5" t="str">
        <f t="shared" ca="1" si="367"/>
        <v>-</v>
      </c>
      <c r="BQ44" s="9"/>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19" t="str">
        <f t="shared" ca="1" si="368"/>
        <v>-</v>
      </c>
      <c r="CA44" s="19" t="str">
        <f t="shared" ca="1" si="368"/>
        <v>-</v>
      </c>
      <c r="CB44" s="9"/>
      <c r="CC44" s="237" t="b">
        <f ca="1">OFFSET(CC44,-1,0)</f>
        <v>1</v>
      </c>
      <c r="CD44" s="12" t="b">
        <v>0</v>
      </c>
      <c r="CE44" s="237" t="b">
        <f ca="1">OFFSET(CE44,-1,0)</f>
        <v>1</v>
      </c>
      <c r="CF44" s="251">
        <f t="shared" ca="1" si="407"/>
        <v>2232103</v>
      </c>
      <c r="CG44" s="237" t="b">
        <f ca="1">OFFSET(CG44,-1,0)</f>
        <v>0</v>
      </c>
      <c r="CH44" s="12" t="s">
        <v>34</v>
      </c>
      <c r="CI44" s="19" t="b">
        <f t="shared" ca="1" si="396"/>
        <v>1</v>
      </c>
      <c r="CJ44" s="237">
        <f t="shared" ca="1" si="408"/>
        <v>2232104</v>
      </c>
      <c r="CK44" s="19" t="str">
        <f t="shared" ca="1" si="396"/>
        <v>-</v>
      </c>
      <c r="CL44" s="19">
        <f t="shared" ca="1" si="396"/>
        <v>1</v>
      </c>
      <c r="CM44" s="19">
        <f t="shared" ca="1" si="396"/>
        <v>1</v>
      </c>
      <c r="CN44" s="9"/>
      <c r="CO44" s="444">
        <f t="shared" ca="1" si="370"/>
        <v>652</v>
      </c>
      <c r="CP44" s="444">
        <f t="shared" ca="1" si="370"/>
        <v>686</v>
      </c>
      <c r="CQ44" s="444">
        <f t="shared" ca="1" si="370"/>
        <v>721</v>
      </c>
      <c r="CR44" s="152">
        <f t="shared" ca="1" si="371"/>
        <v>378</v>
      </c>
      <c r="CS44" s="152">
        <f t="shared" ca="1" si="371"/>
        <v>413</v>
      </c>
      <c r="CT44" s="152">
        <f t="shared" ca="1" si="371"/>
        <v>448</v>
      </c>
      <c r="CU44" s="19" t="str">
        <f t="shared" ca="1" si="372"/>
        <v>-</v>
      </c>
      <c r="CV44" s="12" t="b">
        <v>0</v>
      </c>
      <c r="CW44" s="12" t="b">
        <v>0</v>
      </c>
      <c r="CX44" s="12" t="b">
        <v>0</v>
      </c>
      <c r="CY44" s="12" t="b">
        <v>1</v>
      </c>
      <c r="CZ44" s="19" t="b">
        <f t="shared" ca="1" si="372"/>
        <v>1</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2"/>
        <v>0</v>
      </c>
      <c r="DK44" s="19">
        <f t="shared" ca="1" si="372"/>
        <v>0</v>
      </c>
      <c r="DL44" s="19">
        <f t="shared" ca="1" si="373"/>
        <v>0</v>
      </c>
      <c r="DM44" s="12">
        <v>3</v>
      </c>
      <c r="DN44" s="12">
        <v>3</v>
      </c>
      <c r="DO44" s="19">
        <f t="shared" ca="1" si="409"/>
        <v>0</v>
      </c>
      <c r="DP44" s="12">
        <v>2</v>
      </c>
      <c r="DQ44" s="12">
        <v>-2</v>
      </c>
      <c r="DR44" s="19" t="str">
        <f t="shared" ca="1" si="373"/>
        <v>-</v>
      </c>
      <c r="DS44" s="19" t="str">
        <f t="shared" ca="1" si="373"/>
        <v>-</v>
      </c>
      <c r="DT44" s="19" t="str">
        <f t="shared" ca="1" si="373"/>
        <v>-</v>
      </c>
      <c r="DU44" s="251">
        <f t="shared" ca="1" si="397"/>
        <v>0</v>
      </c>
      <c r="DV44" s="251">
        <f t="shared" si="410"/>
        <v>2</v>
      </c>
      <c r="DW44" s="251">
        <f t="shared" si="398"/>
        <v>-2</v>
      </c>
      <c r="DX44" s="19" t="str">
        <f t="shared" ca="1" si="373"/>
        <v>-</v>
      </c>
      <c r="DY44" s="19" t="str">
        <f t="shared" ca="1" si="373"/>
        <v>-</v>
      </c>
      <c r="DZ44" s="19" t="str">
        <f t="shared" ca="1" si="373"/>
        <v>-</v>
      </c>
      <c r="EA44" s="19" t="str">
        <f t="shared" ca="1" si="373"/>
        <v>-</v>
      </c>
      <c r="EB44" s="19" t="str">
        <f t="shared" ca="1" si="373"/>
        <v>-</v>
      </c>
      <c r="EC44" s="19" t="str">
        <f t="shared" ca="1" si="373"/>
        <v>-</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3"/>
        <v>0</v>
      </c>
      <c r="EM44" s="19">
        <f t="shared" ca="1" si="373"/>
        <v>0</v>
      </c>
      <c r="EN44" s="19">
        <f t="shared" ca="1" si="373"/>
        <v>0</v>
      </c>
      <c r="EO44" s="19">
        <f t="shared" ca="1" si="373"/>
        <v>0</v>
      </c>
      <c r="EP44" s="19">
        <f t="shared" ca="1" si="373"/>
        <v>0</v>
      </c>
      <c r="EQ44" s="19">
        <f t="shared" ca="1" si="373"/>
        <v>0</v>
      </c>
      <c r="ER44" s="19">
        <f t="shared" ca="1" si="373"/>
        <v>0</v>
      </c>
      <c r="ES44" s="19">
        <f t="shared" ca="1" si="373"/>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4"/>
        <v>0</v>
      </c>
      <c r="FC44" s="19">
        <f t="shared" ca="1" si="374"/>
        <v>0</v>
      </c>
      <c r="FD44" s="19">
        <f t="shared" ca="1" si="374"/>
        <v>0</v>
      </c>
      <c r="FE44" s="19">
        <f t="shared" ca="1" si="374"/>
        <v>0</v>
      </c>
      <c r="FF44" s="19">
        <f t="shared" ca="1" si="374"/>
        <v>0</v>
      </c>
      <c r="FG44" s="19">
        <f t="shared" ca="1" si="374"/>
        <v>0</v>
      </c>
      <c r="FH44" s="19">
        <f t="shared" ca="1" si="374"/>
        <v>0</v>
      </c>
      <c r="FI44" s="19">
        <f t="shared" ca="1" si="374"/>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5"/>
        <v>0</v>
      </c>
      <c r="HE44" s="19">
        <f t="shared" ca="1" si="375"/>
        <v>0</v>
      </c>
      <c r="HF44" s="19">
        <f t="shared" ca="1" si="375"/>
        <v>0</v>
      </c>
      <c r="HG44" s="19">
        <f t="shared" ca="1" si="375"/>
        <v>0</v>
      </c>
      <c r="HH44" s="19">
        <f t="shared" ca="1" si="375"/>
        <v>0</v>
      </c>
      <c r="HI44" s="19">
        <f t="shared" ca="1" si="375"/>
        <v>0</v>
      </c>
      <c r="HJ44" s="19">
        <f t="shared" ca="1" si="375"/>
        <v>0</v>
      </c>
      <c r="HK44" s="19">
        <f t="shared" ca="1" si="375"/>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19">
        <f t="shared" ca="1" si="376"/>
        <v>0</v>
      </c>
      <c r="HX44" s="19">
        <f t="shared" ca="1" si="376"/>
        <v>0</v>
      </c>
      <c r="HY44" s="19">
        <f t="shared" ca="1" si="376"/>
        <v>0</v>
      </c>
      <c r="HZ44" s="19">
        <f t="shared" ca="1" si="376"/>
        <v>0</v>
      </c>
      <c r="IA44" s="19">
        <f t="shared" ca="1" si="376"/>
        <v>0</v>
      </c>
      <c r="IB44" s="19">
        <f t="shared" ca="1" si="376"/>
        <v>0</v>
      </c>
      <c r="IC44" s="19">
        <f t="shared" ca="1" si="376"/>
        <v>0</v>
      </c>
      <c r="ID44" s="19">
        <f t="shared" ca="1" si="376"/>
        <v>0</v>
      </c>
      <c r="IE44" s="5">
        <f t="shared" ca="1" si="377"/>
        <v>67</v>
      </c>
      <c r="IF44" s="9"/>
      <c r="IG44" s="5">
        <f t="shared" ca="1" si="378"/>
        <v>1</v>
      </c>
      <c r="IH44" s="5" t="b">
        <f t="shared" ca="1" si="378"/>
        <v>0</v>
      </c>
      <c r="II44" s="19">
        <f t="shared" ca="1" si="379"/>
        <v>0</v>
      </c>
      <c r="IJ44" s="5">
        <f t="shared" ca="1" si="378"/>
        <v>55</v>
      </c>
      <c r="IK44" s="19">
        <f t="shared" ca="1" si="379"/>
        <v>1</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0</v>
      </c>
      <c r="IZ44" s="19">
        <f t="shared" ca="1" si="379"/>
        <v>0</v>
      </c>
      <c r="JA44" s="19">
        <f t="shared" ca="1" si="379"/>
        <v>0</v>
      </c>
      <c r="JB44" s="19">
        <f t="shared" ca="1" si="379"/>
        <v>0</v>
      </c>
      <c r="JC44" s="19">
        <f t="shared" ca="1" si="379"/>
        <v>0</v>
      </c>
      <c r="JD44" s="19">
        <f t="shared" ca="1" si="379"/>
        <v>0</v>
      </c>
      <c r="JE44" s="19">
        <f t="shared" ca="1" si="379"/>
        <v>0</v>
      </c>
      <c r="JF44" s="19">
        <f t="shared" ca="1" si="379"/>
        <v>0</v>
      </c>
      <c r="JG44" s="19">
        <f t="shared" ca="1" si="379"/>
        <v>1</v>
      </c>
      <c r="JH44" s="19">
        <f t="shared" ca="1" si="379"/>
        <v>0</v>
      </c>
      <c r="JI44" s="19">
        <f t="shared" ca="1" si="379"/>
        <v>1</v>
      </c>
      <c r="JJ44" s="9"/>
      <c r="JK44" s="5" t="b">
        <f t="shared" ca="1" si="380"/>
        <v>0</v>
      </c>
      <c r="JL44" s="5" t="b">
        <f t="shared" ca="1" si="381"/>
        <v>0</v>
      </c>
      <c r="JM44" s="5" t="b">
        <f t="shared" ca="1" si="381"/>
        <v>0</v>
      </c>
      <c r="JN44" s="5" t="b">
        <f t="shared" ca="1" si="381"/>
        <v>1</v>
      </c>
      <c r="JO44" s="144">
        <f t="shared" ca="1" si="399"/>
        <v>1</v>
      </c>
      <c r="JP44" s="144">
        <f t="shared" ca="1" si="399"/>
        <v>1</v>
      </c>
      <c r="JQ44" s="19" t="str">
        <f t="shared" ca="1" si="400"/>
        <v>-</v>
      </c>
      <c r="JR44" s="19" t="str">
        <f t="shared" ca="1" si="400"/>
        <v>-</v>
      </c>
      <c r="JS44" s="19" t="str">
        <f t="shared" ca="1" si="400"/>
        <v>-</v>
      </c>
      <c r="JT44" s="19" t="str">
        <f t="shared" ca="1" si="400"/>
        <v>-</v>
      </c>
      <c r="JU44" s="19">
        <f t="shared" ca="1" si="400"/>
        <v>1</v>
      </c>
      <c r="JV44" s="19">
        <f t="shared" ca="1" si="400"/>
        <v>0.66</v>
      </c>
      <c r="JW44" s="19" t="str">
        <f t="shared" ca="1" si="400"/>
        <v>-</v>
      </c>
      <c r="JX44" s="5" t="b" cm="1">
        <f t="array" aca="1" ref="JX44" ca="1">IF(OR(JY44:KF44&lt;&gt;"-"),TRUE,"-")</f>
        <v>1</v>
      </c>
      <c r="JY44" s="237">
        <f t="shared" ca="1" si="411"/>
        <v>2</v>
      </c>
      <c r="JZ44" s="237">
        <f t="shared" ca="1" si="411"/>
        <v>2</v>
      </c>
      <c r="KA44" s="237">
        <f t="shared" ca="1" si="411"/>
        <v>2</v>
      </c>
      <c r="KB44" s="237">
        <f t="shared" ca="1" si="411"/>
        <v>2</v>
      </c>
      <c r="KC44" s="237">
        <f t="shared" ca="1" si="411"/>
        <v>2</v>
      </c>
      <c r="KD44" s="237">
        <f t="shared" ca="1" si="411"/>
        <v>2</v>
      </c>
      <c r="KE44" s="237">
        <f t="shared" ca="1" si="411"/>
        <v>2</v>
      </c>
      <c r="KF44" s="237">
        <f t="shared" ca="1" si="411"/>
        <v>2</v>
      </c>
      <c r="KG44" s="5" t="str">
        <f t="array" aca="1" ref="KG44" ca="1">IF(OR(KH44:KN44&lt;&gt;"-"),TRUE,"-")</f>
        <v>-</v>
      </c>
      <c r="KH44" s="19" t="str">
        <f t="shared" ca="1" si="402"/>
        <v>-</v>
      </c>
      <c r="KI44" s="19" t="str">
        <f t="shared" ca="1" si="402"/>
        <v>-</v>
      </c>
      <c r="KJ44" s="19" t="str">
        <f t="shared" ca="1" si="402"/>
        <v>-</v>
      </c>
      <c r="KK44" s="19" t="str">
        <f t="shared" ca="1" si="402"/>
        <v>-</v>
      </c>
      <c r="KL44" s="19" t="str">
        <f t="shared" ca="1" si="402"/>
        <v>-</v>
      </c>
      <c r="KM44" s="19" t="str">
        <f t="shared" ca="1" si="402"/>
        <v>-</v>
      </c>
      <c r="KN44" s="19" t="str">
        <f t="shared" ca="1" si="402"/>
        <v>-</v>
      </c>
      <c r="KO44" s="19" t="b">
        <f t="shared" ca="1" si="402"/>
        <v>0</v>
      </c>
      <c r="KP44" s="144">
        <f t="shared" ca="1" si="383"/>
        <v>2</v>
      </c>
      <c r="KQ44" s="19">
        <f t="shared" ca="1" si="402"/>
        <v>2</v>
      </c>
      <c r="KR44" s="19" t="b">
        <f t="shared" ca="1" si="402"/>
        <v>0</v>
      </c>
      <c r="KS44" s="19" t="str">
        <f t="shared" ca="1" si="402"/>
        <v>-</v>
      </c>
      <c r="KT44" s="5" t="str">
        <f t="shared" ca="1" si="384"/>
        <v>-</v>
      </c>
      <c r="KU44" s="5" t="str">
        <f t="shared" ca="1" si="384"/>
        <v>-</v>
      </c>
      <c r="KV44" s="5" t="str">
        <f t="shared" ca="1" si="384"/>
        <v>-</v>
      </c>
      <c r="KW44" s="5" t="str">
        <f t="shared" ca="1" si="384"/>
        <v>-</v>
      </c>
      <c r="KX44" s="19" t="b">
        <f t="shared" ca="1" si="403"/>
        <v>0</v>
      </c>
      <c r="KY44" s="19" t="str">
        <f t="shared" ca="1" si="403"/>
        <v>-</v>
      </c>
      <c r="KZ44" s="19" t="str">
        <f t="shared" ca="1" si="403"/>
        <v>-</v>
      </c>
      <c r="LA44" s="19" t="b">
        <f t="shared" ca="1" si="403"/>
        <v>1</v>
      </c>
      <c r="LB44" s="19">
        <f t="shared" ca="1" si="403"/>
        <v>0.75</v>
      </c>
      <c r="LC44" s="19">
        <f t="shared" ca="1" si="403"/>
        <v>0.75</v>
      </c>
      <c r="LD44" s="19">
        <f t="shared" ca="1" si="403"/>
        <v>0.99</v>
      </c>
      <c r="LE44" s="19">
        <f t="shared" ca="1" si="403"/>
        <v>0.5</v>
      </c>
      <c r="LF44" s="19">
        <f t="shared" ca="1" si="403"/>
        <v>0</v>
      </c>
      <c r="LG44" s="19">
        <f t="shared" ca="1" si="403"/>
        <v>0</v>
      </c>
      <c r="LH44" s="19" t="str">
        <f t="shared" ca="1" si="403"/>
        <v>-</v>
      </c>
      <c r="LI44" s="19" t="str">
        <f t="shared" ca="1" si="403"/>
        <v>-</v>
      </c>
      <c r="LJ44" s="19" t="str">
        <f t="shared" ca="1" si="403"/>
        <v>-</v>
      </c>
      <c r="LK44" s="5">
        <f t="shared" ca="1" si="386"/>
        <v>1</v>
      </c>
      <c r="LL44" s="9"/>
      <c r="LM44" s="19">
        <f t="shared" ca="1" si="403"/>
        <v>70</v>
      </c>
      <c r="LN44" s="19">
        <f t="shared" ca="1" si="387"/>
        <v>50</v>
      </c>
      <c r="LO44" s="19">
        <f t="shared" ca="1" si="387"/>
        <v>80</v>
      </c>
      <c r="LP44" s="19">
        <f t="shared" ca="1" si="387"/>
        <v>50</v>
      </c>
      <c r="LQ44" s="5" t="b" cm="1">
        <f t="array" aca="1" ref="LQ44" ca="1">INDEX(i.meatgrid,$Q44,LQ$7)</f>
        <v>0</v>
      </c>
      <c r="LR44" s="5" t="b" cm="1">
        <f t="array" aca="1" ref="LR44" ca="1">INDEX(i.meatgrid,$Q44,LR$7)</f>
        <v>0</v>
      </c>
      <c r="LS44" s="5" t="str" cm="1">
        <f t="array" aca="1" ref="LS44" ca="1">INDEX(i.meatgrid,$Q44,LS$7)</f>
        <v>-</v>
      </c>
      <c r="LT44" s="5" t="str" cm="1">
        <f t="array" aca="1" ref="LT44" ca="1">INDEX(i.meatgrid,$Q44,LT$7)</f>
        <v>-</v>
      </c>
      <c r="LU44" s="19">
        <f t="shared" ca="1" si="387"/>
        <v>1</v>
      </c>
      <c r="LV44" s="5">
        <f t="shared" ca="1" si="388"/>
        <v>1</v>
      </c>
      <c r="LW44" s="5" cm="1">
        <f t="array" aca="1" ref="LW44" ca="1">INDEX(i.meatgrid,$Q44,LW$7)</f>
        <v>0</v>
      </c>
      <c r="LX44" s="5" cm="1">
        <f t="array" aca="1" ref="LX44" ca="1">INDEX(i.meatgrid,$Q44,LX$7)</f>
        <v>0</v>
      </c>
      <c r="LY44" s="5" cm="1">
        <f t="array" aca="1" ref="LY44" ca="1">INDEX(i.meatgrid,$Q44,LY$7)</f>
        <v>0</v>
      </c>
      <c r="LZ44" s="5" cm="1">
        <f t="array" aca="1" ref="LZ44" ca="1">INDEX(i.meatgrid,$Q44,LZ$7)</f>
        <v>0</v>
      </c>
      <c r="MA44" s="5" cm="1">
        <f t="array" aca="1" ref="MA44" ca="1">INDEX(i.meatgrid,$Q44,MA$7)</f>
        <v>1</v>
      </c>
      <c r="MB44" s="5" cm="1">
        <f t="array" aca="1" ref="MB44" ca="1">INDEX(i.meatgrid,$Q44,MB$7)</f>
        <v>1</v>
      </c>
      <c r="MC44" s="5" cm="1">
        <f t="array" aca="1" ref="MC44" ca="1">INDEX(i.meatgrid,$Q44,MC$7)</f>
        <v>1</v>
      </c>
      <c r="MD44" s="5" cm="1">
        <f t="array" aca="1" ref="MD44" ca="1">INDEX(i.meatgrid,$Q44,MD$7)</f>
        <v>1</v>
      </c>
      <c r="ME44" s="19">
        <f t="shared" ca="1" si="389"/>
        <v>1</v>
      </c>
      <c r="MF44" s="9"/>
      <c r="MG44" s="19" t="b">
        <f t="shared" ca="1" si="390"/>
        <v>0</v>
      </c>
      <c r="MH44" s="19" t="b">
        <f t="shared" ca="1" si="390"/>
        <v>0</v>
      </c>
      <c r="MI44" s="19">
        <f t="shared" ca="1" si="390"/>
        <v>1</v>
      </c>
      <c r="MJ44" s="19">
        <f t="shared" ca="1" si="390"/>
        <v>0.75</v>
      </c>
      <c r="MK44" s="19">
        <f t="shared" ca="1" si="390"/>
        <v>0.75</v>
      </c>
      <c r="ML44" s="19">
        <f t="shared" ca="1" si="390"/>
        <v>0.8</v>
      </c>
      <c r="MM44" s="19">
        <f t="shared" ca="1" si="390"/>
        <v>0.82499999999999996</v>
      </c>
      <c r="MN44" s="19">
        <f t="shared" ca="1" si="390"/>
        <v>0.875</v>
      </c>
      <c r="MO44" s="19">
        <f t="shared" ca="1" si="390"/>
        <v>0.9</v>
      </c>
      <c r="MP44" s="19">
        <f t="shared" ca="1" si="390"/>
        <v>1</v>
      </c>
      <c r="MQ44" s="19">
        <f t="shared" ca="1" si="390"/>
        <v>0.875</v>
      </c>
      <c r="MR44" s="19" t="b">
        <f t="shared" ca="1" si="390"/>
        <v>1</v>
      </c>
      <c r="MS44" s="19">
        <f t="shared" ca="1" si="390"/>
        <v>74.989999999999995</v>
      </c>
      <c r="MT44" s="19" t="str">
        <f t="shared" ca="1" si="390"/>
        <v>-</v>
      </c>
      <c r="MU44" s="19" t="str">
        <f t="shared" ca="1" si="390"/>
        <v>-</v>
      </c>
      <c r="MV44" s="19" t="str">
        <f t="shared" ca="1" si="390"/>
        <v>-</v>
      </c>
      <c r="MW44" s="19" t="str">
        <f t="shared" ca="1" si="391"/>
        <v>-</v>
      </c>
      <c r="MX44" s="19" t="str">
        <f t="shared" ca="1" si="391"/>
        <v>-</v>
      </c>
      <c r="MY44" s="19" t="str">
        <f t="shared" ca="1" si="391"/>
        <v>-</v>
      </c>
      <c r="MZ44" s="19" t="str">
        <f t="shared" ca="1" si="391"/>
        <v>-</v>
      </c>
      <c r="NA44" s="19">
        <f t="shared" ca="1" si="391"/>
        <v>36.99</v>
      </c>
      <c r="NB44" s="19">
        <f t="shared" ca="1" si="391"/>
        <v>36.99</v>
      </c>
      <c r="NC44" s="19" t="str">
        <f t="shared" ca="1" si="391"/>
        <v>-</v>
      </c>
      <c r="ND44" s="19" t="str">
        <f t="shared" ca="1" si="391"/>
        <v>-</v>
      </c>
      <c r="NE44" s="19" t="str">
        <f t="shared" ca="1" si="391"/>
        <v>-</v>
      </c>
      <c r="NF44" s="19" t="str">
        <f t="shared" ca="1" si="391"/>
        <v>-</v>
      </c>
      <c r="NG44" s="19" t="str">
        <f t="shared" ca="1" si="391"/>
        <v>-</v>
      </c>
      <c r="NH44" s="19">
        <f t="shared" ca="1" si="391"/>
        <v>49.99</v>
      </c>
      <c r="NI44" s="19">
        <f t="shared" ca="1" si="391"/>
        <v>49.99</v>
      </c>
      <c r="NJ44" s="19">
        <f t="shared" ca="1" si="391"/>
        <v>49.99</v>
      </c>
      <c r="NK44" s="19">
        <f t="shared" ca="1" si="391"/>
        <v>49.99</v>
      </c>
      <c r="NL44" s="19">
        <f t="shared" ca="1" si="391"/>
        <v>49.99</v>
      </c>
      <c r="NM44" s="19">
        <f t="shared" ca="1" si="391"/>
        <v>49.99</v>
      </c>
      <c r="NN44" s="19">
        <f t="shared" ca="1" si="391"/>
        <v>49.99</v>
      </c>
      <c r="NO44" s="19">
        <f t="shared" ca="1" si="391"/>
        <v>49.99</v>
      </c>
      <c r="NP44" s="19">
        <f t="shared" ca="1" si="391"/>
        <v>412.99</v>
      </c>
      <c r="NQ44" s="19">
        <f t="shared" ca="1" si="391"/>
        <v>412.99</v>
      </c>
      <c r="NR44" s="19" t="str">
        <f t="shared" ca="1" si="391"/>
        <v>-</v>
      </c>
      <c r="NS44" s="19" t="str">
        <f t="shared" ca="1" si="391"/>
        <v>-</v>
      </c>
      <c r="NT44" s="19" t="str">
        <f t="shared" ca="1" si="391"/>
        <v>-</v>
      </c>
      <c r="NU44" s="19" t="str">
        <f t="shared" ca="1" si="391"/>
        <v>-</v>
      </c>
      <c r="NV44" s="19" t="str">
        <f t="shared" ca="1" si="391"/>
        <v>-</v>
      </c>
      <c r="NW44" s="19">
        <f t="shared" ca="1" si="391"/>
        <v>6.8900000000000006</v>
      </c>
      <c r="NX44" s="19">
        <f t="shared" ca="1" si="391"/>
        <v>6.8900000000000006</v>
      </c>
      <c r="NY44" s="19">
        <f t="shared" ca="1" si="391"/>
        <v>6.8900000000000006</v>
      </c>
      <c r="NZ44" s="19">
        <f t="shared" ca="1" si="391"/>
        <v>6.8900000000000006</v>
      </c>
      <c r="OA44" s="19">
        <f t="shared" ca="1" si="391"/>
        <v>6.8900000000000006</v>
      </c>
      <c r="OB44" s="19">
        <f t="shared" ca="1" si="391"/>
        <v>6.8900000000000006</v>
      </c>
      <c r="OC44" s="19">
        <f t="shared" ca="1" si="391"/>
        <v>6.8900000000000006</v>
      </c>
      <c r="OD44" s="19">
        <f t="shared" ca="1" si="391"/>
        <v>6.8900000000000006</v>
      </c>
      <c r="OE44" s="19">
        <f t="shared" ca="1" si="391"/>
        <v>346.99</v>
      </c>
      <c r="OF44" s="19">
        <f t="shared" ca="1" si="391"/>
        <v>346.99</v>
      </c>
      <c r="OG44" s="19" t="str">
        <f t="shared" ca="1" si="391"/>
        <v>-</v>
      </c>
      <c r="OH44" s="19" t="str">
        <f t="shared" ca="1" si="391"/>
        <v>-</v>
      </c>
      <c r="OI44" s="19" t="str">
        <f t="shared" ca="1" si="391"/>
        <v>-</v>
      </c>
      <c r="OJ44" s="19" t="str">
        <f t="shared" ca="1" si="391"/>
        <v>-</v>
      </c>
      <c r="OK44" s="19" t="str">
        <f t="shared" ca="1" si="391"/>
        <v>-</v>
      </c>
      <c r="OL44" s="19">
        <f t="shared" ca="1" si="391"/>
        <v>0</v>
      </c>
      <c r="OM44" s="24">
        <v>0</v>
      </c>
    </row>
    <row r="45" spans="1:40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IF($IG45=0," FWM","")&amp;IF($IG45=1," MWM","")&amp;IF($IG45=5," Mat","")&amp;IF($IH45=TRUE,"&amp;BBT","    ")          &amp; " Day"&amp;INDEX(i.DOY,$N45,1)
&amp; " Scan"&amp;TEXT($O45,"0")        &amp;" "&amp; INDEX(DataMaster!$B$98:$B$103,$Q45,0)
&amp; " WP"&amp;TEXT($LU45*100,"000p")           &amp; " MP"&amp;TEXT($LV45*100,"000p")           &amp; " GP"&amp;TEXT($ME45*100,"000p")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237" t="str">
        <f t="shared" ca="1" si="406"/>
        <v>-</v>
      </c>
      <c r="AV45" s="237" t="str">
        <f t="shared" ca="1" si="406"/>
        <v>-</v>
      </c>
      <c r="AW45" s="9"/>
      <c r="AX45" s="5" t="b">
        <f t="shared" ca="1" si="359"/>
        <v>1</v>
      </c>
      <c r="AY45" s="5" t="str">
        <f t="shared" ca="1" si="359"/>
        <v>-</v>
      </c>
      <c r="AZ45" s="5" t="str">
        <f t="shared" ca="1" si="359"/>
        <v>-</v>
      </c>
      <c r="BA45" s="5" t="str">
        <f t="shared" ca="1" si="359"/>
        <v>-</v>
      </c>
      <c r="BB45" s="5" t="b">
        <f t="shared" ca="1" si="359"/>
        <v>0</v>
      </c>
      <c r="BC45" s="144">
        <f t="shared" ca="1" si="359"/>
        <v>0.25</v>
      </c>
      <c r="BD45" s="19" t="b">
        <f t="shared" ca="1" si="360"/>
        <v>1</v>
      </c>
      <c r="BE45" s="9"/>
      <c r="BF45" s="5" t="str">
        <f t="shared" ca="1" si="361"/>
        <v>-</v>
      </c>
      <c r="BG45" s="19" t="str">
        <f t="shared" ca="1" si="362"/>
        <v>-</v>
      </c>
      <c r="BH45" s="19" t="str">
        <f t="shared" ca="1" si="362"/>
        <v>-</v>
      </c>
      <c r="BI45" s="19" t="str">
        <f t="shared" ca="1" si="362"/>
        <v>-</v>
      </c>
      <c r="BJ45" s="5" t="str">
        <f t="shared" ca="1" si="363"/>
        <v>-</v>
      </c>
      <c r="BK45" s="19" t="str">
        <f t="shared" ca="1" si="364"/>
        <v>-</v>
      </c>
      <c r="BL45" s="5" t="str">
        <f t="shared" ca="1" si="365"/>
        <v>-</v>
      </c>
      <c r="BM45" s="19" t="str">
        <f t="shared" ca="1" si="366"/>
        <v>-</v>
      </c>
      <c r="BN45" s="19" t="str">
        <f t="shared" ca="1" si="366"/>
        <v>-</v>
      </c>
      <c r="BO45" s="19" t="str">
        <f t="shared" ca="1" si="366"/>
        <v>-</v>
      </c>
      <c r="BP45" s="5" t="str">
        <f t="shared" ca="1" si="367"/>
        <v>-</v>
      </c>
      <c r="BQ45" s="9"/>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19" t="str">
        <f t="shared" ca="1" si="368"/>
        <v>-</v>
      </c>
      <c r="CA45" s="19" t="str">
        <f t="shared" ca="1" si="368"/>
        <v>-</v>
      </c>
      <c r="CB45" s="9"/>
      <c r="CC45" s="237" t="b">
        <f t="shared" ref="CC45:CG48" ca="1" si="412">OFFSET(CC45,-1,0)</f>
        <v>1</v>
      </c>
      <c r="CD45" s="12" t="b">
        <v>1</v>
      </c>
      <c r="CE45" s="237" t="b">
        <f t="shared" ca="1" si="412"/>
        <v>1</v>
      </c>
      <c r="CF45" s="251">
        <f t="shared" ca="1" si="407"/>
        <v>2232104</v>
      </c>
      <c r="CG45" s="237" t="b">
        <f t="shared" ca="1" si="412"/>
        <v>0</v>
      </c>
      <c r="CH45" s="12" t="s">
        <v>34</v>
      </c>
      <c r="CI45" s="19" t="b">
        <f t="shared" ca="1" si="396"/>
        <v>1</v>
      </c>
      <c r="CJ45" s="237">
        <f t="shared" ca="1" si="408"/>
        <v>2232105</v>
      </c>
      <c r="CK45" s="19" t="str">
        <f t="shared" ca="1" si="396"/>
        <v>-</v>
      </c>
      <c r="CL45" s="19">
        <f t="shared" ca="1" si="396"/>
        <v>1</v>
      </c>
      <c r="CM45" s="19">
        <f t="shared" ca="1" si="396"/>
        <v>1</v>
      </c>
      <c r="CN45" s="9"/>
      <c r="CO45" s="444">
        <f t="shared" ca="1" si="370"/>
        <v>652</v>
      </c>
      <c r="CP45" s="444">
        <f t="shared" ca="1" si="370"/>
        <v>686</v>
      </c>
      <c r="CQ45" s="444">
        <f t="shared" ca="1" si="370"/>
        <v>721</v>
      </c>
      <c r="CR45" s="152">
        <f t="shared" ca="1" si="371"/>
        <v>378</v>
      </c>
      <c r="CS45" s="152">
        <f t="shared" ca="1" si="371"/>
        <v>413</v>
      </c>
      <c r="CT45" s="152">
        <f t="shared" ca="1" si="371"/>
        <v>448</v>
      </c>
      <c r="CU45" s="19" t="str">
        <f t="shared" ca="1" si="372"/>
        <v>-</v>
      </c>
      <c r="CV45" s="12" t="b">
        <v>1</v>
      </c>
      <c r="CW45" s="12" t="b">
        <v>0</v>
      </c>
      <c r="CX45" s="12" t="b">
        <v>0</v>
      </c>
      <c r="CY45" s="12" t="b">
        <v>0</v>
      </c>
      <c r="CZ45" s="19" t="b">
        <f t="shared" ca="1" si="372"/>
        <v>1</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2"/>
        <v>0</v>
      </c>
      <c r="DK45" s="19">
        <f t="shared" ca="1" si="372"/>
        <v>0</v>
      </c>
      <c r="DL45" s="19">
        <f t="shared" ca="1" si="373"/>
        <v>0</v>
      </c>
      <c r="DM45" s="12">
        <v>3</v>
      </c>
      <c r="DN45" s="12">
        <v>3</v>
      </c>
      <c r="DO45" s="19">
        <f t="shared" ca="1" si="409"/>
        <v>0</v>
      </c>
      <c r="DP45" s="12">
        <v>1</v>
      </c>
      <c r="DQ45" s="12">
        <v>-1</v>
      </c>
      <c r="DR45" s="19" t="str">
        <f t="shared" ca="1" si="373"/>
        <v>-</v>
      </c>
      <c r="DS45" s="19" t="str">
        <f t="shared" ca="1" si="373"/>
        <v>-</v>
      </c>
      <c r="DT45" s="19" t="str">
        <f t="shared" ca="1" si="373"/>
        <v>-</v>
      </c>
      <c r="DU45" s="251">
        <f t="shared" ca="1" si="397"/>
        <v>0</v>
      </c>
      <c r="DV45" s="251">
        <f t="shared" si="410"/>
        <v>1</v>
      </c>
      <c r="DW45" s="251">
        <f t="shared" si="398"/>
        <v>-1</v>
      </c>
      <c r="DX45" s="19" t="str">
        <f t="shared" ca="1" si="373"/>
        <v>-</v>
      </c>
      <c r="DY45" s="19" t="str">
        <f t="shared" ca="1" si="373"/>
        <v>-</v>
      </c>
      <c r="DZ45" s="19" t="str">
        <f t="shared" ca="1" si="373"/>
        <v>-</v>
      </c>
      <c r="EA45" s="19" t="str">
        <f t="shared" ca="1" si="373"/>
        <v>-</v>
      </c>
      <c r="EB45" s="19" t="str">
        <f t="shared" ca="1" si="373"/>
        <v>-</v>
      </c>
      <c r="EC45" s="19" t="str">
        <f t="shared" ca="1" si="373"/>
        <v>-</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3"/>
        <v>0</v>
      </c>
      <c r="EM45" s="19">
        <f t="shared" ca="1" si="373"/>
        <v>0</v>
      </c>
      <c r="EN45" s="19">
        <f t="shared" ca="1" si="373"/>
        <v>0</v>
      </c>
      <c r="EO45" s="19">
        <f t="shared" ca="1" si="373"/>
        <v>0</v>
      </c>
      <c r="EP45" s="19">
        <f t="shared" ca="1" si="373"/>
        <v>0</v>
      </c>
      <c r="EQ45" s="19">
        <f t="shared" ca="1" si="373"/>
        <v>0</v>
      </c>
      <c r="ER45" s="19">
        <f t="shared" ca="1" si="373"/>
        <v>0</v>
      </c>
      <c r="ES45" s="19">
        <f t="shared" ca="1" si="373"/>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4"/>
        <v>0</v>
      </c>
      <c r="FC45" s="19">
        <f t="shared" ca="1" si="374"/>
        <v>0</v>
      </c>
      <c r="FD45" s="19">
        <f t="shared" ca="1" si="374"/>
        <v>0</v>
      </c>
      <c r="FE45" s="19">
        <f t="shared" ca="1" si="374"/>
        <v>0</v>
      </c>
      <c r="FF45" s="19">
        <f t="shared" ca="1" si="374"/>
        <v>0</v>
      </c>
      <c r="FG45" s="19">
        <f t="shared" ca="1" si="374"/>
        <v>0</v>
      </c>
      <c r="FH45" s="19">
        <f t="shared" ca="1" si="374"/>
        <v>0</v>
      </c>
      <c r="FI45" s="19">
        <f t="shared" ca="1" si="374"/>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ca="1" si="375"/>
        <v>0</v>
      </c>
      <c r="GP45" s="19">
        <f t="shared" ca="1" si="375"/>
        <v>0</v>
      </c>
      <c r="GQ45" s="19">
        <f t="shared" ca="1" si="375"/>
        <v>0</v>
      </c>
      <c r="GR45" s="19">
        <f t="shared" ca="1" si="375"/>
        <v>0</v>
      </c>
      <c r="GS45" s="19">
        <f t="shared" ca="1" si="375"/>
        <v>0</v>
      </c>
      <c r="GT45" s="19">
        <f t="shared" ca="1" si="375"/>
        <v>0</v>
      </c>
      <c r="GU45" s="19">
        <f t="shared" ca="1" si="375"/>
        <v>0</v>
      </c>
      <c r="GV45" s="19">
        <f t="shared" ca="1" si="375"/>
        <v>0</v>
      </c>
      <c r="GW45" s="19">
        <f t="shared" ref="GW45:ID47" ca="1" si="413">OFFSET(GW$5,$B45,0)</f>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19">
        <f t="shared" ca="1" si="413"/>
        <v>0</v>
      </c>
      <c r="HX45" s="19">
        <f t="shared" ca="1" si="413"/>
        <v>0</v>
      </c>
      <c r="HY45" s="19">
        <f t="shared" ca="1" si="413"/>
        <v>0</v>
      </c>
      <c r="HZ45" s="19">
        <f t="shared" ca="1" si="413"/>
        <v>0</v>
      </c>
      <c r="IA45" s="19">
        <f t="shared" ca="1" si="413"/>
        <v>0</v>
      </c>
      <c r="IB45" s="19">
        <f t="shared" ca="1" si="413"/>
        <v>0</v>
      </c>
      <c r="IC45" s="19">
        <f t="shared" ca="1" si="413"/>
        <v>0</v>
      </c>
      <c r="ID45" s="19">
        <f t="shared" ca="1" si="413"/>
        <v>0</v>
      </c>
      <c r="IE45" s="5">
        <f t="shared" ca="1" si="377"/>
        <v>67</v>
      </c>
      <c r="IF45" s="9"/>
      <c r="IG45" s="5">
        <f t="shared" ca="1" si="378"/>
        <v>1</v>
      </c>
      <c r="IH45" s="5" t="b">
        <f t="shared" ca="1" si="378"/>
        <v>0</v>
      </c>
      <c r="II45" s="19">
        <f t="shared" ca="1" si="379"/>
        <v>0</v>
      </c>
      <c r="IJ45" s="5">
        <f t="shared" ca="1" si="378"/>
        <v>55</v>
      </c>
      <c r="IK45" s="19">
        <f t="shared" ca="1" si="379"/>
        <v>1</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0</v>
      </c>
      <c r="IZ45" s="19">
        <f t="shared" ca="1" si="379"/>
        <v>0</v>
      </c>
      <c r="JA45" s="19">
        <f t="shared" ca="1" si="379"/>
        <v>0</v>
      </c>
      <c r="JB45" s="19">
        <f t="shared" ca="1" si="379"/>
        <v>0</v>
      </c>
      <c r="JC45" s="19">
        <f t="shared" ca="1" si="379"/>
        <v>0</v>
      </c>
      <c r="JD45" s="19">
        <f t="shared" ca="1" si="379"/>
        <v>0</v>
      </c>
      <c r="JE45" s="19">
        <f t="shared" ca="1" si="379"/>
        <v>0</v>
      </c>
      <c r="JF45" s="19">
        <f t="shared" ca="1" si="379"/>
        <v>0</v>
      </c>
      <c r="JG45" s="19">
        <f t="shared" ca="1" si="379"/>
        <v>1</v>
      </c>
      <c r="JH45" s="19">
        <f t="shared" ca="1" si="379"/>
        <v>0</v>
      </c>
      <c r="JI45" s="19">
        <f t="shared" ca="1" si="379"/>
        <v>1</v>
      </c>
      <c r="JJ45" s="9"/>
      <c r="JK45" s="5" t="b">
        <f t="shared" ca="1" si="380"/>
        <v>0</v>
      </c>
      <c r="JL45" s="5" t="b">
        <f t="shared" ca="1" si="381"/>
        <v>0</v>
      </c>
      <c r="JM45" s="5" t="b">
        <f t="shared" ca="1" si="381"/>
        <v>0</v>
      </c>
      <c r="JN45" s="5" t="b">
        <f t="shared" ca="1" si="381"/>
        <v>1</v>
      </c>
      <c r="JO45" s="144">
        <f t="shared" ca="1" si="399"/>
        <v>1</v>
      </c>
      <c r="JP45" s="144">
        <f t="shared" ca="1" si="399"/>
        <v>1</v>
      </c>
      <c r="JQ45" s="19" t="str">
        <f t="shared" ca="1" si="400"/>
        <v>-</v>
      </c>
      <c r="JR45" s="19" t="str">
        <f t="shared" ca="1" si="400"/>
        <v>-</v>
      </c>
      <c r="JS45" s="19" t="str">
        <f t="shared" ca="1" si="400"/>
        <v>-</v>
      </c>
      <c r="JT45" s="19" t="str">
        <f t="shared" ca="1" si="400"/>
        <v>-</v>
      </c>
      <c r="JU45" s="19">
        <f t="shared" ca="1" si="400"/>
        <v>1</v>
      </c>
      <c r="JV45" s="19">
        <f t="shared" ca="1" si="400"/>
        <v>0.66</v>
      </c>
      <c r="JW45" s="19" t="str">
        <f t="shared" ca="1" si="400"/>
        <v>-</v>
      </c>
      <c r="JX45" s="5" t="b" cm="1">
        <f t="array" aca="1" ref="JX45" ca="1">IF(OR(JY45:KF45&lt;&gt;"-"),TRUE,"-")</f>
        <v>1</v>
      </c>
      <c r="JY45" s="237">
        <f t="shared" ca="1" si="411"/>
        <v>2</v>
      </c>
      <c r="JZ45" s="237">
        <f t="shared" ca="1" si="411"/>
        <v>2</v>
      </c>
      <c r="KA45" s="237">
        <f t="shared" ca="1" si="411"/>
        <v>2</v>
      </c>
      <c r="KB45" s="237">
        <f t="shared" ca="1" si="411"/>
        <v>2</v>
      </c>
      <c r="KC45" s="237">
        <f t="shared" ca="1" si="411"/>
        <v>2</v>
      </c>
      <c r="KD45" s="237">
        <f t="shared" ca="1" si="411"/>
        <v>2</v>
      </c>
      <c r="KE45" s="237">
        <f t="shared" ca="1" si="411"/>
        <v>2</v>
      </c>
      <c r="KF45" s="237">
        <f t="shared" ca="1" si="411"/>
        <v>2</v>
      </c>
      <c r="KG45" s="5" t="str">
        <f t="array" aca="1" ref="KG45" ca="1">IF(OR(KH45:KN45&lt;&gt;"-"),TRUE,"-")</f>
        <v>-</v>
      </c>
      <c r="KH45" s="19" t="str">
        <f t="shared" ca="1" si="402"/>
        <v>-</v>
      </c>
      <c r="KI45" s="19" t="str">
        <f t="shared" ca="1" si="402"/>
        <v>-</v>
      </c>
      <c r="KJ45" s="19" t="str">
        <f t="shared" ca="1" si="402"/>
        <v>-</v>
      </c>
      <c r="KK45" s="19" t="str">
        <f t="shared" ca="1" si="402"/>
        <v>-</v>
      </c>
      <c r="KL45" s="19" t="str">
        <f t="shared" ca="1" si="402"/>
        <v>-</v>
      </c>
      <c r="KM45" s="19" t="str">
        <f t="shared" ca="1" si="402"/>
        <v>-</v>
      </c>
      <c r="KN45" s="19" t="str">
        <f t="shared" ca="1" si="402"/>
        <v>-</v>
      </c>
      <c r="KO45" s="19" t="b">
        <f t="shared" ca="1" si="402"/>
        <v>0</v>
      </c>
      <c r="KP45" s="144">
        <f t="shared" ca="1" si="383"/>
        <v>2</v>
      </c>
      <c r="KQ45" s="19">
        <f t="shared" ca="1" si="402"/>
        <v>2</v>
      </c>
      <c r="KR45" s="19" t="b">
        <f t="shared" ca="1" si="402"/>
        <v>0</v>
      </c>
      <c r="KS45" s="19" t="str">
        <f t="shared" ca="1" si="402"/>
        <v>-</v>
      </c>
      <c r="KT45" s="5" t="str">
        <f t="shared" ca="1" si="384"/>
        <v>-</v>
      </c>
      <c r="KU45" s="5" t="str">
        <f t="shared" ca="1" si="384"/>
        <v>-</v>
      </c>
      <c r="KV45" s="5" t="str">
        <f t="shared" ca="1" si="384"/>
        <v>-</v>
      </c>
      <c r="KW45" s="5" t="str">
        <f t="shared" ca="1" si="384"/>
        <v>-</v>
      </c>
      <c r="KX45" s="19" t="b">
        <f t="shared" ca="1" si="403"/>
        <v>0</v>
      </c>
      <c r="KY45" s="19" t="str">
        <f t="shared" ca="1" si="403"/>
        <v>-</v>
      </c>
      <c r="KZ45" s="19" t="str">
        <f t="shared" ca="1" si="403"/>
        <v>-</v>
      </c>
      <c r="LA45" s="19" t="b">
        <f t="shared" ca="1" si="403"/>
        <v>1</v>
      </c>
      <c r="LB45" s="19">
        <f t="shared" ca="1" si="403"/>
        <v>0.75</v>
      </c>
      <c r="LC45" s="19">
        <f t="shared" ca="1" si="403"/>
        <v>0.75</v>
      </c>
      <c r="LD45" s="19">
        <f t="shared" ca="1" si="403"/>
        <v>0.99</v>
      </c>
      <c r="LE45" s="19">
        <f t="shared" ca="1" si="403"/>
        <v>0.5</v>
      </c>
      <c r="LF45" s="19">
        <f t="shared" ca="1" si="403"/>
        <v>0</v>
      </c>
      <c r="LG45" s="19">
        <f t="shared" ca="1" si="403"/>
        <v>0</v>
      </c>
      <c r="LH45" s="19" t="str">
        <f t="shared" ca="1" si="403"/>
        <v>-</v>
      </c>
      <c r="LI45" s="19" t="str">
        <f t="shared" ca="1" si="403"/>
        <v>-</v>
      </c>
      <c r="LJ45" s="19" t="str">
        <f t="shared" ca="1" si="403"/>
        <v>-</v>
      </c>
      <c r="LK45" s="5">
        <f t="shared" ca="1" si="386"/>
        <v>1</v>
      </c>
      <c r="LL45" s="9"/>
      <c r="LM45" s="19">
        <f t="shared" ca="1" si="403"/>
        <v>70</v>
      </c>
      <c r="LN45" s="19">
        <f t="shared" ca="1" si="387"/>
        <v>50</v>
      </c>
      <c r="LO45" s="19">
        <f t="shared" ca="1" si="387"/>
        <v>80</v>
      </c>
      <c r="LP45" s="19">
        <f t="shared" ca="1" si="387"/>
        <v>50</v>
      </c>
      <c r="LQ45" s="5" t="b" cm="1">
        <f t="array" aca="1" ref="LQ45" ca="1">INDEX(i.meatgrid,$Q45,LQ$7)</f>
        <v>0</v>
      </c>
      <c r="LR45" s="5" t="b" cm="1">
        <f t="array" aca="1" ref="LR45" ca="1">INDEX(i.meatgrid,$Q45,LR$7)</f>
        <v>0</v>
      </c>
      <c r="LS45" s="5" t="str" cm="1">
        <f t="array" aca="1" ref="LS45" ca="1">INDEX(i.meatgrid,$Q45,LS$7)</f>
        <v>-</v>
      </c>
      <c r="LT45" s="5" t="str" cm="1">
        <f t="array" aca="1" ref="LT45" ca="1">INDEX(i.meatgrid,$Q45,LT$7)</f>
        <v>-</v>
      </c>
      <c r="LU45" s="19">
        <f t="shared" ca="1" si="387"/>
        <v>1</v>
      </c>
      <c r="LV45" s="5">
        <f t="shared" ca="1" si="388"/>
        <v>1</v>
      </c>
      <c r="LW45" s="5" cm="1">
        <f t="array" aca="1" ref="LW45" ca="1">INDEX(i.meatgrid,$Q45,LW$7)</f>
        <v>0</v>
      </c>
      <c r="LX45" s="5" cm="1">
        <f t="array" aca="1" ref="LX45" ca="1">INDEX(i.meatgrid,$Q45,LX$7)</f>
        <v>0</v>
      </c>
      <c r="LY45" s="5" cm="1">
        <f t="array" aca="1" ref="LY45" ca="1">INDEX(i.meatgrid,$Q45,LY$7)</f>
        <v>0</v>
      </c>
      <c r="LZ45" s="5" cm="1">
        <f t="array" aca="1" ref="LZ45" ca="1">INDEX(i.meatgrid,$Q45,LZ$7)</f>
        <v>0</v>
      </c>
      <c r="MA45" s="5" cm="1">
        <f t="array" aca="1" ref="MA45" ca="1">INDEX(i.meatgrid,$Q45,MA$7)</f>
        <v>1</v>
      </c>
      <c r="MB45" s="5" cm="1">
        <f t="array" aca="1" ref="MB45" ca="1">INDEX(i.meatgrid,$Q45,MB$7)</f>
        <v>1</v>
      </c>
      <c r="MC45" s="5" cm="1">
        <f t="array" aca="1" ref="MC45" ca="1">INDEX(i.meatgrid,$Q45,MC$7)</f>
        <v>1</v>
      </c>
      <c r="MD45" s="5" cm="1">
        <f t="array" aca="1" ref="MD45" ca="1">INDEX(i.meatgrid,$Q45,MD$7)</f>
        <v>1</v>
      </c>
      <c r="ME45" s="19">
        <f t="shared" ca="1" si="389"/>
        <v>1</v>
      </c>
      <c r="MF45" s="9"/>
      <c r="MG45" s="19" t="b">
        <f t="shared" ca="1" si="390"/>
        <v>0</v>
      </c>
      <c r="MH45" s="19" t="b">
        <f t="shared" ca="1" si="390"/>
        <v>0</v>
      </c>
      <c r="MI45" s="19">
        <f t="shared" ca="1" si="390"/>
        <v>1</v>
      </c>
      <c r="MJ45" s="19">
        <f t="shared" ca="1" si="390"/>
        <v>0.75</v>
      </c>
      <c r="MK45" s="19">
        <f t="shared" ca="1" si="390"/>
        <v>0.75</v>
      </c>
      <c r="ML45" s="19">
        <f t="shared" ca="1" si="390"/>
        <v>0.8</v>
      </c>
      <c r="MM45" s="19">
        <f t="shared" ca="1" si="390"/>
        <v>0.82499999999999996</v>
      </c>
      <c r="MN45" s="19">
        <f t="shared" ca="1" si="390"/>
        <v>0.875</v>
      </c>
      <c r="MO45" s="19">
        <f t="shared" ca="1" si="390"/>
        <v>0.9</v>
      </c>
      <c r="MP45" s="19">
        <f t="shared" ca="1" si="390"/>
        <v>1</v>
      </c>
      <c r="MQ45" s="19">
        <f t="shared" ca="1" si="390"/>
        <v>0.875</v>
      </c>
      <c r="MR45" s="19" t="b">
        <f t="shared" ca="1" si="390"/>
        <v>1</v>
      </c>
      <c r="MS45" s="19">
        <f t="shared" ca="1" si="390"/>
        <v>74.989999999999995</v>
      </c>
      <c r="MT45" s="19" t="str">
        <f t="shared" ca="1" si="390"/>
        <v>-</v>
      </c>
      <c r="MU45" s="19" t="str">
        <f t="shared" ca="1" si="390"/>
        <v>-</v>
      </c>
      <c r="MV45" s="19" t="str">
        <f t="shared" ca="1" si="390"/>
        <v>-</v>
      </c>
      <c r="MW45" s="19" t="str">
        <f t="shared" ca="1" si="391"/>
        <v>-</v>
      </c>
      <c r="MX45" s="19" t="str">
        <f t="shared" ca="1" si="391"/>
        <v>-</v>
      </c>
      <c r="MY45" s="19" t="str">
        <f t="shared" ca="1" si="391"/>
        <v>-</v>
      </c>
      <c r="MZ45" s="19" t="str">
        <f t="shared" ca="1" si="391"/>
        <v>-</v>
      </c>
      <c r="NA45" s="19">
        <f t="shared" ca="1" si="391"/>
        <v>36.99</v>
      </c>
      <c r="NB45" s="19">
        <f t="shared" ca="1" si="391"/>
        <v>36.99</v>
      </c>
      <c r="NC45" s="19" t="str">
        <f t="shared" ca="1" si="391"/>
        <v>-</v>
      </c>
      <c r="ND45" s="19" t="str">
        <f t="shared" ca="1" si="391"/>
        <v>-</v>
      </c>
      <c r="NE45" s="19" t="str">
        <f t="shared" ca="1" si="391"/>
        <v>-</v>
      </c>
      <c r="NF45" s="19" t="str">
        <f t="shared" ca="1" si="391"/>
        <v>-</v>
      </c>
      <c r="NG45" s="19" t="str">
        <f t="shared" ca="1" si="391"/>
        <v>-</v>
      </c>
      <c r="NH45" s="19">
        <f t="shared" ca="1" si="391"/>
        <v>49.99</v>
      </c>
      <c r="NI45" s="19">
        <f t="shared" ca="1" si="391"/>
        <v>49.99</v>
      </c>
      <c r="NJ45" s="19">
        <f t="shared" ca="1" si="391"/>
        <v>49.99</v>
      </c>
      <c r="NK45" s="19">
        <f t="shared" ca="1" si="391"/>
        <v>49.99</v>
      </c>
      <c r="NL45" s="19">
        <f t="shared" ca="1" si="391"/>
        <v>49.99</v>
      </c>
      <c r="NM45" s="19">
        <f t="shared" ca="1" si="391"/>
        <v>49.99</v>
      </c>
      <c r="NN45" s="19">
        <f t="shared" ca="1" si="391"/>
        <v>49.99</v>
      </c>
      <c r="NO45" s="19">
        <f t="shared" ca="1" si="391"/>
        <v>49.99</v>
      </c>
      <c r="NP45" s="19">
        <f t="shared" ca="1" si="391"/>
        <v>412.99</v>
      </c>
      <c r="NQ45" s="19">
        <f t="shared" ca="1" si="391"/>
        <v>412.99</v>
      </c>
      <c r="NR45" s="19" t="str">
        <f t="shared" ca="1" si="391"/>
        <v>-</v>
      </c>
      <c r="NS45" s="19" t="str">
        <f t="shared" ca="1" si="391"/>
        <v>-</v>
      </c>
      <c r="NT45" s="19" t="str">
        <f t="shared" ca="1" si="391"/>
        <v>-</v>
      </c>
      <c r="NU45" s="19" t="str">
        <f t="shared" ca="1" si="391"/>
        <v>-</v>
      </c>
      <c r="NV45" s="19" t="str">
        <f t="shared" ca="1" si="391"/>
        <v>-</v>
      </c>
      <c r="NW45" s="19">
        <f t="shared" ca="1" si="391"/>
        <v>6.8900000000000006</v>
      </c>
      <c r="NX45" s="19">
        <f t="shared" ca="1" si="391"/>
        <v>6.8900000000000006</v>
      </c>
      <c r="NY45" s="19">
        <f t="shared" ca="1" si="391"/>
        <v>6.8900000000000006</v>
      </c>
      <c r="NZ45" s="19">
        <f t="shared" ca="1" si="391"/>
        <v>6.8900000000000006</v>
      </c>
      <c r="OA45" s="19">
        <f t="shared" ca="1" si="391"/>
        <v>6.8900000000000006</v>
      </c>
      <c r="OB45" s="19">
        <f t="shared" ca="1" si="391"/>
        <v>6.8900000000000006</v>
      </c>
      <c r="OC45" s="19">
        <f t="shared" ca="1" si="391"/>
        <v>6.8900000000000006</v>
      </c>
      <c r="OD45" s="19">
        <f t="shared" ca="1" si="391"/>
        <v>6.8900000000000006</v>
      </c>
      <c r="OE45" s="19">
        <f t="shared" ca="1" si="391"/>
        <v>346.99</v>
      </c>
      <c r="OF45" s="19">
        <f t="shared" ca="1" si="391"/>
        <v>346.99</v>
      </c>
      <c r="OG45" s="19" t="str">
        <f t="shared" ca="1" si="391"/>
        <v>-</v>
      </c>
      <c r="OH45" s="19" t="str">
        <f t="shared" ca="1" si="391"/>
        <v>-</v>
      </c>
      <c r="OI45" s="19" t="str">
        <f t="shared" ca="1" si="391"/>
        <v>-</v>
      </c>
      <c r="OJ45" s="19" t="str">
        <f t="shared" ca="1" si="391"/>
        <v>-</v>
      </c>
      <c r="OK45" s="19" t="str">
        <f t="shared" ca="1" si="391"/>
        <v>-</v>
      </c>
      <c r="OL45" s="19">
        <f t="shared" ca="1" si="391"/>
        <v>0</v>
      </c>
      <c r="OM45" s="24">
        <v>0</v>
      </c>
    </row>
    <row r="46" spans="1:40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IF($IG46=0," FWM","")&amp;IF($IG46=1," MWM","")&amp;IF($IG46=5," Mat","")&amp;IF($IH46=TRUE,"&amp;BBT","    ")          &amp; " Day"&amp;INDEX(i.DOY,$N46,1)
&amp; " Scan"&amp;TEXT($O46,"0")        &amp;" "&amp; INDEX(DataMaster!$B$98:$B$103,$Q46,0)
&amp; " WP"&amp;TEXT($LU46*100,"000p")           &amp; " MP"&amp;TEXT($LV46*100,"000p")           &amp; " GP"&amp;TEXT($ME46*100,"000p")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237" t="str">
        <f t="shared" ca="1" si="406"/>
        <v>-</v>
      </c>
      <c r="AV46" s="237" t="str">
        <f t="shared" ca="1" si="406"/>
        <v>-</v>
      </c>
      <c r="AW46" s="9"/>
      <c r="AX46" s="5" t="b">
        <f t="shared" ca="1" si="359"/>
        <v>1</v>
      </c>
      <c r="AY46" s="5" t="str">
        <f t="shared" ca="1" si="359"/>
        <v>-</v>
      </c>
      <c r="AZ46" s="5" t="str">
        <f t="shared" ca="1" si="359"/>
        <v>-</v>
      </c>
      <c r="BA46" s="5" t="str">
        <f t="shared" ca="1" si="359"/>
        <v>-</v>
      </c>
      <c r="BB46" s="5" t="b">
        <f t="shared" ca="1" si="359"/>
        <v>0</v>
      </c>
      <c r="BC46" s="144">
        <f t="shared" ca="1" si="359"/>
        <v>0.25</v>
      </c>
      <c r="BD46" s="19" t="b">
        <f t="shared" ca="1" si="360"/>
        <v>1</v>
      </c>
      <c r="BE46" s="9"/>
      <c r="BF46" s="5" t="str">
        <f t="shared" ca="1" si="361"/>
        <v>-</v>
      </c>
      <c r="BG46" s="19" t="str">
        <f t="shared" ca="1" si="362"/>
        <v>-</v>
      </c>
      <c r="BH46" s="19" t="str">
        <f t="shared" ca="1" si="362"/>
        <v>-</v>
      </c>
      <c r="BI46" s="19" t="str">
        <f t="shared" ca="1" si="362"/>
        <v>-</v>
      </c>
      <c r="BJ46" s="5" t="str">
        <f t="shared" ca="1" si="363"/>
        <v>-</v>
      </c>
      <c r="BK46" s="19" t="str">
        <f t="shared" ca="1" si="364"/>
        <v>-</v>
      </c>
      <c r="BL46" s="5" t="str">
        <f t="shared" ca="1" si="365"/>
        <v>-</v>
      </c>
      <c r="BM46" s="19" t="str">
        <f t="shared" ca="1" si="366"/>
        <v>-</v>
      </c>
      <c r="BN46" s="19" t="str">
        <f t="shared" ca="1" si="366"/>
        <v>-</v>
      </c>
      <c r="BO46" s="19" t="str">
        <f t="shared" ca="1" si="366"/>
        <v>-</v>
      </c>
      <c r="BP46" s="5" t="str">
        <f t="shared" ca="1" si="367"/>
        <v>-</v>
      </c>
      <c r="BQ46" s="9"/>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19" t="str">
        <f t="shared" ca="1" si="368"/>
        <v>-</v>
      </c>
      <c r="CA46" s="19" t="str">
        <f t="shared" ca="1" si="368"/>
        <v>-</v>
      </c>
      <c r="CB46" s="9"/>
      <c r="CC46" s="237" t="b">
        <f t="shared" ca="1" si="412"/>
        <v>1</v>
      </c>
      <c r="CD46" s="12" t="b">
        <v>1</v>
      </c>
      <c r="CE46" s="237" t="b">
        <f t="shared" ca="1" si="412"/>
        <v>1</v>
      </c>
      <c r="CF46" s="251">
        <f t="shared" ca="1" si="407"/>
        <v>2232105</v>
      </c>
      <c r="CG46" s="237" t="b">
        <f t="shared" ca="1" si="412"/>
        <v>0</v>
      </c>
      <c r="CH46" s="12" t="s">
        <v>34</v>
      </c>
      <c r="CI46" s="19" t="b">
        <f t="shared" ca="1" si="396"/>
        <v>1</v>
      </c>
      <c r="CJ46" s="237">
        <f t="shared" ca="1" si="408"/>
        <v>2232106</v>
      </c>
      <c r="CK46" s="19" t="str">
        <f t="shared" ca="1" si="396"/>
        <v>-</v>
      </c>
      <c r="CL46" s="19">
        <f t="shared" ca="1" si="396"/>
        <v>1</v>
      </c>
      <c r="CM46" s="19">
        <f t="shared" ca="1" si="396"/>
        <v>1</v>
      </c>
      <c r="CN46" s="9"/>
      <c r="CO46" s="444">
        <f t="shared" ca="1" si="370"/>
        <v>652</v>
      </c>
      <c r="CP46" s="444">
        <f t="shared" ca="1" si="370"/>
        <v>686</v>
      </c>
      <c r="CQ46" s="444">
        <f t="shared" ca="1" si="370"/>
        <v>721</v>
      </c>
      <c r="CR46" s="152">
        <f t="shared" ca="1" si="371"/>
        <v>378</v>
      </c>
      <c r="CS46" s="152">
        <f t="shared" ca="1" si="371"/>
        <v>413</v>
      </c>
      <c r="CT46" s="152">
        <f t="shared" ca="1" si="371"/>
        <v>448</v>
      </c>
      <c r="CU46" s="19" t="str">
        <f t="shared" ca="1" si="372"/>
        <v>-</v>
      </c>
      <c r="CV46" s="12" t="b">
        <v>0</v>
      </c>
      <c r="CW46" s="12" t="b">
        <v>1</v>
      </c>
      <c r="CX46" s="12" t="b">
        <v>0</v>
      </c>
      <c r="CY46" s="12" t="b">
        <v>0</v>
      </c>
      <c r="CZ46" s="19" t="b">
        <f t="shared" ca="1" si="372"/>
        <v>1</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2"/>
        <v>0</v>
      </c>
      <c r="DK46" s="19">
        <f t="shared" ca="1" si="372"/>
        <v>0</v>
      </c>
      <c r="DL46" s="19">
        <f t="shared" ca="1" si="373"/>
        <v>0</v>
      </c>
      <c r="DM46" s="12">
        <v>3</v>
      </c>
      <c r="DN46" s="12">
        <v>3</v>
      </c>
      <c r="DO46" s="19">
        <f t="shared" ca="1" si="409"/>
        <v>0</v>
      </c>
      <c r="DP46" s="12">
        <v>1</v>
      </c>
      <c r="DQ46" s="12">
        <v>-1</v>
      </c>
      <c r="DR46" s="19" t="str">
        <f t="shared" ca="1" si="373"/>
        <v>-</v>
      </c>
      <c r="DS46" s="19" t="str">
        <f t="shared" ca="1" si="373"/>
        <v>-</v>
      </c>
      <c r="DT46" s="19" t="str">
        <f t="shared" ca="1" si="373"/>
        <v>-</v>
      </c>
      <c r="DU46" s="251">
        <f t="shared" ca="1" si="397"/>
        <v>0</v>
      </c>
      <c r="DV46" s="251">
        <f t="shared" si="410"/>
        <v>1</v>
      </c>
      <c r="DW46" s="251">
        <f t="shared" si="398"/>
        <v>-1</v>
      </c>
      <c r="DX46" s="19" t="str">
        <f t="shared" ca="1" si="373"/>
        <v>-</v>
      </c>
      <c r="DY46" s="19" t="str">
        <f t="shared" ca="1" si="373"/>
        <v>-</v>
      </c>
      <c r="DZ46" s="19" t="str">
        <f t="shared" ca="1" si="373"/>
        <v>-</v>
      </c>
      <c r="EA46" s="19" t="str">
        <f t="shared" ca="1" si="373"/>
        <v>-</v>
      </c>
      <c r="EB46" s="19" t="str">
        <f t="shared" ca="1" si="373"/>
        <v>-</v>
      </c>
      <c r="EC46" s="19" t="str">
        <f t="shared" ca="1" si="373"/>
        <v>-</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3"/>
        <v>0</v>
      </c>
      <c r="EM46" s="19">
        <f t="shared" ca="1" si="373"/>
        <v>0</v>
      </c>
      <c r="EN46" s="19">
        <f t="shared" ca="1" si="373"/>
        <v>0</v>
      </c>
      <c r="EO46" s="19">
        <f t="shared" ca="1" si="373"/>
        <v>0</v>
      </c>
      <c r="EP46" s="19">
        <f t="shared" ca="1" si="373"/>
        <v>0</v>
      </c>
      <c r="EQ46" s="19">
        <f t="shared" ca="1" si="373"/>
        <v>0</v>
      </c>
      <c r="ER46" s="19">
        <f t="shared" ca="1" si="373"/>
        <v>0</v>
      </c>
      <c r="ES46" s="19">
        <f t="shared" ca="1" si="373"/>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ca="1" si="374"/>
        <v>0</v>
      </c>
      <c r="FC46" s="19">
        <f t="shared" ca="1" si="374"/>
        <v>0</v>
      </c>
      <c r="FD46" s="19">
        <f t="shared" ca="1" si="374"/>
        <v>0</v>
      </c>
      <c r="FE46" s="19">
        <f t="shared" ca="1" si="374"/>
        <v>0</v>
      </c>
      <c r="FF46" s="19">
        <f t="shared" ca="1" si="374"/>
        <v>0</v>
      </c>
      <c r="FG46" s="19">
        <f t="shared" ca="1" si="374"/>
        <v>0</v>
      </c>
      <c r="FH46" s="19">
        <f t="shared" ca="1" si="374"/>
        <v>0</v>
      </c>
      <c r="FI46" s="19">
        <f t="shared" ca="1" si="374"/>
        <v>0</v>
      </c>
      <c r="FJ46" s="19">
        <f t="shared" ref="FJ46:HP47" ca="1" si="414">OFFSET(FJ$5,$B46,0)</f>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4"/>
        <v>0</v>
      </c>
      <c r="HJ46" s="19">
        <f t="shared" ca="1" si="414"/>
        <v>0</v>
      </c>
      <c r="HK46" s="19">
        <f t="shared" ca="1" si="414"/>
        <v>0</v>
      </c>
      <c r="HL46" s="19">
        <f t="shared" ca="1" si="414"/>
        <v>0</v>
      </c>
      <c r="HM46" s="19">
        <f t="shared" ca="1" si="414"/>
        <v>0</v>
      </c>
      <c r="HN46" s="19">
        <f t="shared" ca="1" si="414"/>
        <v>0</v>
      </c>
      <c r="HO46" s="19">
        <f t="shared" ca="1" si="414"/>
        <v>0</v>
      </c>
      <c r="HP46" s="19">
        <f t="shared" ca="1" si="414"/>
        <v>0</v>
      </c>
      <c r="HQ46" s="19">
        <f t="shared" ca="1" si="413"/>
        <v>0</v>
      </c>
      <c r="HR46" s="19">
        <f t="shared" ca="1" si="413"/>
        <v>0</v>
      </c>
      <c r="HS46" s="19">
        <f t="shared" ca="1" si="413"/>
        <v>0</v>
      </c>
      <c r="HT46" s="19">
        <f t="shared" ca="1" si="413"/>
        <v>0</v>
      </c>
      <c r="HU46" s="19">
        <f t="shared" ca="1" si="413"/>
        <v>0</v>
      </c>
      <c r="HV46" s="19">
        <f t="shared" ca="1" si="413"/>
        <v>0</v>
      </c>
      <c r="HW46" s="19">
        <f t="shared" ca="1" si="413"/>
        <v>0</v>
      </c>
      <c r="HX46" s="19">
        <f t="shared" ca="1" si="413"/>
        <v>0</v>
      </c>
      <c r="HY46" s="19">
        <f t="shared" ca="1" si="413"/>
        <v>0</v>
      </c>
      <c r="HZ46" s="19">
        <f t="shared" ca="1" si="413"/>
        <v>0</v>
      </c>
      <c r="IA46" s="19">
        <f t="shared" ca="1" si="413"/>
        <v>0</v>
      </c>
      <c r="IB46" s="19">
        <f t="shared" ca="1" si="413"/>
        <v>0</v>
      </c>
      <c r="IC46" s="19">
        <f t="shared" ca="1" si="413"/>
        <v>0</v>
      </c>
      <c r="ID46" s="19">
        <f t="shared" ca="1" si="413"/>
        <v>0</v>
      </c>
      <c r="IE46" s="5">
        <f t="shared" ca="1" si="377"/>
        <v>67</v>
      </c>
      <c r="IF46" s="9"/>
      <c r="IG46" s="5">
        <f t="shared" ca="1" si="378"/>
        <v>1</v>
      </c>
      <c r="IH46" s="5" t="b">
        <f t="shared" ca="1" si="378"/>
        <v>0</v>
      </c>
      <c r="II46" s="19">
        <f t="shared" ca="1" si="379"/>
        <v>0</v>
      </c>
      <c r="IJ46" s="5">
        <f t="shared" ca="1" si="378"/>
        <v>55</v>
      </c>
      <c r="IK46" s="19">
        <f t="shared" ca="1" si="379"/>
        <v>1</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0</v>
      </c>
      <c r="IZ46" s="19">
        <f t="shared" ca="1" si="379"/>
        <v>0</v>
      </c>
      <c r="JA46" s="19">
        <f t="shared" ca="1" si="379"/>
        <v>0</v>
      </c>
      <c r="JB46" s="19">
        <f t="shared" ca="1" si="379"/>
        <v>0</v>
      </c>
      <c r="JC46" s="19">
        <f t="shared" ca="1" si="379"/>
        <v>0</v>
      </c>
      <c r="JD46" s="19">
        <f t="shared" ca="1" si="379"/>
        <v>0</v>
      </c>
      <c r="JE46" s="19">
        <f t="shared" ca="1" si="379"/>
        <v>0</v>
      </c>
      <c r="JF46" s="19">
        <f t="shared" ca="1" si="379"/>
        <v>0</v>
      </c>
      <c r="JG46" s="19">
        <f t="shared" ca="1" si="379"/>
        <v>1</v>
      </c>
      <c r="JH46" s="19">
        <f t="shared" ca="1" si="379"/>
        <v>0</v>
      </c>
      <c r="JI46" s="19">
        <f t="shared" ca="1" si="379"/>
        <v>1</v>
      </c>
      <c r="JJ46" s="9"/>
      <c r="JK46" s="5" t="b">
        <f t="shared" ca="1" si="380"/>
        <v>0</v>
      </c>
      <c r="JL46" s="5" t="b">
        <f t="shared" ca="1" si="381"/>
        <v>0</v>
      </c>
      <c r="JM46" s="5" t="b">
        <f t="shared" ca="1" si="381"/>
        <v>0</v>
      </c>
      <c r="JN46" s="5" t="b">
        <f t="shared" ca="1" si="381"/>
        <v>1</v>
      </c>
      <c r="JO46" s="144">
        <f t="shared" ca="1" si="399"/>
        <v>1</v>
      </c>
      <c r="JP46" s="144">
        <f t="shared" ca="1" si="399"/>
        <v>1</v>
      </c>
      <c r="JQ46" s="19" t="str">
        <f t="shared" ca="1" si="400"/>
        <v>-</v>
      </c>
      <c r="JR46" s="19" t="str">
        <f t="shared" ca="1" si="400"/>
        <v>-</v>
      </c>
      <c r="JS46" s="19" t="str">
        <f t="shared" ca="1" si="400"/>
        <v>-</v>
      </c>
      <c r="JT46" s="19" t="str">
        <f t="shared" ca="1" si="400"/>
        <v>-</v>
      </c>
      <c r="JU46" s="19">
        <f t="shared" ca="1" si="400"/>
        <v>1</v>
      </c>
      <c r="JV46" s="19">
        <f t="shared" ca="1" si="400"/>
        <v>0.66</v>
      </c>
      <c r="JW46" s="19" t="str">
        <f t="shared" ca="1" si="400"/>
        <v>-</v>
      </c>
      <c r="JX46" s="5" t="b" cm="1">
        <f t="array" aca="1" ref="JX46" ca="1">IF(OR(JY46:KF46&lt;&gt;"-"),TRUE,"-")</f>
        <v>1</v>
      </c>
      <c r="JY46" s="237">
        <f t="shared" ca="1" si="411"/>
        <v>2</v>
      </c>
      <c r="JZ46" s="237">
        <f t="shared" ca="1" si="411"/>
        <v>2</v>
      </c>
      <c r="KA46" s="237">
        <f t="shared" ca="1" si="411"/>
        <v>2</v>
      </c>
      <c r="KB46" s="237">
        <f t="shared" ca="1" si="411"/>
        <v>2</v>
      </c>
      <c r="KC46" s="237">
        <f t="shared" ca="1" si="411"/>
        <v>2</v>
      </c>
      <c r="KD46" s="237">
        <f t="shared" ca="1" si="411"/>
        <v>2</v>
      </c>
      <c r="KE46" s="237">
        <f t="shared" ca="1" si="411"/>
        <v>2</v>
      </c>
      <c r="KF46" s="237">
        <f t="shared" ca="1" si="411"/>
        <v>2</v>
      </c>
      <c r="KG46" s="5" t="str">
        <f t="array" aca="1" ref="KG46" ca="1">IF(OR(KH46:KN46&lt;&gt;"-"),TRUE,"-")</f>
        <v>-</v>
      </c>
      <c r="KH46" s="19" t="str">
        <f t="shared" ca="1" si="402"/>
        <v>-</v>
      </c>
      <c r="KI46" s="19" t="str">
        <f t="shared" ca="1" si="402"/>
        <v>-</v>
      </c>
      <c r="KJ46" s="19" t="str">
        <f t="shared" ca="1" si="402"/>
        <v>-</v>
      </c>
      <c r="KK46" s="19" t="str">
        <f t="shared" ca="1" si="402"/>
        <v>-</v>
      </c>
      <c r="KL46" s="19" t="str">
        <f t="shared" ca="1" si="402"/>
        <v>-</v>
      </c>
      <c r="KM46" s="19" t="str">
        <f t="shared" ca="1" si="402"/>
        <v>-</v>
      </c>
      <c r="KN46" s="19" t="str">
        <f t="shared" ca="1" si="402"/>
        <v>-</v>
      </c>
      <c r="KO46" s="19" t="b">
        <f t="shared" ca="1" si="402"/>
        <v>0</v>
      </c>
      <c r="KP46" s="144">
        <f t="shared" ca="1" si="383"/>
        <v>2</v>
      </c>
      <c r="KQ46" s="19">
        <f t="shared" ca="1" si="402"/>
        <v>2</v>
      </c>
      <c r="KR46" s="19" t="b">
        <f t="shared" ca="1" si="402"/>
        <v>0</v>
      </c>
      <c r="KS46" s="19" t="str">
        <f t="shared" ca="1" si="402"/>
        <v>-</v>
      </c>
      <c r="KT46" s="5" t="str">
        <f t="shared" ca="1" si="384"/>
        <v>-</v>
      </c>
      <c r="KU46" s="5" t="str">
        <f t="shared" ca="1" si="384"/>
        <v>-</v>
      </c>
      <c r="KV46" s="5" t="str">
        <f t="shared" ca="1" si="384"/>
        <v>-</v>
      </c>
      <c r="KW46" s="5" t="str">
        <f t="shared" ca="1" si="384"/>
        <v>-</v>
      </c>
      <c r="KX46" s="19" t="b">
        <f t="shared" ca="1" si="403"/>
        <v>0</v>
      </c>
      <c r="KY46" s="19" t="str">
        <f t="shared" ca="1" si="403"/>
        <v>-</v>
      </c>
      <c r="KZ46" s="19" t="str">
        <f t="shared" ca="1" si="403"/>
        <v>-</v>
      </c>
      <c r="LA46" s="19" t="b">
        <f t="shared" ca="1" si="403"/>
        <v>1</v>
      </c>
      <c r="LB46" s="19">
        <f t="shared" ca="1" si="403"/>
        <v>0.75</v>
      </c>
      <c r="LC46" s="19">
        <f t="shared" ca="1" si="403"/>
        <v>0.75</v>
      </c>
      <c r="LD46" s="19">
        <f t="shared" ca="1" si="403"/>
        <v>0.99</v>
      </c>
      <c r="LE46" s="19">
        <f t="shared" ca="1" si="403"/>
        <v>0.5</v>
      </c>
      <c r="LF46" s="19">
        <f t="shared" ca="1" si="403"/>
        <v>0</v>
      </c>
      <c r="LG46" s="19">
        <f t="shared" ca="1" si="403"/>
        <v>0</v>
      </c>
      <c r="LH46" s="19" t="str">
        <f t="shared" ca="1" si="403"/>
        <v>-</v>
      </c>
      <c r="LI46" s="19" t="str">
        <f t="shared" ca="1" si="403"/>
        <v>-</v>
      </c>
      <c r="LJ46" s="19" t="str">
        <f t="shared" ca="1" si="403"/>
        <v>-</v>
      </c>
      <c r="LK46" s="5">
        <f t="shared" ca="1" si="386"/>
        <v>1</v>
      </c>
      <c r="LL46" s="9"/>
      <c r="LM46" s="19">
        <f t="shared" ca="1" si="403"/>
        <v>70</v>
      </c>
      <c r="LN46" s="19">
        <f t="shared" ca="1" si="387"/>
        <v>50</v>
      </c>
      <c r="LO46" s="19">
        <f t="shared" ca="1" si="387"/>
        <v>80</v>
      </c>
      <c r="LP46" s="19">
        <f t="shared" ca="1" si="387"/>
        <v>50</v>
      </c>
      <c r="LQ46" s="5" t="b" cm="1">
        <f t="array" aca="1" ref="LQ46" ca="1">INDEX(i.meatgrid,$Q46,LQ$7)</f>
        <v>0</v>
      </c>
      <c r="LR46" s="5" t="b" cm="1">
        <f t="array" aca="1" ref="LR46" ca="1">INDEX(i.meatgrid,$Q46,LR$7)</f>
        <v>0</v>
      </c>
      <c r="LS46" s="5" t="str" cm="1">
        <f t="array" aca="1" ref="LS46" ca="1">INDEX(i.meatgrid,$Q46,LS$7)</f>
        <v>-</v>
      </c>
      <c r="LT46" s="5" t="str" cm="1">
        <f t="array" aca="1" ref="LT46" ca="1">INDEX(i.meatgrid,$Q46,LT$7)</f>
        <v>-</v>
      </c>
      <c r="LU46" s="19">
        <f t="shared" ca="1" si="387"/>
        <v>1</v>
      </c>
      <c r="LV46" s="5">
        <f t="shared" ca="1" si="388"/>
        <v>1</v>
      </c>
      <c r="LW46" s="5" cm="1">
        <f t="array" aca="1" ref="LW46" ca="1">INDEX(i.meatgrid,$Q46,LW$7)</f>
        <v>0</v>
      </c>
      <c r="LX46" s="5" cm="1">
        <f t="array" aca="1" ref="LX46" ca="1">INDEX(i.meatgrid,$Q46,LX$7)</f>
        <v>0</v>
      </c>
      <c r="LY46" s="5" cm="1">
        <f t="array" aca="1" ref="LY46" ca="1">INDEX(i.meatgrid,$Q46,LY$7)</f>
        <v>0</v>
      </c>
      <c r="LZ46" s="5" cm="1">
        <f t="array" aca="1" ref="LZ46" ca="1">INDEX(i.meatgrid,$Q46,LZ$7)</f>
        <v>0</v>
      </c>
      <c r="MA46" s="5" cm="1">
        <f t="array" aca="1" ref="MA46" ca="1">INDEX(i.meatgrid,$Q46,MA$7)</f>
        <v>1</v>
      </c>
      <c r="MB46" s="5" cm="1">
        <f t="array" aca="1" ref="MB46" ca="1">INDEX(i.meatgrid,$Q46,MB$7)</f>
        <v>1</v>
      </c>
      <c r="MC46" s="5" cm="1">
        <f t="array" aca="1" ref="MC46" ca="1">INDEX(i.meatgrid,$Q46,MC$7)</f>
        <v>1</v>
      </c>
      <c r="MD46" s="5" cm="1">
        <f t="array" aca="1" ref="MD46" ca="1">INDEX(i.meatgrid,$Q46,MD$7)</f>
        <v>1</v>
      </c>
      <c r="ME46" s="19">
        <f t="shared" ca="1" si="389"/>
        <v>1</v>
      </c>
      <c r="MF46" s="9"/>
      <c r="MG46" s="19" t="b">
        <f t="shared" ca="1" si="390"/>
        <v>0</v>
      </c>
      <c r="MH46" s="19" t="b">
        <f t="shared" ca="1" si="390"/>
        <v>0</v>
      </c>
      <c r="MI46" s="19">
        <f t="shared" ca="1" si="390"/>
        <v>1</v>
      </c>
      <c r="MJ46" s="19">
        <f t="shared" ca="1" si="390"/>
        <v>0.75</v>
      </c>
      <c r="MK46" s="19">
        <f t="shared" ca="1" si="390"/>
        <v>0.75</v>
      </c>
      <c r="ML46" s="19">
        <f t="shared" ca="1" si="390"/>
        <v>0.8</v>
      </c>
      <c r="MM46" s="19">
        <f t="shared" ca="1" si="390"/>
        <v>0.82499999999999996</v>
      </c>
      <c r="MN46" s="19">
        <f t="shared" ca="1" si="390"/>
        <v>0.875</v>
      </c>
      <c r="MO46" s="19">
        <f t="shared" ca="1" si="390"/>
        <v>0.9</v>
      </c>
      <c r="MP46" s="19">
        <f t="shared" ca="1" si="390"/>
        <v>1</v>
      </c>
      <c r="MQ46" s="19">
        <f t="shared" ca="1" si="390"/>
        <v>0.875</v>
      </c>
      <c r="MR46" s="19" t="b">
        <f t="shared" ca="1" si="390"/>
        <v>1</v>
      </c>
      <c r="MS46" s="19">
        <f t="shared" ca="1" si="390"/>
        <v>74.989999999999995</v>
      </c>
      <c r="MT46" s="19" t="str">
        <f t="shared" ca="1" si="390"/>
        <v>-</v>
      </c>
      <c r="MU46" s="19" t="str">
        <f t="shared" ca="1" si="390"/>
        <v>-</v>
      </c>
      <c r="MV46" s="19" t="str">
        <f t="shared" ca="1" si="390"/>
        <v>-</v>
      </c>
      <c r="MW46" s="19" t="str">
        <f t="shared" ca="1" si="391"/>
        <v>-</v>
      </c>
      <c r="MX46" s="19" t="str">
        <f t="shared" ca="1" si="391"/>
        <v>-</v>
      </c>
      <c r="MY46" s="19" t="str">
        <f t="shared" ca="1" si="391"/>
        <v>-</v>
      </c>
      <c r="MZ46" s="19" t="str">
        <f t="shared" ca="1" si="391"/>
        <v>-</v>
      </c>
      <c r="NA46" s="19">
        <f t="shared" ca="1" si="391"/>
        <v>36.99</v>
      </c>
      <c r="NB46" s="19">
        <f t="shared" ca="1" si="391"/>
        <v>36.99</v>
      </c>
      <c r="NC46" s="19" t="str">
        <f t="shared" ca="1" si="391"/>
        <v>-</v>
      </c>
      <c r="ND46" s="19" t="str">
        <f t="shared" ca="1" si="391"/>
        <v>-</v>
      </c>
      <c r="NE46" s="19" t="str">
        <f t="shared" ca="1" si="391"/>
        <v>-</v>
      </c>
      <c r="NF46" s="19" t="str">
        <f t="shared" ca="1" si="391"/>
        <v>-</v>
      </c>
      <c r="NG46" s="19" t="str">
        <f t="shared" ca="1" si="391"/>
        <v>-</v>
      </c>
      <c r="NH46" s="19">
        <f t="shared" ca="1" si="391"/>
        <v>49.99</v>
      </c>
      <c r="NI46" s="19">
        <f t="shared" ca="1" si="391"/>
        <v>49.99</v>
      </c>
      <c r="NJ46" s="19">
        <f t="shared" ca="1" si="391"/>
        <v>49.99</v>
      </c>
      <c r="NK46" s="19">
        <f t="shared" ca="1" si="391"/>
        <v>49.99</v>
      </c>
      <c r="NL46" s="19">
        <f t="shared" ca="1" si="391"/>
        <v>49.99</v>
      </c>
      <c r="NM46" s="19">
        <f t="shared" ca="1" si="391"/>
        <v>49.99</v>
      </c>
      <c r="NN46" s="19">
        <f t="shared" ca="1" si="391"/>
        <v>49.99</v>
      </c>
      <c r="NO46" s="19">
        <f t="shared" ca="1" si="391"/>
        <v>49.99</v>
      </c>
      <c r="NP46" s="19">
        <f t="shared" ca="1" si="391"/>
        <v>412.99</v>
      </c>
      <c r="NQ46" s="19">
        <f t="shared" ca="1" si="391"/>
        <v>412.99</v>
      </c>
      <c r="NR46" s="19" t="str">
        <f t="shared" ca="1" si="391"/>
        <v>-</v>
      </c>
      <c r="NS46" s="19" t="str">
        <f t="shared" ca="1" si="391"/>
        <v>-</v>
      </c>
      <c r="NT46" s="19" t="str">
        <f t="shared" ca="1" si="391"/>
        <v>-</v>
      </c>
      <c r="NU46" s="19" t="str">
        <f t="shared" ca="1" si="391"/>
        <v>-</v>
      </c>
      <c r="NV46" s="19" t="str">
        <f t="shared" ca="1" si="391"/>
        <v>-</v>
      </c>
      <c r="NW46" s="19">
        <f t="shared" ca="1" si="391"/>
        <v>6.8900000000000006</v>
      </c>
      <c r="NX46" s="19">
        <f t="shared" ca="1" si="391"/>
        <v>6.8900000000000006</v>
      </c>
      <c r="NY46" s="19">
        <f t="shared" ref="NY46:OL47" ca="1" si="415">OFFSET(NY$5,$B46,0)</f>
        <v>6.8900000000000006</v>
      </c>
      <c r="NZ46" s="19">
        <f t="shared" ca="1" si="415"/>
        <v>6.8900000000000006</v>
      </c>
      <c r="OA46" s="19">
        <f t="shared" ca="1" si="415"/>
        <v>6.8900000000000006</v>
      </c>
      <c r="OB46" s="19">
        <f t="shared" ca="1" si="415"/>
        <v>6.8900000000000006</v>
      </c>
      <c r="OC46" s="19">
        <f t="shared" ca="1" si="415"/>
        <v>6.8900000000000006</v>
      </c>
      <c r="OD46" s="19">
        <f t="shared" ca="1" si="415"/>
        <v>6.8900000000000006</v>
      </c>
      <c r="OE46" s="19">
        <f t="shared" ca="1" si="415"/>
        <v>346.99</v>
      </c>
      <c r="OF46" s="19">
        <f t="shared" ca="1" si="415"/>
        <v>346.99</v>
      </c>
      <c r="OG46" s="19" t="str">
        <f t="shared" ca="1" si="415"/>
        <v>-</v>
      </c>
      <c r="OH46" s="19" t="str">
        <f t="shared" ca="1" si="415"/>
        <v>-</v>
      </c>
      <c r="OI46" s="19" t="str">
        <f t="shared" ca="1" si="415"/>
        <v>-</v>
      </c>
      <c r="OJ46" s="19" t="str">
        <f t="shared" ca="1" si="415"/>
        <v>-</v>
      </c>
      <c r="OK46" s="19" t="str">
        <f t="shared" ca="1" si="415"/>
        <v>-</v>
      </c>
      <c r="OL46" s="19">
        <f t="shared" ca="1" si="415"/>
        <v>0</v>
      </c>
      <c r="OM46" s="24">
        <v>0</v>
      </c>
    </row>
    <row r="47" spans="1:40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IF($IG47=0," FWM","")&amp;IF($IG47=1," MWM","")&amp;IF($IG47=5," Mat","")&amp;IF($IH47=TRUE,"&amp;BBT","    ")          &amp; " Day"&amp;INDEX(i.DOY,$N47,1)
&amp; " Scan"&amp;TEXT($O47,"0")        &amp;" "&amp; INDEX(DataMaster!$B$98:$B$103,$Q47,0)
&amp; " WP"&amp;TEXT($LU47*100,"000p")           &amp; " MP"&amp;TEXT($LV47*100,"000p")           &amp; " GP"&amp;TEXT($ME47*100,"000p")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237" t="str">
        <f t="shared" ca="1" si="406"/>
        <v>-</v>
      </c>
      <c r="AV47" s="237" t="str">
        <f t="shared" ca="1" si="406"/>
        <v>-</v>
      </c>
      <c r="AW47" s="9"/>
      <c r="AX47" s="5" t="b">
        <f t="shared" ca="1" si="359"/>
        <v>1</v>
      </c>
      <c r="AY47" s="5" t="str">
        <f t="shared" ca="1" si="359"/>
        <v>-</v>
      </c>
      <c r="AZ47" s="5" t="str">
        <f t="shared" ca="1" si="359"/>
        <v>-</v>
      </c>
      <c r="BA47" s="5" t="str">
        <f t="shared" ca="1" si="359"/>
        <v>-</v>
      </c>
      <c r="BB47" s="5" t="b">
        <f t="shared" ca="1" si="359"/>
        <v>0</v>
      </c>
      <c r="BC47" s="144">
        <f t="shared" ca="1" si="359"/>
        <v>0.25</v>
      </c>
      <c r="BD47" s="19" t="b">
        <f t="shared" ca="1" si="360"/>
        <v>1</v>
      </c>
      <c r="BE47" s="9"/>
      <c r="BF47" s="5" t="str">
        <f t="shared" ca="1" si="361"/>
        <v>-</v>
      </c>
      <c r="BG47" s="19" t="str">
        <f t="shared" ca="1" si="362"/>
        <v>-</v>
      </c>
      <c r="BH47" s="19" t="str">
        <f t="shared" ca="1" si="362"/>
        <v>-</v>
      </c>
      <c r="BI47" s="19" t="str">
        <f t="shared" ca="1" si="362"/>
        <v>-</v>
      </c>
      <c r="BJ47" s="5" t="str">
        <f t="shared" ca="1" si="363"/>
        <v>-</v>
      </c>
      <c r="BK47" s="19" t="str">
        <f t="shared" ca="1" si="364"/>
        <v>-</v>
      </c>
      <c r="BL47" s="5" t="str">
        <f t="shared" ca="1" si="365"/>
        <v>-</v>
      </c>
      <c r="BM47" s="19" t="str">
        <f t="shared" ca="1" si="366"/>
        <v>-</v>
      </c>
      <c r="BN47" s="19" t="str">
        <f t="shared" ca="1" si="366"/>
        <v>-</v>
      </c>
      <c r="BO47" s="19" t="str">
        <f t="shared" ca="1" si="366"/>
        <v>-</v>
      </c>
      <c r="BP47" s="5" t="str">
        <f t="shared" ca="1" si="367"/>
        <v>-</v>
      </c>
      <c r="BQ47" s="9"/>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19" t="str">
        <f t="shared" ca="1" si="368"/>
        <v>-</v>
      </c>
      <c r="CA47" s="19" t="str">
        <f t="shared" ca="1" si="368"/>
        <v>-</v>
      </c>
      <c r="CB47" s="9"/>
      <c r="CC47" s="237" t="b">
        <f t="shared" ca="1" si="412"/>
        <v>1</v>
      </c>
      <c r="CD47" s="12" t="b">
        <v>1</v>
      </c>
      <c r="CE47" s="237" t="b">
        <f t="shared" ca="1" si="412"/>
        <v>1</v>
      </c>
      <c r="CF47" s="251">
        <f t="shared" ca="1" si="407"/>
        <v>2232106</v>
      </c>
      <c r="CG47" s="237" t="b">
        <f t="shared" ca="1" si="412"/>
        <v>0</v>
      </c>
      <c r="CH47" s="12" t="s">
        <v>34</v>
      </c>
      <c r="CI47" s="19" t="b">
        <f t="shared" ca="1" si="396"/>
        <v>1</v>
      </c>
      <c r="CJ47" s="237">
        <f t="shared" ca="1" si="408"/>
        <v>2232107</v>
      </c>
      <c r="CK47" s="19" t="str">
        <f t="shared" ca="1" si="396"/>
        <v>-</v>
      </c>
      <c r="CL47" s="19">
        <f t="shared" ca="1" si="396"/>
        <v>1</v>
      </c>
      <c r="CM47" s="19">
        <f t="shared" ca="1" si="396"/>
        <v>1</v>
      </c>
      <c r="CN47" s="9"/>
      <c r="CO47" s="444">
        <f t="shared" ca="1" si="370"/>
        <v>652</v>
      </c>
      <c r="CP47" s="444">
        <f t="shared" ca="1" si="370"/>
        <v>686</v>
      </c>
      <c r="CQ47" s="444">
        <f t="shared" ca="1" si="370"/>
        <v>721</v>
      </c>
      <c r="CR47" s="152">
        <f t="shared" ca="1" si="371"/>
        <v>378</v>
      </c>
      <c r="CS47" s="152">
        <f t="shared" ca="1" si="371"/>
        <v>413</v>
      </c>
      <c r="CT47" s="152">
        <f t="shared" ca="1" si="371"/>
        <v>448</v>
      </c>
      <c r="CU47" s="19" t="str">
        <f t="shared" ca="1" si="372"/>
        <v>-</v>
      </c>
      <c r="CV47" s="12" t="b">
        <v>0</v>
      </c>
      <c r="CW47" s="12" t="b">
        <v>0</v>
      </c>
      <c r="CX47" s="12" t="b">
        <v>1</v>
      </c>
      <c r="CY47" s="12" t="b">
        <v>0</v>
      </c>
      <c r="CZ47" s="19" t="b">
        <f t="shared" ca="1" si="372"/>
        <v>1</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2"/>
        <v>0</v>
      </c>
      <c r="DK47" s="19">
        <f t="shared" ca="1" si="372"/>
        <v>0</v>
      </c>
      <c r="DL47" s="19">
        <f t="shared" ca="1" si="373"/>
        <v>0</v>
      </c>
      <c r="DM47" s="12">
        <v>3</v>
      </c>
      <c r="DN47" s="12">
        <v>3</v>
      </c>
      <c r="DO47" s="19">
        <f t="shared" ca="1" si="409"/>
        <v>0</v>
      </c>
      <c r="DP47" s="12">
        <v>1</v>
      </c>
      <c r="DQ47" s="12">
        <v>-1</v>
      </c>
      <c r="DR47" s="19" t="str">
        <f t="shared" ca="1" si="373"/>
        <v>-</v>
      </c>
      <c r="DS47" s="19" t="str">
        <f t="shared" ca="1" si="373"/>
        <v>-</v>
      </c>
      <c r="DT47" s="19" t="str">
        <f t="shared" ca="1" si="373"/>
        <v>-</v>
      </c>
      <c r="DU47" s="251">
        <f t="shared" ca="1" si="397"/>
        <v>0</v>
      </c>
      <c r="DV47" s="251">
        <f t="shared" si="410"/>
        <v>1</v>
      </c>
      <c r="DW47" s="251">
        <f t="shared" si="398"/>
        <v>-1</v>
      </c>
      <c r="DX47" s="19" t="str">
        <f t="shared" ca="1" si="373"/>
        <v>-</v>
      </c>
      <c r="DY47" s="19" t="str">
        <f t="shared" ca="1" si="373"/>
        <v>-</v>
      </c>
      <c r="DZ47" s="19" t="str">
        <f t="shared" ca="1" si="373"/>
        <v>-</v>
      </c>
      <c r="EA47" s="19" t="str">
        <f t="shared" ca="1" si="373"/>
        <v>-</v>
      </c>
      <c r="EB47" s="19" t="str">
        <f t="shared" ca="1" si="373"/>
        <v>-</v>
      </c>
      <c r="EC47" s="19" t="str">
        <f t="shared" ca="1" si="373"/>
        <v>-</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3"/>
        <v>0</v>
      </c>
      <c r="EM47" s="19">
        <f t="shared" ca="1" si="373"/>
        <v>0</v>
      </c>
      <c r="EN47" s="19">
        <f t="shared" ca="1" si="373"/>
        <v>0</v>
      </c>
      <c r="EO47" s="19">
        <f t="shared" ca="1" si="373"/>
        <v>0</v>
      </c>
      <c r="EP47" s="19">
        <f t="shared" ca="1" si="373"/>
        <v>0</v>
      </c>
      <c r="EQ47" s="19">
        <f t="shared" ca="1" si="373"/>
        <v>0</v>
      </c>
      <c r="ER47" s="19">
        <f t="shared" ca="1" si="373"/>
        <v>0</v>
      </c>
      <c r="ES47" s="19">
        <f t="shared" ca="1" si="373"/>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374"/>
        <v>0</v>
      </c>
      <c r="FC47" s="19">
        <f t="shared" ca="1" si="374"/>
        <v>0</v>
      </c>
      <c r="FD47" s="19">
        <f t="shared" ca="1" si="374"/>
        <v>0</v>
      </c>
      <c r="FE47" s="19">
        <f t="shared" ca="1" si="374"/>
        <v>0</v>
      </c>
      <c r="FF47" s="19">
        <f t="shared" ca="1" si="374"/>
        <v>0</v>
      </c>
      <c r="FG47" s="19">
        <f t="shared" ca="1" si="374"/>
        <v>0</v>
      </c>
      <c r="FH47" s="19">
        <f t="shared" ca="1" si="374"/>
        <v>0</v>
      </c>
      <c r="FI47" s="19">
        <f t="shared" ca="1" si="37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4"/>
        <v>0</v>
      </c>
      <c r="HJ47" s="19">
        <f t="shared" ca="1" si="414"/>
        <v>0</v>
      </c>
      <c r="HK47" s="19">
        <f t="shared" ca="1" si="414"/>
        <v>0</v>
      </c>
      <c r="HL47" s="19">
        <f t="shared" ca="1" si="414"/>
        <v>0</v>
      </c>
      <c r="HM47" s="19">
        <f t="shared" ca="1" si="414"/>
        <v>0</v>
      </c>
      <c r="HN47" s="19">
        <f t="shared" ca="1" si="414"/>
        <v>0</v>
      </c>
      <c r="HO47" s="19">
        <f t="shared" ca="1" si="414"/>
        <v>0</v>
      </c>
      <c r="HP47" s="19">
        <f t="shared" ca="1" si="414"/>
        <v>0</v>
      </c>
      <c r="HQ47" s="19">
        <f t="shared" ca="1" si="413"/>
        <v>0</v>
      </c>
      <c r="HR47" s="19">
        <f t="shared" ca="1" si="413"/>
        <v>0</v>
      </c>
      <c r="HS47" s="19">
        <f t="shared" ca="1" si="413"/>
        <v>0</v>
      </c>
      <c r="HT47" s="19">
        <f t="shared" ca="1" si="413"/>
        <v>0</v>
      </c>
      <c r="HU47" s="19">
        <f t="shared" ca="1" si="413"/>
        <v>0</v>
      </c>
      <c r="HV47" s="19">
        <f t="shared" ca="1" si="413"/>
        <v>0</v>
      </c>
      <c r="HW47" s="19">
        <f t="shared" ca="1" si="413"/>
        <v>0</v>
      </c>
      <c r="HX47" s="19">
        <f t="shared" ca="1" si="413"/>
        <v>0</v>
      </c>
      <c r="HY47" s="19">
        <f t="shared" ca="1" si="413"/>
        <v>0</v>
      </c>
      <c r="HZ47" s="19">
        <f t="shared" ca="1" si="413"/>
        <v>0</v>
      </c>
      <c r="IA47" s="19">
        <f t="shared" ca="1" si="413"/>
        <v>0</v>
      </c>
      <c r="IB47" s="19">
        <f t="shared" ca="1" si="413"/>
        <v>0</v>
      </c>
      <c r="IC47" s="19">
        <f t="shared" ca="1" si="413"/>
        <v>0</v>
      </c>
      <c r="ID47" s="19">
        <f t="shared" ca="1" si="413"/>
        <v>0</v>
      </c>
      <c r="IE47" s="5">
        <f t="shared" ca="1" si="377"/>
        <v>67</v>
      </c>
      <c r="IF47" s="9"/>
      <c r="IG47" s="5">
        <f t="shared" ca="1" si="378"/>
        <v>1</v>
      </c>
      <c r="IH47" s="5" t="b">
        <f t="shared" ca="1" si="378"/>
        <v>0</v>
      </c>
      <c r="II47" s="19">
        <f t="shared" ca="1" si="379"/>
        <v>0</v>
      </c>
      <c r="IJ47" s="5">
        <f t="shared" ca="1" si="378"/>
        <v>55</v>
      </c>
      <c r="IK47" s="19">
        <f t="shared" ca="1" si="379"/>
        <v>1</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0</v>
      </c>
      <c r="IZ47" s="19">
        <f t="shared" ca="1" si="379"/>
        <v>0</v>
      </c>
      <c r="JA47" s="19">
        <f t="shared" ca="1" si="379"/>
        <v>0</v>
      </c>
      <c r="JB47" s="19">
        <f t="shared" ca="1" si="379"/>
        <v>0</v>
      </c>
      <c r="JC47" s="19">
        <f t="shared" ca="1" si="379"/>
        <v>0</v>
      </c>
      <c r="JD47" s="19">
        <f t="shared" ca="1" si="379"/>
        <v>0</v>
      </c>
      <c r="JE47" s="19">
        <f t="shared" ca="1" si="379"/>
        <v>0</v>
      </c>
      <c r="JF47" s="19">
        <f t="shared" ca="1" si="379"/>
        <v>0</v>
      </c>
      <c r="JG47" s="19">
        <f t="shared" ca="1" si="379"/>
        <v>1</v>
      </c>
      <c r="JH47" s="19">
        <f t="shared" ca="1" si="379"/>
        <v>0</v>
      </c>
      <c r="JI47" s="19">
        <f t="shared" ca="1" si="379"/>
        <v>1</v>
      </c>
      <c r="JJ47" s="9"/>
      <c r="JK47" s="5" t="b">
        <f t="shared" ca="1" si="380"/>
        <v>0</v>
      </c>
      <c r="JL47" s="5" t="b">
        <f t="shared" ca="1" si="381"/>
        <v>0</v>
      </c>
      <c r="JM47" s="5" t="b">
        <f t="shared" ca="1" si="381"/>
        <v>0</v>
      </c>
      <c r="JN47" s="5" t="b">
        <f t="shared" ca="1" si="381"/>
        <v>1</v>
      </c>
      <c r="JO47" s="144">
        <f t="shared" ca="1" si="399"/>
        <v>1</v>
      </c>
      <c r="JP47" s="144">
        <f t="shared" ca="1" si="399"/>
        <v>1</v>
      </c>
      <c r="JQ47" s="19" t="str">
        <f t="shared" ca="1" si="400"/>
        <v>-</v>
      </c>
      <c r="JR47" s="19" t="str">
        <f t="shared" ca="1" si="400"/>
        <v>-</v>
      </c>
      <c r="JS47" s="19" t="str">
        <f t="shared" ca="1" si="400"/>
        <v>-</v>
      </c>
      <c r="JT47" s="19" t="str">
        <f t="shared" ca="1" si="400"/>
        <v>-</v>
      </c>
      <c r="JU47" s="19">
        <f t="shared" ca="1" si="400"/>
        <v>1</v>
      </c>
      <c r="JV47" s="19">
        <f t="shared" ca="1" si="400"/>
        <v>0.66</v>
      </c>
      <c r="JW47" s="19" t="str">
        <f t="shared" ca="1" si="400"/>
        <v>-</v>
      </c>
      <c r="JX47" s="5" t="b" cm="1">
        <f t="array" aca="1" ref="JX47" ca="1">IF(OR(JY47:KF47&lt;&gt;"-"),TRUE,"-")</f>
        <v>1</v>
      </c>
      <c r="JY47" s="237">
        <f t="shared" ca="1" si="411"/>
        <v>2</v>
      </c>
      <c r="JZ47" s="237">
        <f t="shared" ca="1" si="411"/>
        <v>2</v>
      </c>
      <c r="KA47" s="237">
        <f t="shared" ca="1" si="411"/>
        <v>2</v>
      </c>
      <c r="KB47" s="237">
        <f t="shared" ca="1" si="411"/>
        <v>2</v>
      </c>
      <c r="KC47" s="237">
        <f t="shared" ca="1" si="411"/>
        <v>2</v>
      </c>
      <c r="KD47" s="237">
        <f t="shared" ca="1" si="411"/>
        <v>2</v>
      </c>
      <c r="KE47" s="237">
        <f t="shared" ca="1" si="411"/>
        <v>2</v>
      </c>
      <c r="KF47" s="237">
        <f t="shared" ca="1" si="411"/>
        <v>2</v>
      </c>
      <c r="KG47" s="5" t="str">
        <f t="array" aca="1" ref="KG47" ca="1">IF(OR(KH47:KN47&lt;&gt;"-"),TRUE,"-")</f>
        <v>-</v>
      </c>
      <c r="KH47" s="19" t="str">
        <f t="shared" ca="1" si="402"/>
        <v>-</v>
      </c>
      <c r="KI47" s="19" t="str">
        <f t="shared" ca="1" si="402"/>
        <v>-</v>
      </c>
      <c r="KJ47" s="19" t="str">
        <f t="shared" ca="1" si="402"/>
        <v>-</v>
      </c>
      <c r="KK47" s="19" t="str">
        <f t="shared" ca="1" si="402"/>
        <v>-</v>
      </c>
      <c r="KL47" s="19" t="str">
        <f t="shared" ca="1" si="402"/>
        <v>-</v>
      </c>
      <c r="KM47" s="19" t="str">
        <f t="shared" ca="1" si="402"/>
        <v>-</v>
      </c>
      <c r="KN47" s="19" t="str">
        <f t="shared" ca="1" si="402"/>
        <v>-</v>
      </c>
      <c r="KO47" s="19" t="b">
        <f t="shared" ca="1" si="402"/>
        <v>0</v>
      </c>
      <c r="KP47" s="144">
        <f t="shared" ca="1" si="383"/>
        <v>2</v>
      </c>
      <c r="KQ47" s="19">
        <f t="shared" ca="1" si="402"/>
        <v>2</v>
      </c>
      <c r="KR47" s="19" t="b">
        <f t="shared" ca="1" si="402"/>
        <v>0</v>
      </c>
      <c r="KS47" s="19" t="str">
        <f t="shared" ca="1" si="402"/>
        <v>-</v>
      </c>
      <c r="KT47" s="5" t="str">
        <f t="shared" ca="1" si="384"/>
        <v>-</v>
      </c>
      <c r="KU47" s="5" t="str">
        <f t="shared" ca="1" si="384"/>
        <v>-</v>
      </c>
      <c r="KV47" s="5" t="str">
        <f t="shared" ca="1" si="384"/>
        <v>-</v>
      </c>
      <c r="KW47" s="5" t="str">
        <f t="shared" ca="1" si="384"/>
        <v>-</v>
      </c>
      <c r="KX47" s="19" t="b">
        <f t="shared" ca="1" si="403"/>
        <v>0</v>
      </c>
      <c r="KY47" s="19" t="str">
        <f t="shared" ca="1" si="403"/>
        <v>-</v>
      </c>
      <c r="KZ47" s="19" t="str">
        <f t="shared" ca="1" si="403"/>
        <v>-</v>
      </c>
      <c r="LA47" s="19" t="b">
        <f t="shared" ca="1" si="403"/>
        <v>1</v>
      </c>
      <c r="LB47" s="19">
        <f t="shared" ca="1" si="403"/>
        <v>0.75</v>
      </c>
      <c r="LC47" s="19">
        <f t="shared" ca="1" si="403"/>
        <v>0.75</v>
      </c>
      <c r="LD47" s="19">
        <f t="shared" ca="1" si="403"/>
        <v>0.99</v>
      </c>
      <c r="LE47" s="19">
        <f t="shared" ca="1" si="403"/>
        <v>0.5</v>
      </c>
      <c r="LF47" s="19">
        <f t="shared" ca="1" si="403"/>
        <v>0</v>
      </c>
      <c r="LG47" s="19">
        <f t="shared" ca="1" si="403"/>
        <v>0</v>
      </c>
      <c r="LH47" s="19" t="str">
        <f t="shared" ca="1" si="403"/>
        <v>-</v>
      </c>
      <c r="LI47" s="19" t="str">
        <f t="shared" ca="1" si="403"/>
        <v>-</v>
      </c>
      <c r="LJ47" s="19" t="str">
        <f t="shared" ca="1" si="403"/>
        <v>-</v>
      </c>
      <c r="LK47" s="5">
        <f t="shared" ca="1" si="386"/>
        <v>1</v>
      </c>
      <c r="LL47" s="9"/>
      <c r="LM47" s="19">
        <f t="shared" ca="1" si="403"/>
        <v>70</v>
      </c>
      <c r="LN47" s="19">
        <f t="shared" ca="1" si="387"/>
        <v>50</v>
      </c>
      <c r="LO47" s="19">
        <f t="shared" ca="1" si="387"/>
        <v>80</v>
      </c>
      <c r="LP47" s="19">
        <f t="shared" ca="1" si="387"/>
        <v>50</v>
      </c>
      <c r="LQ47" s="5" t="b" cm="1">
        <f t="array" aca="1" ref="LQ47" ca="1">INDEX(i.meatgrid,$Q47,LQ$7)</f>
        <v>0</v>
      </c>
      <c r="LR47" s="5" t="b" cm="1">
        <f t="array" aca="1" ref="LR47" ca="1">INDEX(i.meatgrid,$Q47,LR$7)</f>
        <v>0</v>
      </c>
      <c r="LS47" s="5" t="str" cm="1">
        <f t="array" aca="1" ref="LS47" ca="1">INDEX(i.meatgrid,$Q47,LS$7)</f>
        <v>-</v>
      </c>
      <c r="LT47" s="5" t="str" cm="1">
        <f t="array" aca="1" ref="LT47" ca="1">INDEX(i.meatgrid,$Q47,LT$7)</f>
        <v>-</v>
      </c>
      <c r="LU47" s="19">
        <f t="shared" ca="1" si="387"/>
        <v>1</v>
      </c>
      <c r="LV47" s="5">
        <f t="shared" ca="1" si="388"/>
        <v>1</v>
      </c>
      <c r="LW47" s="5" cm="1">
        <f t="array" aca="1" ref="LW47" ca="1">INDEX(i.meatgrid,$Q47,LW$7)</f>
        <v>0</v>
      </c>
      <c r="LX47" s="5" cm="1">
        <f t="array" aca="1" ref="LX47" ca="1">INDEX(i.meatgrid,$Q47,LX$7)</f>
        <v>0</v>
      </c>
      <c r="LY47" s="5" cm="1">
        <f t="array" aca="1" ref="LY47" ca="1">INDEX(i.meatgrid,$Q47,LY$7)</f>
        <v>0</v>
      </c>
      <c r="LZ47" s="5" cm="1">
        <f t="array" aca="1" ref="LZ47" ca="1">INDEX(i.meatgrid,$Q47,LZ$7)</f>
        <v>0</v>
      </c>
      <c r="MA47" s="5" cm="1">
        <f t="array" aca="1" ref="MA47" ca="1">INDEX(i.meatgrid,$Q47,MA$7)</f>
        <v>1</v>
      </c>
      <c r="MB47" s="5" cm="1">
        <f t="array" aca="1" ref="MB47" ca="1">INDEX(i.meatgrid,$Q47,MB$7)</f>
        <v>1</v>
      </c>
      <c r="MC47" s="5" cm="1">
        <f t="array" aca="1" ref="MC47" ca="1">INDEX(i.meatgrid,$Q47,MC$7)</f>
        <v>1</v>
      </c>
      <c r="MD47" s="5" cm="1">
        <f t="array" aca="1" ref="MD47" ca="1">INDEX(i.meatgrid,$Q47,MD$7)</f>
        <v>1</v>
      </c>
      <c r="ME47" s="19">
        <f t="shared" ca="1" si="389"/>
        <v>1</v>
      </c>
      <c r="MF47" s="9"/>
      <c r="MG47" s="19" t="b">
        <f t="shared" ca="1" si="390"/>
        <v>0</v>
      </c>
      <c r="MH47" s="19" t="b">
        <f t="shared" ca="1" si="390"/>
        <v>0</v>
      </c>
      <c r="MI47" s="19">
        <f t="shared" ca="1" si="390"/>
        <v>1</v>
      </c>
      <c r="MJ47" s="19">
        <f t="shared" ca="1" si="390"/>
        <v>0.75</v>
      </c>
      <c r="MK47" s="19">
        <f t="shared" ca="1" si="390"/>
        <v>0.75</v>
      </c>
      <c r="ML47" s="19">
        <f t="shared" ca="1" si="390"/>
        <v>0.8</v>
      </c>
      <c r="MM47" s="19">
        <f t="shared" ca="1" si="390"/>
        <v>0.82499999999999996</v>
      </c>
      <c r="MN47" s="19">
        <f t="shared" ca="1" si="390"/>
        <v>0.875</v>
      </c>
      <c r="MO47" s="19">
        <f t="shared" ca="1" si="390"/>
        <v>0.9</v>
      </c>
      <c r="MP47" s="19">
        <f t="shared" ca="1" si="390"/>
        <v>1</v>
      </c>
      <c r="MQ47" s="19">
        <f t="shared" ca="1" si="390"/>
        <v>0.875</v>
      </c>
      <c r="MR47" s="19" t="b">
        <f t="shared" ca="1" si="390"/>
        <v>1</v>
      </c>
      <c r="MS47" s="19">
        <f t="shared" ca="1" si="390"/>
        <v>74.989999999999995</v>
      </c>
      <c r="MT47" s="19" t="str">
        <f t="shared" ca="1" si="390"/>
        <v>-</v>
      </c>
      <c r="MU47" s="19" t="str">
        <f t="shared" ca="1" si="390"/>
        <v>-</v>
      </c>
      <c r="MV47" s="19" t="str">
        <f t="shared" ca="1" si="390"/>
        <v>-</v>
      </c>
      <c r="MW47" s="19" t="str">
        <f t="shared" ref="MW47:OL48" ca="1" si="416">OFFSET(MW$5,$B47,0)</f>
        <v>-</v>
      </c>
      <c r="MX47" s="19" t="str">
        <f t="shared" ca="1" si="416"/>
        <v>-</v>
      </c>
      <c r="MY47" s="19" t="str">
        <f t="shared" ca="1" si="416"/>
        <v>-</v>
      </c>
      <c r="MZ47" s="19" t="str">
        <f t="shared" ca="1" si="416"/>
        <v>-</v>
      </c>
      <c r="NA47" s="19">
        <f t="shared" ca="1" si="416"/>
        <v>36.99</v>
      </c>
      <c r="NB47" s="19">
        <f t="shared" ca="1" si="416"/>
        <v>36.99</v>
      </c>
      <c r="NC47" s="19" t="str">
        <f t="shared" ca="1" si="416"/>
        <v>-</v>
      </c>
      <c r="ND47" s="19" t="str">
        <f t="shared" ca="1" si="416"/>
        <v>-</v>
      </c>
      <c r="NE47" s="19" t="str">
        <f t="shared" ca="1" si="416"/>
        <v>-</v>
      </c>
      <c r="NF47" s="19" t="str">
        <f t="shared" ca="1" si="416"/>
        <v>-</v>
      </c>
      <c r="NG47" s="19" t="str">
        <f t="shared" ca="1" si="416"/>
        <v>-</v>
      </c>
      <c r="NH47" s="19">
        <f t="shared" ca="1" si="416"/>
        <v>49.99</v>
      </c>
      <c r="NI47" s="19">
        <f t="shared" ca="1" si="416"/>
        <v>49.99</v>
      </c>
      <c r="NJ47" s="19">
        <f t="shared" ca="1" si="416"/>
        <v>49.99</v>
      </c>
      <c r="NK47" s="19">
        <f t="shared" ca="1" si="416"/>
        <v>49.99</v>
      </c>
      <c r="NL47" s="19">
        <f t="shared" ca="1" si="416"/>
        <v>49.99</v>
      </c>
      <c r="NM47" s="19">
        <f t="shared" ca="1" si="416"/>
        <v>49.99</v>
      </c>
      <c r="NN47" s="19">
        <f t="shared" ca="1" si="416"/>
        <v>49.99</v>
      </c>
      <c r="NO47" s="19">
        <f t="shared" ca="1" si="416"/>
        <v>49.99</v>
      </c>
      <c r="NP47" s="19">
        <f t="shared" ca="1" si="416"/>
        <v>412.99</v>
      </c>
      <c r="NQ47" s="19">
        <f t="shared" ca="1" si="416"/>
        <v>412.99</v>
      </c>
      <c r="NR47" s="19" t="str">
        <f t="shared" ca="1" si="416"/>
        <v>-</v>
      </c>
      <c r="NS47" s="19" t="str">
        <f t="shared" ca="1" si="416"/>
        <v>-</v>
      </c>
      <c r="NT47" s="19" t="str">
        <f t="shared" ca="1" si="416"/>
        <v>-</v>
      </c>
      <c r="NU47" s="19" t="str">
        <f t="shared" ca="1" si="416"/>
        <v>-</v>
      </c>
      <c r="NV47" s="19" t="str">
        <f t="shared" ca="1" si="416"/>
        <v>-</v>
      </c>
      <c r="NW47" s="19">
        <f t="shared" ca="1" si="416"/>
        <v>6.8900000000000006</v>
      </c>
      <c r="NX47" s="19">
        <f t="shared" ca="1" si="416"/>
        <v>6.8900000000000006</v>
      </c>
      <c r="NY47" s="19">
        <f t="shared" ca="1" si="416"/>
        <v>6.8900000000000006</v>
      </c>
      <c r="NZ47" s="19">
        <f t="shared" ca="1" si="416"/>
        <v>6.8900000000000006</v>
      </c>
      <c r="OA47" s="19">
        <f t="shared" ca="1" si="416"/>
        <v>6.8900000000000006</v>
      </c>
      <c r="OB47" s="19">
        <f t="shared" ca="1" si="416"/>
        <v>6.8900000000000006</v>
      </c>
      <c r="OC47" s="19">
        <f t="shared" ca="1" si="416"/>
        <v>6.8900000000000006</v>
      </c>
      <c r="OD47" s="19">
        <f t="shared" ca="1" si="416"/>
        <v>6.8900000000000006</v>
      </c>
      <c r="OE47" s="19">
        <f t="shared" ca="1" si="416"/>
        <v>346.99</v>
      </c>
      <c r="OF47" s="19">
        <f t="shared" ca="1" si="416"/>
        <v>346.99</v>
      </c>
      <c r="OG47" s="19" t="str">
        <f t="shared" ca="1" si="416"/>
        <v>-</v>
      </c>
      <c r="OH47" s="19" t="str">
        <f t="shared" ca="1" si="416"/>
        <v>-</v>
      </c>
      <c r="OI47" s="19" t="str">
        <f t="shared" ca="1" si="416"/>
        <v>-</v>
      </c>
      <c r="OJ47" s="19" t="str">
        <f t="shared" ca="1" si="416"/>
        <v>-</v>
      </c>
      <c r="OK47" s="19" t="str">
        <f t="shared" ca="1" si="416"/>
        <v>-</v>
      </c>
      <c r="OL47" s="19">
        <f t="shared" ca="1" si="415"/>
        <v>0</v>
      </c>
      <c r="OM47" s="24">
        <v>0</v>
      </c>
    </row>
    <row r="48" spans="1:40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IF($IG48=0," FWM","")&amp;IF($IG48=1," MWM","")&amp;IF($IG48=5," Mat","")&amp;IF($IH48=TRUE,"&amp;BBT","    ")          &amp; " Day"&amp;INDEX(i.DOY,$N48,1)
&amp; " Scan"&amp;TEXT($O48,"0")        &amp;" "&amp; INDEX(DataMaster!$B$98:$B$103,$Q48,0)
&amp; " WP"&amp;TEXT($LU48*100,"000p")           &amp; " MP"&amp;TEXT($LV48*100,"000p")           &amp; " GP"&amp;TEXT($ME48*100,"000p")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237" t="str">
        <f t="shared" ca="1" si="406"/>
        <v>-</v>
      </c>
      <c r="AV48" s="237" t="str">
        <f t="shared" ca="1" si="406"/>
        <v>-</v>
      </c>
      <c r="AW48" s="9"/>
      <c r="AX48" s="5" t="b">
        <f t="shared" ca="1" si="359"/>
        <v>1</v>
      </c>
      <c r="AY48" s="5" t="str">
        <f t="shared" ca="1" si="359"/>
        <v>-</v>
      </c>
      <c r="AZ48" s="5" t="str">
        <f t="shared" ca="1" si="359"/>
        <v>-</v>
      </c>
      <c r="BA48" s="5" t="str">
        <f t="shared" ca="1" si="359"/>
        <v>-</v>
      </c>
      <c r="BB48" s="5" t="b">
        <f t="shared" ca="1" si="359"/>
        <v>0</v>
      </c>
      <c r="BC48" s="144">
        <f t="shared" ca="1" si="359"/>
        <v>0.25</v>
      </c>
      <c r="BD48" s="19" t="b">
        <f t="shared" ca="1" si="360"/>
        <v>1</v>
      </c>
      <c r="BE48" s="9"/>
      <c r="BF48" s="5" t="str">
        <f t="shared" ca="1" si="361"/>
        <v>-</v>
      </c>
      <c r="BG48" s="19" t="str">
        <f t="shared" ca="1" si="362"/>
        <v>-</v>
      </c>
      <c r="BH48" s="19" t="str">
        <f t="shared" ca="1" si="362"/>
        <v>-</v>
      </c>
      <c r="BI48" s="19" t="str">
        <f t="shared" ca="1" si="362"/>
        <v>-</v>
      </c>
      <c r="BJ48" s="5" t="str">
        <f t="shared" ca="1" si="363"/>
        <v>-</v>
      </c>
      <c r="BK48" s="19" t="str">
        <f t="shared" ca="1" si="364"/>
        <v>-</v>
      </c>
      <c r="BL48" s="5" t="str">
        <f t="shared" ca="1" si="365"/>
        <v>-</v>
      </c>
      <c r="BM48" s="19" t="str">
        <f t="shared" ca="1" si="366"/>
        <v>-</v>
      </c>
      <c r="BN48" s="19" t="str">
        <f t="shared" ca="1" si="366"/>
        <v>-</v>
      </c>
      <c r="BO48" s="19" t="str">
        <f t="shared" ca="1" si="366"/>
        <v>-</v>
      </c>
      <c r="BP48" s="5" t="str">
        <f t="shared" ca="1" si="367"/>
        <v>-</v>
      </c>
      <c r="BQ48" s="9"/>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19" t="str">
        <f t="shared" ca="1" si="368"/>
        <v>-</v>
      </c>
      <c r="CA48" s="19" t="str">
        <f t="shared" ca="1" si="368"/>
        <v>-</v>
      </c>
      <c r="CB48" s="9"/>
      <c r="CC48" s="237" t="b">
        <f t="shared" ca="1" si="412"/>
        <v>1</v>
      </c>
      <c r="CD48" s="12" t="b">
        <v>1</v>
      </c>
      <c r="CE48" s="237" t="b">
        <f t="shared" ca="1" si="412"/>
        <v>1</v>
      </c>
      <c r="CF48" s="251">
        <f t="shared" ca="1" si="407"/>
        <v>2232107</v>
      </c>
      <c r="CG48" s="12" t="b">
        <v>1</v>
      </c>
      <c r="CH48" s="12">
        <v>0</v>
      </c>
      <c r="CI48" s="12" t="b">
        <v>0</v>
      </c>
      <c r="CJ48" s="237">
        <f t="shared" ca="1" si="408"/>
        <v>2232108</v>
      </c>
      <c r="CK48" s="19" t="str">
        <f t="shared" ca="1" si="396"/>
        <v>-</v>
      </c>
      <c r="CL48" s="12">
        <v>1</v>
      </c>
      <c r="CM48" s="12">
        <v>1</v>
      </c>
      <c r="CN48" s="9"/>
      <c r="CO48" s="444">
        <f t="shared" ca="1" si="370"/>
        <v>652</v>
      </c>
      <c r="CP48" s="444">
        <f t="shared" ca="1" si="370"/>
        <v>686</v>
      </c>
      <c r="CQ48" s="444">
        <f t="shared" ca="1" si="370"/>
        <v>721</v>
      </c>
      <c r="CR48" s="152">
        <f t="shared" ca="1" si="371"/>
        <v>378</v>
      </c>
      <c r="CS48" s="152">
        <f t="shared" ca="1" si="371"/>
        <v>413</v>
      </c>
      <c r="CT48" s="152">
        <f t="shared" ca="1" si="371"/>
        <v>448</v>
      </c>
      <c r="CU48" s="19" t="str">
        <f t="shared" ca="1" si="372"/>
        <v>-</v>
      </c>
      <c r="CV48" s="19" t="str">
        <f t="shared" ca="1" si="372"/>
        <v>-</v>
      </c>
      <c r="CW48" s="19" t="str">
        <f t="shared" ca="1" si="372"/>
        <v>-</v>
      </c>
      <c r="CX48" s="19" t="str">
        <f t="shared" ca="1" si="372"/>
        <v>-</v>
      </c>
      <c r="CY48" s="19" t="str">
        <f t="shared" ca="1" si="372"/>
        <v>-</v>
      </c>
      <c r="CZ48" s="19" t="b">
        <f t="shared" ca="1" si="372"/>
        <v>1</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2"/>
        <v>0</v>
      </c>
      <c r="DK48" s="19">
        <f t="shared" ca="1" si="372"/>
        <v>0</v>
      </c>
      <c r="DL48" s="19">
        <f t="shared" ca="1" si="373"/>
        <v>0</v>
      </c>
      <c r="DM48" s="12">
        <v>1</v>
      </c>
      <c r="DN48" s="12">
        <v>1</v>
      </c>
      <c r="DO48" s="19">
        <f t="shared" ca="1" si="409"/>
        <v>0</v>
      </c>
      <c r="DP48" s="19" t="str">
        <f t="shared" ca="1" si="409"/>
        <v>-</v>
      </c>
      <c r="DQ48" s="19" t="str">
        <f t="shared" ca="1" si="409"/>
        <v>-</v>
      </c>
      <c r="DR48" s="19" t="str">
        <f t="shared" ca="1" si="409"/>
        <v>-</v>
      </c>
      <c r="DS48" s="19" t="str">
        <f t="shared" ca="1" si="373"/>
        <v>-</v>
      </c>
      <c r="DT48" s="19" t="str">
        <f t="shared" ca="1" si="373"/>
        <v>-</v>
      </c>
      <c r="DU48" s="19">
        <f t="shared" ca="1" si="373"/>
        <v>0</v>
      </c>
      <c r="DV48" s="19" t="str">
        <f t="shared" ca="1" si="373"/>
        <v>-</v>
      </c>
      <c r="DW48" s="19" t="str">
        <f t="shared" ca="1" si="373"/>
        <v>-</v>
      </c>
      <c r="DX48" s="19" t="str">
        <f t="shared" ca="1" si="373"/>
        <v>-</v>
      </c>
      <c r="DY48" s="19" t="str">
        <f t="shared" ca="1" si="373"/>
        <v>-</v>
      </c>
      <c r="DZ48" s="19" t="str">
        <f t="shared" ca="1" si="373"/>
        <v>-</v>
      </c>
      <c r="EA48" s="19" t="str">
        <f t="shared" ca="1" si="373"/>
        <v>-</v>
      </c>
      <c r="EB48" s="19" t="str">
        <f t="shared" ca="1" si="373"/>
        <v>-</v>
      </c>
      <c r="EC48" s="19" t="str">
        <f t="shared" ca="1" si="373"/>
        <v>-</v>
      </c>
      <c r="ED48" s="19">
        <f t="shared" ca="1" si="373"/>
        <v>0</v>
      </c>
      <c r="EE48" s="19">
        <f t="shared" ca="1" si="373"/>
        <v>0</v>
      </c>
      <c r="EF48" s="19">
        <f t="shared" ca="1" si="373"/>
        <v>0</v>
      </c>
      <c r="EG48" s="124">
        <f t="shared" ref="EG48:EX48" ca="1" si="419">IF(AND($K48=EG$9,$N48=EG$11,$AB48=EG$8,$AI48=EG$12),INDEX(i.FS_Strategy,$AC48+1,$AB48),0)</f>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124">
        <f t="shared" ca="1" si="419"/>
        <v>0</v>
      </c>
      <c r="ER48" s="124">
        <f t="shared" ca="1" si="419"/>
        <v>0</v>
      </c>
      <c r="ES48" s="124">
        <f t="shared" ca="1" si="419"/>
        <v>0</v>
      </c>
      <c r="ET48" s="124">
        <f t="shared" ca="1" si="419"/>
        <v>0</v>
      </c>
      <c r="EU48" s="124">
        <f t="shared" ca="1" si="419"/>
        <v>0</v>
      </c>
      <c r="EV48" s="124">
        <f t="shared" ca="1" si="419"/>
        <v>0</v>
      </c>
      <c r="EW48" s="124">
        <f t="shared" ca="1" si="419"/>
        <v>0</v>
      </c>
      <c r="EX48" s="124">
        <f t="shared" ca="1" si="41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0">IF(AND($K48=FB$9,$N48=FB$11,$AB48=FB$8),INDEX(i.FS_Strategy,$AE48+1,$AB48),0)</f>
        <v>0</v>
      </c>
      <c r="FC48" s="125">
        <f t="shared" ca="1" si="420"/>
        <v>0</v>
      </c>
      <c r="FD48" s="125">
        <f t="shared" ca="1" si="420"/>
        <v>0</v>
      </c>
      <c r="FE48" s="125">
        <f t="shared" ca="1" si="420"/>
        <v>0</v>
      </c>
      <c r="FF48" s="125">
        <f t="shared" ca="1" si="420"/>
        <v>0</v>
      </c>
      <c r="FG48" s="125">
        <f t="shared" ca="1" si="420"/>
        <v>0</v>
      </c>
      <c r="FH48" s="125">
        <f t="shared" ca="1" si="420"/>
        <v>0</v>
      </c>
      <c r="FI48" s="125">
        <f t="shared" ca="1" si="420"/>
        <v>0</v>
      </c>
      <c r="FJ48" s="125">
        <f t="shared" ca="1" si="420"/>
        <v>0</v>
      </c>
      <c r="FK48" s="125">
        <f t="shared" ca="1" si="420"/>
        <v>0</v>
      </c>
      <c r="FL48" s="125">
        <f t="shared" ca="1" si="420"/>
        <v>0</v>
      </c>
      <c r="FM48" s="125">
        <f t="shared" ca="1" si="420"/>
        <v>0</v>
      </c>
      <c r="FN48" s="125">
        <f t="shared" ca="1" si="420"/>
        <v>0</v>
      </c>
      <c r="FO48" s="124">
        <f t="shared" ref="FO48:GF48" ca="1" si="421">IF(AND($K48=FO$9,$N48=FO$11,$AB48=FO$8,$AI48=FO$12),INDEX(i.FS_Strategy,$AC48+1,$AB48),0)</f>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124">
        <f t="shared" ca="1" si="421"/>
        <v>0</v>
      </c>
      <c r="FZ48" s="124">
        <f t="shared" ca="1" si="421"/>
        <v>0</v>
      </c>
      <c r="GA48" s="124">
        <f t="shared" ca="1" si="421"/>
        <v>0</v>
      </c>
      <c r="GB48" s="124">
        <f t="shared" ca="1" si="421"/>
        <v>0</v>
      </c>
      <c r="GC48" s="124">
        <f t="shared" ca="1" si="421"/>
        <v>0</v>
      </c>
      <c r="GD48" s="124">
        <f t="shared" ca="1" si="421"/>
        <v>0</v>
      </c>
      <c r="GE48" s="124">
        <f t="shared" ca="1" si="421"/>
        <v>0</v>
      </c>
      <c r="GF48" s="124">
        <f t="shared" ca="1" si="42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2">IF(AND($K48=GJ$9,$N48=GJ$11,$AB48=GJ$8),INDEX(i.FS_Strategy,$AE48+1,$AB48),0)</f>
        <v>0</v>
      </c>
      <c r="GK48" s="125">
        <f t="shared" ca="1" si="422"/>
        <v>0</v>
      </c>
      <c r="GL48" s="125">
        <f t="shared" ca="1" si="422"/>
        <v>0</v>
      </c>
      <c r="GM48" s="125">
        <f t="shared" ca="1" si="422"/>
        <v>0</v>
      </c>
      <c r="GN48" s="125">
        <f t="shared" ca="1" si="422"/>
        <v>0</v>
      </c>
      <c r="GO48" s="125">
        <f t="shared" ca="1" si="422"/>
        <v>0</v>
      </c>
      <c r="GP48" s="125">
        <f t="shared" ca="1" si="422"/>
        <v>0</v>
      </c>
      <c r="GQ48" s="125">
        <f t="shared" ca="1" si="422"/>
        <v>0</v>
      </c>
      <c r="GR48" s="125">
        <f t="shared" ca="1" si="422"/>
        <v>0</v>
      </c>
      <c r="GS48" s="125">
        <f t="shared" ca="1" si="422"/>
        <v>0</v>
      </c>
      <c r="GT48" s="125">
        <f t="shared" ca="1" si="422"/>
        <v>0</v>
      </c>
      <c r="GU48" s="125">
        <f t="shared" ca="1" si="422"/>
        <v>0</v>
      </c>
      <c r="GV48" s="125">
        <f t="shared" ca="1" si="422"/>
        <v>0</v>
      </c>
      <c r="GW48" s="124">
        <f t="shared" ref="GW48:HN48" ca="1" si="423">IF(AND($K48=GW$9,$N48=GW$11,$AB48=GW$8,$AI48=GW$12),INDEX(i.FS_Strategy,$AC48+1,$AB48),0)</f>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124">
        <f t="shared" ca="1" si="423"/>
        <v>0</v>
      </c>
      <c r="HH48" s="124">
        <f t="shared" ca="1" si="423"/>
        <v>0</v>
      </c>
      <c r="HI48" s="124">
        <f t="shared" ca="1" si="423"/>
        <v>0</v>
      </c>
      <c r="HJ48" s="124">
        <f t="shared" ca="1" si="423"/>
        <v>0</v>
      </c>
      <c r="HK48" s="124">
        <f t="shared" ca="1" si="423"/>
        <v>0</v>
      </c>
      <c r="HL48" s="124">
        <f t="shared" ca="1" si="423"/>
        <v>0</v>
      </c>
      <c r="HM48" s="124">
        <f t="shared" ca="1" si="423"/>
        <v>0</v>
      </c>
      <c r="HN48" s="124">
        <f t="shared" ca="1" si="42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24">IF(AND($K48=HR$9,$N48=HR$11,$AB48=HR$8),INDEX(i.FS_Strategy,$AE48+1,$AB48),0)</f>
        <v>0</v>
      </c>
      <c r="HS48" s="125">
        <f t="shared" ca="1" si="424"/>
        <v>0</v>
      </c>
      <c r="HT48" s="125">
        <f t="shared" ca="1" si="424"/>
        <v>0</v>
      </c>
      <c r="HU48" s="125">
        <f t="shared" ca="1" si="424"/>
        <v>0</v>
      </c>
      <c r="HV48" s="125">
        <f t="shared" ca="1" si="424"/>
        <v>0</v>
      </c>
      <c r="HW48" s="125">
        <f t="shared" ca="1" si="424"/>
        <v>0</v>
      </c>
      <c r="HX48" s="125">
        <f t="shared" ca="1" si="424"/>
        <v>0</v>
      </c>
      <c r="HY48" s="125">
        <f t="shared" ca="1" si="424"/>
        <v>0</v>
      </c>
      <c r="HZ48" s="125">
        <f t="shared" ca="1" si="424"/>
        <v>0</v>
      </c>
      <c r="IA48" s="125">
        <f t="shared" ca="1" si="424"/>
        <v>0</v>
      </c>
      <c r="IB48" s="125">
        <f t="shared" ca="1" si="424"/>
        <v>0</v>
      </c>
      <c r="IC48" s="125">
        <f t="shared" ca="1" si="424"/>
        <v>0</v>
      </c>
      <c r="ID48" s="125">
        <f t="shared" ca="1" si="424"/>
        <v>0</v>
      </c>
      <c r="IE48" s="5">
        <f t="shared" ca="1" si="377"/>
        <v>67</v>
      </c>
      <c r="IF48" s="9"/>
      <c r="IG48" s="5">
        <f t="shared" ca="1" si="378"/>
        <v>1</v>
      </c>
      <c r="IH48" s="5" t="b">
        <f t="shared" ca="1" si="378"/>
        <v>0</v>
      </c>
      <c r="II48" s="19">
        <f t="shared" ref="II48:IX48" ca="1" si="425">OFFSET(II$5,$B48,0)</f>
        <v>0</v>
      </c>
      <c r="IJ48" s="5">
        <f t="shared" ca="1" si="378"/>
        <v>55</v>
      </c>
      <c r="IK48" s="19">
        <f t="shared" ca="1" si="425"/>
        <v>1</v>
      </c>
      <c r="IL48" s="19">
        <f t="shared" ca="1" si="425"/>
        <v>0</v>
      </c>
      <c r="IM48" s="19">
        <f t="shared" ca="1" si="425"/>
        <v>0</v>
      </c>
      <c r="IN48" s="19">
        <f t="shared" ca="1" si="425"/>
        <v>0</v>
      </c>
      <c r="IO48" s="19">
        <f t="shared" ca="1" si="425"/>
        <v>0</v>
      </c>
      <c r="IP48" s="19">
        <f t="shared" ca="1" si="425"/>
        <v>0</v>
      </c>
      <c r="IQ48" s="19">
        <f t="shared" ca="1" si="425"/>
        <v>0</v>
      </c>
      <c r="IR48" s="19">
        <f t="shared" ca="1" si="425"/>
        <v>0</v>
      </c>
      <c r="IS48" s="19">
        <f t="shared" ca="1" si="425"/>
        <v>0</v>
      </c>
      <c r="IT48" s="19">
        <f t="shared" ca="1" si="425"/>
        <v>0</v>
      </c>
      <c r="IU48" s="19">
        <f t="shared" ca="1" si="425"/>
        <v>0</v>
      </c>
      <c r="IV48" s="19">
        <f t="shared" ca="1" si="425"/>
        <v>0</v>
      </c>
      <c r="IW48" s="19">
        <f t="shared" ca="1" si="425"/>
        <v>0</v>
      </c>
      <c r="IX48" s="19">
        <f t="shared" ca="1" si="425"/>
        <v>0</v>
      </c>
      <c r="IY48" s="19">
        <f t="shared" ref="IY48:JI48" ca="1" si="426">OFFSET(IY$5,$B48,0)</f>
        <v>0</v>
      </c>
      <c r="IZ48" s="19">
        <f t="shared" ca="1" si="426"/>
        <v>0</v>
      </c>
      <c r="JA48" s="19">
        <f t="shared" ca="1" si="426"/>
        <v>0</v>
      </c>
      <c r="JB48" s="19">
        <f t="shared" ca="1" si="426"/>
        <v>0</v>
      </c>
      <c r="JC48" s="19">
        <f t="shared" ca="1" si="426"/>
        <v>0</v>
      </c>
      <c r="JD48" s="19">
        <f t="shared" ca="1" si="426"/>
        <v>0</v>
      </c>
      <c r="JE48" s="19">
        <f t="shared" ca="1" si="426"/>
        <v>0</v>
      </c>
      <c r="JF48" s="19">
        <f t="shared" ca="1" si="426"/>
        <v>0</v>
      </c>
      <c r="JG48" s="19">
        <f t="shared" ca="1" si="426"/>
        <v>1</v>
      </c>
      <c r="JH48" s="19">
        <f t="shared" ca="1" si="426"/>
        <v>0</v>
      </c>
      <c r="JI48" s="19">
        <f t="shared" ca="1" si="426"/>
        <v>1</v>
      </c>
      <c r="JJ48" s="9"/>
      <c r="JK48" s="5" t="b">
        <f t="shared" ca="1" si="380"/>
        <v>0</v>
      </c>
      <c r="JL48" s="5" t="b">
        <f t="shared" ca="1" si="381"/>
        <v>0</v>
      </c>
      <c r="JM48" s="5" t="b">
        <f t="shared" ca="1" si="381"/>
        <v>0</v>
      </c>
      <c r="JN48" s="5" t="b">
        <f t="shared" ca="1" si="381"/>
        <v>1</v>
      </c>
      <c r="JO48" s="144">
        <f t="shared" ca="1" si="399"/>
        <v>1</v>
      </c>
      <c r="JP48" s="144">
        <f t="shared" ca="1" si="399"/>
        <v>1</v>
      </c>
      <c r="JQ48" s="19" t="str">
        <f t="shared" ca="1" si="400"/>
        <v>-</v>
      </c>
      <c r="JR48" s="19" t="str">
        <f t="shared" ca="1" si="400"/>
        <v>-</v>
      </c>
      <c r="JS48" s="19" t="str">
        <f t="shared" ca="1" si="400"/>
        <v>-</v>
      </c>
      <c r="JT48" s="19" t="str">
        <f t="shared" ca="1" si="400"/>
        <v>-</v>
      </c>
      <c r="JU48" s="19">
        <f t="shared" ca="1" si="400"/>
        <v>1</v>
      </c>
      <c r="JV48" s="19">
        <f t="shared" ca="1" si="400"/>
        <v>0.66</v>
      </c>
      <c r="JW48" s="19" t="str">
        <f t="shared" ca="1" si="400"/>
        <v>-</v>
      </c>
      <c r="JX48" s="5" t="b" cm="1">
        <f t="array" aca="1" ref="JX48" ca="1">IF(OR(JY48:KF48&lt;&gt;"-"),TRUE,"-")</f>
        <v>1</v>
      </c>
      <c r="JY48" s="237">
        <f t="shared" ca="1" si="411"/>
        <v>2</v>
      </c>
      <c r="JZ48" s="237">
        <f t="shared" ca="1" si="411"/>
        <v>2</v>
      </c>
      <c r="KA48" s="237">
        <f t="shared" ca="1" si="411"/>
        <v>2</v>
      </c>
      <c r="KB48" s="237">
        <f t="shared" ca="1" si="411"/>
        <v>2</v>
      </c>
      <c r="KC48" s="237">
        <f t="shared" ca="1" si="411"/>
        <v>2</v>
      </c>
      <c r="KD48" s="237">
        <f t="shared" ca="1" si="411"/>
        <v>2</v>
      </c>
      <c r="KE48" s="237">
        <f t="shared" ca="1" si="411"/>
        <v>2</v>
      </c>
      <c r="KF48" s="237">
        <f t="shared" ca="1" si="411"/>
        <v>2</v>
      </c>
      <c r="KG48" s="5" t="str">
        <f t="array" aca="1" ref="KG48" ca="1">IF(OR(KH48:KN48&lt;&gt;"-"),TRUE,"-")</f>
        <v>-</v>
      </c>
      <c r="KH48" s="19" t="str">
        <f t="shared" ca="1" si="402"/>
        <v>-</v>
      </c>
      <c r="KI48" s="19" t="str">
        <f t="shared" ca="1" si="402"/>
        <v>-</v>
      </c>
      <c r="KJ48" s="19" t="str">
        <f t="shared" ca="1" si="402"/>
        <v>-</v>
      </c>
      <c r="KK48" s="19" t="str">
        <f t="shared" ca="1" si="402"/>
        <v>-</v>
      </c>
      <c r="KL48" s="19" t="str">
        <f t="shared" ca="1" si="402"/>
        <v>-</v>
      </c>
      <c r="KM48" s="19" t="str">
        <f t="shared" ca="1" si="402"/>
        <v>-</v>
      </c>
      <c r="KN48" s="19" t="str">
        <f t="shared" ca="1" si="402"/>
        <v>-</v>
      </c>
      <c r="KO48" s="19" t="b">
        <f t="shared" ca="1" si="402"/>
        <v>0</v>
      </c>
      <c r="KP48" s="144">
        <f t="shared" ca="1" si="383"/>
        <v>2</v>
      </c>
      <c r="KQ48" s="19">
        <f t="shared" ca="1" si="402"/>
        <v>2</v>
      </c>
      <c r="KR48" s="19" t="b">
        <f t="shared" ca="1" si="402"/>
        <v>0</v>
      </c>
      <c r="KS48" s="19" t="str">
        <f t="shared" ca="1" si="402"/>
        <v>-</v>
      </c>
      <c r="KT48" s="5" t="str">
        <f t="shared" ca="1" si="384"/>
        <v>-</v>
      </c>
      <c r="KU48" s="5" t="str">
        <f t="shared" ca="1" si="384"/>
        <v>-</v>
      </c>
      <c r="KV48" s="5" t="str">
        <f t="shared" ca="1" si="384"/>
        <v>-</v>
      </c>
      <c r="KW48" s="5" t="str">
        <f t="shared" ca="1" si="384"/>
        <v>-</v>
      </c>
      <c r="KX48" s="19" t="b">
        <f t="shared" ca="1" si="403"/>
        <v>0</v>
      </c>
      <c r="KY48" s="19" t="str">
        <f t="shared" ca="1" si="403"/>
        <v>-</v>
      </c>
      <c r="KZ48" s="19" t="str">
        <f t="shared" ca="1" si="403"/>
        <v>-</v>
      </c>
      <c r="LA48" s="19" t="b">
        <f t="shared" ca="1" si="403"/>
        <v>1</v>
      </c>
      <c r="LB48" s="19">
        <f t="shared" ca="1" si="403"/>
        <v>0.75</v>
      </c>
      <c r="LC48" s="19">
        <f t="shared" ca="1" si="403"/>
        <v>0.75</v>
      </c>
      <c r="LD48" s="19">
        <f t="shared" ca="1" si="403"/>
        <v>0.99</v>
      </c>
      <c r="LE48" s="19">
        <f t="shared" ca="1" si="403"/>
        <v>0.5</v>
      </c>
      <c r="LF48" s="19">
        <f t="shared" ca="1" si="403"/>
        <v>0</v>
      </c>
      <c r="LG48" s="19">
        <f t="shared" ca="1" si="403"/>
        <v>0</v>
      </c>
      <c r="LH48" s="19" t="str">
        <f t="shared" ca="1" si="403"/>
        <v>-</v>
      </c>
      <c r="LI48" s="19" t="str">
        <f t="shared" ca="1" si="403"/>
        <v>-</v>
      </c>
      <c r="LJ48" s="19" t="str">
        <f t="shared" ca="1" si="403"/>
        <v>-</v>
      </c>
      <c r="LK48" s="5">
        <f t="shared" ca="1" si="386"/>
        <v>1</v>
      </c>
      <c r="LL48" s="9"/>
      <c r="LM48" s="19">
        <f t="shared" ca="1" si="403"/>
        <v>70</v>
      </c>
      <c r="LN48" s="19">
        <f t="shared" ca="1" si="387"/>
        <v>50</v>
      </c>
      <c r="LO48" s="19">
        <f t="shared" ca="1" si="387"/>
        <v>80</v>
      </c>
      <c r="LP48" s="19">
        <f t="shared" ca="1" si="387"/>
        <v>50</v>
      </c>
      <c r="LQ48" s="5" t="b" cm="1">
        <f t="array" aca="1" ref="LQ48" ca="1">INDEX(i.meatgrid,$Q48,LQ$7)</f>
        <v>0</v>
      </c>
      <c r="LR48" s="5" t="b" cm="1">
        <f t="array" aca="1" ref="LR48" ca="1">INDEX(i.meatgrid,$Q48,LR$7)</f>
        <v>0</v>
      </c>
      <c r="LS48" s="5" t="str" cm="1">
        <f t="array" aca="1" ref="LS48" ca="1">INDEX(i.meatgrid,$Q48,LS$7)</f>
        <v>-</v>
      </c>
      <c r="LT48" s="5" t="str" cm="1">
        <f t="array" aca="1" ref="LT48" ca="1">INDEX(i.meatgrid,$Q48,LT$7)</f>
        <v>-</v>
      </c>
      <c r="LU48" s="19">
        <f t="shared" ca="1" si="387"/>
        <v>1</v>
      </c>
      <c r="LV48" s="5">
        <f t="shared" ca="1" si="388"/>
        <v>1</v>
      </c>
      <c r="LW48" s="5" cm="1">
        <f t="array" aca="1" ref="LW48" ca="1">INDEX(i.meatgrid,$Q48,LW$7)</f>
        <v>0</v>
      </c>
      <c r="LX48" s="5" cm="1">
        <f t="array" aca="1" ref="LX48" ca="1">INDEX(i.meatgrid,$Q48,LX$7)</f>
        <v>0</v>
      </c>
      <c r="LY48" s="5" cm="1">
        <f t="array" aca="1" ref="LY48" ca="1">INDEX(i.meatgrid,$Q48,LY$7)</f>
        <v>0</v>
      </c>
      <c r="LZ48" s="5" cm="1">
        <f t="array" aca="1" ref="LZ48" ca="1">INDEX(i.meatgrid,$Q48,LZ$7)</f>
        <v>0</v>
      </c>
      <c r="MA48" s="5" cm="1">
        <f t="array" aca="1" ref="MA48" ca="1">INDEX(i.meatgrid,$Q48,MA$7)</f>
        <v>1</v>
      </c>
      <c r="MB48" s="5" cm="1">
        <f t="array" aca="1" ref="MB48" ca="1">INDEX(i.meatgrid,$Q48,MB$7)</f>
        <v>1</v>
      </c>
      <c r="MC48" s="5" cm="1">
        <f t="array" aca="1" ref="MC48" ca="1">INDEX(i.meatgrid,$Q48,MC$7)</f>
        <v>1</v>
      </c>
      <c r="MD48" s="5" cm="1">
        <f t="array" aca="1" ref="MD48" ca="1">INDEX(i.meatgrid,$Q48,MD$7)</f>
        <v>1</v>
      </c>
      <c r="ME48" s="19">
        <f t="shared" ca="1" si="389"/>
        <v>1</v>
      </c>
      <c r="MF48" s="9"/>
      <c r="MG48" s="19" t="b">
        <f t="shared" ca="1" si="390"/>
        <v>0</v>
      </c>
      <c r="MH48" s="19" t="b">
        <f t="shared" ca="1" si="390"/>
        <v>0</v>
      </c>
      <c r="MI48" s="19">
        <f t="shared" ca="1" si="390"/>
        <v>1</v>
      </c>
      <c r="MJ48" s="19">
        <f t="shared" ca="1" si="390"/>
        <v>0.75</v>
      </c>
      <c r="MK48" s="19">
        <f t="shared" ca="1" si="390"/>
        <v>0.75</v>
      </c>
      <c r="ML48" s="19">
        <f t="shared" ca="1" si="390"/>
        <v>0.8</v>
      </c>
      <c r="MM48" s="19">
        <f t="shared" ca="1" si="390"/>
        <v>0.82499999999999996</v>
      </c>
      <c r="MN48" s="19">
        <f t="shared" ca="1" si="390"/>
        <v>0.875</v>
      </c>
      <c r="MO48" s="19">
        <f t="shared" ca="1" si="390"/>
        <v>0.9</v>
      </c>
      <c r="MP48" s="19">
        <f t="shared" ca="1" si="390"/>
        <v>1</v>
      </c>
      <c r="MQ48" s="19">
        <f t="shared" ca="1" si="390"/>
        <v>0.875</v>
      </c>
      <c r="MR48" s="19" t="b">
        <f t="shared" ca="1" si="390"/>
        <v>1</v>
      </c>
      <c r="MS48" s="19">
        <f t="shared" ca="1" si="390"/>
        <v>74.989999999999995</v>
      </c>
      <c r="MT48" s="19" t="str">
        <f t="shared" ca="1" si="390"/>
        <v>-</v>
      </c>
      <c r="MU48" s="19" t="str">
        <f t="shared" ca="1" si="390"/>
        <v>-</v>
      </c>
      <c r="MV48" s="19" t="str">
        <f t="shared" ca="1" si="390"/>
        <v>-</v>
      </c>
      <c r="MW48" s="19" t="str">
        <f t="shared" ca="1" si="416"/>
        <v>-</v>
      </c>
      <c r="MX48" s="19" t="str">
        <f t="shared" ca="1" si="416"/>
        <v>-</v>
      </c>
      <c r="MY48" s="19" t="str">
        <f t="shared" ca="1" si="416"/>
        <v>-</v>
      </c>
      <c r="MZ48" s="19" t="str">
        <f t="shared" ca="1" si="416"/>
        <v>-</v>
      </c>
      <c r="NA48" s="19">
        <f t="shared" ca="1" si="416"/>
        <v>36.99</v>
      </c>
      <c r="NB48" s="19">
        <f t="shared" ca="1" si="416"/>
        <v>36.99</v>
      </c>
      <c r="NC48" s="19" t="str">
        <f t="shared" ca="1" si="416"/>
        <v>-</v>
      </c>
      <c r="ND48" s="19" t="str">
        <f t="shared" ca="1" si="416"/>
        <v>-</v>
      </c>
      <c r="NE48" s="19" t="str">
        <f t="shared" ca="1" si="416"/>
        <v>-</v>
      </c>
      <c r="NF48" s="19" t="str">
        <f t="shared" ca="1" si="416"/>
        <v>-</v>
      </c>
      <c r="NG48" s="19" t="str">
        <f t="shared" ca="1" si="416"/>
        <v>-</v>
      </c>
      <c r="NH48" s="19">
        <f t="shared" ca="1" si="416"/>
        <v>49.99</v>
      </c>
      <c r="NI48" s="19">
        <f t="shared" ca="1" si="416"/>
        <v>49.99</v>
      </c>
      <c r="NJ48" s="19">
        <f t="shared" ca="1" si="416"/>
        <v>49.99</v>
      </c>
      <c r="NK48" s="19">
        <f t="shared" ca="1" si="416"/>
        <v>49.99</v>
      </c>
      <c r="NL48" s="19">
        <f t="shared" ca="1" si="416"/>
        <v>49.99</v>
      </c>
      <c r="NM48" s="19">
        <f t="shared" ca="1" si="416"/>
        <v>49.99</v>
      </c>
      <c r="NN48" s="19">
        <f t="shared" ca="1" si="416"/>
        <v>49.99</v>
      </c>
      <c r="NO48" s="19">
        <f t="shared" ca="1" si="416"/>
        <v>49.99</v>
      </c>
      <c r="NP48" s="19">
        <f t="shared" ca="1" si="416"/>
        <v>412.99</v>
      </c>
      <c r="NQ48" s="19">
        <f t="shared" ca="1" si="416"/>
        <v>412.99</v>
      </c>
      <c r="NR48" s="19" t="str">
        <f t="shared" ca="1" si="416"/>
        <v>-</v>
      </c>
      <c r="NS48" s="19" t="str">
        <f t="shared" ca="1" si="416"/>
        <v>-</v>
      </c>
      <c r="NT48" s="19" t="str">
        <f t="shared" ca="1" si="416"/>
        <v>-</v>
      </c>
      <c r="NU48" s="19" t="str">
        <f t="shared" ca="1" si="416"/>
        <v>-</v>
      </c>
      <c r="NV48" s="19" t="str">
        <f t="shared" ca="1" si="416"/>
        <v>-</v>
      </c>
      <c r="NW48" s="19">
        <f t="shared" ca="1" si="416"/>
        <v>6.8900000000000006</v>
      </c>
      <c r="NX48" s="19">
        <f t="shared" ca="1" si="416"/>
        <v>6.8900000000000006</v>
      </c>
      <c r="NY48" s="19">
        <f t="shared" ca="1" si="416"/>
        <v>6.8900000000000006</v>
      </c>
      <c r="NZ48" s="19">
        <f t="shared" ca="1" si="416"/>
        <v>6.8900000000000006</v>
      </c>
      <c r="OA48" s="19">
        <f t="shared" ca="1" si="416"/>
        <v>6.8900000000000006</v>
      </c>
      <c r="OB48" s="19">
        <f t="shared" ca="1" si="416"/>
        <v>6.8900000000000006</v>
      </c>
      <c r="OC48" s="19">
        <f t="shared" ca="1" si="416"/>
        <v>6.8900000000000006</v>
      </c>
      <c r="OD48" s="19">
        <f t="shared" ca="1" si="416"/>
        <v>6.8900000000000006</v>
      </c>
      <c r="OE48" s="19">
        <f t="shared" ca="1" si="416"/>
        <v>346.99</v>
      </c>
      <c r="OF48" s="19">
        <f t="shared" ca="1" si="416"/>
        <v>346.99</v>
      </c>
      <c r="OG48" s="19" t="str">
        <f t="shared" ca="1" si="416"/>
        <v>-</v>
      </c>
      <c r="OH48" s="19" t="str">
        <f t="shared" ca="1" si="416"/>
        <v>-</v>
      </c>
      <c r="OI48" s="19" t="str">
        <f t="shared" ca="1" si="416"/>
        <v>-</v>
      </c>
      <c r="OJ48" s="19" t="str">
        <f t="shared" ca="1" si="416"/>
        <v>-</v>
      </c>
      <c r="OK48" s="19" t="str">
        <f t="shared" ca="1" si="416"/>
        <v>-</v>
      </c>
      <c r="OL48" s="19">
        <f t="shared" ca="1" si="416"/>
        <v>0</v>
      </c>
      <c r="OM48" s="24">
        <v>0</v>
      </c>
    </row>
    <row r="49" spans="1:40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0.500</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9"/>
      <c r="LM49" s="14"/>
      <c r="LN49" s="14"/>
      <c r="LO49" s="14"/>
      <c r="LP49" s="14"/>
      <c r="LQ49" s="14"/>
      <c r="LR49" s="14"/>
      <c r="LS49" s="14"/>
      <c r="LT49" s="14"/>
      <c r="LU49" s="14"/>
      <c r="LV49" s="14"/>
      <c r="LW49" s="14"/>
      <c r="LX49" s="14"/>
      <c r="LY49" s="14"/>
      <c r="LZ49" s="14"/>
      <c r="MA49" s="14"/>
      <c r="MB49" s="14"/>
      <c r="MC49" s="14"/>
      <c r="MD49" s="14"/>
      <c r="ME49" s="14"/>
      <c r="MF49" s="9"/>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24">
        <v>0</v>
      </c>
    </row>
    <row r="50" spans="1:40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9"/>
      <c r="LM50" s="515"/>
      <c r="LN50" s="515"/>
      <c r="LO50" s="515"/>
      <c r="LP50" s="515"/>
      <c r="LQ50" s="515"/>
      <c r="LR50" s="515"/>
      <c r="LS50" s="515"/>
      <c r="LT50" s="515"/>
      <c r="LU50" s="515"/>
      <c r="LV50" s="515"/>
      <c r="LW50" s="515"/>
      <c r="LX50" s="515"/>
      <c r="LY50" s="515"/>
      <c r="LZ50" s="515"/>
      <c r="MA50" s="515"/>
      <c r="MB50" s="515"/>
      <c r="MC50" s="515"/>
      <c r="MD50" s="515"/>
      <c r="ME50" s="515"/>
      <c r="MF50" s="9"/>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24">
        <v>0</v>
      </c>
    </row>
    <row r="51" spans="1:40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9"/>
      <c r="LM51" s="14"/>
      <c r="LN51" s="14"/>
      <c r="LO51" s="14"/>
      <c r="LP51" s="14"/>
      <c r="LQ51" s="14"/>
      <c r="LR51" s="14"/>
      <c r="LS51" s="14"/>
      <c r="LT51" s="14"/>
      <c r="LU51" s="14"/>
      <c r="LV51" s="14"/>
      <c r="LW51" s="14"/>
      <c r="LX51" s="14"/>
      <c r="LY51" s="14"/>
      <c r="LZ51" s="14"/>
      <c r="MA51" s="14"/>
      <c r="MB51" s="14"/>
      <c r="MC51" s="14"/>
      <c r="MD51" s="14"/>
      <c r="ME51" s="14"/>
      <c r="MF51" s="9"/>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24">
        <v>0</v>
      </c>
    </row>
    <row r="52" spans="1:40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WP"&amp;TEXT($LU52*100,"000p")           &amp; " MP"&amp;TEXT($LV52*100,"000p")           &amp; " GP"&amp;TEXT($ME52*100,"000p")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33">INDEX(i.model_structure,$H52,AX$7)</f>
        <v>1</v>
      </c>
      <c r="AY52" s="5" t="str">
        <f t="shared" si="433"/>
        <v>-</v>
      </c>
      <c r="AZ52" s="5" t="str">
        <f t="shared" si="433"/>
        <v>-</v>
      </c>
      <c r="BA52" s="5" t="str">
        <f t="shared" si="433"/>
        <v>-</v>
      </c>
      <c r="BB52" s="5" t="b">
        <f t="shared" si="433"/>
        <v>0</v>
      </c>
      <c r="BC52" s="144">
        <f t="shared" si="433"/>
        <v>0.25</v>
      </c>
      <c r="BD52" s="19" t="b">
        <f t="shared" ref="BD52:BD59" ca="1" si="434">OFFSET(BD$5,$B52,0)</f>
        <v>1</v>
      </c>
      <c r="BE52" s="9"/>
      <c r="BF52" s="5" t="str">
        <f t="shared" ref="BF52:BF59" ca="1" si="435">IF($M52&lt;&gt;4,OFFSET(BF$5,$B52,0),1)</f>
        <v>-</v>
      </c>
      <c r="BG52" s="19" t="str">
        <f t="shared" ref="BG52:BI59" ca="1" si="436">OFFSET(BG$5,$B52,0)</f>
        <v>-</v>
      </c>
      <c r="BH52" s="19" t="str">
        <f t="shared" ca="1" si="436"/>
        <v>-</v>
      </c>
      <c r="BI52" s="19" t="str">
        <f t="shared" ca="1" si="436"/>
        <v>-</v>
      </c>
      <c r="BJ52" s="5" t="str">
        <f t="shared" ref="BJ52:BJ59" ca="1" si="437">IF($M52&lt;&gt;4,OFFSET(BJ$5,$B52,0),1)</f>
        <v>-</v>
      </c>
      <c r="BK52" s="19" t="str">
        <f t="shared" ref="BK52:BK59" ca="1" si="438">OFFSET(BK$5,$B52,0)</f>
        <v>-</v>
      </c>
      <c r="BL52" s="5" t="str">
        <f t="shared" ref="BL52:BL59" ca="1" si="439">IF($M52&lt;&gt;4,OFFSET(BL$5,$B52,0),1)</f>
        <v>-</v>
      </c>
      <c r="BM52" s="19" t="str">
        <f t="shared" ref="BM52:BO59" ca="1" si="440">OFFSET(BM$5,$B52,0)</f>
        <v>-</v>
      </c>
      <c r="BN52" s="19" t="str">
        <f t="shared" ca="1" si="440"/>
        <v>-</v>
      </c>
      <c r="BO52" s="19" t="str">
        <f t="shared" ca="1" si="440"/>
        <v>-</v>
      </c>
      <c r="BP52" s="5" t="str">
        <f t="shared" ref="BP52:BP59" ca="1" si="441">IF($M52&lt;&gt;4,OFFSET(BP$5,$B52,0),1)</f>
        <v>-</v>
      </c>
      <c r="BQ52" s="9"/>
      <c r="BR52" s="19" t="str">
        <f t="shared" ref="BR52:CA59" ca="1" si="442">OFFSET(BR$5,$B52,0)</f>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19" t="str">
        <f t="shared" ca="1" si="442"/>
        <v>-</v>
      </c>
      <c r="CA52" s="19" t="str">
        <f t="shared" ca="1" si="44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43">OFFSET(CK$5,$B52,0)</f>
        <v>-</v>
      </c>
      <c r="CL52" s="19">
        <f t="shared" ca="1" si="443"/>
        <v>1</v>
      </c>
      <c r="CM52" s="19">
        <f t="shared" ca="1" si="443"/>
        <v>1</v>
      </c>
      <c r="CN52" s="9"/>
      <c r="CO52" s="444">
        <f t="shared" ref="CO52:CQ59" si="444">INDEX(i.UserPeriod0,$AI52,CO$7)</f>
        <v>652</v>
      </c>
      <c r="CP52" s="444">
        <f t="shared" si="444"/>
        <v>686</v>
      </c>
      <c r="CQ52" s="444">
        <f t="shared" si="444"/>
        <v>721</v>
      </c>
      <c r="CR52" s="152">
        <f t="shared" ref="CR52:CT59" si="445">7*INDEX(i.end_joining,1,CR$7+($AI52-1)*3)</f>
        <v>378</v>
      </c>
      <c r="CS52" s="152">
        <f t="shared" si="445"/>
        <v>413</v>
      </c>
      <c r="CT52" s="152">
        <f t="shared" si="445"/>
        <v>448</v>
      </c>
      <c r="CU52" s="19" t="str">
        <f t="shared" ref="CU52:DK59" ca="1" si="446">OFFSET(CU$5,$B52,0)</f>
        <v>-</v>
      </c>
      <c r="CV52" s="19" t="str">
        <f t="shared" ca="1" si="446"/>
        <v>-</v>
      </c>
      <c r="CW52" s="19" t="str">
        <f t="shared" ca="1" si="446"/>
        <v>-</v>
      </c>
      <c r="CX52" s="19" t="str">
        <f t="shared" ca="1" si="446"/>
        <v>-</v>
      </c>
      <c r="CY52" s="19" t="str">
        <f t="shared" ca="1" si="446"/>
        <v>-</v>
      </c>
      <c r="CZ52" s="19" t="b">
        <f t="shared" ca="1" si="446"/>
        <v>1</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ca="1" si="446"/>
        <v>0</v>
      </c>
      <c r="DK52" s="19">
        <f t="shared" ca="1" si="446"/>
        <v>0</v>
      </c>
      <c r="DL52" s="19">
        <f t="shared" ref="DL52:ES59" ca="1" si="447">OFFSET(DL$5,$B52,0)</f>
        <v>0</v>
      </c>
      <c r="DM52" s="19">
        <f t="shared" ca="1" si="447"/>
        <v>1</v>
      </c>
      <c r="DN52" s="19">
        <f t="shared" ca="1" si="447"/>
        <v>1</v>
      </c>
      <c r="DO52" s="19">
        <f t="shared" ca="1" si="447"/>
        <v>0</v>
      </c>
      <c r="DP52" s="19" t="str">
        <f t="shared" ca="1" si="447"/>
        <v>-</v>
      </c>
      <c r="DQ52" s="19" t="str">
        <f t="shared" ca="1" si="447"/>
        <v>-</v>
      </c>
      <c r="DR52" s="19" t="str">
        <f t="shared" ca="1" si="447"/>
        <v>-</v>
      </c>
      <c r="DS52" s="19" t="str">
        <f t="shared" ca="1" si="447"/>
        <v>-</v>
      </c>
      <c r="DT52" s="19" t="str">
        <f t="shared" ca="1" si="447"/>
        <v>-</v>
      </c>
      <c r="DU52" s="19">
        <f t="shared" ca="1" si="447"/>
        <v>0</v>
      </c>
      <c r="DV52" s="19" t="str">
        <f t="shared" ca="1" si="447"/>
        <v>-</v>
      </c>
      <c r="DW52" s="19" t="str">
        <f t="shared" ca="1" si="447"/>
        <v>-</v>
      </c>
      <c r="DX52" s="19" t="str">
        <f t="shared" ca="1" si="447"/>
        <v>-</v>
      </c>
      <c r="DY52" s="19" t="str">
        <f t="shared" ca="1" si="447"/>
        <v>-</v>
      </c>
      <c r="DZ52" s="19" t="str">
        <f t="shared" ca="1" si="447"/>
        <v>-</v>
      </c>
      <c r="EA52" s="19" t="str">
        <f t="shared" ca="1" si="447"/>
        <v>-</v>
      </c>
      <c r="EB52" s="19" t="str">
        <f t="shared" ca="1" si="447"/>
        <v>-</v>
      </c>
      <c r="EC52" s="19" t="str">
        <f t="shared" ca="1" si="447"/>
        <v>-</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ca="1" si="447"/>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ref="ET52:FI58" ca="1" si="448">OFFSET(ET$5,$B52,0)</f>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ca="1" si="448"/>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ref="FJ52:HK56" ca="1" si="449">OFFSET(FJ$5,$B52,0)</f>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ref="HL52:ID55" ca="1" si="450">OFFSET(HL$5,$B52,0)</f>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19">
        <f t="shared" ca="1" si="450"/>
        <v>0</v>
      </c>
      <c r="HX52" s="19">
        <f t="shared" ca="1" si="450"/>
        <v>0</v>
      </c>
      <c r="HY52" s="19">
        <f t="shared" ca="1" si="450"/>
        <v>0</v>
      </c>
      <c r="HZ52" s="19">
        <f t="shared" ca="1" si="450"/>
        <v>0</v>
      </c>
      <c r="IA52" s="19">
        <f t="shared" ca="1" si="450"/>
        <v>0</v>
      </c>
      <c r="IB52" s="19">
        <f t="shared" ca="1" si="450"/>
        <v>0</v>
      </c>
      <c r="IC52" s="19">
        <f t="shared" ca="1" si="450"/>
        <v>0</v>
      </c>
      <c r="ID52" s="19">
        <f t="shared" ca="1" si="450"/>
        <v>0</v>
      </c>
      <c r="IE52" s="5">
        <f t="shared" ref="IE52:IE59" si="451">INDEX(i.TOL,$N52,IE$7)</f>
        <v>67</v>
      </c>
      <c r="IF52" s="9"/>
      <c r="IG52" s="5">
        <f t="shared" ref="IG52:IJ59" si="452">INDEX(i.FlkStrctr,$M52,IG$7)</f>
        <v>1</v>
      </c>
      <c r="IH52" s="5" t="b">
        <f t="shared" si="452"/>
        <v>0</v>
      </c>
      <c r="II52" s="19">
        <f t="shared" ref="II52:JI59" ca="1" si="453">OFFSET(II$5,$B52,0)</f>
        <v>0</v>
      </c>
      <c r="IJ52" s="5">
        <f t="shared" si="452"/>
        <v>55</v>
      </c>
      <c r="IK52" s="19">
        <f t="shared" ca="1" si="453"/>
        <v>1</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1</v>
      </c>
      <c r="JH52" s="19">
        <f t="shared" ca="1" si="453"/>
        <v>0</v>
      </c>
      <c r="JI52" s="19">
        <f t="shared" ca="1" si="453"/>
        <v>1</v>
      </c>
      <c r="JJ52" s="9"/>
      <c r="JK52" s="5" t="b">
        <f t="shared" ref="JK52:JK59" ca="1" si="454">IF($L52&lt;&gt;0,INDEX(i.cropgraze_inc,$L52,JK$7),OFFSET(JK$5,$B52,0))</f>
        <v>0</v>
      </c>
      <c r="JL52" s="5" t="b">
        <f t="shared" ref="JL52:JN59" si="455">($N52=JL$11)</f>
        <v>0</v>
      </c>
      <c r="JM52" s="5" t="b">
        <f t="shared" si="455"/>
        <v>0</v>
      </c>
      <c r="JN52" s="5" t="b">
        <f t="shared" si="455"/>
        <v>1</v>
      </c>
      <c r="JO52" s="144">
        <f>$O52</f>
        <v>1</v>
      </c>
      <c r="JP52" s="144">
        <f t="shared" ref="JP52" si="456">$O52</f>
        <v>1</v>
      </c>
      <c r="JQ52" s="12" t="s">
        <v>34</v>
      </c>
      <c r="JR52" s="12" t="s">
        <v>34</v>
      </c>
      <c r="JS52" s="12" t="s">
        <v>34</v>
      </c>
      <c r="JT52" s="12" t="s">
        <v>34</v>
      </c>
      <c r="JU52" s="12">
        <v>1</v>
      </c>
      <c r="JV52" s="12">
        <v>0.66</v>
      </c>
      <c r="JW52" s="244" t="s">
        <v>34</v>
      </c>
      <c r="JX52" s="5" t="b" cm="1">
        <f t="array" ref="JX52">IF(OR(JY52:KF52&lt;&gt;"-"),TRUE,"-")</f>
        <v>1</v>
      </c>
      <c r="JY52" s="12">
        <v>2</v>
      </c>
      <c r="JZ52" s="12">
        <v>2</v>
      </c>
      <c r="KA52" s="12">
        <v>2</v>
      </c>
      <c r="KB52" s="12">
        <v>2</v>
      </c>
      <c r="KC52" s="12">
        <v>2</v>
      </c>
      <c r="KD52" s="12">
        <v>2</v>
      </c>
      <c r="KE52" s="12">
        <v>2</v>
      </c>
      <c r="KF52" s="12">
        <v>2</v>
      </c>
      <c r="KG52" s="5" t="str">
        <f t="array" ref="KG52">IF(OR(KH52:KN52&lt;&gt;"-"),TRUE,"-")</f>
        <v>-</v>
      </c>
      <c r="KH52" s="12" t="s">
        <v>34</v>
      </c>
      <c r="KI52" s="12" t="s">
        <v>34</v>
      </c>
      <c r="KJ52" s="12" t="s">
        <v>34</v>
      </c>
      <c r="KK52" s="12" t="s">
        <v>34</v>
      </c>
      <c r="KL52" s="12" t="s">
        <v>34</v>
      </c>
      <c r="KM52" s="12" t="s">
        <v>34</v>
      </c>
      <c r="KN52" s="12" t="s">
        <v>34</v>
      </c>
      <c r="KO52" s="12" t="b">
        <v>0</v>
      </c>
      <c r="KP52" s="144">
        <f t="shared" ref="KP52:KP59" si="457">IF($AI52=6,0,$KQ52)</f>
        <v>2</v>
      </c>
      <c r="KQ52" s="12">
        <v>2</v>
      </c>
      <c r="KR52" s="12" t="b">
        <v>0</v>
      </c>
      <c r="KS52" s="12" t="s">
        <v>34</v>
      </c>
      <c r="KT52" s="5" t="str">
        <f t="shared" ref="KT52:KW59" si="458">INDEX(i.FlkStrctr,$M52,KT$7)</f>
        <v>-</v>
      </c>
      <c r="KU52" s="5" t="str">
        <f t="shared" si="458"/>
        <v>-</v>
      </c>
      <c r="KV52" s="5" t="str">
        <f t="shared" si="458"/>
        <v>-</v>
      </c>
      <c r="KW52" s="5" t="str">
        <f t="shared" si="458"/>
        <v>-</v>
      </c>
      <c r="KX52" s="12" t="b">
        <v>0</v>
      </c>
      <c r="KY52" s="244" t="s">
        <v>34</v>
      </c>
      <c r="KZ52" s="244" t="s">
        <v>34</v>
      </c>
      <c r="LA52" s="12" t="b">
        <v>1</v>
      </c>
      <c r="LB52" s="12">
        <v>0.75</v>
      </c>
      <c r="LC52" s="144">
        <f>LB52</f>
        <v>0.75</v>
      </c>
      <c r="LD52" s="12">
        <v>0.99</v>
      </c>
      <c r="LE52" s="12">
        <v>0.5</v>
      </c>
      <c r="LF52" s="12">
        <v>0</v>
      </c>
      <c r="LG52" s="12">
        <v>0</v>
      </c>
      <c r="LH52" s="12" t="s">
        <v>34</v>
      </c>
      <c r="LI52" s="19" t="str">
        <f t="shared" ref="LI52:LJ52" ca="1" si="459">OFFSET(LI$5,$B52,0)</f>
        <v>-</v>
      </c>
      <c r="LJ52" s="19" t="str">
        <f t="shared" ca="1" si="459"/>
        <v>-</v>
      </c>
      <c r="LK52" s="5">
        <f t="shared" ref="LK52:LK59" si="460">INDEX(i.conservation,$W52+1,$N52)</f>
        <v>1</v>
      </c>
      <c r="LL52" s="9"/>
      <c r="LM52" s="19">
        <f t="shared" ref="LM52:LP59" ca="1" si="461">OFFSET(LM$5,$B52,0)</f>
        <v>70</v>
      </c>
      <c r="LN52" s="19">
        <f t="shared" ca="1" si="461"/>
        <v>50</v>
      </c>
      <c r="LO52" s="19">
        <f t="shared" ca="1" si="461"/>
        <v>80</v>
      </c>
      <c r="LP52" s="19">
        <f t="shared" ca="1" si="461"/>
        <v>50</v>
      </c>
      <c r="LQ52" s="5" t="b" cm="1">
        <f t="array" ref="LQ52">INDEX(i.meatgrid,$Q52,LQ$7)</f>
        <v>0</v>
      </c>
      <c r="LR52" s="5" t="b" cm="1">
        <f t="array" ref="LR52">INDEX(i.meatgrid,$Q52,LR$7)</f>
        <v>0</v>
      </c>
      <c r="LS52" s="5" cm="1">
        <f t="array" ref="LS52">INDEX(i.meatgrid,$Q52,LS$7)</f>
        <v>40</v>
      </c>
      <c r="LT52" s="5" t="str" cm="1">
        <f t="array" ref="LT52">INDEX(i.meatgrid,$Q52,LT$7)</f>
        <v>-</v>
      </c>
      <c r="LU52" s="19">
        <f t="shared" ref="LU52:LU59" ca="1" si="462">OFFSET(LU$5,$B52,0)</f>
        <v>1</v>
      </c>
      <c r="LV52" s="5">
        <f t="shared" ref="LV52:LV59" si="463">INDEX(i.MeatPrices,$S52,LV$7)</f>
        <v>1</v>
      </c>
      <c r="LW52" s="5" cm="1">
        <f t="array" ref="LW52">INDEX(i.meatgrid,$Q52,LW$7)</f>
        <v>1</v>
      </c>
      <c r="LX52" s="5" cm="1">
        <f t="array" ref="LX52">INDEX(i.meatgrid,$Q52,LX$7)</f>
        <v>0</v>
      </c>
      <c r="LY52" s="5" cm="1">
        <f t="array" ref="LY52">INDEX(i.meatgrid,$Q52,LY$7)</f>
        <v>0</v>
      </c>
      <c r="LZ52" s="5" cm="1">
        <f t="array" ref="LZ52">INDEX(i.meatgrid,$Q52,LZ$7)</f>
        <v>0</v>
      </c>
      <c r="MA52" s="5" cm="1">
        <f t="array" ref="MA52">INDEX(i.meatgrid,$Q52,MA$7)</f>
        <v>0</v>
      </c>
      <c r="MB52" s="5" cm="1">
        <f t="array" ref="MB52">INDEX(i.meatgrid,$Q52,MB$7)</f>
        <v>1</v>
      </c>
      <c r="MC52" s="5" cm="1">
        <f t="array" ref="MC52">INDEX(i.meatgrid,$Q52,MC$7)</f>
        <v>1</v>
      </c>
      <c r="MD52" s="5" cm="1">
        <f t="array" ref="MD52">INDEX(i.meatgrid,$Q52,MD$7)</f>
        <v>1</v>
      </c>
      <c r="ME52" s="19">
        <f t="shared" ref="ME52:ME59" ca="1" si="464">OFFSET(ME$5,$B52,0)</f>
        <v>1</v>
      </c>
      <c r="MF52" s="9"/>
      <c r="MG52" s="19" t="b">
        <f t="shared" ref="MG52:MV59" ca="1" si="465">OFFSET(MG$5,$B52,0)</f>
        <v>0</v>
      </c>
      <c r="MH52" s="19" t="b">
        <f t="shared" ca="1" si="465"/>
        <v>0</v>
      </c>
      <c r="MI52" s="19">
        <f ca="1">OFFSET(MI$5,$B52,0)</f>
        <v>1</v>
      </c>
      <c r="MJ52" s="19">
        <f t="shared" ref="MJ52:OL57" ca="1" si="466">OFFSET(MJ$5,$B52,0)</f>
        <v>0.75</v>
      </c>
      <c r="MK52" s="19">
        <f t="shared" ca="1" si="466"/>
        <v>0.75</v>
      </c>
      <c r="ML52" s="19">
        <f t="shared" ca="1" si="466"/>
        <v>0.8</v>
      </c>
      <c r="MM52" s="19">
        <f t="shared" ca="1" si="466"/>
        <v>0.82499999999999996</v>
      </c>
      <c r="MN52" s="19">
        <f t="shared" ca="1" si="466"/>
        <v>0.875</v>
      </c>
      <c r="MO52" s="19">
        <f t="shared" ca="1" si="466"/>
        <v>0.9</v>
      </c>
      <c r="MP52" s="19">
        <f t="shared" ca="1" si="466"/>
        <v>1</v>
      </c>
      <c r="MQ52" s="19">
        <f t="shared" ca="1" si="466"/>
        <v>0.875</v>
      </c>
      <c r="MR52" s="19" t="b">
        <f t="shared" ca="1" si="466"/>
        <v>1</v>
      </c>
      <c r="MS52" s="19">
        <f t="shared" ca="1" si="466"/>
        <v>74.989999999999995</v>
      </c>
      <c r="MT52" s="19" t="str">
        <f t="shared" ca="1" si="466"/>
        <v>-</v>
      </c>
      <c r="MU52" s="19" t="str">
        <f t="shared" ca="1" si="466"/>
        <v>-</v>
      </c>
      <c r="MV52" s="19" t="str">
        <f t="shared" ca="1" si="466"/>
        <v>-</v>
      </c>
      <c r="MW52" s="19" t="str">
        <f t="shared" ca="1" si="466"/>
        <v>-</v>
      </c>
      <c r="MX52" s="19" t="str">
        <f t="shared" ca="1" si="466"/>
        <v>-</v>
      </c>
      <c r="MY52" s="19" t="str">
        <f t="shared" ca="1" si="466"/>
        <v>-</v>
      </c>
      <c r="MZ52" s="19" t="str">
        <f t="shared" ca="1" si="466"/>
        <v>-</v>
      </c>
      <c r="NA52" s="19">
        <f t="shared" ca="1" si="466"/>
        <v>36.99</v>
      </c>
      <c r="NB52" s="19">
        <f t="shared" ca="1" si="466"/>
        <v>36.99</v>
      </c>
      <c r="NC52" s="19" t="str">
        <f t="shared" ca="1" si="466"/>
        <v>-</v>
      </c>
      <c r="ND52" s="19" t="str">
        <f t="shared" ca="1" si="466"/>
        <v>-</v>
      </c>
      <c r="NE52" s="19" t="str">
        <f t="shared" ca="1" si="466"/>
        <v>-</v>
      </c>
      <c r="NF52" s="19" t="str">
        <f t="shared" ca="1" si="466"/>
        <v>-</v>
      </c>
      <c r="NG52" s="19" t="str">
        <f t="shared" ca="1" si="466"/>
        <v>-</v>
      </c>
      <c r="NH52" s="19">
        <f t="shared" ca="1" si="466"/>
        <v>49.99</v>
      </c>
      <c r="NI52" s="19">
        <f t="shared" ca="1" si="466"/>
        <v>49.99</v>
      </c>
      <c r="NJ52" s="19">
        <f t="shared" ca="1" si="466"/>
        <v>49.99</v>
      </c>
      <c r="NK52" s="19">
        <f t="shared" ca="1" si="466"/>
        <v>49.99</v>
      </c>
      <c r="NL52" s="19">
        <f t="shared" ca="1" si="466"/>
        <v>49.99</v>
      </c>
      <c r="NM52" s="19">
        <f t="shared" ca="1" si="466"/>
        <v>49.99</v>
      </c>
      <c r="NN52" s="19">
        <f t="shared" ca="1" si="466"/>
        <v>49.99</v>
      </c>
      <c r="NO52" s="19">
        <f t="shared" ca="1" si="466"/>
        <v>49.99</v>
      </c>
      <c r="NP52" s="19">
        <f t="shared" ca="1" si="466"/>
        <v>412.99</v>
      </c>
      <c r="NQ52" s="19">
        <f t="shared" ca="1" si="466"/>
        <v>412.99</v>
      </c>
      <c r="NR52" s="19" t="str">
        <f t="shared" ca="1" si="466"/>
        <v>-</v>
      </c>
      <c r="NS52" s="19" t="str">
        <f t="shared" ca="1" si="466"/>
        <v>-</v>
      </c>
      <c r="NT52" s="19" t="str">
        <f t="shared" ca="1" si="466"/>
        <v>-</v>
      </c>
      <c r="NU52" s="19" t="str">
        <f t="shared" ca="1" si="466"/>
        <v>-</v>
      </c>
      <c r="NV52" s="19" t="str">
        <f t="shared" ca="1" si="466"/>
        <v>-</v>
      </c>
      <c r="NW52" s="19">
        <f t="shared" ca="1" si="466"/>
        <v>6.8900000000000006</v>
      </c>
      <c r="NX52" s="19">
        <f t="shared" ca="1" si="466"/>
        <v>6.8900000000000006</v>
      </c>
      <c r="NY52" s="19">
        <f t="shared" ca="1" si="466"/>
        <v>6.8900000000000006</v>
      </c>
      <c r="NZ52" s="19">
        <f t="shared" ca="1" si="466"/>
        <v>6.8900000000000006</v>
      </c>
      <c r="OA52" s="19">
        <f t="shared" ca="1" si="466"/>
        <v>6.8900000000000006</v>
      </c>
      <c r="OB52" s="19">
        <f t="shared" ca="1" si="466"/>
        <v>6.8900000000000006</v>
      </c>
      <c r="OC52" s="19">
        <f t="shared" ca="1" si="466"/>
        <v>6.8900000000000006</v>
      </c>
      <c r="OD52" s="19">
        <f t="shared" ca="1" si="466"/>
        <v>6.8900000000000006</v>
      </c>
      <c r="OE52" s="19">
        <f t="shared" ca="1" si="466"/>
        <v>346.99</v>
      </c>
      <c r="OF52" s="19">
        <f t="shared" ca="1" si="466"/>
        <v>346.99</v>
      </c>
      <c r="OG52" s="19" t="str">
        <f t="shared" ca="1" si="466"/>
        <v>-</v>
      </c>
      <c r="OH52" s="19" t="str">
        <f t="shared" ca="1" si="466"/>
        <v>-</v>
      </c>
      <c r="OI52" s="19" t="str">
        <f t="shared" ca="1" si="466"/>
        <v>-</v>
      </c>
      <c r="OJ52" s="19" t="str">
        <f t="shared" ca="1" si="466"/>
        <v>-</v>
      </c>
      <c r="OK52" s="19" t="str">
        <f t="shared" ca="1" si="466"/>
        <v>-</v>
      </c>
      <c r="OL52" s="19">
        <f t="shared" ca="1" si="466"/>
        <v>0</v>
      </c>
      <c r="OM52" s="24">
        <v>0</v>
      </c>
    </row>
    <row r="53" spans="1:40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4</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IF($IG53=0," FWM","")&amp;IF($IG53=1," MWM","")&amp;IF($IG53=5," Mat","")&amp;IF($IH53=TRUE,"&amp;BBT","    ")          &amp; " Day"&amp;INDEX(i.DOY,$N53,1)
&amp; " Scan"&amp;TEXT($O53,"0")        &amp;" "&amp; INDEX(DataMaster!$B$98:$B$103,$Q53,0)
&amp; " WP"&amp;TEXT($LU53*100,"000p")           &amp; " MP"&amp;TEXT($LV53*100,"000p")           &amp; " GP"&amp;TEXT($ME53*100,"000p")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33"/>
        <v>1</v>
      </c>
      <c r="AY53" s="5" t="str">
        <f t="shared" ca="1" si="433"/>
        <v>-</v>
      </c>
      <c r="AZ53" s="5" t="str">
        <f t="shared" ca="1" si="433"/>
        <v>-</v>
      </c>
      <c r="BA53" s="5" t="str">
        <f t="shared" ca="1" si="433"/>
        <v>-</v>
      </c>
      <c r="BB53" s="5" t="b">
        <f t="shared" ca="1" si="433"/>
        <v>0</v>
      </c>
      <c r="BC53" s="144">
        <f t="shared" ca="1" si="433"/>
        <v>0.25</v>
      </c>
      <c r="BD53" s="19" t="b">
        <f t="shared" ca="1" si="434"/>
        <v>1</v>
      </c>
      <c r="BE53" s="9"/>
      <c r="BF53" s="5" t="str">
        <f t="shared" ca="1" si="435"/>
        <v>-</v>
      </c>
      <c r="BG53" s="19" t="str">
        <f t="shared" ca="1" si="436"/>
        <v>-</v>
      </c>
      <c r="BH53" s="19" t="str">
        <f t="shared" ca="1" si="436"/>
        <v>-</v>
      </c>
      <c r="BI53" s="19" t="str">
        <f t="shared" ca="1" si="436"/>
        <v>-</v>
      </c>
      <c r="BJ53" s="5" t="str">
        <f t="shared" ca="1" si="437"/>
        <v>-</v>
      </c>
      <c r="BK53" s="19" t="str">
        <f t="shared" ca="1" si="438"/>
        <v>-</v>
      </c>
      <c r="BL53" s="5" t="str">
        <f t="shared" ca="1" si="439"/>
        <v>-</v>
      </c>
      <c r="BM53" s="19" t="str">
        <f t="shared" ca="1" si="440"/>
        <v>-</v>
      </c>
      <c r="BN53" s="19" t="str">
        <f t="shared" ca="1" si="440"/>
        <v>-</v>
      </c>
      <c r="BO53" s="19" t="str">
        <f t="shared" ca="1" si="440"/>
        <v>-</v>
      </c>
      <c r="BP53" s="5" t="str">
        <f t="shared" ca="1" si="441"/>
        <v>-</v>
      </c>
      <c r="BQ53" s="9"/>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19" t="str">
        <f t="shared" ca="1" si="442"/>
        <v>-</v>
      </c>
      <c r="CA53" s="19" t="str">
        <f t="shared" ca="1" si="442"/>
        <v>-</v>
      </c>
      <c r="CB53" s="9"/>
      <c r="CC53" s="12" t="b">
        <v>1</v>
      </c>
      <c r="CD53" s="12" t="b">
        <v>0</v>
      </c>
      <c r="CE53" s="12" t="b">
        <v>1</v>
      </c>
      <c r="CF53" s="12">
        <f ca="1">VALUE($K53&amp;$M53&amp;$N53&amp;$Q53&amp;$S53&amp;"01")</f>
        <v>2234101</v>
      </c>
      <c r="CG53" s="12" t="b">
        <v>0</v>
      </c>
      <c r="CH53" s="12" t="s">
        <v>34</v>
      </c>
      <c r="CI53" s="19" t="b">
        <f t="shared" ref="CI53:CM59" ca="1" si="470">OFFSET(CI$5,$B53,0)</f>
        <v>1</v>
      </c>
      <c r="CJ53" s="12">
        <f ca="1">VALUE($K53&amp;$M53&amp;$N53&amp;$Q53&amp;$S53&amp;"02")</f>
        <v>2234102</v>
      </c>
      <c r="CK53" s="19" t="str">
        <f t="shared" ca="1" si="470"/>
        <v>-</v>
      </c>
      <c r="CL53" s="19">
        <f t="shared" ca="1" si="470"/>
        <v>1</v>
      </c>
      <c r="CM53" s="19">
        <f t="shared" ca="1" si="470"/>
        <v>1</v>
      </c>
      <c r="CN53" s="9"/>
      <c r="CO53" s="444">
        <f t="shared" ca="1" si="444"/>
        <v>652</v>
      </c>
      <c r="CP53" s="444">
        <f t="shared" ca="1" si="444"/>
        <v>686</v>
      </c>
      <c r="CQ53" s="444">
        <f t="shared" ca="1" si="444"/>
        <v>721</v>
      </c>
      <c r="CR53" s="152">
        <f t="shared" ca="1" si="445"/>
        <v>378</v>
      </c>
      <c r="CS53" s="152">
        <f t="shared" ca="1" si="445"/>
        <v>413</v>
      </c>
      <c r="CT53" s="152">
        <f t="shared" ca="1" si="445"/>
        <v>448</v>
      </c>
      <c r="CU53" s="19" t="str">
        <f t="shared" ca="1" si="446"/>
        <v>-</v>
      </c>
      <c r="CV53" s="12" t="b">
        <v>1</v>
      </c>
      <c r="CW53" s="12" t="b">
        <v>0</v>
      </c>
      <c r="CX53" s="12" t="b">
        <v>0</v>
      </c>
      <c r="CY53" s="12" t="b">
        <v>0</v>
      </c>
      <c r="CZ53" s="19" t="b">
        <f t="shared" ca="1" si="446"/>
        <v>1</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6"/>
        <v>0</v>
      </c>
      <c r="DK53" s="19">
        <f t="shared" ca="1" si="446"/>
        <v>0</v>
      </c>
      <c r="DL53" s="19">
        <f t="shared" ca="1" si="447"/>
        <v>0</v>
      </c>
      <c r="DM53" s="12">
        <v>3</v>
      </c>
      <c r="DN53" s="12">
        <v>3</v>
      </c>
      <c r="DO53" s="12">
        <v>0</v>
      </c>
      <c r="DP53" s="12">
        <v>2</v>
      </c>
      <c r="DQ53" s="12">
        <v>-2</v>
      </c>
      <c r="DR53" s="19" t="str">
        <f t="shared" ca="1" si="447"/>
        <v>-</v>
      </c>
      <c r="DS53" s="19" t="str">
        <f t="shared" ca="1" si="447"/>
        <v>-</v>
      </c>
      <c r="DT53" s="19" t="str">
        <f t="shared" ca="1" si="447"/>
        <v>-</v>
      </c>
      <c r="DU53" s="251">
        <f t="shared" ref="DU53:DU58" si="471">DO53</f>
        <v>0</v>
      </c>
      <c r="DV53" s="251">
        <f>DP53</f>
        <v>2</v>
      </c>
      <c r="DW53" s="251">
        <f t="shared" ref="DW53:DW58" si="472">DQ53</f>
        <v>-2</v>
      </c>
      <c r="DX53" s="19" t="str">
        <f t="shared" ca="1" si="447"/>
        <v>-</v>
      </c>
      <c r="DY53" s="19" t="str">
        <f t="shared" ca="1" si="447"/>
        <v>-</v>
      </c>
      <c r="DZ53" s="19" t="str">
        <f t="shared" ca="1" si="447"/>
        <v>-</v>
      </c>
      <c r="EA53" s="19" t="str">
        <f t="shared" ca="1" si="447"/>
        <v>-</v>
      </c>
      <c r="EB53" s="19" t="str">
        <f t="shared" ca="1" si="447"/>
        <v>-</v>
      </c>
      <c r="EC53" s="19" t="str">
        <f t="shared" ca="1" si="447"/>
        <v>-</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19">
        <f t="shared" ca="1" si="450"/>
        <v>0</v>
      </c>
      <c r="HX53" s="19">
        <f t="shared" ca="1" si="450"/>
        <v>0</v>
      </c>
      <c r="HY53" s="19">
        <f t="shared" ca="1" si="450"/>
        <v>0</v>
      </c>
      <c r="HZ53" s="19">
        <f t="shared" ca="1" si="450"/>
        <v>0</v>
      </c>
      <c r="IA53" s="19">
        <f t="shared" ca="1" si="450"/>
        <v>0</v>
      </c>
      <c r="IB53" s="19">
        <f t="shared" ca="1" si="450"/>
        <v>0</v>
      </c>
      <c r="IC53" s="19">
        <f t="shared" ca="1" si="450"/>
        <v>0</v>
      </c>
      <c r="ID53" s="19">
        <f t="shared" ca="1" si="450"/>
        <v>0</v>
      </c>
      <c r="IE53" s="5">
        <f t="shared" ca="1" si="451"/>
        <v>67</v>
      </c>
      <c r="IF53" s="9"/>
      <c r="IG53" s="5">
        <f t="shared" ca="1" si="452"/>
        <v>1</v>
      </c>
      <c r="IH53" s="5" t="b">
        <f t="shared" ca="1" si="452"/>
        <v>0</v>
      </c>
      <c r="II53" s="19">
        <f t="shared" ca="1" si="453"/>
        <v>0</v>
      </c>
      <c r="IJ53" s="5">
        <f t="shared" ca="1" si="452"/>
        <v>55</v>
      </c>
      <c r="IK53" s="19">
        <f t="shared" ca="1" si="453"/>
        <v>1</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0</v>
      </c>
      <c r="IZ53" s="19">
        <f t="shared" ca="1" si="453"/>
        <v>0</v>
      </c>
      <c r="JA53" s="19">
        <f t="shared" ca="1" si="453"/>
        <v>0</v>
      </c>
      <c r="JB53" s="19">
        <f t="shared" ca="1" si="453"/>
        <v>0</v>
      </c>
      <c r="JC53" s="19">
        <f t="shared" ca="1" si="453"/>
        <v>0</v>
      </c>
      <c r="JD53" s="19">
        <f t="shared" ca="1" si="453"/>
        <v>0</v>
      </c>
      <c r="JE53" s="19">
        <f t="shared" ca="1" si="453"/>
        <v>0</v>
      </c>
      <c r="JF53" s="19">
        <f t="shared" ca="1" si="453"/>
        <v>0</v>
      </c>
      <c r="JG53" s="19">
        <f t="shared" ca="1" si="453"/>
        <v>1</v>
      </c>
      <c r="JH53" s="19">
        <f t="shared" ca="1" si="453"/>
        <v>0</v>
      </c>
      <c r="JI53" s="19">
        <f t="shared" ca="1" si="453"/>
        <v>1</v>
      </c>
      <c r="JJ53" s="9"/>
      <c r="JK53" s="5" t="b">
        <f t="shared" ca="1" si="454"/>
        <v>0</v>
      </c>
      <c r="JL53" s="5" t="b">
        <f t="shared" ca="1" si="455"/>
        <v>0</v>
      </c>
      <c r="JM53" s="5" t="b">
        <f t="shared" ca="1" si="455"/>
        <v>0</v>
      </c>
      <c r="JN53" s="5" t="b">
        <f t="shared" ca="1" si="455"/>
        <v>1</v>
      </c>
      <c r="JO53" s="144">
        <f t="shared" ref="JO53:JP59" ca="1" si="473">$O53</f>
        <v>1</v>
      </c>
      <c r="JP53" s="144">
        <f t="shared" ca="1" si="473"/>
        <v>1</v>
      </c>
      <c r="JQ53" s="19" t="str">
        <f t="shared" ref="JQ53:JW59" ca="1" si="474">OFFSET(JQ$5,$B53,0)</f>
        <v>-</v>
      </c>
      <c r="JR53" s="19" t="str">
        <f t="shared" ca="1" si="474"/>
        <v>-</v>
      </c>
      <c r="JS53" s="19" t="str">
        <f t="shared" ca="1" si="474"/>
        <v>-</v>
      </c>
      <c r="JT53" s="19" t="str">
        <f t="shared" ca="1" si="474"/>
        <v>-</v>
      </c>
      <c r="JU53" s="19">
        <f t="shared" ca="1" si="474"/>
        <v>1</v>
      </c>
      <c r="JV53" s="19">
        <f t="shared" ca="1" si="474"/>
        <v>0.66</v>
      </c>
      <c r="JW53" s="19" t="str">
        <f t="shared" ca="1" si="474"/>
        <v>-</v>
      </c>
      <c r="JX53" s="5" t="b" cm="1">
        <f t="array" aca="1" ref="JX53" ca="1">IF(OR(JY53:KF53&lt;&gt;"-"),TRUE,"-")</f>
        <v>1</v>
      </c>
      <c r="JY53" s="237">
        <f ca="1">OFFSET(JY53,-1,0)</f>
        <v>2</v>
      </c>
      <c r="JZ53" s="237">
        <f t="shared" ref="JZ53:KF53" ca="1" si="475">OFFSET(JZ53,-1,0)</f>
        <v>2</v>
      </c>
      <c r="KA53" s="237">
        <f t="shared" ca="1" si="475"/>
        <v>2</v>
      </c>
      <c r="KB53" s="237">
        <f t="shared" ca="1" si="475"/>
        <v>2</v>
      </c>
      <c r="KC53" s="237">
        <f t="shared" ca="1" si="475"/>
        <v>2</v>
      </c>
      <c r="KD53" s="237">
        <f t="shared" ca="1" si="475"/>
        <v>2</v>
      </c>
      <c r="KE53" s="237">
        <f t="shared" ca="1" si="475"/>
        <v>2</v>
      </c>
      <c r="KF53" s="237">
        <f t="shared" ca="1" si="475"/>
        <v>2</v>
      </c>
      <c r="KG53" s="5" t="str">
        <f t="array" aca="1" ref="KG53" ca="1">IF(OR(KH53:KN53&lt;&gt;"-"),TRUE,"-")</f>
        <v>-</v>
      </c>
      <c r="KH53" s="19" t="str">
        <f t="shared" ref="KH53:KS59" ca="1" si="476">OFFSET(KH$5,$B53,0)</f>
        <v>-</v>
      </c>
      <c r="KI53" s="19" t="str">
        <f t="shared" ca="1" si="476"/>
        <v>-</v>
      </c>
      <c r="KJ53" s="19" t="str">
        <f t="shared" ca="1" si="476"/>
        <v>-</v>
      </c>
      <c r="KK53" s="19" t="str">
        <f t="shared" ca="1" si="476"/>
        <v>-</v>
      </c>
      <c r="KL53" s="19" t="str">
        <f t="shared" ca="1" si="476"/>
        <v>-</v>
      </c>
      <c r="KM53" s="19" t="str">
        <f t="shared" ca="1" si="476"/>
        <v>-</v>
      </c>
      <c r="KN53" s="19" t="str">
        <f t="shared" ca="1" si="476"/>
        <v>-</v>
      </c>
      <c r="KO53" s="19" t="b">
        <f t="shared" ca="1" si="476"/>
        <v>0</v>
      </c>
      <c r="KP53" s="144">
        <f t="shared" ca="1" si="457"/>
        <v>2</v>
      </c>
      <c r="KQ53" s="19">
        <f t="shared" ca="1" si="476"/>
        <v>2</v>
      </c>
      <c r="KR53" s="19" t="b">
        <f t="shared" ca="1" si="476"/>
        <v>0</v>
      </c>
      <c r="KS53" s="19" t="str">
        <f t="shared" ca="1" si="476"/>
        <v>-</v>
      </c>
      <c r="KT53" s="5" t="str">
        <f t="shared" ca="1" si="458"/>
        <v>-</v>
      </c>
      <c r="KU53" s="5" t="str">
        <f t="shared" ca="1" si="458"/>
        <v>-</v>
      </c>
      <c r="KV53" s="5" t="str">
        <f t="shared" ca="1" si="458"/>
        <v>-</v>
      </c>
      <c r="KW53" s="5" t="str">
        <f t="shared" ca="1" si="458"/>
        <v>-</v>
      </c>
      <c r="KX53" s="19" t="b">
        <f t="shared" ref="KX53:LM59" ca="1" si="477">OFFSET(KX$5,$B53,0)</f>
        <v>0</v>
      </c>
      <c r="KY53" s="19" t="str">
        <f t="shared" ca="1" si="477"/>
        <v>-</v>
      </c>
      <c r="KZ53" s="19" t="str">
        <f ca="1">OFFSET(KZ$5,$B53,0)</f>
        <v>-</v>
      </c>
      <c r="LA53" s="19" t="b">
        <f ca="1">OFFSET(LA$5,$B53,0)</f>
        <v>1</v>
      </c>
      <c r="LB53" s="19">
        <f t="shared" ca="1" si="477"/>
        <v>0.75</v>
      </c>
      <c r="LC53" s="19">
        <f t="shared" ca="1" si="477"/>
        <v>0.75</v>
      </c>
      <c r="LD53" s="19">
        <f t="shared" ca="1" si="477"/>
        <v>0.99</v>
      </c>
      <c r="LE53" s="19">
        <f t="shared" ca="1" si="477"/>
        <v>0.5</v>
      </c>
      <c r="LF53" s="19">
        <f t="shared" ca="1" si="477"/>
        <v>0</v>
      </c>
      <c r="LG53" s="19">
        <f t="shared" ca="1" si="477"/>
        <v>0</v>
      </c>
      <c r="LH53" s="19" t="str">
        <f t="shared" ca="1" si="477"/>
        <v>-</v>
      </c>
      <c r="LI53" s="19" t="str">
        <f t="shared" ca="1" si="477"/>
        <v>-</v>
      </c>
      <c r="LJ53" s="19" t="str">
        <f t="shared" ca="1" si="477"/>
        <v>-</v>
      </c>
      <c r="LK53" s="5">
        <f t="shared" ca="1" si="460"/>
        <v>1</v>
      </c>
      <c r="LL53" s="9"/>
      <c r="LM53" s="19">
        <f t="shared" ca="1" si="477"/>
        <v>70</v>
      </c>
      <c r="LN53" s="19">
        <f t="shared" ca="1" si="461"/>
        <v>50</v>
      </c>
      <c r="LO53" s="19">
        <f t="shared" ca="1" si="461"/>
        <v>80</v>
      </c>
      <c r="LP53" s="19">
        <f t="shared" ca="1" si="461"/>
        <v>50</v>
      </c>
      <c r="LQ53" s="5" t="b" cm="1">
        <f t="array" aca="1" ref="LQ53" ca="1">INDEX(i.meatgrid,$Q53,LQ$7)</f>
        <v>0</v>
      </c>
      <c r="LR53" s="5" t="b" cm="1">
        <f t="array" aca="1" ref="LR53" ca="1">INDEX(i.meatgrid,$Q53,LR$7)</f>
        <v>0</v>
      </c>
      <c r="LS53" s="5" cm="1">
        <f t="array" aca="1" ref="LS53" ca="1">INDEX(i.meatgrid,$Q53,LS$7)</f>
        <v>40</v>
      </c>
      <c r="LT53" s="5" t="str" cm="1">
        <f t="array" aca="1" ref="LT53" ca="1">INDEX(i.meatgrid,$Q53,LT$7)</f>
        <v>-</v>
      </c>
      <c r="LU53" s="19">
        <f t="shared" ca="1" si="462"/>
        <v>1</v>
      </c>
      <c r="LV53" s="5">
        <f t="shared" ca="1" si="463"/>
        <v>1</v>
      </c>
      <c r="LW53" s="5" cm="1">
        <f t="array" aca="1" ref="LW53" ca="1">INDEX(i.meatgrid,$Q53,LW$7)</f>
        <v>1</v>
      </c>
      <c r="LX53" s="5" cm="1">
        <f t="array" aca="1" ref="LX53" ca="1">INDEX(i.meatgrid,$Q53,LX$7)</f>
        <v>0</v>
      </c>
      <c r="LY53" s="5" cm="1">
        <f t="array" aca="1" ref="LY53" ca="1">INDEX(i.meatgrid,$Q53,LY$7)</f>
        <v>0</v>
      </c>
      <c r="LZ53" s="5" cm="1">
        <f t="array" aca="1" ref="LZ53" ca="1">INDEX(i.meatgrid,$Q53,LZ$7)</f>
        <v>0</v>
      </c>
      <c r="MA53" s="5" cm="1">
        <f t="array" aca="1" ref="MA53" ca="1">INDEX(i.meatgrid,$Q53,MA$7)</f>
        <v>0</v>
      </c>
      <c r="MB53" s="5" cm="1">
        <f t="array" aca="1" ref="MB53" ca="1">INDEX(i.meatgrid,$Q53,MB$7)</f>
        <v>1</v>
      </c>
      <c r="MC53" s="5" cm="1">
        <f t="array" aca="1" ref="MC53" ca="1">INDEX(i.meatgrid,$Q53,MC$7)</f>
        <v>1</v>
      </c>
      <c r="MD53" s="5" cm="1">
        <f t="array" aca="1" ref="MD53" ca="1">INDEX(i.meatgrid,$Q53,MD$7)</f>
        <v>1</v>
      </c>
      <c r="ME53" s="19">
        <f t="shared" ca="1" si="464"/>
        <v>1</v>
      </c>
      <c r="MF53" s="9"/>
      <c r="MG53" s="19" t="b">
        <f t="shared" ca="1" si="465"/>
        <v>0</v>
      </c>
      <c r="MH53" s="19" t="b">
        <f t="shared" ca="1" si="465"/>
        <v>0</v>
      </c>
      <c r="MI53" s="19">
        <f t="shared" ca="1" si="465"/>
        <v>1</v>
      </c>
      <c r="MJ53" s="19">
        <f t="shared" ca="1" si="465"/>
        <v>0.75</v>
      </c>
      <c r="MK53" s="19">
        <f t="shared" ca="1" si="465"/>
        <v>0.75</v>
      </c>
      <c r="ML53" s="19">
        <f t="shared" ca="1" si="465"/>
        <v>0.8</v>
      </c>
      <c r="MM53" s="19">
        <f t="shared" ca="1" si="465"/>
        <v>0.82499999999999996</v>
      </c>
      <c r="MN53" s="19">
        <f t="shared" ca="1" si="465"/>
        <v>0.875</v>
      </c>
      <c r="MO53" s="19">
        <f t="shared" ca="1" si="465"/>
        <v>0.9</v>
      </c>
      <c r="MP53" s="19">
        <f t="shared" ca="1" si="465"/>
        <v>1</v>
      </c>
      <c r="MQ53" s="19">
        <f t="shared" ca="1" si="465"/>
        <v>0.875</v>
      </c>
      <c r="MR53" s="19" t="b">
        <f t="shared" ca="1" si="465"/>
        <v>1</v>
      </c>
      <c r="MS53" s="19">
        <f t="shared" ca="1" si="466"/>
        <v>74.989999999999995</v>
      </c>
      <c r="MT53" s="19" t="str">
        <f t="shared" ca="1" si="466"/>
        <v>-</v>
      </c>
      <c r="MU53" s="19" t="str">
        <f t="shared" ca="1" si="466"/>
        <v>-</v>
      </c>
      <c r="MV53" s="19" t="str">
        <f t="shared" ca="1" si="466"/>
        <v>-</v>
      </c>
      <c r="MW53" s="19" t="str">
        <f t="shared" ca="1" si="466"/>
        <v>-</v>
      </c>
      <c r="MX53" s="19" t="str">
        <f t="shared" ca="1" si="466"/>
        <v>-</v>
      </c>
      <c r="MY53" s="19" t="str">
        <f t="shared" ca="1" si="466"/>
        <v>-</v>
      </c>
      <c r="MZ53" s="19" t="str">
        <f t="shared" ca="1" si="466"/>
        <v>-</v>
      </c>
      <c r="NA53" s="19">
        <f t="shared" ca="1" si="466"/>
        <v>36.99</v>
      </c>
      <c r="NB53" s="19">
        <f t="shared" ca="1" si="466"/>
        <v>36.99</v>
      </c>
      <c r="NC53" s="19" t="str">
        <f t="shared" ca="1" si="466"/>
        <v>-</v>
      </c>
      <c r="ND53" s="19" t="str">
        <f t="shared" ca="1" si="466"/>
        <v>-</v>
      </c>
      <c r="NE53" s="19" t="str">
        <f t="shared" ca="1" si="466"/>
        <v>-</v>
      </c>
      <c r="NF53" s="19" t="str">
        <f t="shared" ca="1" si="466"/>
        <v>-</v>
      </c>
      <c r="NG53" s="19" t="str">
        <f t="shared" ca="1" si="466"/>
        <v>-</v>
      </c>
      <c r="NH53" s="19">
        <f t="shared" ca="1" si="466"/>
        <v>49.99</v>
      </c>
      <c r="NI53" s="19">
        <f t="shared" ca="1" si="466"/>
        <v>49.99</v>
      </c>
      <c r="NJ53" s="19">
        <f t="shared" ca="1" si="466"/>
        <v>49.99</v>
      </c>
      <c r="NK53" s="19">
        <f t="shared" ca="1" si="466"/>
        <v>49.99</v>
      </c>
      <c r="NL53" s="19">
        <f t="shared" ca="1" si="466"/>
        <v>49.99</v>
      </c>
      <c r="NM53" s="19">
        <f t="shared" ca="1" si="466"/>
        <v>49.99</v>
      </c>
      <c r="NN53" s="19">
        <f t="shared" ca="1" si="466"/>
        <v>49.99</v>
      </c>
      <c r="NO53" s="19">
        <f t="shared" ca="1" si="466"/>
        <v>49.99</v>
      </c>
      <c r="NP53" s="19">
        <f t="shared" ca="1" si="466"/>
        <v>412.99</v>
      </c>
      <c r="NQ53" s="19">
        <f t="shared" ca="1" si="466"/>
        <v>412.99</v>
      </c>
      <c r="NR53" s="19" t="str">
        <f t="shared" ca="1" si="466"/>
        <v>-</v>
      </c>
      <c r="NS53" s="19" t="str">
        <f t="shared" ca="1" si="466"/>
        <v>-</v>
      </c>
      <c r="NT53" s="19" t="str">
        <f t="shared" ca="1" si="466"/>
        <v>-</v>
      </c>
      <c r="NU53" s="19" t="str">
        <f t="shared" ca="1" si="466"/>
        <v>-</v>
      </c>
      <c r="NV53" s="19" t="str">
        <f t="shared" ca="1" si="466"/>
        <v>-</v>
      </c>
      <c r="NW53" s="19">
        <f t="shared" ca="1" si="466"/>
        <v>6.8900000000000006</v>
      </c>
      <c r="NX53" s="19">
        <f t="shared" ca="1" si="466"/>
        <v>6.8900000000000006</v>
      </c>
      <c r="NY53" s="19">
        <f t="shared" ca="1" si="466"/>
        <v>6.8900000000000006</v>
      </c>
      <c r="NZ53" s="19">
        <f t="shared" ca="1" si="466"/>
        <v>6.8900000000000006</v>
      </c>
      <c r="OA53" s="19">
        <f t="shared" ca="1" si="466"/>
        <v>6.8900000000000006</v>
      </c>
      <c r="OB53" s="19">
        <f t="shared" ca="1" si="466"/>
        <v>6.8900000000000006</v>
      </c>
      <c r="OC53" s="19">
        <f t="shared" ca="1" si="466"/>
        <v>6.8900000000000006</v>
      </c>
      <c r="OD53" s="19">
        <f t="shared" ca="1" si="466"/>
        <v>6.8900000000000006</v>
      </c>
      <c r="OE53" s="19">
        <f t="shared" ca="1" si="466"/>
        <v>346.99</v>
      </c>
      <c r="OF53" s="19">
        <f t="shared" ca="1" si="466"/>
        <v>346.99</v>
      </c>
      <c r="OG53" s="19" t="str">
        <f t="shared" ca="1" si="466"/>
        <v>-</v>
      </c>
      <c r="OH53" s="19" t="str">
        <f t="shared" ca="1" si="466"/>
        <v>-</v>
      </c>
      <c r="OI53" s="19" t="str">
        <f t="shared" ca="1" si="466"/>
        <v>-</v>
      </c>
      <c r="OJ53" s="19" t="str">
        <f t="shared" ca="1" si="466"/>
        <v>-</v>
      </c>
      <c r="OK53" s="19" t="str">
        <f t="shared" ca="1" si="466"/>
        <v>-</v>
      </c>
      <c r="OL53" s="19">
        <f t="shared" ca="1" si="466"/>
        <v>0</v>
      </c>
      <c r="OM53" s="24">
        <v>0</v>
      </c>
    </row>
    <row r="54" spans="1:40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4</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IF($IG54=0," FWM","")&amp;IF($IG54=1," MWM","")&amp;IF($IG54=5," Mat","")&amp;IF($IH54=TRUE,"&amp;BBT","    ")          &amp; " Day"&amp;INDEX(i.DOY,$N54,1)
&amp; " Scan"&amp;TEXT($O54,"0")        &amp;" "&amp; INDEX(DataMaster!$B$98:$B$103,$Q54,0)
&amp; " WP"&amp;TEXT($LU54*100,"000p")           &amp; " MP"&amp;TEXT($LV54*100,"000p")           &amp; " GP"&amp;TEXT($ME54*100,"000p")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0">OFFSET(AO54,-1,0)</f>
        <v>-</v>
      </c>
      <c r="AP54" s="237" t="str">
        <f t="shared" ca="1" si="480"/>
        <v>-</v>
      </c>
      <c r="AQ54" s="237" t="str">
        <f t="shared" ca="1" si="480"/>
        <v>-</v>
      </c>
      <c r="AR54" s="237" t="str">
        <f t="shared" ca="1" si="480"/>
        <v>-</v>
      </c>
      <c r="AS54" s="237" t="str">
        <f t="shared" ca="1" si="480"/>
        <v>-</v>
      </c>
      <c r="AT54" s="237" t="str">
        <f t="shared" ca="1" si="480"/>
        <v>-</v>
      </c>
      <c r="AU54" s="237" t="str">
        <f t="shared" ca="1" si="480"/>
        <v>-</v>
      </c>
      <c r="AV54" s="237" t="str">
        <f t="shared" ca="1" si="480"/>
        <v>-</v>
      </c>
      <c r="AW54" s="9"/>
      <c r="AX54" s="5" t="b">
        <f t="shared" ca="1" si="433"/>
        <v>1</v>
      </c>
      <c r="AY54" s="5" t="str">
        <f t="shared" ca="1" si="433"/>
        <v>-</v>
      </c>
      <c r="AZ54" s="5" t="str">
        <f t="shared" ca="1" si="433"/>
        <v>-</v>
      </c>
      <c r="BA54" s="5" t="str">
        <f t="shared" ca="1" si="433"/>
        <v>-</v>
      </c>
      <c r="BB54" s="5" t="b">
        <f t="shared" ca="1" si="433"/>
        <v>0</v>
      </c>
      <c r="BC54" s="144">
        <f t="shared" ca="1" si="433"/>
        <v>0.25</v>
      </c>
      <c r="BD54" s="19" t="b">
        <f t="shared" ca="1" si="434"/>
        <v>1</v>
      </c>
      <c r="BE54" s="9"/>
      <c r="BF54" s="5" t="str">
        <f t="shared" ca="1" si="435"/>
        <v>-</v>
      </c>
      <c r="BG54" s="19" t="str">
        <f t="shared" ca="1" si="436"/>
        <v>-</v>
      </c>
      <c r="BH54" s="19" t="str">
        <f t="shared" ca="1" si="436"/>
        <v>-</v>
      </c>
      <c r="BI54" s="19" t="str">
        <f t="shared" ca="1" si="436"/>
        <v>-</v>
      </c>
      <c r="BJ54" s="5" t="str">
        <f t="shared" ca="1" si="437"/>
        <v>-</v>
      </c>
      <c r="BK54" s="19" t="str">
        <f t="shared" ca="1" si="438"/>
        <v>-</v>
      </c>
      <c r="BL54" s="5" t="str">
        <f t="shared" ca="1" si="439"/>
        <v>-</v>
      </c>
      <c r="BM54" s="19" t="str">
        <f t="shared" ca="1" si="440"/>
        <v>-</v>
      </c>
      <c r="BN54" s="19" t="str">
        <f t="shared" ca="1" si="440"/>
        <v>-</v>
      </c>
      <c r="BO54" s="19" t="str">
        <f t="shared" ca="1" si="440"/>
        <v>-</v>
      </c>
      <c r="BP54" s="5" t="str">
        <f t="shared" ca="1" si="441"/>
        <v>-</v>
      </c>
      <c r="BQ54" s="9"/>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19" t="str">
        <f t="shared" ca="1" si="442"/>
        <v>-</v>
      </c>
      <c r="CA54" s="19" t="str">
        <f t="shared" ca="1" si="442"/>
        <v>-</v>
      </c>
      <c r="CB54" s="9"/>
      <c r="CC54" s="237" t="b">
        <f ca="1">OFFSET(CC54,-1,0)</f>
        <v>1</v>
      </c>
      <c r="CD54" s="12" t="b">
        <v>0</v>
      </c>
      <c r="CE54" s="237" t="b">
        <f ca="1">OFFSET(CE54,-1,0)</f>
        <v>1</v>
      </c>
      <c r="CF54" s="251">
        <f t="shared" ref="CF54:CF59" ca="1" si="481">IF(OFFSET($E54,-1,0),OFFSET($CJ54,-1,0),OFFSET(CF54,-1,0))</f>
        <v>2234102</v>
      </c>
      <c r="CG54" s="237" t="b">
        <f ca="1">OFFSET(CG54,-1,0)</f>
        <v>0</v>
      </c>
      <c r="CH54" s="12" t="s">
        <v>34</v>
      </c>
      <c r="CI54" s="19" t="b">
        <f t="shared" ca="1" si="470"/>
        <v>1</v>
      </c>
      <c r="CJ54" s="237">
        <f t="shared" ref="CJ54:CJ59" ca="1" si="482">OFFSET(CJ54,-1,0)+1</f>
        <v>2234103</v>
      </c>
      <c r="CK54" s="19" t="str">
        <f t="shared" ca="1" si="470"/>
        <v>-</v>
      </c>
      <c r="CL54" s="19">
        <f t="shared" ca="1" si="470"/>
        <v>1</v>
      </c>
      <c r="CM54" s="19">
        <f t="shared" ca="1" si="470"/>
        <v>1</v>
      </c>
      <c r="CN54" s="9"/>
      <c r="CO54" s="444">
        <f t="shared" ca="1" si="444"/>
        <v>652</v>
      </c>
      <c r="CP54" s="444">
        <f t="shared" ca="1" si="444"/>
        <v>686</v>
      </c>
      <c r="CQ54" s="444">
        <f t="shared" ca="1" si="444"/>
        <v>721</v>
      </c>
      <c r="CR54" s="152">
        <f t="shared" ca="1" si="445"/>
        <v>378</v>
      </c>
      <c r="CS54" s="152">
        <f t="shared" ca="1" si="445"/>
        <v>413</v>
      </c>
      <c r="CT54" s="152">
        <f t="shared" ca="1" si="445"/>
        <v>448</v>
      </c>
      <c r="CU54" s="19" t="str">
        <f t="shared" ca="1" si="446"/>
        <v>-</v>
      </c>
      <c r="CV54" s="12" t="b">
        <v>0</v>
      </c>
      <c r="CW54" s="12" t="b">
        <v>1</v>
      </c>
      <c r="CX54" s="12" t="b">
        <v>0</v>
      </c>
      <c r="CY54" s="12" t="b">
        <v>0</v>
      </c>
      <c r="CZ54" s="19" t="b">
        <f t="shared" ca="1" si="446"/>
        <v>1</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6"/>
        <v>0</v>
      </c>
      <c r="DK54" s="19">
        <f t="shared" ca="1" si="446"/>
        <v>0</v>
      </c>
      <c r="DL54" s="19">
        <f t="shared" ca="1" si="447"/>
        <v>0</v>
      </c>
      <c r="DM54" s="12">
        <v>3</v>
      </c>
      <c r="DN54" s="12">
        <v>3</v>
      </c>
      <c r="DO54" s="19">
        <f t="shared" ref="DO54:DR59" ca="1" si="483">OFFSET(DO$5,$B54,0)</f>
        <v>0</v>
      </c>
      <c r="DP54" s="12">
        <v>2</v>
      </c>
      <c r="DQ54" s="12">
        <v>-2</v>
      </c>
      <c r="DR54" s="19" t="str">
        <f t="shared" ca="1" si="447"/>
        <v>-</v>
      </c>
      <c r="DS54" s="19" t="str">
        <f t="shared" ca="1" si="447"/>
        <v>-</v>
      </c>
      <c r="DT54" s="19" t="str">
        <f t="shared" ca="1" si="447"/>
        <v>-</v>
      </c>
      <c r="DU54" s="251">
        <f t="shared" ca="1" si="471"/>
        <v>0</v>
      </c>
      <c r="DV54" s="251">
        <f t="shared" ref="DV54:DV58" si="484">DP54</f>
        <v>2</v>
      </c>
      <c r="DW54" s="251">
        <f t="shared" si="472"/>
        <v>-2</v>
      </c>
      <c r="DX54" s="19" t="str">
        <f t="shared" ca="1" si="447"/>
        <v>-</v>
      </c>
      <c r="DY54" s="19" t="str">
        <f t="shared" ca="1" si="447"/>
        <v>-</v>
      </c>
      <c r="DZ54" s="19" t="str">
        <f t="shared" ca="1" si="447"/>
        <v>-</v>
      </c>
      <c r="EA54" s="19" t="str">
        <f t="shared" ca="1" si="447"/>
        <v>-</v>
      </c>
      <c r="EB54" s="19" t="str">
        <f t="shared" ca="1" si="447"/>
        <v>-</v>
      </c>
      <c r="EC54" s="19" t="str">
        <f t="shared" ca="1" si="447"/>
        <v>-</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19">
        <f t="shared" ca="1" si="450"/>
        <v>0</v>
      </c>
      <c r="HX54" s="19">
        <f t="shared" ca="1" si="450"/>
        <v>0</v>
      </c>
      <c r="HY54" s="19">
        <f t="shared" ca="1" si="450"/>
        <v>0</v>
      </c>
      <c r="HZ54" s="19">
        <f t="shared" ca="1" si="450"/>
        <v>0</v>
      </c>
      <c r="IA54" s="19">
        <f t="shared" ca="1" si="450"/>
        <v>0</v>
      </c>
      <c r="IB54" s="19">
        <f t="shared" ca="1" si="450"/>
        <v>0</v>
      </c>
      <c r="IC54" s="19">
        <f t="shared" ca="1" si="450"/>
        <v>0</v>
      </c>
      <c r="ID54" s="19">
        <f t="shared" ca="1" si="450"/>
        <v>0</v>
      </c>
      <c r="IE54" s="5">
        <f t="shared" ca="1" si="451"/>
        <v>67</v>
      </c>
      <c r="IF54" s="9"/>
      <c r="IG54" s="5">
        <f t="shared" ca="1" si="452"/>
        <v>1</v>
      </c>
      <c r="IH54" s="5" t="b">
        <f t="shared" ca="1" si="452"/>
        <v>0</v>
      </c>
      <c r="II54" s="19">
        <f t="shared" ca="1" si="453"/>
        <v>0</v>
      </c>
      <c r="IJ54" s="5">
        <f t="shared" ca="1" si="452"/>
        <v>55</v>
      </c>
      <c r="IK54" s="19">
        <f t="shared" ca="1" si="453"/>
        <v>1</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1</v>
      </c>
      <c r="JH54" s="19">
        <f t="shared" ca="1" si="453"/>
        <v>0</v>
      </c>
      <c r="JI54" s="19">
        <f t="shared" ca="1" si="453"/>
        <v>1</v>
      </c>
      <c r="JJ54" s="9"/>
      <c r="JK54" s="5" t="b">
        <f t="shared" ca="1" si="454"/>
        <v>0</v>
      </c>
      <c r="JL54" s="5" t="b">
        <f t="shared" ca="1" si="455"/>
        <v>0</v>
      </c>
      <c r="JM54" s="5" t="b">
        <f t="shared" ca="1" si="455"/>
        <v>0</v>
      </c>
      <c r="JN54" s="5" t="b">
        <f t="shared" ca="1" si="455"/>
        <v>1</v>
      </c>
      <c r="JO54" s="144">
        <f t="shared" ca="1" si="473"/>
        <v>1</v>
      </c>
      <c r="JP54" s="144">
        <f t="shared" ca="1" si="473"/>
        <v>1</v>
      </c>
      <c r="JQ54" s="19" t="str">
        <f t="shared" ca="1" si="474"/>
        <v>-</v>
      </c>
      <c r="JR54" s="19" t="str">
        <f t="shared" ca="1" si="474"/>
        <v>-</v>
      </c>
      <c r="JS54" s="19" t="str">
        <f t="shared" ca="1" si="474"/>
        <v>-</v>
      </c>
      <c r="JT54" s="19" t="str">
        <f t="shared" ca="1" si="474"/>
        <v>-</v>
      </c>
      <c r="JU54" s="19">
        <f t="shared" ca="1" si="474"/>
        <v>1</v>
      </c>
      <c r="JV54" s="19">
        <f t="shared" ca="1" si="474"/>
        <v>0.66</v>
      </c>
      <c r="JW54" s="19" t="str">
        <f t="shared" ca="1" si="474"/>
        <v>-</v>
      </c>
      <c r="JX54" s="5" t="b" cm="1">
        <f t="array" aca="1" ref="JX54" ca="1">IF(OR(JY54:KF54&lt;&gt;"-"),TRUE,"-")</f>
        <v>1</v>
      </c>
      <c r="JY54" s="237">
        <f t="shared" ref="JY54:KF59" ca="1" si="485">OFFSET(JY54,-1,0)</f>
        <v>2</v>
      </c>
      <c r="JZ54" s="237">
        <f t="shared" ca="1" si="485"/>
        <v>2</v>
      </c>
      <c r="KA54" s="237">
        <f t="shared" ca="1" si="485"/>
        <v>2</v>
      </c>
      <c r="KB54" s="237">
        <f t="shared" ca="1" si="485"/>
        <v>2</v>
      </c>
      <c r="KC54" s="237">
        <f t="shared" ca="1" si="485"/>
        <v>2</v>
      </c>
      <c r="KD54" s="237">
        <f t="shared" ca="1" si="485"/>
        <v>2</v>
      </c>
      <c r="KE54" s="237">
        <f t="shared" ca="1" si="485"/>
        <v>2</v>
      </c>
      <c r="KF54" s="237">
        <f t="shared" ca="1" si="485"/>
        <v>2</v>
      </c>
      <c r="KG54" s="5" t="str">
        <f t="array" aca="1" ref="KG54" ca="1">IF(OR(KH54:KN54&lt;&gt;"-"),TRUE,"-")</f>
        <v>-</v>
      </c>
      <c r="KH54" s="19" t="str">
        <f t="shared" ca="1" si="476"/>
        <v>-</v>
      </c>
      <c r="KI54" s="19" t="str">
        <f t="shared" ca="1" si="476"/>
        <v>-</v>
      </c>
      <c r="KJ54" s="19" t="str">
        <f t="shared" ca="1" si="476"/>
        <v>-</v>
      </c>
      <c r="KK54" s="19" t="str">
        <f t="shared" ca="1" si="476"/>
        <v>-</v>
      </c>
      <c r="KL54" s="19" t="str">
        <f t="shared" ca="1" si="476"/>
        <v>-</v>
      </c>
      <c r="KM54" s="19" t="str">
        <f t="shared" ca="1" si="476"/>
        <v>-</v>
      </c>
      <c r="KN54" s="19" t="str">
        <f t="shared" ca="1" si="476"/>
        <v>-</v>
      </c>
      <c r="KO54" s="19" t="b">
        <f t="shared" ca="1" si="476"/>
        <v>0</v>
      </c>
      <c r="KP54" s="144">
        <f t="shared" ca="1" si="457"/>
        <v>2</v>
      </c>
      <c r="KQ54" s="19">
        <f t="shared" ca="1" si="476"/>
        <v>2</v>
      </c>
      <c r="KR54" s="19" t="b">
        <f t="shared" ca="1" si="476"/>
        <v>0</v>
      </c>
      <c r="KS54" s="19" t="str">
        <f t="shared" ca="1" si="476"/>
        <v>-</v>
      </c>
      <c r="KT54" s="5" t="str">
        <f t="shared" ca="1" si="458"/>
        <v>-</v>
      </c>
      <c r="KU54" s="5" t="str">
        <f t="shared" ca="1" si="458"/>
        <v>-</v>
      </c>
      <c r="KV54" s="5" t="str">
        <f t="shared" ca="1" si="458"/>
        <v>-</v>
      </c>
      <c r="KW54" s="5" t="str">
        <f t="shared" ca="1" si="458"/>
        <v>-</v>
      </c>
      <c r="KX54" s="19" t="b">
        <f t="shared" ca="1" si="477"/>
        <v>0</v>
      </c>
      <c r="KY54" s="19" t="str">
        <f t="shared" ca="1" si="477"/>
        <v>-</v>
      </c>
      <c r="KZ54" s="19" t="str">
        <f ca="1">OFFSET(KZ$5,$B54,0)</f>
        <v>-</v>
      </c>
      <c r="LA54" s="19" t="b">
        <f ca="1">OFFSET(LA$5,$B54,0)</f>
        <v>1</v>
      </c>
      <c r="LB54" s="19">
        <f t="shared" ca="1" si="477"/>
        <v>0.75</v>
      </c>
      <c r="LC54" s="19">
        <f t="shared" ca="1" si="477"/>
        <v>0.75</v>
      </c>
      <c r="LD54" s="19">
        <f t="shared" ca="1" si="477"/>
        <v>0.99</v>
      </c>
      <c r="LE54" s="19">
        <f t="shared" ca="1" si="477"/>
        <v>0.5</v>
      </c>
      <c r="LF54" s="19">
        <f t="shared" ca="1" si="477"/>
        <v>0</v>
      </c>
      <c r="LG54" s="19">
        <f t="shared" ca="1" si="477"/>
        <v>0</v>
      </c>
      <c r="LH54" s="19" t="str">
        <f t="shared" ca="1" si="477"/>
        <v>-</v>
      </c>
      <c r="LI54" s="19" t="str">
        <f t="shared" ca="1" si="477"/>
        <v>-</v>
      </c>
      <c r="LJ54" s="19" t="str">
        <f t="shared" ca="1" si="477"/>
        <v>-</v>
      </c>
      <c r="LK54" s="5">
        <f t="shared" ca="1" si="460"/>
        <v>1</v>
      </c>
      <c r="LL54" s="9"/>
      <c r="LM54" s="19">
        <f t="shared" ca="1" si="477"/>
        <v>70</v>
      </c>
      <c r="LN54" s="19">
        <f t="shared" ca="1" si="461"/>
        <v>50</v>
      </c>
      <c r="LO54" s="19">
        <f t="shared" ca="1" si="461"/>
        <v>80</v>
      </c>
      <c r="LP54" s="19">
        <f t="shared" ca="1" si="461"/>
        <v>50</v>
      </c>
      <c r="LQ54" s="5" t="b" cm="1">
        <f t="array" aca="1" ref="LQ54" ca="1">INDEX(i.meatgrid,$Q54,LQ$7)</f>
        <v>0</v>
      </c>
      <c r="LR54" s="5" t="b" cm="1">
        <f t="array" aca="1" ref="LR54" ca="1">INDEX(i.meatgrid,$Q54,LR$7)</f>
        <v>0</v>
      </c>
      <c r="LS54" s="5" cm="1">
        <f t="array" aca="1" ref="LS54" ca="1">INDEX(i.meatgrid,$Q54,LS$7)</f>
        <v>40</v>
      </c>
      <c r="LT54" s="5" t="str" cm="1">
        <f t="array" aca="1" ref="LT54" ca="1">INDEX(i.meatgrid,$Q54,LT$7)</f>
        <v>-</v>
      </c>
      <c r="LU54" s="19">
        <f t="shared" ca="1" si="462"/>
        <v>1</v>
      </c>
      <c r="LV54" s="5">
        <f t="shared" ca="1" si="463"/>
        <v>1</v>
      </c>
      <c r="LW54" s="5" cm="1">
        <f t="array" aca="1" ref="LW54" ca="1">INDEX(i.meatgrid,$Q54,LW$7)</f>
        <v>1</v>
      </c>
      <c r="LX54" s="5" cm="1">
        <f t="array" aca="1" ref="LX54" ca="1">INDEX(i.meatgrid,$Q54,LX$7)</f>
        <v>0</v>
      </c>
      <c r="LY54" s="5" cm="1">
        <f t="array" aca="1" ref="LY54" ca="1">INDEX(i.meatgrid,$Q54,LY$7)</f>
        <v>0</v>
      </c>
      <c r="LZ54" s="5" cm="1">
        <f t="array" aca="1" ref="LZ54" ca="1">INDEX(i.meatgrid,$Q54,LZ$7)</f>
        <v>0</v>
      </c>
      <c r="MA54" s="5" cm="1">
        <f t="array" aca="1" ref="MA54" ca="1">INDEX(i.meatgrid,$Q54,MA$7)</f>
        <v>0</v>
      </c>
      <c r="MB54" s="5" cm="1">
        <f t="array" aca="1" ref="MB54" ca="1">INDEX(i.meatgrid,$Q54,MB$7)</f>
        <v>1</v>
      </c>
      <c r="MC54" s="5" cm="1">
        <f t="array" aca="1" ref="MC54" ca="1">INDEX(i.meatgrid,$Q54,MC$7)</f>
        <v>1</v>
      </c>
      <c r="MD54" s="5" cm="1">
        <f t="array" aca="1" ref="MD54" ca="1">INDEX(i.meatgrid,$Q54,MD$7)</f>
        <v>1</v>
      </c>
      <c r="ME54" s="19">
        <f t="shared" ca="1" si="464"/>
        <v>1</v>
      </c>
      <c r="MF54" s="9"/>
      <c r="MG54" s="19" t="b">
        <f t="shared" ca="1" si="465"/>
        <v>0</v>
      </c>
      <c r="MH54" s="19" t="b">
        <f t="shared" ca="1" si="465"/>
        <v>0</v>
      </c>
      <c r="MI54" s="19">
        <f t="shared" ca="1" si="465"/>
        <v>1</v>
      </c>
      <c r="MJ54" s="19">
        <f t="shared" ca="1" si="465"/>
        <v>0.75</v>
      </c>
      <c r="MK54" s="19">
        <f t="shared" ca="1" si="465"/>
        <v>0.75</v>
      </c>
      <c r="ML54" s="19">
        <f t="shared" ca="1" si="465"/>
        <v>0.8</v>
      </c>
      <c r="MM54" s="19">
        <f t="shared" ca="1" si="465"/>
        <v>0.82499999999999996</v>
      </c>
      <c r="MN54" s="19">
        <f t="shared" ca="1" si="465"/>
        <v>0.875</v>
      </c>
      <c r="MO54" s="19">
        <f t="shared" ca="1" si="465"/>
        <v>0.9</v>
      </c>
      <c r="MP54" s="19">
        <f t="shared" ca="1" si="465"/>
        <v>1</v>
      </c>
      <c r="MQ54" s="19">
        <f t="shared" ca="1" si="465"/>
        <v>0.875</v>
      </c>
      <c r="MR54" s="19" t="b">
        <f t="shared" ca="1" si="465"/>
        <v>1</v>
      </c>
      <c r="MS54" s="19">
        <f t="shared" ca="1" si="465"/>
        <v>74.989999999999995</v>
      </c>
      <c r="MT54" s="19" t="str">
        <f t="shared" ca="1" si="465"/>
        <v>-</v>
      </c>
      <c r="MU54" s="19" t="str">
        <f t="shared" ca="1" si="465"/>
        <v>-</v>
      </c>
      <c r="MV54" s="19" t="str">
        <f t="shared" ca="1" si="465"/>
        <v>-</v>
      </c>
      <c r="MW54" s="19" t="str">
        <f t="shared" ca="1" si="466"/>
        <v>-</v>
      </c>
      <c r="MX54" s="19" t="str">
        <f t="shared" ca="1" si="466"/>
        <v>-</v>
      </c>
      <c r="MY54" s="19" t="str">
        <f t="shared" ca="1" si="466"/>
        <v>-</v>
      </c>
      <c r="MZ54" s="19" t="str">
        <f t="shared" ca="1" si="466"/>
        <v>-</v>
      </c>
      <c r="NA54" s="19">
        <f t="shared" ca="1" si="466"/>
        <v>36.99</v>
      </c>
      <c r="NB54" s="19">
        <f t="shared" ca="1" si="466"/>
        <v>36.99</v>
      </c>
      <c r="NC54" s="19" t="str">
        <f t="shared" ca="1" si="466"/>
        <v>-</v>
      </c>
      <c r="ND54" s="19" t="str">
        <f t="shared" ca="1" si="466"/>
        <v>-</v>
      </c>
      <c r="NE54" s="19" t="str">
        <f t="shared" ca="1" si="466"/>
        <v>-</v>
      </c>
      <c r="NF54" s="19" t="str">
        <f t="shared" ca="1" si="466"/>
        <v>-</v>
      </c>
      <c r="NG54" s="19" t="str">
        <f t="shared" ca="1" si="466"/>
        <v>-</v>
      </c>
      <c r="NH54" s="19">
        <f t="shared" ca="1" si="466"/>
        <v>49.99</v>
      </c>
      <c r="NI54" s="19">
        <f t="shared" ca="1" si="466"/>
        <v>49.99</v>
      </c>
      <c r="NJ54" s="19">
        <f t="shared" ca="1" si="466"/>
        <v>49.99</v>
      </c>
      <c r="NK54" s="19">
        <f t="shared" ca="1" si="466"/>
        <v>49.99</v>
      </c>
      <c r="NL54" s="19">
        <f t="shared" ca="1" si="466"/>
        <v>49.99</v>
      </c>
      <c r="NM54" s="19">
        <f t="shared" ca="1" si="466"/>
        <v>49.99</v>
      </c>
      <c r="NN54" s="19">
        <f t="shared" ca="1" si="466"/>
        <v>49.99</v>
      </c>
      <c r="NO54" s="19">
        <f t="shared" ca="1" si="466"/>
        <v>49.99</v>
      </c>
      <c r="NP54" s="19">
        <f t="shared" ca="1" si="466"/>
        <v>412.99</v>
      </c>
      <c r="NQ54" s="19">
        <f t="shared" ca="1" si="466"/>
        <v>412.99</v>
      </c>
      <c r="NR54" s="19" t="str">
        <f t="shared" ca="1" si="466"/>
        <v>-</v>
      </c>
      <c r="NS54" s="19" t="str">
        <f t="shared" ca="1" si="466"/>
        <v>-</v>
      </c>
      <c r="NT54" s="19" t="str">
        <f t="shared" ca="1" si="466"/>
        <v>-</v>
      </c>
      <c r="NU54" s="19" t="str">
        <f t="shared" ca="1" si="466"/>
        <v>-</v>
      </c>
      <c r="NV54" s="19" t="str">
        <f t="shared" ca="1" si="466"/>
        <v>-</v>
      </c>
      <c r="NW54" s="19">
        <f t="shared" ca="1" si="466"/>
        <v>6.8900000000000006</v>
      </c>
      <c r="NX54" s="19">
        <f t="shared" ca="1" si="466"/>
        <v>6.8900000000000006</v>
      </c>
      <c r="NY54" s="19">
        <f t="shared" ca="1" si="466"/>
        <v>6.8900000000000006</v>
      </c>
      <c r="NZ54" s="19">
        <f t="shared" ca="1" si="466"/>
        <v>6.8900000000000006</v>
      </c>
      <c r="OA54" s="19">
        <f t="shared" ca="1" si="466"/>
        <v>6.8900000000000006</v>
      </c>
      <c r="OB54" s="19">
        <f t="shared" ca="1" si="466"/>
        <v>6.8900000000000006</v>
      </c>
      <c r="OC54" s="19">
        <f t="shared" ca="1" si="466"/>
        <v>6.8900000000000006</v>
      </c>
      <c r="OD54" s="19">
        <f t="shared" ca="1" si="466"/>
        <v>6.8900000000000006</v>
      </c>
      <c r="OE54" s="19">
        <f t="shared" ca="1" si="466"/>
        <v>346.99</v>
      </c>
      <c r="OF54" s="19">
        <f t="shared" ca="1" si="466"/>
        <v>346.99</v>
      </c>
      <c r="OG54" s="19" t="str">
        <f t="shared" ca="1" si="466"/>
        <v>-</v>
      </c>
      <c r="OH54" s="19" t="str">
        <f t="shared" ca="1" si="466"/>
        <v>-</v>
      </c>
      <c r="OI54" s="19" t="str">
        <f t="shared" ca="1" si="466"/>
        <v>-</v>
      </c>
      <c r="OJ54" s="19" t="str">
        <f t="shared" ca="1" si="466"/>
        <v>-</v>
      </c>
      <c r="OK54" s="19" t="str">
        <f t="shared" ca="1" si="466"/>
        <v>-</v>
      </c>
      <c r="OL54" s="19">
        <f t="shared" ca="1" si="466"/>
        <v>0</v>
      </c>
      <c r="OM54" s="24">
        <v>0</v>
      </c>
    </row>
    <row r="55" spans="1:40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4</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IF($IG55=0," FWM","")&amp;IF($IG55=1," MWM","")&amp;IF($IG55=5," Mat","")&amp;IF($IH55=TRUE,"&amp;BBT","    ")          &amp; " Day"&amp;INDEX(i.DOY,$N55,1)
&amp; " Scan"&amp;TEXT($O55,"0")        &amp;" "&amp; INDEX(DataMaster!$B$98:$B$103,$Q55,0)
&amp; " WP"&amp;TEXT($LU55*100,"000p")           &amp; " MP"&amp;TEXT($LV55*100,"000p")           &amp; " GP"&amp;TEXT($ME55*100,"000p")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237" t="str">
        <f t="shared" ca="1" si="480"/>
        <v>-</v>
      </c>
      <c r="AV55" s="237" t="str">
        <f t="shared" ca="1" si="480"/>
        <v>-</v>
      </c>
      <c r="AW55" s="9"/>
      <c r="AX55" s="5" t="b">
        <f t="shared" ca="1" si="433"/>
        <v>1</v>
      </c>
      <c r="AY55" s="5" t="str">
        <f t="shared" ca="1" si="433"/>
        <v>-</v>
      </c>
      <c r="AZ55" s="5" t="str">
        <f t="shared" ca="1" si="433"/>
        <v>-</v>
      </c>
      <c r="BA55" s="5" t="str">
        <f t="shared" ca="1" si="433"/>
        <v>-</v>
      </c>
      <c r="BB55" s="5" t="b">
        <f t="shared" ca="1" si="433"/>
        <v>0</v>
      </c>
      <c r="BC55" s="144">
        <f t="shared" ca="1" si="433"/>
        <v>0.25</v>
      </c>
      <c r="BD55" s="19" t="b">
        <f t="shared" ca="1" si="434"/>
        <v>1</v>
      </c>
      <c r="BE55" s="9"/>
      <c r="BF55" s="5" t="str">
        <f t="shared" ca="1" si="435"/>
        <v>-</v>
      </c>
      <c r="BG55" s="19" t="str">
        <f t="shared" ca="1" si="436"/>
        <v>-</v>
      </c>
      <c r="BH55" s="19" t="str">
        <f t="shared" ca="1" si="436"/>
        <v>-</v>
      </c>
      <c r="BI55" s="19" t="str">
        <f t="shared" ca="1" si="436"/>
        <v>-</v>
      </c>
      <c r="BJ55" s="5" t="str">
        <f t="shared" ca="1" si="437"/>
        <v>-</v>
      </c>
      <c r="BK55" s="19" t="str">
        <f t="shared" ca="1" si="438"/>
        <v>-</v>
      </c>
      <c r="BL55" s="5" t="str">
        <f t="shared" ca="1" si="439"/>
        <v>-</v>
      </c>
      <c r="BM55" s="19" t="str">
        <f t="shared" ca="1" si="440"/>
        <v>-</v>
      </c>
      <c r="BN55" s="19" t="str">
        <f t="shared" ca="1" si="440"/>
        <v>-</v>
      </c>
      <c r="BO55" s="19" t="str">
        <f t="shared" ca="1" si="440"/>
        <v>-</v>
      </c>
      <c r="BP55" s="5" t="str">
        <f t="shared" ca="1" si="441"/>
        <v>-</v>
      </c>
      <c r="BQ55" s="9"/>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19" t="str">
        <f t="shared" ca="1" si="442"/>
        <v>-</v>
      </c>
      <c r="CA55" s="19" t="str">
        <f t="shared" ca="1" si="442"/>
        <v>-</v>
      </c>
      <c r="CB55" s="9"/>
      <c r="CC55" s="237" t="b">
        <f ca="1">OFFSET(CC55,-1,0)</f>
        <v>1</v>
      </c>
      <c r="CD55" s="12" t="b">
        <v>0</v>
      </c>
      <c r="CE55" s="237" t="b">
        <f ca="1">OFFSET(CE55,-1,0)</f>
        <v>1</v>
      </c>
      <c r="CF55" s="251">
        <f t="shared" ca="1" si="481"/>
        <v>2234103</v>
      </c>
      <c r="CG55" s="237" t="b">
        <f ca="1">OFFSET(CG55,-1,0)</f>
        <v>0</v>
      </c>
      <c r="CH55" s="12" t="s">
        <v>34</v>
      </c>
      <c r="CI55" s="19" t="b">
        <f t="shared" ca="1" si="470"/>
        <v>1</v>
      </c>
      <c r="CJ55" s="237">
        <f t="shared" ca="1" si="482"/>
        <v>2234104</v>
      </c>
      <c r="CK55" s="19" t="str">
        <f t="shared" ca="1" si="470"/>
        <v>-</v>
      </c>
      <c r="CL55" s="19">
        <f t="shared" ca="1" si="470"/>
        <v>1</v>
      </c>
      <c r="CM55" s="19">
        <f t="shared" ca="1" si="470"/>
        <v>1</v>
      </c>
      <c r="CN55" s="9"/>
      <c r="CO55" s="444">
        <f t="shared" ca="1" si="444"/>
        <v>652</v>
      </c>
      <c r="CP55" s="444">
        <f t="shared" ca="1" si="444"/>
        <v>686</v>
      </c>
      <c r="CQ55" s="444">
        <f t="shared" ca="1" si="444"/>
        <v>721</v>
      </c>
      <c r="CR55" s="152">
        <f t="shared" ca="1" si="445"/>
        <v>378</v>
      </c>
      <c r="CS55" s="152">
        <f t="shared" ca="1" si="445"/>
        <v>413</v>
      </c>
      <c r="CT55" s="152">
        <f t="shared" ca="1" si="445"/>
        <v>448</v>
      </c>
      <c r="CU55" s="19" t="str">
        <f t="shared" ca="1" si="446"/>
        <v>-</v>
      </c>
      <c r="CV55" s="12" t="b">
        <v>0</v>
      </c>
      <c r="CW55" s="12" t="b">
        <v>0</v>
      </c>
      <c r="CX55" s="12" t="b">
        <v>0</v>
      </c>
      <c r="CY55" s="12" t="b">
        <v>1</v>
      </c>
      <c r="CZ55" s="19" t="b">
        <f t="shared" ca="1" si="446"/>
        <v>1</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6"/>
        <v>0</v>
      </c>
      <c r="DK55" s="19">
        <f t="shared" ca="1" si="446"/>
        <v>0</v>
      </c>
      <c r="DL55" s="19">
        <f t="shared" ca="1" si="447"/>
        <v>0</v>
      </c>
      <c r="DM55" s="12">
        <v>3</v>
      </c>
      <c r="DN55" s="12">
        <v>3</v>
      </c>
      <c r="DO55" s="19">
        <f t="shared" ca="1" si="483"/>
        <v>0</v>
      </c>
      <c r="DP55" s="12">
        <v>2</v>
      </c>
      <c r="DQ55" s="12">
        <v>-2</v>
      </c>
      <c r="DR55" s="19" t="str">
        <f t="shared" ca="1" si="447"/>
        <v>-</v>
      </c>
      <c r="DS55" s="19" t="str">
        <f t="shared" ca="1" si="447"/>
        <v>-</v>
      </c>
      <c r="DT55" s="19" t="str">
        <f t="shared" ca="1" si="447"/>
        <v>-</v>
      </c>
      <c r="DU55" s="251">
        <f t="shared" ca="1" si="471"/>
        <v>0</v>
      </c>
      <c r="DV55" s="251">
        <f t="shared" si="484"/>
        <v>2</v>
      </c>
      <c r="DW55" s="251">
        <f t="shared" si="472"/>
        <v>-2</v>
      </c>
      <c r="DX55" s="19" t="str">
        <f t="shared" ca="1" si="447"/>
        <v>-</v>
      </c>
      <c r="DY55" s="19" t="str">
        <f t="shared" ca="1" si="447"/>
        <v>-</v>
      </c>
      <c r="DZ55" s="19" t="str">
        <f t="shared" ca="1" si="447"/>
        <v>-</v>
      </c>
      <c r="EA55" s="19" t="str">
        <f t="shared" ca="1" si="447"/>
        <v>-</v>
      </c>
      <c r="EB55" s="19" t="str">
        <f t="shared" ca="1" si="447"/>
        <v>-</v>
      </c>
      <c r="EC55" s="19" t="str">
        <f t="shared" ca="1" si="447"/>
        <v>-</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19">
        <f t="shared" ca="1" si="450"/>
        <v>0</v>
      </c>
      <c r="HX55" s="19">
        <f t="shared" ca="1" si="450"/>
        <v>0</v>
      </c>
      <c r="HY55" s="19">
        <f t="shared" ca="1" si="450"/>
        <v>0</v>
      </c>
      <c r="HZ55" s="19">
        <f t="shared" ca="1" si="450"/>
        <v>0</v>
      </c>
      <c r="IA55" s="19">
        <f t="shared" ca="1" si="450"/>
        <v>0</v>
      </c>
      <c r="IB55" s="19">
        <f t="shared" ca="1" si="450"/>
        <v>0</v>
      </c>
      <c r="IC55" s="19">
        <f t="shared" ca="1" si="450"/>
        <v>0</v>
      </c>
      <c r="ID55" s="19">
        <f t="shared" ca="1" si="450"/>
        <v>0</v>
      </c>
      <c r="IE55" s="5">
        <f t="shared" ca="1" si="451"/>
        <v>67</v>
      </c>
      <c r="IF55" s="9"/>
      <c r="IG55" s="5">
        <f t="shared" ca="1" si="452"/>
        <v>1</v>
      </c>
      <c r="IH55" s="5" t="b">
        <f t="shared" ca="1" si="452"/>
        <v>0</v>
      </c>
      <c r="II55" s="19">
        <f t="shared" ca="1" si="453"/>
        <v>0</v>
      </c>
      <c r="IJ55" s="5">
        <f t="shared" ca="1" si="452"/>
        <v>55</v>
      </c>
      <c r="IK55" s="19">
        <f t="shared" ca="1" si="453"/>
        <v>1</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0</v>
      </c>
      <c r="IZ55" s="19">
        <f t="shared" ca="1" si="453"/>
        <v>0</v>
      </c>
      <c r="JA55" s="19">
        <f t="shared" ca="1" si="453"/>
        <v>0</v>
      </c>
      <c r="JB55" s="19">
        <f t="shared" ca="1" si="453"/>
        <v>0</v>
      </c>
      <c r="JC55" s="19">
        <f t="shared" ca="1" si="453"/>
        <v>0</v>
      </c>
      <c r="JD55" s="19">
        <f t="shared" ca="1" si="453"/>
        <v>0</v>
      </c>
      <c r="JE55" s="19">
        <f t="shared" ca="1" si="453"/>
        <v>0</v>
      </c>
      <c r="JF55" s="19">
        <f t="shared" ca="1" si="453"/>
        <v>0</v>
      </c>
      <c r="JG55" s="19">
        <f t="shared" ca="1" si="453"/>
        <v>1</v>
      </c>
      <c r="JH55" s="19">
        <f t="shared" ca="1" si="453"/>
        <v>0</v>
      </c>
      <c r="JI55" s="19">
        <f t="shared" ca="1" si="453"/>
        <v>1</v>
      </c>
      <c r="JJ55" s="9"/>
      <c r="JK55" s="5" t="b">
        <f t="shared" ca="1" si="454"/>
        <v>0</v>
      </c>
      <c r="JL55" s="5" t="b">
        <f t="shared" ca="1" si="455"/>
        <v>0</v>
      </c>
      <c r="JM55" s="5" t="b">
        <f t="shared" ca="1" si="455"/>
        <v>0</v>
      </c>
      <c r="JN55" s="5" t="b">
        <f t="shared" ca="1" si="455"/>
        <v>1</v>
      </c>
      <c r="JO55" s="144">
        <f t="shared" ca="1" si="473"/>
        <v>1</v>
      </c>
      <c r="JP55" s="144">
        <f t="shared" ca="1" si="473"/>
        <v>1</v>
      </c>
      <c r="JQ55" s="19" t="str">
        <f t="shared" ca="1" si="474"/>
        <v>-</v>
      </c>
      <c r="JR55" s="19" t="str">
        <f t="shared" ca="1" si="474"/>
        <v>-</v>
      </c>
      <c r="JS55" s="19" t="str">
        <f t="shared" ca="1" si="474"/>
        <v>-</v>
      </c>
      <c r="JT55" s="19" t="str">
        <f t="shared" ca="1" si="474"/>
        <v>-</v>
      </c>
      <c r="JU55" s="19">
        <f t="shared" ca="1" si="474"/>
        <v>1</v>
      </c>
      <c r="JV55" s="19">
        <f t="shared" ca="1" si="474"/>
        <v>0.66</v>
      </c>
      <c r="JW55" s="19" t="str">
        <f t="shared" ca="1" si="474"/>
        <v>-</v>
      </c>
      <c r="JX55" s="5" t="b" cm="1">
        <f t="array" aca="1" ref="JX55" ca="1">IF(OR(JY55:KF55&lt;&gt;"-"),TRUE,"-")</f>
        <v>1</v>
      </c>
      <c r="JY55" s="237">
        <f t="shared" ca="1" si="485"/>
        <v>2</v>
      </c>
      <c r="JZ55" s="237">
        <f t="shared" ca="1" si="485"/>
        <v>2</v>
      </c>
      <c r="KA55" s="237">
        <f t="shared" ca="1" si="485"/>
        <v>2</v>
      </c>
      <c r="KB55" s="237">
        <f t="shared" ca="1" si="485"/>
        <v>2</v>
      </c>
      <c r="KC55" s="237">
        <f t="shared" ca="1" si="485"/>
        <v>2</v>
      </c>
      <c r="KD55" s="237">
        <f t="shared" ca="1" si="485"/>
        <v>2</v>
      </c>
      <c r="KE55" s="237">
        <f t="shared" ca="1" si="485"/>
        <v>2</v>
      </c>
      <c r="KF55" s="237">
        <f t="shared" ca="1" si="485"/>
        <v>2</v>
      </c>
      <c r="KG55" s="5" t="str">
        <f t="array" aca="1" ref="KG55" ca="1">IF(OR(KH55:KN55&lt;&gt;"-"),TRUE,"-")</f>
        <v>-</v>
      </c>
      <c r="KH55" s="19" t="str">
        <f t="shared" ca="1" si="476"/>
        <v>-</v>
      </c>
      <c r="KI55" s="19" t="str">
        <f t="shared" ca="1" si="476"/>
        <v>-</v>
      </c>
      <c r="KJ55" s="19" t="str">
        <f t="shared" ca="1" si="476"/>
        <v>-</v>
      </c>
      <c r="KK55" s="19" t="str">
        <f t="shared" ca="1" si="476"/>
        <v>-</v>
      </c>
      <c r="KL55" s="19" t="str">
        <f t="shared" ca="1" si="476"/>
        <v>-</v>
      </c>
      <c r="KM55" s="19" t="str">
        <f t="shared" ca="1" si="476"/>
        <v>-</v>
      </c>
      <c r="KN55" s="19" t="str">
        <f t="shared" ca="1" si="476"/>
        <v>-</v>
      </c>
      <c r="KO55" s="19" t="b">
        <f t="shared" ca="1" si="476"/>
        <v>0</v>
      </c>
      <c r="KP55" s="144">
        <f t="shared" ca="1" si="457"/>
        <v>2</v>
      </c>
      <c r="KQ55" s="19">
        <f t="shared" ca="1" si="476"/>
        <v>2</v>
      </c>
      <c r="KR55" s="19" t="b">
        <f t="shared" ca="1" si="476"/>
        <v>0</v>
      </c>
      <c r="KS55" s="19" t="str">
        <f t="shared" ca="1" si="476"/>
        <v>-</v>
      </c>
      <c r="KT55" s="5" t="str">
        <f t="shared" ca="1" si="458"/>
        <v>-</v>
      </c>
      <c r="KU55" s="5" t="str">
        <f t="shared" ca="1" si="458"/>
        <v>-</v>
      </c>
      <c r="KV55" s="5" t="str">
        <f t="shared" ca="1" si="458"/>
        <v>-</v>
      </c>
      <c r="KW55" s="5" t="str">
        <f t="shared" ca="1" si="458"/>
        <v>-</v>
      </c>
      <c r="KX55" s="19" t="b">
        <f t="shared" ca="1" si="477"/>
        <v>0</v>
      </c>
      <c r="KY55" s="19" t="str">
        <f t="shared" ca="1" si="477"/>
        <v>-</v>
      </c>
      <c r="KZ55" s="19" t="str">
        <f t="shared" ca="1" si="477"/>
        <v>-</v>
      </c>
      <c r="LA55" s="19" t="b">
        <f t="shared" ca="1" si="477"/>
        <v>1</v>
      </c>
      <c r="LB55" s="19">
        <f t="shared" ca="1" si="477"/>
        <v>0.75</v>
      </c>
      <c r="LC55" s="19">
        <f t="shared" ca="1" si="477"/>
        <v>0.75</v>
      </c>
      <c r="LD55" s="19">
        <f t="shared" ca="1" si="477"/>
        <v>0.99</v>
      </c>
      <c r="LE55" s="19">
        <f t="shared" ca="1" si="477"/>
        <v>0.5</v>
      </c>
      <c r="LF55" s="19">
        <f t="shared" ca="1" si="477"/>
        <v>0</v>
      </c>
      <c r="LG55" s="19">
        <f t="shared" ca="1" si="477"/>
        <v>0</v>
      </c>
      <c r="LH55" s="19" t="str">
        <f t="shared" ca="1" si="477"/>
        <v>-</v>
      </c>
      <c r="LI55" s="19" t="str">
        <f t="shared" ca="1" si="477"/>
        <v>-</v>
      </c>
      <c r="LJ55" s="19" t="str">
        <f t="shared" ca="1" si="477"/>
        <v>-</v>
      </c>
      <c r="LK55" s="5">
        <f t="shared" ca="1" si="460"/>
        <v>1</v>
      </c>
      <c r="LL55" s="9"/>
      <c r="LM55" s="19">
        <f t="shared" ca="1" si="477"/>
        <v>70</v>
      </c>
      <c r="LN55" s="19">
        <f t="shared" ca="1" si="461"/>
        <v>50</v>
      </c>
      <c r="LO55" s="19">
        <f t="shared" ca="1" si="461"/>
        <v>80</v>
      </c>
      <c r="LP55" s="19">
        <f t="shared" ca="1" si="461"/>
        <v>50</v>
      </c>
      <c r="LQ55" s="5" t="b" cm="1">
        <f t="array" aca="1" ref="LQ55" ca="1">INDEX(i.meatgrid,$Q55,LQ$7)</f>
        <v>0</v>
      </c>
      <c r="LR55" s="5" t="b" cm="1">
        <f t="array" aca="1" ref="LR55" ca="1">INDEX(i.meatgrid,$Q55,LR$7)</f>
        <v>0</v>
      </c>
      <c r="LS55" s="5" cm="1">
        <f t="array" aca="1" ref="LS55" ca="1">INDEX(i.meatgrid,$Q55,LS$7)</f>
        <v>40</v>
      </c>
      <c r="LT55" s="5" t="str" cm="1">
        <f t="array" aca="1" ref="LT55" ca="1">INDEX(i.meatgrid,$Q55,LT$7)</f>
        <v>-</v>
      </c>
      <c r="LU55" s="19">
        <f t="shared" ca="1" si="462"/>
        <v>1</v>
      </c>
      <c r="LV55" s="5">
        <f t="shared" ca="1" si="463"/>
        <v>1</v>
      </c>
      <c r="LW55" s="5" cm="1">
        <f t="array" aca="1" ref="LW55" ca="1">INDEX(i.meatgrid,$Q55,LW$7)</f>
        <v>1</v>
      </c>
      <c r="LX55" s="5" cm="1">
        <f t="array" aca="1" ref="LX55" ca="1">INDEX(i.meatgrid,$Q55,LX$7)</f>
        <v>0</v>
      </c>
      <c r="LY55" s="5" cm="1">
        <f t="array" aca="1" ref="LY55" ca="1">INDEX(i.meatgrid,$Q55,LY$7)</f>
        <v>0</v>
      </c>
      <c r="LZ55" s="5" cm="1">
        <f t="array" aca="1" ref="LZ55" ca="1">INDEX(i.meatgrid,$Q55,LZ$7)</f>
        <v>0</v>
      </c>
      <c r="MA55" s="5" cm="1">
        <f t="array" aca="1" ref="MA55" ca="1">INDEX(i.meatgrid,$Q55,MA$7)</f>
        <v>0</v>
      </c>
      <c r="MB55" s="5" cm="1">
        <f t="array" aca="1" ref="MB55" ca="1">INDEX(i.meatgrid,$Q55,MB$7)</f>
        <v>1</v>
      </c>
      <c r="MC55" s="5" cm="1">
        <f t="array" aca="1" ref="MC55" ca="1">INDEX(i.meatgrid,$Q55,MC$7)</f>
        <v>1</v>
      </c>
      <c r="MD55" s="5" cm="1">
        <f t="array" aca="1" ref="MD55" ca="1">INDEX(i.meatgrid,$Q55,MD$7)</f>
        <v>1</v>
      </c>
      <c r="ME55" s="19">
        <f t="shared" ca="1" si="464"/>
        <v>1</v>
      </c>
      <c r="MF55" s="9"/>
      <c r="MG55" s="19" t="b">
        <f t="shared" ca="1" si="465"/>
        <v>0</v>
      </c>
      <c r="MH55" s="19" t="b">
        <f t="shared" ca="1" si="465"/>
        <v>0</v>
      </c>
      <c r="MI55" s="19">
        <f t="shared" ca="1" si="465"/>
        <v>1</v>
      </c>
      <c r="MJ55" s="19">
        <f t="shared" ca="1" si="465"/>
        <v>0.75</v>
      </c>
      <c r="MK55" s="19">
        <f t="shared" ca="1" si="465"/>
        <v>0.75</v>
      </c>
      <c r="ML55" s="19">
        <f t="shared" ca="1" si="465"/>
        <v>0.8</v>
      </c>
      <c r="MM55" s="19">
        <f t="shared" ca="1" si="465"/>
        <v>0.82499999999999996</v>
      </c>
      <c r="MN55" s="19">
        <f t="shared" ca="1" si="465"/>
        <v>0.875</v>
      </c>
      <c r="MO55" s="19">
        <f t="shared" ca="1" si="465"/>
        <v>0.9</v>
      </c>
      <c r="MP55" s="19">
        <f t="shared" ca="1" si="465"/>
        <v>1</v>
      </c>
      <c r="MQ55" s="19">
        <f t="shared" ca="1" si="465"/>
        <v>0.875</v>
      </c>
      <c r="MR55" s="19" t="b">
        <f t="shared" ca="1" si="465"/>
        <v>1</v>
      </c>
      <c r="MS55" s="19">
        <f t="shared" ca="1" si="465"/>
        <v>74.989999999999995</v>
      </c>
      <c r="MT55" s="19" t="str">
        <f t="shared" ca="1" si="465"/>
        <v>-</v>
      </c>
      <c r="MU55" s="19" t="str">
        <f t="shared" ca="1" si="465"/>
        <v>-</v>
      </c>
      <c r="MV55" s="19" t="str">
        <f t="shared" ca="1" si="465"/>
        <v>-</v>
      </c>
      <c r="MW55" s="19" t="str">
        <f t="shared" ca="1" si="466"/>
        <v>-</v>
      </c>
      <c r="MX55" s="19" t="str">
        <f t="shared" ca="1" si="466"/>
        <v>-</v>
      </c>
      <c r="MY55" s="19" t="str">
        <f t="shared" ca="1" si="466"/>
        <v>-</v>
      </c>
      <c r="MZ55" s="19" t="str">
        <f t="shared" ca="1" si="466"/>
        <v>-</v>
      </c>
      <c r="NA55" s="19">
        <f t="shared" ca="1" si="466"/>
        <v>36.99</v>
      </c>
      <c r="NB55" s="19">
        <f t="shared" ca="1" si="466"/>
        <v>36.99</v>
      </c>
      <c r="NC55" s="19" t="str">
        <f t="shared" ca="1" si="466"/>
        <v>-</v>
      </c>
      <c r="ND55" s="19" t="str">
        <f t="shared" ca="1" si="466"/>
        <v>-</v>
      </c>
      <c r="NE55" s="19" t="str">
        <f t="shared" ca="1" si="466"/>
        <v>-</v>
      </c>
      <c r="NF55" s="19" t="str">
        <f t="shared" ca="1" si="466"/>
        <v>-</v>
      </c>
      <c r="NG55" s="19" t="str">
        <f t="shared" ca="1" si="466"/>
        <v>-</v>
      </c>
      <c r="NH55" s="19">
        <f t="shared" ca="1" si="466"/>
        <v>49.99</v>
      </c>
      <c r="NI55" s="19">
        <f t="shared" ca="1" si="466"/>
        <v>49.99</v>
      </c>
      <c r="NJ55" s="19">
        <f t="shared" ca="1" si="466"/>
        <v>49.99</v>
      </c>
      <c r="NK55" s="19">
        <f t="shared" ca="1" si="466"/>
        <v>49.99</v>
      </c>
      <c r="NL55" s="19">
        <f t="shared" ca="1" si="466"/>
        <v>49.99</v>
      </c>
      <c r="NM55" s="19">
        <f t="shared" ca="1" si="466"/>
        <v>49.99</v>
      </c>
      <c r="NN55" s="19">
        <f t="shared" ca="1" si="466"/>
        <v>49.99</v>
      </c>
      <c r="NO55" s="19">
        <f t="shared" ca="1" si="466"/>
        <v>49.99</v>
      </c>
      <c r="NP55" s="19">
        <f t="shared" ca="1" si="466"/>
        <v>412.99</v>
      </c>
      <c r="NQ55" s="19">
        <f t="shared" ca="1" si="466"/>
        <v>412.99</v>
      </c>
      <c r="NR55" s="19" t="str">
        <f t="shared" ca="1" si="466"/>
        <v>-</v>
      </c>
      <c r="NS55" s="19" t="str">
        <f t="shared" ca="1" si="466"/>
        <v>-</v>
      </c>
      <c r="NT55" s="19" t="str">
        <f t="shared" ca="1" si="466"/>
        <v>-</v>
      </c>
      <c r="NU55" s="19" t="str">
        <f t="shared" ca="1" si="466"/>
        <v>-</v>
      </c>
      <c r="NV55" s="19" t="str">
        <f t="shared" ca="1" si="466"/>
        <v>-</v>
      </c>
      <c r="NW55" s="19">
        <f t="shared" ca="1" si="466"/>
        <v>6.8900000000000006</v>
      </c>
      <c r="NX55" s="19">
        <f t="shared" ca="1" si="466"/>
        <v>6.8900000000000006</v>
      </c>
      <c r="NY55" s="19">
        <f t="shared" ca="1" si="466"/>
        <v>6.8900000000000006</v>
      </c>
      <c r="NZ55" s="19">
        <f t="shared" ca="1" si="466"/>
        <v>6.8900000000000006</v>
      </c>
      <c r="OA55" s="19">
        <f t="shared" ca="1" si="466"/>
        <v>6.8900000000000006</v>
      </c>
      <c r="OB55" s="19">
        <f t="shared" ca="1" si="466"/>
        <v>6.8900000000000006</v>
      </c>
      <c r="OC55" s="19">
        <f t="shared" ca="1" si="466"/>
        <v>6.8900000000000006</v>
      </c>
      <c r="OD55" s="19">
        <f t="shared" ca="1" si="466"/>
        <v>6.8900000000000006</v>
      </c>
      <c r="OE55" s="19">
        <f t="shared" ca="1" si="466"/>
        <v>346.99</v>
      </c>
      <c r="OF55" s="19">
        <f t="shared" ca="1" si="466"/>
        <v>346.99</v>
      </c>
      <c r="OG55" s="19" t="str">
        <f t="shared" ca="1" si="466"/>
        <v>-</v>
      </c>
      <c r="OH55" s="19" t="str">
        <f t="shared" ca="1" si="466"/>
        <v>-</v>
      </c>
      <c r="OI55" s="19" t="str">
        <f t="shared" ca="1" si="466"/>
        <v>-</v>
      </c>
      <c r="OJ55" s="19" t="str">
        <f t="shared" ca="1" si="466"/>
        <v>-</v>
      </c>
      <c r="OK55" s="19" t="str">
        <f t="shared" ca="1" si="466"/>
        <v>-</v>
      </c>
      <c r="OL55" s="19">
        <f t="shared" ca="1" si="466"/>
        <v>0</v>
      </c>
      <c r="OM55" s="24">
        <v>0</v>
      </c>
    </row>
    <row r="56" spans="1:40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4</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IF($IG56=0," FWM","")&amp;IF($IG56=1," MWM","")&amp;IF($IG56=5," Mat","")&amp;IF($IH56=TRUE,"&amp;BBT","    ")          &amp; " Day"&amp;INDEX(i.DOY,$N56,1)
&amp; " Scan"&amp;TEXT($O56,"0")        &amp;" "&amp; INDEX(DataMaster!$B$98:$B$103,$Q56,0)
&amp; " WP"&amp;TEXT($LU56*100,"000p")           &amp; " MP"&amp;TEXT($LV56*100,"000p")           &amp; " GP"&amp;TEXT($ME56*100,"000p")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237" t="str">
        <f t="shared" ca="1" si="480"/>
        <v>-</v>
      </c>
      <c r="AV56" s="237" t="str">
        <f t="shared" ca="1" si="480"/>
        <v>-</v>
      </c>
      <c r="AW56" s="9"/>
      <c r="AX56" s="5" t="b">
        <f t="shared" ca="1" si="433"/>
        <v>1</v>
      </c>
      <c r="AY56" s="5" t="str">
        <f t="shared" ca="1" si="433"/>
        <v>-</v>
      </c>
      <c r="AZ56" s="5" t="str">
        <f t="shared" ca="1" si="433"/>
        <v>-</v>
      </c>
      <c r="BA56" s="5" t="str">
        <f t="shared" ca="1" si="433"/>
        <v>-</v>
      </c>
      <c r="BB56" s="5" t="b">
        <f t="shared" ca="1" si="433"/>
        <v>0</v>
      </c>
      <c r="BC56" s="144">
        <f t="shared" ca="1" si="433"/>
        <v>0.25</v>
      </c>
      <c r="BD56" s="19" t="b">
        <f t="shared" ca="1" si="434"/>
        <v>1</v>
      </c>
      <c r="BE56" s="9"/>
      <c r="BF56" s="5" t="str">
        <f t="shared" ca="1" si="435"/>
        <v>-</v>
      </c>
      <c r="BG56" s="19" t="str">
        <f t="shared" ca="1" si="436"/>
        <v>-</v>
      </c>
      <c r="BH56" s="19" t="str">
        <f t="shared" ca="1" si="436"/>
        <v>-</v>
      </c>
      <c r="BI56" s="19" t="str">
        <f t="shared" ca="1" si="436"/>
        <v>-</v>
      </c>
      <c r="BJ56" s="5" t="str">
        <f t="shared" ca="1" si="437"/>
        <v>-</v>
      </c>
      <c r="BK56" s="19" t="str">
        <f t="shared" ca="1" si="438"/>
        <v>-</v>
      </c>
      <c r="BL56" s="5" t="str">
        <f t="shared" ca="1" si="439"/>
        <v>-</v>
      </c>
      <c r="BM56" s="19" t="str">
        <f t="shared" ca="1" si="440"/>
        <v>-</v>
      </c>
      <c r="BN56" s="19" t="str">
        <f t="shared" ca="1" si="440"/>
        <v>-</v>
      </c>
      <c r="BO56" s="19" t="str">
        <f t="shared" ca="1" si="440"/>
        <v>-</v>
      </c>
      <c r="BP56" s="5" t="str">
        <f t="shared" ca="1" si="441"/>
        <v>-</v>
      </c>
      <c r="BQ56" s="9"/>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19" t="str">
        <f t="shared" ca="1" si="442"/>
        <v>-</v>
      </c>
      <c r="CA56" s="19" t="str">
        <f t="shared" ca="1" si="442"/>
        <v>-</v>
      </c>
      <c r="CB56" s="9"/>
      <c r="CC56" s="237" t="b">
        <f t="shared" ref="CC56:CG59" ca="1" si="486">OFFSET(CC56,-1,0)</f>
        <v>1</v>
      </c>
      <c r="CD56" s="12" t="b">
        <v>1</v>
      </c>
      <c r="CE56" s="237" t="b">
        <f t="shared" ca="1" si="486"/>
        <v>1</v>
      </c>
      <c r="CF56" s="251">
        <f t="shared" ca="1" si="481"/>
        <v>2234104</v>
      </c>
      <c r="CG56" s="237" t="b">
        <f t="shared" ca="1" si="486"/>
        <v>0</v>
      </c>
      <c r="CH56" s="12" t="s">
        <v>34</v>
      </c>
      <c r="CI56" s="19" t="b">
        <f t="shared" ca="1" si="470"/>
        <v>1</v>
      </c>
      <c r="CJ56" s="237">
        <f t="shared" ca="1" si="482"/>
        <v>2234105</v>
      </c>
      <c r="CK56" s="19" t="str">
        <f t="shared" ca="1" si="470"/>
        <v>-</v>
      </c>
      <c r="CL56" s="19">
        <f t="shared" ca="1" si="470"/>
        <v>1</v>
      </c>
      <c r="CM56" s="19">
        <f t="shared" ca="1" si="470"/>
        <v>1</v>
      </c>
      <c r="CN56" s="9"/>
      <c r="CO56" s="444">
        <f t="shared" ca="1" si="444"/>
        <v>652</v>
      </c>
      <c r="CP56" s="444">
        <f t="shared" ca="1" si="444"/>
        <v>686</v>
      </c>
      <c r="CQ56" s="444">
        <f t="shared" ca="1" si="444"/>
        <v>721</v>
      </c>
      <c r="CR56" s="152">
        <f t="shared" ca="1" si="445"/>
        <v>378</v>
      </c>
      <c r="CS56" s="152">
        <f t="shared" ca="1" si="445"/>
        <v>413</v>
      </c>
      <c r="CT56" s="152">
        <f t="shared" ca="1" si="445"/>
        <v>448</v>
      </c>
      <c r="CU56" s="19" t="str">
        <f t="shared" ca="1" si="446"/>
        <v>-</v>
      </c>
      <c r="CV56" s="12" t="b">
        <v>1</v>
      </c>
      <c r="CW56" s="12" t="b">
        <v>0</v>
      </c>
      <c r="CX56" s="12" t="b">
        <v>0</v>
      </c>
      <c r="CY56" s="12" t="b">
        <v>0</v>
      </c>
      <c r="CZ56" s="19" t="b">
        <f t="shared" ca="1" si="446"/>
        <v>1</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6"/>
        <v>0</v>
      </c>
      <c r="DK56" s="19">
        <f t="shared" ca="1" si="446"/>
        <v>0</v>
      </c>
      <c r="DL56" s="19">
        <f t="shared" ca="1" si="447"/>
        <v>0</v>
      </c>
      <c r="DM56" s="12">
        <v>3</v>
      </c>
      <c r="DN56" s="12">
        <v>3</v>
      </c>
      <c r="DO56" s="19">
        <f t="shared" ca="1" si="483"/>
        <v>0</v>
      </c>
      <c r="DP56" s="12">
        <v>1</v>
      </c>
      <c r="DQ56" s="12">
        <v>-1</v>
      </c>
      <c r="DR56" s="19" t="str">
        <f t="shared" ca="1" si="447"/>
        <v>-</v>
      </c>
      <c r="DS56" s="19" t="str">
        <f t="shared" ca="1" si="447"/>
        <v>-</v>
      </c>
      <c r="DT56" s="19" t="str">
        <f t="shared" ca="1" si="447"/>
        <v>-</v>
      </c>
      <c r="DU56" s="251">
        <f t="shared" ca="1" si="471"/>
        <v>0</v>
      </c>
      <c r="DV56" s="251">
        <f t="shared" si="484"/>
        <v>1</v>
      </c>
      <c r="DW56" s="251">
        <f t="shared" si="472"/>
        <v>-1</v>
      </c>
      <c r="DX56" s="19" t="str">
        <f t="shared" ca="1" si="447"/>
        <v>-</v>
      </c>
      <c r="DY56" s="19" t="str">
        <f t="shared" ca="1" si="447"/>
        <v>-</v>
      </c>
      <c r="DZ56" s="19" t="str">
        <f t="shared" ca="1" si="447"/>
        <v>-</v>
      </c>
      <c r="EA56" s="19" t="str">
        <f t="shared" ca="1" si="447"/>
        <v>-</v>
      </c>
      <c r="EB56" s="19" t="str">
        <f t="shared" ca="1" si="447"/>
        <v>-</v>
      </c>
      <c r="EC56" s="19" t="str">
        <f t="shared" ca="1" si="447"/>
        <v>-</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ca="1" si="449"/>
        <v>0</v>
      </c>
      <c r="GP56" s="19">
        <f t="shared" ca="1" si="449"/>
        <v>0</v>
      </c>
      <c r="GQ56" s="19">
        <f t="shared" ca="1" si="449"/>
        <v>0</v>
      </c>
      <c r="GR56" s="19">
        <f t="shared" ca="1" si="449"/>
        <v>0</v>
      </c>
      <c r="GS56" s="19">
        <f t="shared" ca="1" si="449"/>
        <v>0</v>
      </c>
      <c r="GT56" s="19">
        <f t="shared" ca="1" si="449"/>
        <v>0</v>
      </c>
      <c r="GU56" s="19">
        <f t="shared" ca="1" si="449"/>
        <v>0</v>
      </c>
      <c r="GV56" s="19">
        <f t="shared" ca="1" si="449"/>
        <v>0</v>
      </c>
      <c r="GW56" s="19">
        <f t="shared" ref="GW56:ID58" ca="1" si="487">OFFSET(GW$5,$B56,0)</f>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19">
        <f t="shared" ca="1" si="487"/>
        <v>0</v>
      </c>
      <c r="HX56" s="19">
        <f t="shared" ca="1" si="487"/>
        <v>0</v>
      </c>
      <c r="HY56" s="19">
        <f t="shared" ca="1" si="487"/>
        <v>0</v>
      </c>
      <c r="HZ56" s="19">
        <f t="shared" ca="1" si="487"/>
        <v>0</v>
      </c>
      <c r="IA56" s="19">
        <f t="shared" ca="1" si="487"/>
        <v>0</v>
      </c>
      <c r="IB56" s="19">
        <f t="shared" ca="1" si="487"/>
        <v>0</v>
      </c>
      <c r="IC56" s="19">
        <f t="shared" ca="1" si="487"/>
        <v>0</v>
      </c>
      <c r="ID56" s="19">
        <f t="shared" ca="1" si="487"/>
        <v>0</v>
      </c>
      <c r="IE56" s="5">
        <f t="shared" ca="1" si="451"/>
        <v>67</v>
      </c>
      <c r="IF56" s="9"/>
      <c r="IG56" s="5">
        <f t="shared" ca="1" si="452"/>
        <v>1</v>
      </c>
      <c r="IH56" s="5" t="b">
        <f t="shared" ca="1" si="452"/>
        <v>0</v>
      </c>
      <c r="II56" s="19">
        <f t="shared" ca="1" si="453"/>
        <v>0</v>
      </c>
      <c r="IJ56" s="5">
        <f t="shared" ca="1" si="452"/>
        <v>55</v>
      </c>
      <c r="IK56" s="19">
        <f t="shared" ca="1" si="453"/>
        <v>1</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0</v>
      </c>
      <c r="IZ56" s="19">
        <f t="shared" ca="1" si="453"/>
        <v>0</v>
      </c>
      <c r="JA56" s="19">
        <f t="shared" ca="1" si="453"/>
        <v>0</v>
      </c>
      <c r="JB56" s="19">
        <f t="shared" ca="1" si="453"/>
        <v>0</v>
      </c>
      <c r="JC56" s="19">
        <f t="shared" ca="1" si="453"/>
        <v>0</v>
      </c>
      <c r="JD56" s="19">
        <f t="shared" ca="1" si="453"/>
        <v>0</v>
      </c>
      <c r="JE56" s="19">
        <f t="shared" ca="1" si="453"/>
        <v>0</v>
      </c>
      <c r="JF56" s="19">
        <f t="shared" ca="1" si="453"/>
        <v>0</v>
      </c>
      <c r="JG56" s="19">
        <f t="shared" ca="1" si="453"/>
        <v>1</v>
      </c>
      <c r="JH56" s="19">
        <f t="shared" ca="1" si="453"/>
        <v>0</v>
      </c>
      <c r="JI56" s="19">
        <f t="shared" ca="1" si="453"/>
        <v>1</v>
      </c>
      <c r="JJ56" s="9"/>
      <c r="JK56" s="5" t="b">
        <f t="shared" ca="1" si="454"/>
        <v>0</v>
      </c>
      <c r="JL56" s="5" t="b">
        <f t="shared" ca="1" si="455"/>
        <v>0</v>
      </c>
      <c r="JM56" s="5" t="b">
        <f t="shared" ca="1" si="455"/>
        <v>0</v>
      </c>
      <c r="JN56" s="5" t="b">
        <f t="shared" ca="1" si="455"/>
        <v>1</v>
      </c>
      <c r="JO56" s="144">
        <f t="shared" ca="1" si="473"/>
        <v>1</v>
      </c>
      <c r="JP56" s="144">
        <f t="shared" ca="1" si="473"/>
        <v>1</v>
      </c>
      <c r="JQ56" s="19" t="str">
        <f t="shared" ca="1" si="474"/>
        <v>-</v>
      </c>
      <c r="JR56" s="19" t="str">
        <f t="shared" ca="1" si="474"/>
        <v>-</v>
      </c>
      <c r="JS56" s="19" t="str">
        <f t="shared" ca="1" si="474"/>
        <v>-</v>
      </c>
      <c r="JT56" s="19" t="str">
        <f t="shared" ca="1" si="474"/>
        <v>-</v>
      </c>
      <c r="JU56" s="19">
        <f t="shared" ca="1" si="474"/>
        <v>1</v>
      </c>
      <c r="JV56" s="19">
        <f t="shared" ca="1" si="474"/>
        <v>0.66</v>
      </c>
      <c r="JW56" s="19" t="str">
        <f t="shared" ca="1" si="474"/>
        <v>-</v>
      </c>
      <c r="JX56" s="5" t="b" cm="1">
        <f t="array" aca="1" ref="JX56" ca="1">IF(OR(JY56:KF56&lt;&gt;"-"),TRUE,"-")</f>
        <v>1</v>
      </c>
      <c r="JY56" s="237">
        <f t="shared" ca="1" si="485"/>
        <v>2</v>
      </c>
      <c r="JZ56" s="237">
        <f t="shared" ca="1" si="485"/>
        <v>2</v>
      </c>
      <c r="KA56" s="237">
        <f t="shared" ca="1" si="485"/>
        <v>2</v>
      </c>
      <c r="KB56" s="237">
        <f t="shared" ca="1" si="485"/>
        <v>2</v>
      </c>
      <c r="KC56" s="237">
        <f t="shared" ca="1" si="485"/>
        <v>2</v>
      </c>
      <c r="KD56" s="237">
        <f t="shared" ca="1" si="485"/>
        <v>2</v>
      </c>
      <c r="KE56" s="237">
        <f t="shared" ca="1" si="485"/>
        <v>2</v>
      </c>
      <c r="KF56" s="237">
        <f t="shared" ca="1" si="485"/>
        <v>2</v>
      </c>
      <c r="KG56" s="5" t="str">
        <f t="array" aca="1" ref="KG56" ca="1">IF(OR(KH56:KN56&lt;&gt;"-"),TRUE,"-")</f>
        <v>-</v>
      </c>
      <c r="KH56" s="19" t="str">
        <f t="shared" ca="1" si="476"/>
        <v>-</v>
      </c>
      <c r="KI56" s="19" t="str">
        <f t="shared" ca="1" si="476"/>
        <v>-</v>
      </c>
      <c r="KJ56" s="19" t="str">
        <f t="shared" ca="1" si="476"/>
        <v>-</v>
      </c>
      <c r="KK56" s="19" t="str">
        <f t="shared" ca="1" si="476"/>
        <v>-</v>
      </c>
      <c r="KL56" s="19" t="str">
        <f t="shared" ca="1" si="476"/>
        <v>-</v>
      </c>
      <c r="KM56" s="19" t="str">
        <f t="shared" ca="1" si="476"/>
        <v>-</v>
      </c>
      <c r="KN56" s="19" t="str">
        <f t="shared" ca="1" si="476"/>
        <v>-</v>
      </c>
      <c r="KO56" s="19" t="b">
        <f t="shared" ca="1" si="476"/>
        <v>0</v>
      </c>
      <c r="KP56" s="144">
        <f t="shared" ca="1" si="457"/>
        <v>2</v>
      </c>
      <c r="KQ56" s="19">
        <f t="shared" ca="1" si="476"/>
        <v>2</v>
      </c>
      <c r="KR56" s="19" t="b">
        <f t="shared" ca="1" si="476"/>
        <v>0</v>
      </c>
      <c r="KS56" s="19" t="str">
        <f t="shared" ca="1" si="476"/>
        <v>-</v>
      </c>
      <c r="KT56" s="5" t="str">
        <f t="shared" ca="1" si="458"/>
        <v>-</v>
      </c>
      <c r="KU56" s="5" t="str">
        <f t="shared" ca="1" si="458"/>
        <v>-</v>
      </c>
      <c r="KV56" s="5" t="str">
        <f t="shared" ca="1" si="458"/>
        <v>-</v>
      </c>
      <c r="KW56" s="5" t="str">
        <f t="shared" ca="1" si="458"/>
        <v>-</v>
      </c>
      <c r="KX56" s="19" t="b">
        <f t="shared" ca="1" si="477"/>
        <v>0</v>
      </c>
      <c r="KY56" s="19" t="str">
        <f t="shared" ca="1" si="477"/>
        <v>-</v>
      </c>
      <c r="KZ56" s="19" t="str">
        <f t="shared" ca="1" si="477"/>
        <v>-</v>
      </c>
      <c r="LA56" s="19" t="b">
        <f t="shared" ca="1" si="477"/>
        <v>1</v>
      </c>
      <c r="LB56" s="19">
        <f t="shared" ca="1" si="477"/>
        <v>0.75</v>
      </c>
      <c r="LC56" s="19">
        <f t="shared" ca="1" si="477"/>
        <v>0.75</v>
      </c>
      <c r="LD56" s="19">
        <f t="shared" ca="1" si="477"/>
        <v>0.99</v>
      </c>
      <c r="LE56" s="19">
        <f t="shared" ca="1" si="477"/>
        <v>0.5</v>
      </c>
      <c r="LF56" s="19">
        <f t="shared" ca="1" si="477"/>
        <v>0</v>
      </c>
      <c r="LG56" s="19">
        <f t="shared" ca="1" si="477"/>
        <v>0</v>
      </c>
      <c r="LH56" s="19" t="str">
        <f t="shared" ca="1" si="477"/>
        <v>-</v>
      </c>
      <c r="LI56" s="19" t="str">
        <f t="shared" ca="1" si="477"/>
        <v>-</v>
      </c>
      <c r="LJ56" s="19" t="str">
        <f t="shared" ca="1" si="477"/>
        <v>-</v>
      </c>
      <c r="LK56" s="5">
        <f t="shared" ca="1" si="460"/>
        <v>1</v>
      </c>
      <c r="LL56" s="9"/>
      <c r="LM56" s="19">
        <f t="shared" ca="1" si="477"/>
        <v>70</v>
      </c>
      <c r="LN56" s="19">
        <f t="shared" ca="1" si="461"/>
        <v>50</v>
      </c>
      <c r="LO56" s="19">
        <f t="shared" ca="1" si="461"/>
        <v>80</v>
      </c>
      <c r="LP56" s="19">
        <f t="shared" ca="1" si="461"/>
        <v>50</v>
      </c>
      <c r="LQ56" s="5" t="b" cm="1">
        <f t="array" aca="1" ref="LQ56" ca="1">INDEX(i.meatgrid,$Q56,LQ$7)</f>
        <v>0</v>
      </c>
      <c r="LR56" s="5" t="b" cm="1">
        <f t="array" aca="1" ref="LR56" ca="1">INDEX(i.meatgrid,$Q56,LR$7)</f>
        <v>0</v>
      </c>
      <c r="LS56" s="5" cm="1">
        <f t="array" aca="1" ref="LS56" ca="1">INDEX(i.meatgrid,$Q56,LS$7)</f>
        <v>40</v>
      </c>
      <c r="LT56" s="5" t="str" cm="1">
        <f t="array" aca="1" ref="LT56" ca="1">INDEX(i.meatgrid,$Q56,LT$7)</f>
        <v>-</v>
      </c>
      <c r="LU56" s="19">
        <f t="shared" ca="1" si="462"/>
        <v>1</v>
      </c>
      <c r="LV56" s="5">
        <f t="shared" ca="1" si="463"/>
        <v>1</v>
      </c>
      <c r="LW56" s="5" cm="1">
        <f t="array" aca="1" ref="LW56" ca="1">INDEX(i.meatgrid,$Q56,LW$7)</f>
        <v>1</v>
      </c>
      <c r="LX56" s="5" cm="1">
        <f t="array" aca="1" ref="LX56" ca="1">INDEX(i.meatgrid,$Q56,LX$7)</f>
        <v>0</v>
      </c>
      <c r="LY56" s="5" cm="1">
        <f t="array" aca="1" ref="LY56" ca="1">INDEX(i.meatgrid,$Q56,LY$7)</f>
        <v>0</v>
      </c>
      <c r="LZ56" s="5" cm="1">
        <f t="array" aca="1" ref="LZ56" ca="1">INDEX(i.meatgrid,$Q56,LZ$7)</f>
        <v>0</v>
      </c>
      <c r="MA56" s="5" cm="1">
        <f t="array" aca="1" ref="MA56" ca="1">INDEX(i.meatgrid,$Q56,MA$7)</f>
        <v>0</v>
      </c>
      <c r="MB56" s="5" cm="1">
        <f t="array" aca="1" ref="MB56" ca="1">INDEX(i.meatgrid,$Q56,MB$7)</f>
        <v>1</v>
      </c>
      <c r="MC56" s="5" cm="1">
        <f t="array" aca="1" ref="MC56" ca="1">INDEX(i.meatgrid,$Q56,MC$7)</f>
        <v>1</v>
      </c>
      <c r="MD56" s="5" cm="1">
        <f t="array" aca="1" ref="MD56" ca="1">INDEX(i.meatgrid,$Q56,MD$7)</f>
        <v>1</v>
      </c>
      <c r="ME56" s="19">
        <f t="shared" ca="1" si="464"/>
        <v>1</v>
      </c>
      <c r="MF56" s="9"/>
      <c r="MG56" s="19" t="b">
        <f t="shared" ca="1" si="465"/>
        <v>0</v>
      </c>
      <c r="MH56" s="19" t="b">
        <f t="shared" ca="1" si="465"/>
        <v>0</v>
      </c>
      <c r="MI56" s="19">
        <f t="shared" ca="1" si="465"/>
        <v>1</v>
      </c>
      <c r="MJ56" s="19">
        <f t="shared" ca="1" si="465"/>
        <v>0.75</v>
      </c>
      <c r="MK56" s="19">
        <f t="shared" ca="1" si="465"/>
        <v>0.75</v>
      </c>
      <c r="ML56" s="19">
        <f t="shared" ca="1" si="465"/>
        <v>0.8</v>
      </c>
      <c r="MM56" s="19">
        <f t="shared" ca="1" si="465"/>
        <v>0.82499999999999996</v>
      </c>
      <c r="MN56" s="19">
        <f t="shared" ca="1" si="465"/>
        <v>0.875</v>
      </c>
      <c r="MO56" s="19">
        <f t="shared" ca="1" si="465"/>
        <v>0.9</v>
      </c>
      <c r="MP56" s="19">
        <f t="shared" ca="1" si="465"/>
        <v>1</v>
      </c>
      <c r="MQ56" s="19">
        <f t="shared" ca="1" si="465"/>
        <v>0.875</v>
      </c>
      <c r="MR56" s="19" t="b">
        <f t="shared" ca="1" si="465"/>
        <v>1</v>
      </c>
      <c r="MS56" s="19">
        <f t="shared" ca="1" si="465"/>
        <v>74.989999999999995</v>
      </c>
      <c r="MT56" s="19" t="str">
        <f t="shared" ca="1" si="465"/>
        <v>-</v>
      </c>
      <c r="MU56" s="19" t="str">
        <f t="shared" ca="1" si="465"/>
        <v>-</v>
      </c>
      <c r="MV56" s="19" t="str">
        <f t="shared" ca="1" si="465"/>
        <v>-</v>
      </c>
      <c r="MW56" s="19" t="str">
        <f t="shared" ca="1" si="466"/>
        <v>-</v>
      </c>
      <c r="MX56" s="19" t="str">
        <f t="shared" ca="1" si="466"/>
        <v>-</v>
      </c>
      <c r="MY56" s="19" t="str">
        <f t="shared" ca="1" si="466"/>
        <v>-</v>
      </c>
      <c r="MZ56" s="19" t="str">
        <f t="shared" ca="1" si="466"/>
        <v>-</v>
      </c>
      <c r="NA56" s="19">
        <f t="shared" ca="1" si="466"/>
        <v>36.99</v>
      </c>
      <c r="NB56" s="19">
        <f t="shared" ca="1" si="466"/>
        <v>36.99</v>
      </c>
      <c r="NC56" s="19" t="str">
        <f t="shared" ca="1" si="466"/>
        <v>-</v>
      </c>
      <c r="ND56" s="19" t="str">
        <f t="shared" ca="1" si="466"/>
        <v>-</v>
      </c>
      <c r="NE56" s="19" t="str">
        <f t="shared" ca="1" si="466"/>
        <v>-</v>
      </c>
      <c r="NF56" s="19" t="str">
        <f t="shared" ca="1" si="466"/>
        <v>-</v>
      </c>
      <c r="NG56" s="19" t="str">
        <f t="shared" ca="1" si="466"/>
        <v>-</v>
      </c>
      <c r="NH56" s="19">
        <f t="shared" ca="1" si="466"/>
        <v>49.99</v>
      </c>
      <c r="NI56" s="19">
        <f t="shared" ca="1" si="466"/>
        <v>49.99</v>
      </c>
      <c r="NJ56" s="19">
        <f t="shared" ca="1" si="466"/>
        <v>49.99</v>
      </c>
      <c r="NK56" s="19">
        <f t="shared" ca="1" si="466"/>
        <v>49.99</v>
      </c>
      <c r="NL56" s="19">
        <f t="shared" ca="1" si="466"/>
        <v>49.99</v>
      </c>
      <c r="NM56" s="19">
        <f t="shared" ca="1" si="466"/>
        <v>49.99</v>
      </c>
      <c r="NN56" s="19">
        <f t="shared" ca="1" si="466"/>
        <v>49.99</v>
      </c>
      <c r="NO56" s="19">
        <f t="shared" ca="1" si="466"/>
        <v>49.99</v>
      </c>
      <c r="NP56" s="19">
        <f t="shared" ca="1" si="466"/>
        <v>412.99</v>
      </c>
      <c r="NQ56" s="19">
        <f t="shared" ca="1" si="466"/>
        <v>412.99</v>
      </c>
      <c r="NR56" s="19" t="str">
        <f t="shared" ca="1" si="466"/>
        <v>-</v>
      </c>
      <c r="NS56" s="19" t="str">
        <f t="shared" ca="1" si="466"/>
        <v>-</v>
      </c>
      <c r="NT56" s="19" t="str">
        <f t="shared" ca="1" si="466"/>
        <v>-</v>
      </c>
      <c r="NU56" s="19" t="str">
        <f t="shared" ca="1" si="466"/>
        <v>-</v>
      </c>
      <c r="NV56" s="19" t="str">
        <f t="shared" ca="1" si="466"/>
        <v>-</v>
      </c>
      <c r="NW56" s="19">
        <f t="shared" ca="1" si="466"/>
        <v>6.8900000000000006</v>
      </c>
      <c r="NX56" s="19">
        <f t="shared" ca="1" si="466"/>
        <v>6.8900000000000006</v>
      </c>
      <c r="NY56" s="19">
        <f t="shared" ca="1" si="466"/>
        <v>6.8900000000000006</v>
      </c>
      <c r="NZ56" s="19">
        <f t="shared" ca="1" si="466"/>
        <v>6.8900000000000006</v>
      </c>
      <c r="OA56" s="19">
        <f t="shared" ca="1" si="466"/>
        <v>6.8900000000000006</v>
      </c>
      <c r="OB56" s="19">
        <f t="shared" ca="1" si="466"/>
        <v>6.8900000000000006</v>
      </c>
      <c r="OC56" s="19">
        <f t="shared" ca="1" si="466"/>
        <v>6.8900000000000006</v>
      </c>
      <c r="OD56" s="19">
        <f t="shared" ca="1" si="466"/>
        <v>6.8900000000000006</v>
      </c>
      <c r="OE56" s="19">
        <f t="shared" ca="1" si="466"/>
        <v>346.99</v>
      </c>
      <c r="OF56" s="19">
        <f t="shared" ca="1" si="466"/>
        <v>346.99</v>
      </c>
      <c r="OG56" s="19" t="str">
        <f t="shared" ca="1" si="466"/>
        <v>-</v>
      </c>
      <c r="OH56" s="19" t="str">
        <f t="shared" ca="1" si="466"/>
        <v>-</v>
      </c>
      <c r="OI56" s="19" t="str">
        <f t="shared" ca="1" si="466"/>
        <v>-</v>
      </c>
      <c r="OJ56" s="19" t="str">
        <f t="shared" ca="1" si="466"/>
        <v>-</v>
      </c>
      <c r="OK56" s="19" t="str">
        <f t="shared" ca="1" si="466"/>
        <v>-</v>
      </c>
      <c r="OL56" s="19">
        <f t="shared" ca="1" si="466"/>
        <v>0</v>
      </c>
      <c r="OM56" s="24">
        <v>0</v>
      </c>
    </row>
    <row r="57" spans="1:40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4</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IF($IG57=0," FWM","")&amp;IF($IG57=1," MWM","")&amp;IF($IG57=5," Mat","")&amp;IF($IH57=TRUE,"&amp;BBT","    ")          &amp; " Day"&amp;INDEX(i.DOY,$N57,1)
&amp; " Scan"&amp;TEXT($O57,"0")        &amp;" "&amp; INDEX(DataMaster!$B$98:$B$103,$Q57,0)
&amp; " WP"&amp;TEXT($LU57*100,"000p")           &amp; " MP"&amp;TEXT($LV57*100,"000p")           &amp; " GP"&amp;TEXT($ME57*100,"000p")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237" t="str">
        <f t="shared" ca="1" si="480"/>
        <v>-</v>
      </c>
      <c r="AV57" s="237" t="str">
        <f t="shared" ca="1" si="480"/>
        <v>-</v>
      </c>
      <c r="AW57" s="9"/>
      <c r="AX57" s="5" t="b">
        <f t="shared" ca="1" si="433"/>
        <v>1</v>
      </c>
      <c r="AY57" s="5" t="str">
        <f t="shared" ca="1" si="433"/>
        <v>-</v>
      </c>
      <c r="AZ57" s="5" t="str">
        <f t="shared" ca="1" si="433"/>
        <v>-</v>
      </c>
      <c r="BA57" s="5" t="str">
        <f t="shared" ca="1" si="433"/>
        <v>-</v>
      </c>
      <c r="BB57" s="5" t="b">
        <f t="shared" ca="1" si="433"/>
        <v>0</v>
      </c>
      <c r="BC57" s="144">
        <f t="shared" ca="1" si="433"/>
        <v>0.25</v>
      </c>
      <c r="BD57" s="19" t="b">
        <f t="shared" ca="1" si="434"/>
        <v>1</v>
      </c>
      <c r="BE57" s="9"/>
      <c r="BF57" s="5" t="str">
        <f t="shared" ca="1" si="435"/>
        <v>-</v>
      </c>
      <c r="BG57" s="19" t="str">
        <f t="shared" ca="1" si="436"/>
        <v>-</v>
      </c>
      <c r="BH57" s="19" t="str">
        <f t="shared" ca="1" si="436"/>
        <v>-</v>
      </c>
      <c r="BI57" s="19" t="str">
        <f t="shared" ca="1" si="436"/>
        <v>-</v>
      </c>
      <c r="BJ57" s="5" t="str">
        <f t="shared" ca="1" si="437"/>
        <v>-</v>
      </c>
      <c r="BK57" s="19" t="str">
        <f t="shared" ca="1" si="438"/>
        <v>-</v>
      </c>
      <c r="BL57" s="5" t="str">
        <f t="shared" ca="1" si="439"/>
        <v>-</v>
      </c>
      <c r="BM57" s="19" t="str">
        <f t="shared" ca="1" si="440"/>
        <v>-</v>
      </c>
      <c r="BN57" s="19" t="str">
        <f t="shared" ca="1" si="440"/>
        <v>-</v>
      </c>
      <c r="BO57" s="19" t="str">
        <f t="shared" ca="1" si="440"/>
        <v>-</v>
      </c>
      <c r="BP57" s="5" t="str">
        <f t="shared" ca="1" si="441"/>
        <v>-</v>
      </c>
      <c r="BQ57" s="9"/>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19" t="str">
        <f t="shared" ca="1" si="442"/>
        <v>-</v>
      </c>
      <c r="CA57" s="19" t="str">
        <f t="shared" ca="1" si="442"/>
        <v>-</v>
      </c>
      <c r="CB57" s="9"/>
      <c r="CC57" s="237" t="b">
        <f t="shared" ca="1" si="486"/>
        <v>1</v>
      </c>
      <c r="CD57" s="12" t="b">
        <v>1</v>
      </c>
      <c r="CE57" s="237" t="b">
        <f t="shared" ca="1" si="486"/>
        <v>1</v>
      </c>
      <c r="CF57" s="251">
        <f t="shared" ca="1" si="481"/>
        <v>2234105</v>
      </c>
      <c r="CG57" s="237" t="b">
        <f t="shared" ca="1" si="486"/>
        <v>0</v>
      </c>
      <c r="CH57" s="12" t="s">
        <v>34</v>
      </c>
      <c r="CI57" s="19" t="b">
        <f t="shared" ca="1" si="470"/>
        <v>1</v>
      </c>
      <c r="CJ57" s="237">
        <f t="shared" ca="1" si="482"/>
        <v>2234106</v>
      </c>
      <c r="CK57" s="19" t="str">
        <f t="shared" ca="1" si="470"/>
        <v>-</v>
      </c>
      <c r="CL57" s="19">
        <f t="shared" ca="1" si="470"/>
        <v>1</v>
      </c>
      <c r="CM57" s="19">
        <f t="shared" ca="1" si="470"/>
        <v>1</v>
      </c>
      <c r="CN57" s="9"/>
      <c r="CO57" s="444">
        <f t="shared" ca="1" si="444"/>
        <v>652</v>
      </c>
      <c r="CP57" s="444">
        <f t="shared" ca="1" si="444"/>
        <v>686</v>
      </c>
      <c r="CQ57" s="444">
        <f t="shared" ca="1" si="444"/>
        <v>721</v>
      </c>
      <c r="CR57" s="152">
        <f t="shared" ca="1" si="445"/>
        <v>378</v>
      </c>
      <c r="CS57" s="152">
        <f t="shared" ca="1" si="445"/>
        <v>413</v>
      </c>
      <c r="CT57" s="152">
        <f t="shared" ca="1" si="445"/>
        <v>448</v>
      </c>
      <c r="CU57" s="19" t="str">
        <f t="shared" ca="1" si="446"/>
        <v>-</v>
      </c>
      <c r="CV57" s="12" t="b">
        <v>0</v>
      </c>
      <c r="CW57" s="12" t="b">
        <v>1</v>
      </c>
      <c r="CX57" s="12" t="b">
        <v>0</v>
      </c>
      <c r="CY57" s="12" t="b">
        <v>0</v>
      </c>
      <c r="CZ57" s="19" t="b">
        <f t="shared" ca="1" si="446"/>
        <v>1</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6"/>
        <v>0</v>
      </c>
      <c r="DK57" s="19">
        <f t="shared" ca="1" si="446"/>
        <v>0</v>
      </c>
      <c r="DL57" s="19">
        <f t="shared" ca="1" si="447"/>
        <v>0</v>
      </c>
      <c r="DM57" s="12">
        <v>3</v>
      </c>
      <c r="DN57" s="12">
        <v>3</v>
      </c>
      <c r="DO57" s="19">
        <f t="shared" ca="1" si="483"/>
        <v>0</v>
      </c>
      <c r="DP57" s="12">
        <v>1</v>
      </c>
      <c r="DQ57" s="12">
        <v>-1</v>
      </c>
      <c r="DR57" s="19" t="str">
        <f t="shared" ca="1" si="447"/>
        <v>-</v>
      </c>
      <c r="DS57" s="19" t="str">
        <f t="shared" ca="1" si="447"/>
        <v>-</v>
      </c>
      <c r="DT57" s="19" t="str">
        <f t="shared" ca="1" si="447"/>
        <v>-</v>
      </c>
      <c r="DU57" s="251">
        <f t="shared" ca="1" si="471"/>
        <v>0</v>
      </c>
      <c r="DV57" s="251">
        <f t="shared" si="484"/>
        <v>1</v>
      </c>
      <c r="DW57" s="251">
        <f t="shared" si="472"/>
        <v>-1</v>
      </c>
      <c r="DX57" s="19" t="str">
        <f t="shared" ca="1" si="447"/>
        <v>-</v>
      </c>
      <c r="DY57" s="19" t="str">
        <f t="shared" ca="1" si="447"/>
        <v>-</v>
      </c>
      <c r="DZ57" s="19" t="str">
        <f t="shared" ca="1" si="447"/>
        <v>-</v>
      </c>
      <c r="EA57" s="19" t="str">
        <f t="shared" ca="1" si="447"/>
        <v>-</v>
      </c>
      <c r="EB57" s="19" t="str">
        <f t="shared" ca="1" si="447"/>
        <v>-</v>
      </c>
      <c r="EC57" s="19" t="str">
        <f t="shared" ca="1" si="447"/>
        <v>-</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ca="1" si="448"/>
        <v>0</v>
      </c>
      <c r="FC57" s="19">
        <f t="shared" ca="1" si="448"/>
        <v>0</v>
      </c>
      <c r="FD57" s="19">
        <f t="shared" ca="1" si="448"/>
        <v>0</v>
      </c>
      <c r="FE57" s="19">
        <f t="shared" ca="1" si="448"/>
        <v>0</v>
      </c>
      <c r="FF57" s="19">
        <f t="shared" ca="1" si="448"/>
        <v>0</v>
      </c>
      <c r="FG57" s="19">
        <f t="shared" ca="1" si="448"/>
        <v>0</v>
      </c>
      <c r="FH57" s="19">
        <f t="shared" ca="1" si="448"/>
        <v>0</v>
      </c>
      <c r="FI57" s="19">
        <f t="shared" ca="1" si="448"/>
        <v>0</v>
      </c>
      <c r="FJ57" s="19">
        <f t="shared" ref="FJ57:HP58" ca="1" si="488">OFFSET(FJ$5,$B57,0)</f>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8"/>
        <v>0</v>
      </c>
      <c r="HJ57" s="19">
        <f t="shared" ca="1" si="488"/>
        <v>0</v>
      </c>
      <c r="HK57" s="19">
        <f t="shared" ca="1" si="488"/>
        <v>0</v>
      </c>
      <c r="HL57" s="19">
        <f t="shared" ca="1" si="488"/>
        <v>0</v>
      </c>
      <c r="HM57" s="19">
        <f t="shared" ca="1" si="488"/>
        <v>0</v>
      </c>
      <c r="HN57" s="19">
        <f t="shared" ca="1" si="488"/>
        <v>0</v>
      </c>
      <c r="HO57" s="19">
        <f t="shared" ca="1" si="488"/>
        <v>0</v>
      </c>
      <c r="HP57" s="19">
        <f t="shared" ca="1" si="488"/>
        <v>0</v>
      </c>
      <c r="HQ57" s="19">
        <f t="shared" ca="1" si="487"/>
        <v>0</v>
      </c>
      <c r="HR57" s="19">
        <f t="shared" ca="1" si="487"/>
        <v>0</v>
      </c>
      <c r="HS57" s="19">
        <f t="shared" ca="1" si="487"/>
        <v>0</v>
      </c>
      <c r="HT57" s="19">
        <f t="shared" ca="1" si="487"/>
        <v>0</v>
      </c>
      <c r="HU57" s="19">
        <f t="shared" ca="1" si="487"/>
        <v>0</v>
      </c>
      <c r="HV57" s="19">
        <f t="shared" ca="1" si="487"/>
        <v>0</v>
      </c>
      <c r="HW57" s="19">
        <f t="shared" ca="1" si="487"/>
        <v>0</v>
      </c>
      <c r="HX57" s="19">
        <f t="shared" ca="1" si="487"/>
        <v>0</v>
      </c>
      <c r="HY57" s="19">
        <f t="shared" ca="1" si="487"/>
        <v>0</v>
      </c>
      <c r="HZ57" s="19">
        <f t="shared" ca="1" si="487"/>
        <v>0</v>
      </c>
      <c r="IA57" s="19">
        <f t="shared" ca="1" si="487"/>
        <v>0</v>
      </c>
      <c r="IB57" s="19">
        <f t="shared" ca="1" si="487"/>
        <v>0</v>
      </c>
      <c r="IC57" s="19">
        <f t="shared" ca="1" si="487"/>
        <v>0</v>
      </c>
      <c r="ID57" s="19">
        <f t="shared" ca="1" si="487"/>
        <v>0</v>
      </c>
      <c r="IE57" s="5">
        <f t="shared" ca="1" si="451"/>
        <v>67</v>
      </c>
      <c r="IF57" s="9"/>
      <c r="IG57" s="5">
        <f t="shared" ca="1" si="452"/>
        <v>1</v>
      </c>
      <c r="IH57" s="5" t="b">
        <f t="shared" ca="1" si="452"/>
        <v>0</v>
      </c>
      <c r="II57" s="19">
        <f t="shared" ca="1" si="453"/>
        <v>0</v>
      </c>
      <c r="IJ57" s="5">
        <f t="shared" ca="1" si="452"/>
        <v>55</v>
      </c>
      <c r="IK57" s="19">
        <f t="shared" ca="1" si="453"/>
        <v>1</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0</v>
      </c>
      <c r="IZ57" s="19">
        <f t="shared" ca="1" si="453"/>
        <v>0</v>
      </c>
      <c r="JA57" s="19">
        <f t="shared" ca="1" si="453"/>
        <v>0</v>
      </c>
      <c r="JB57" s="19">
        <f t="shared" ca="1" si="453"/>
        <v>0</v>
      </c>
      <c r="JC57" s="19">
        <f t="shared" ca="1" si="453"/>
        <v>0</v>
      </c>
      <c r="JD57" s="19">
        <f t="shared" ca="1" si="453"/>
        <v>0</v>
      </c>
      <c r="JE57" s="19">
        <f t="shared" ca="1" si="453"/>
        <v>0</v>
      </c>
      <c r="JF57" s="19">
        <f t="shared" ca="1" si="453"/>
        <v>0</v>
      </c>
      <c r="JG57" s="19">
        <f t="shared" ca="1" si="453"/>
        <v>1</v>
      </c>
      <c r="JH57" s="19">
        <f t="shared" ca="1" si="453"/>
        <v>0</v>
      </c>
      <c r="JI57" s="19">
        <f t="shared" ca="1" si="453"/>
        <v>1</v>
      </c>
      <c r="JJ57" s="9"/>
      <c r="JK57" s="5" t="b">
        <f t="shared" ca="1" si="454"/>
        <v>0</v>
      </c>
      <c r="JL57" s="5" t="b">
        <f t="shared" ca="1" si="455"/>
        <v>0</v>
      </c>
      <c r="JM57" s="5" t="b">
        <f t="shared" ca="1" si="455"/>
        <v>0</v>
      </c>
      <c r="JN57" s="5" t="b">
        <f t="shared" ca="1" si="455"/>
        <v>1</v>
      </c>
      <c r="JO57" s="144">
        <f t="shared" ca="1" si="473"/>
        <v>1</v>
      </c>
      <c r="JP57" s="144">
        <f t="shared" ca="1" si="473"/>
        <v>1</v>
      </c>
      <c r="JQ57" s="19" t="str">
        <f t="shared" ca="1" si="474"/>
        <v>-</v>
      </c>
      <c r="JR57" s="19" t="str">
        <f t="shared" ca="1" si="474"/>
        <v>-</v>
      </c>
      <c r="JS57" s="19" t="str">
        <f t="shared" ca="1" si="474"/>
        <v>-</v>
      </c>
      <c r="JT57" s="19" t="str">
        <f t="shared" ca="1" si="474"/>
        <v>-</v>
      </c>
      <c r="JU57" s="19">
        <f t="shared" ca="1" si="474"/>
        <v>1</v>
      </c>
      <c r="JV57" s="19">
        <f t="shared" ca="1" si="474"/>
        <v>0.66</v>
      </c>
      <c r="JW57" s="19" t="str">
        <f t="shared" ca="1" si="474"/>
        <v>-</v>
      </c>
      <c r="JX57" s="5" t="b" cm="1">
        <f t="array" aca="1" ref="JX57" ca="1">IF(OR(JY57:KF57&lt;&gt;"-"),TRUE,"-")</f>
        <v>1</v>
      </c>
      <c r="JY57" s="237">
        <f t="shared" ca="1" si="485"/>
        <v>2</v>
      </c>
      <c r="JZ57" s="237">
        <f t="shared" ca="1" si="485"/>
        <v>2</v>
      </c>
      <c r="KA57" s="237">
        <f t="shared" ca="1" si="485"/>
        <v>2</v>
      </c>
      <c r="KB57" s="237">
        <f t="shared" ca="1" si="485"/>
        <v>2</v>
      </c>
      <c r="KC57" s="237">
        <f t="shared" ca="1" si="485"/>
        <v>2</v>
      </c>
      <c r="KD57" s="237">
        <f t="shared" ca="1" si="485"/>
        <v>2</v>
      </c>
      <c r="KE57" s="237">
        <f t="shared" ca="1" si="485"/>
        <v>2</v>
      </c>
      <c r="KF57" s="237">
        <f t="shared" ca="1" si="485"/>
        <v>2</v>
      </c>
      <c r="KG57" s="5" t="str">
        <f t="array" aca="1" ref="KG57" ca="1">IF(OR(KH57:KN57&lt;&gt;"-"),TRUE,"-")</f>
        <v>-</v>
      </c>
      <c r="KH57" s="19" t="str">
        <f t="shared" ca="1" si="476"/>
        <v>-</v>
      </c>
      <c r="KI57" s="19" t="str">
        <f t="shared" ca="1" si="476"/>
        <v>-</v>
      </c>
      <c r="KJ57" s="19" t="str">
        <f t="shared" ca="1" si="476"/>
        <v>-</v>
      </c>
      <c r="KK57" s="19" t="str">
        <f t="shared" ca="1" si="476"/>
        <v>-</v>
      </c>
      <c r="KL57" s="19" t="str">
        <f t="shared" ca="1" si="476"/>
        <v>-</v>
      </c>
      <c r="KM57" s="19" t="str">
        <f t="shared" ca="1" si="476"/>
        <v>-</v>
      </c>
      <c r="KN57" s="19" t="str">
        <f t="shared" ca="1" si="476"/>
        <v>-</v>
      </c>
      <c r="KO57" s="19" t="b">
        <f t="shared" ca="1" si="476"/>
        <v>0</v>
      </c>
      <c r="KP57" s="144">
        <f t="shared" ca="1" si="457"/>
        <v>2</v>
      </c>
      <c r="KQ57" s="19">
        <f t="shared" ca="1" si="476"/>
        <v>2</v>
      </c>
      <c r="KR57" s="19" t="b">
        <f t="shared" ca="1" si="476"/>
        <v>0</v>
      </c>
      <c r="KS57" s="19" t="str">
        <f t="shared" ca="1" si="476"/>
        <v>-</v>
      </c>
      <c r="KT57" s="5" t="str">
        <f t="shared" ca="1" si="458"/>
        <v>-</v>
      </c>
      <c r="KU57" s="5" t="str">
        <f t="shared" ca="1" si="458"/>
        <v>-</v>
      </c>
      <c r="KV57" s="5" t="str">
        <f t="shared" ca="1" si="458"/>
        <v>-</v>
      </c>
      <c r="KW57" s="5" t="str">
        <f t="shared" ca="1" si="458"/>
        <v>-</v>
      </c>
      <c r="KX57" s="19" t="b">
        <f t="shared" ca="1" si="477"/>
        <v>0</v>
      </c>
      <c r="KY57" s="19" t="str">
        <f t="shared" ca="1" si="477"/>
        <v>-</v>
      </c>
      <c r="KZ57" s="19" t="str">
        <f t="shared" ca="1" si="477"/>
        <v>-</v>
      </c>
      <c r="LA57" s="19" t="b">
        <f t="shared" ca="1" si="477"/>
        <v>1</v>
      </c>
      <c r="LB57" s="19">
        <f t="shared" ca="1" si="477"/>
        <v>0.75</v>
      </c>
      <c r="LC57" s="19">
        <f t="shared" ca="1" si="477"/>
        <v>0.75</v>
      </c>
      <c r="LD57" s="19">
        <f t="shared" ca="1" si="477"/>
        <v>0.99</v>
      </c>
      <c r="LE57" s="19">
        <f t="shared" ca="1" si="477"/>
        <v>0.5</v>
      </c>
      <c r="LF57" s="19">
        <f t="shared" ca="1" si="477"/>
        <v>0</v>
      </c>
      <c r="LG57" s="19">
        <f t="shared" ca="1" si="477"/>
        <v>0</v>
      </c>
      <c r="LH57" s="19" t="str">
        <f t="shared" ca="1" si="477"/>
        <v>-</v>
      </c>
      <c r="LI57" s="19" t="str">
        <f t="shared" ca="1" si="477"/>
        <v>-</v>
      </c>
      <c r="LJ57" s="19" t="str">
        <f t="shared" ca="1" si="477"/>
        <v>-</v>
      </c>
      <c r="LK57" s="5">
        <f t="shared" ca="1" si="460"/>
        <v>1</v>
      </c>
      <c r="LL57" s="9"/>
      <c r="LM57" s="19">
        <f t="shared" ca="1" si="477"/>
        <v>70</v>
      </c>
      <c r="LN57" s="19">
        <f t="shared" ca="1" si="461"/>
        <v>50</v>
      </c>
      <c r="LO57" s="19">
        <f t="shared" ca="1" si="461"/>
        <v>80</v>
      </c>
      <c r="LP57" s="19">
        <f t="shared" ca="1" si="461"/>
        <v>50</v>
      </c>
      <c r="LQ57" s="5" t="b" cm="1">
        <f t="array" aca="1" ref="LQ57" ca="1">INDEX(i.meatgrid,$Q57,LQ$7)</f>
        <v>0</v>
      </c>
      <c r="LR57" s="5" t="b" cm="1">
        <f t="array" aca="1" ref="LR57" ca="1">INDEX(i.meatgrid,$Q57,LR$7)</f>
        <v>0</v>
      </c>
      <c r="LS57" s="5" cm="1">
        <f t="array" aca="1" ref="LS57" ca="1">INDEX(i.meatgrid,$Q57,LS$7)</f>
        <v>40</v>
      </c>
      <c r="LT57" s="5" t="str" cm="1">
        <f t="array" aca="1" ref="LT57" ca="1">INDEX(i.meatgrid,$Q57,LT$7)</f>
        <v>-</v>
      </c>
      <c r="LU57" s="19">
        <f t="shared" ca="1" si="462"/>
        <v>1</v>
      </c>
      <c r="LV57" s="5">
        <f t="shared" ca="1" si="463"/>
        <v>1</v>
      </c>
      <c r="LW57" s="5" cm="1">
        <f t="array" aca="1" ref="LW57" ca="1">INDEX(i.meatgrid,$Q57,LW$7)</f>
        <v>1</v>
      </c>
      <c r="LX57" s="5" cm="1">
        <f t="array" aca="1" ref="LX57" ca="1">INDEX(i.meatgrid,$Q57,LX$7)</f>
        <v>0</v>
      </c>
      <c r="LY57" s="5" cm="1">
        <f t="array" aca="1" ref="LY57" ca="1">INDEX(i.meatgrid,$Q57,LY$7)</f>
        <v>0</v>
      </c>
      <c r="LZ57" s="5" cm="1">
        <f t="array" aca="1" ref="LZ57" ca="1">INDEX(i.meatgrid,$Q57,LZ$7)</f>
        <v>0</v>
      </c>
      <c r="MA57" s="5" cm="1">
        <f t="array" aca="1" ref="MA57" ca="1">INDEX(i.meatgrid,$Q57,MA$7)</f>
        <v>0</v>
      </c>
      <c r="MB57" s="5" cm="1">
        <f t="array" aca="1" ref="MB57" ca="1">INDEX(i.meatgrid,$Q57,MB$7)</f>
        <v>1</v>
      </c>
      <c r="MC57" s="5" cm="1">
        <f t="array" aca="1" ref="MC57" ca="1">INDEX(i.meatgrid,$Q57,MC$7)</f>
        <v>1</v>
      </c>
      <c r="MD57" s="5" cm="1">
        <f t="array" aca="1" ref="MD57" ca="1">INDEX(i.meatgrid,$Q57,MD$7)</f>
        <v>1</v>
      </c>
      <c r="ME57" s="19">
        <f t="shared" ca="1" si="464"/>
        <v>1</v>
      </c>
      <c r="MF57" s="9"/>
      <c r="MG57" s="19" t="b">
        <f t="shared" ca="1" si="465"/>
        <v>0</v>
      </c>
      <c r="MH57" s="19" t="b">
        <f t="shared" ca="1" si="465"/>
        <v>0</v>
      </c>
      <c r="MI57" s="19">
        <f t="shared" ca="1" si="465"/>
        <v>1</v>
      </c>
      <c r="MJ57" s="19">
        <f t="shared" ca="1" si="465"/>
        <v>0.75</v>
      </c>
      <c r="MK57" s="19">
        <f t="shared" ca="1" si="465"/>
        <v>0.75</v>
      </c>
      <c r="ML57" s="19">
        <f t="shared" ca="1" si="465"/>
        <v>0.8</v>
      </c>
      <c r="MM57" s="19">
        <f t="shared" ca="1" si="465"/>
        <v>0.82499999999999996</v>
      </c>
      <c r="MN57" s="19">
        <f t="shared" ca="1" si="465"/>
        <v>0.875</v>
      </c>
      <c r="MO57" s="19">
        <f t="shared" ca="1" si="465"/>
        <v>0.9</v>
      </c>
      <c r="MP57" s="19">
        <f t="shared" ca="1" si="465"/>
        <v>1</v>
      </c>
      <c r="MQ57" s="19">
        <f t="shared" ca="1" si="465"/>
        <v>0.875</v>
      </c>
      <c r="MR57" s="19" t="b">
        <f t="shared" ca="1" si="465"/>
        <v>1</v>
      </c>
      <c r="MS57" s="19">
        <f t="shared" ca="1" si="465"/>
        <v>74.989999999999995</v>
      </c>
      <c r="MT57" s="19" t="str">
        <f t="shared" ca="1" si="465"/>
        <v>-</v>
      </c>
      <c r="MU57" s="19" t="str">
        <f t="shared" ca="1" si="465"/>
        <v>-</v>
      </c>
      <c r="MV57" s="19" t="str">
        <f t="shared" ca="1" si="465"/>
        <v>-</v>
      </c>
      <c r="MW57" s="19" t="str">
        <f t="shared" ca="1" si="466"/>
        <v>-</v>
      </c>
      <c r="MX57" s="19" t="str">
        <f t="shared" ca="1" si="466"/>
        <v>-</v>
      </c>
      <c r="MY57" s="19" t="str">
        <f t="shared" ca="1" si="466"/>
        <v>-</v>
      </c>
      <c r="MZ57" s="19" t="str">
        <f t="shared" ca="1" si="466"/>
        <v>-</v>
      </c>
      <c r="NA57" s="19">
        <f t="shared" ca="1" si="466"/>
        <v>36.99</v>
      </c>
      <c r="NB57" s="19">
        <f t="shared" ca="1" si="466"/>
        <v>36.99</v>
      </c>
      <c r="NC57" s="19" t="str">
        <f t="shared" ca="1" si="466"/>
        <v>-</v>
      </c>
      <c r="ND57" s="19" t="str">
        <f t="shared" ca="1" si="466"/>
        <v>-</v>
      </c>
      <c r="NE57" s="19" t="str">
        <f t="shared" ca="1" si="466"/>
        <v>-</v>
      </c>
      <c r="NF57" s="19" t="str">
        <f t="shared" ca="1" si="466"/>
        <v>-</v>
      </c>
      <c r="NG57" s="19" t="str">
        <f t="shared" ca="1" si="466"/>
        <v>-</v>
      </c>
      <c r="NH57" s="19">
        <f t="shared" ca="1" si="466"/>
        <v>49.99</v>
      </c>
      <c r="NI57" s="19">
        <f t="shared" ca="1" si="466"/>
        <v>49.99</v>
      </c>
      <c r="NJ57" s="19">
        <f t="shared" ca="1" si="466"/>
        <v>49.99</v>
      </c>
      <c r="NK57" s="19">
        <f t="shared" ca="1" si="466"/>
        <v>49.99</v>
      </c>
      <c r="NL57" s="19">
        <f t="shared" ca="1" si="466"/>
        <v>49.99</v>
      </c>
      <c r="NM57" s="19">
        <f t="shared" ca="1" si="466"/>
        <v>49.99</v>
      </c>
      <c r="NN57" s="19">
        <f t="shared" ca="1" si="466"/>
        <v>49.99</v>
      </c>
      <c r="NO57" s="19">
        <f t="shared" ca="1" si="466"/>
        <v>49.99</v>
      </c>
      <c r="NP57" s="19">
        <f t="shared" ca="1" si="466"/>
        <v>412.99</v>
      </c>
      <c r="NQ57" s="19">
        <f t="shared" ca="1" si="466"/>
        <v>412.99</v>
      </c>
      <c r="NR57" s="19" t="str">
        <f t="shared" ca="1" si="466"/>
        <v>-</v>
      </c>
      <c r="NS57" s="19" t="str">
        <f t="shared" ca="1" si="466"/>
        <v>-</v>
      </c>
      <c r="NT57" s="19" t="str">
        <f t="shared" ca="1" si="466"/>
        <v>-</v>
      </c>
      <c r="NU57" s="19" t="str">
        <f t="shared" ca="1" si="466"/>
        <v>-</v>
      </c>
      <c r="NV57" s="19" t="str">
        <f t="shared" ca="1" si="466"/>
        <v>-</v>
      </c>
      <c r="NW57" s="19">
        <f t="shared" ca="1" si="466"/>
        <v>6.8900000000000006</v>
      </c>
      <c r="NX57" s="19">
        <f t="shared" ca="1" si="466"/>
        <v>6.8900000000000006</v>
      </c>
      <c r="NY57" s="19">
        <f t="shared" ref="NY57:OL58" ca="1" si="489">OFFSET(NY$5,$B57,0)</f>
        <v>6.8900000000000006</v>
      </c>
      <c r="NZ57" s="19">
        <f t="shared" ca="1" si="489"/>
        <v>6.8900000000000006</v>
      </c>
      <c r="OA57" s="19">
        <f t="shared" ca="1" si="489"/>
        <v>6.8900000000000006</v>
      </c>
      <c r="OB57" s="19">
        <f t="shared" ca="1" si="489"/>
        <v>6.8900000000000006</v>
      </c>
      <c r="OC57" s="19">
        <f t="shared" ca="1" si="489"/>
        <v>6.8900000000000006</v>
      </c>
      <c r="OD57" s="19">
        <f t="shared" ca="1" si="489"/>
        <v>6.8900000000000006</v>
      </c>
      <c r="OE57" s="19">
        <f t="shared" ca="1" si="489"/>
        <v>346.99</v>
      </c>
      <c r="OF57" s="19">
        <f t="shared" ca="1" si="489"/>
        <v>346.99</v>
      </c>
      <c r="OG57" s="19" t="str">
        <f t="shared" ca="1" si="489"/>
        <v>-</v>
      </c>
      <c r="OH57" s="19" t="str">
        <f t="shared" ca="1" si="489"/>
        <v>-</v>
      </c>
      <c r="OI57" s="19" t="str">
        <f t="shared" ca="1" si="489"/>
        <v>-</v>
      </c>
      <c r="OJ57" s="19" t="str">
        <f t="shared" ca="1" si="489"/>
        <v>-</v>
      </c>
      <c r="OK57" s="19" t="str">
        <f t="shared" ca="1" si="489"/>
        <v>-</v>
      </c>
      <c r="OL57" s="19">
        <f t="shared" ca="1" si="489"/>
        <v>0</v>
      </c>
      <c r="OM57" s="24">
        <v>0</v>
      </c>
    </row>
    <row r="58" spans="1:40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4</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IF($IG58=0," FWM","")&amp;IF($IG58=1," MWM","")&amp;IF($IG58=5," Mat","")&amp;IF($IH58=TRUE,"&amp;BBT","    ")          &amp; " Day"&amp;INDEX(i.DOY,$N58,1)
&amp; " Scan"&amp;TEXT($O58,"0")        &amp;" "&amp; INDEX(DataMaster!$B$98:$B$103,$Q58,0)
&amp; " WP"&amp;TEXT($LU58*100,"000p")           &amp; " MP"&amp;TEXT($LV58*100,"000p")           &amp; " GP"&amp;TEXT($ME58*100,"000p")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237" t="str">
        <f t="shared" ca="1" si="480"/>
        <v>-</v>
      </c>
      <c r="AV58" s="237" t="str">
        <f t="shared" ca="1" si="480"/>
        <v>-</v>
      </c>
      <c r="AW58" s="9"/>
      <c r="AX58" s="5" t="b">
        <f t="shared" ca="1" si="433"/>
        <v>1</v>
      </c>
      <c r="AY58" s="5" t="str">
        <f t="shared" ca="1" si="433"/>
        <v>-</v>
      </c>
      <c r="AZ58" s="5" t="str">
        <f t="shared" ca="1" si="433"/>
        <v>-</v>
      </c>
      <c r="BA58" s="5" t="str">
        <f t="shared" ca="1" si="433"/>
        <v>-</v>
      </c>
      <c r="BB58" s="5" t="b">
        <f t="shared" ca="1" si="433"/>
        <v>0</v>
      </c>
      <c r="BC58" s="144">
        <f t="shared" ca="1" si="433"/>
        <v>0.25</v>
      </c>
      <c r="BD58" s="19" t="b">
        <f t="shared" ca="1" si="434"/>
        <v>1</v>
      </c>
      <c r="BE58" s="9"/>
      <c r="BF58" s="5" t="str">
        <f t="shared" ca="1" si="435"/>
        <v>-</v>
      </c>
      <c r="BG58" s="19" t="str">
        <f t="shared" ca="1" si="436"/>
        <v>-</v>
      </c>
      <c r="BH58" s="19" t="str">
        <f t="shared" ca="1" si="436"/>
        <v>-</v>
      </c>
      <c r="BI58" s="19" t="str">
        <f t="shared" ca="1" si="436"/>
        <v>-</v>
      </c>
      <c r="BJ58" s="5" t="str">
        <f t="shared" ca="1" si="437"/>
        <v>-</v>
      </c>
      <c r="BK58" s="19" t="str">
        <f t="shared" ca="1" si="438"/>
        <v>-</v>
      </c>
      <c r="BL58" s="5" t="str">
        <f t="shared" ca="1" si="439"/>
        <v>-</v>
      </c>
      <c r="BM58" s="19" t="str">
        <f t="shared" ca="1" si="440"/>
        <v>-</v>
      </c>
      <c r="BN58" s="19" t="str">
        <f t="shared" ca="1" si="440"/>
        <v>-</v>
      </c>
      <c r="BO58" s="19" t="str">
        <f t="shared" ca="1" si="440"/>
        <v>-</v>
      </c>
      <c r="BP58" s="5" t="str">
        <f t="shared" ca="1" si="441"/>
        <v>-</v>
      </c>
      <c r="BQ58" s="9"/>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19" t="str">
        <f t="shared" ca="1" si="442"/>
        <v>-</v>
      </c>
      <c r="CA58" s="19" t="str">
        <f t="shared" ca="1" si="442"/>
        <v>-</v>
      </c>
      <c r="CB58" s="9"/>
      <c r="CC58" s="237" t="b">
        <f t="shared" ca="1" si="486"/>
        <v>1</v>
      </c>
      <c r="CD58" s="12" t="b">
        <v>1</v>
      </c>
      <c r="CE58" s="237" t="b">
        <f t="shared" ca="1" si="486"/>
        <v>1</v>
      </c>
      <c r="CF58" s="251">
        <f t="shared" ca="1" si="481"/>
        <v>2234106</v>
      </c>
      <c r="CG58" s="237" t="b">
        <f t="shared" ca="1" si="486"/>
        <v>0</v>
      </c>
      <c r="CH58" s="12" t="s">
        <v>34</v>
      </c>
      <c r="CI58" s="19" t="b">
        <f t="shared" ca="1" si="470"/>
        <v>1</v>
      </c>
      <c r="CJ58" s="237">
        <f t="shared" ca="1" si="482"/>
        <v>2234107</v>
      </c>
      <c r="CK58" s="19" t="str">
        <f t="shared" ca="1" si="470"/>
        <v>-</v>
      </c>
      <c r="CL58" s="19">
        <f t="shared" ca="1" si="470"/>
        <v>1</v>
      </c>
      <c r="CM58" s="19">
        <f t="shared" ca="1" si="470"/>
        <v>1</v>
      </c>
      <c r="CN58" s="9"/>
      <c r="CO58" s="444">
        <f t="shared" ca="1" si="444"/>
        <v>652</v>
      </c>
      <c r="CP58" s="444">
        <f t="shared" ca="1" si="444"/>
        <v>686</v>
      </c>
      <c r="CQ58" s="444">
        <f t="shared" ca="1" si="444"/>
        <v>721</v>
      </c>
      <c r="CR58" s="152">
        <f t="shared" ca="1" si="445"/>
        <v>378</v>
      </c>
      <c r="CS58" s="152">
        <f t="shared" ca="1" si="445"/>
        <v>413</v>
      </c>
      <c r="CT58" s="152">
        <f t="shared" ca="1" si="445"/>
        <v>448</v>
      </c>
      <c r="CU58" s="19" t="str">
        <f t="shared" ca="1" si="446"/>
        <v>-</v>
      </c>
      <c r="CV58" s="12" t="b">
        <v>0</v>
      </c>
      <c r="CW58" s="12" t="b">
        <v>0</v>
      </c>
      <c r="CX58" s="12" t="b">
        <v>1</v>
      </c>
      <c r="CY58" s="12" t="b">
        <v>0</v>
      </c>
      <c r="CZ58" s="19" t="b">
        <f t="shared" ca="1" si="446"/>
        <v>1</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6"/>
        <v>0</v>
      </c>
      <c r="DK58" s="19">
        <f t="shared" ca="1" si="446"/>
        <v>0</v>
      </c>
      <c r="DL58" s="19">
        <f t="shared" ca="1" si="447"/>
        <v>0</v>
      </c>
      <c r="DM58" s="12">
        <v>3</v>
      </c>
      <c r="DN58" s="12">
        <v>3</v>
      </c>
      <c r="DO58" s="19">
        <f t="shared" ca="1" si="483"/>
        <v>0</v>
      </c>
      <c r="DP58" s="12">
        <v>1</v>
      </c>
      <c r="DQ58" s="12">
        <v>-1</v>
      </c>
      <c r="DR58" s="19" t="str">
        <f t="shared" ca="1" si="447"/>
        <v>-</v>
      </c>
      <c r="DS58" s="19" t="str">
        <f t="shared" ca="1" si="447"/>
        <v>-</v>
      </c>
      <c r="DT58" s="19" t="str">
        <f t="shared" ca="1" si="447"/>
        <v>-</v>
      </c>
      <c r="DU58" s="251">
        <f t="shared" ca="1" si="471"/>
        <v>0</v>
      </c>
      <c r="DV58" s="251">
        <f t="shared" si="484"/>
        <v>1</v>
      </c>
      <c r="DW58" s="251">
        <f t="shared" si="472"/>
        <v>-1</v>
      </c>
      <c r="DX58" s="19" t="str">
        <f t="shared" ca="1" si="447"/>
        <v>-</v>
      </c>
      <c r="DY58" s="19" t="str">
        <f t="shared" ca="1" si="447"/>
        <v>-</v>
      </c>
      <c r="DZ58" s="19" t="str">
        <f t="shared" ca="1" si="447"/>
        <v>-</v>
      </c>
      <c r="EA58" s="19" t="str">
        <f t="shared" ca="1" si="447"/>
        <v>-</v>
      </c>
      <c r="EB58" s="19" t="str">
        <f t="shared" ca="1" si="447"/>
        <v>-</v>
      </c>
      <c r="EC58" s="19" t="str">
        <f t="shared" ca="1" si="447"/>
        <v>-</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48"/>
        <v>0</v>
      </c>
      <c r="FC58" s="19">
        <f t="shared" ca="1" si="448"/>
        <v>0</v>
      </c>
      <c r="FD58" s="19">
        <f t="shared" ca="1" si="448"/>
        <v>0</v>
      </c>
      <c r="FE58" s="19">
        <f t="shared" ca="1" si="448"/>
        <v>0</v>
      </c>
      <c r="FF58" s="19">
        <f t="shared" ca="1" si="448"/>
        <v>0</v>
      </c>
      <c r="FG58" s="19">
        <f t="shared" ca="1" si="448"/>
        <v>0</v>
      </c>
      <c r="FH58" s="19">
        <f t="shared" ca="1" si="448"/>
        <v>0</v>
      </c>
      <c r="FI58" s="19">
        <f t="shared" ca="1" si="44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8"/>
        <v>0</v>
      </c>
      <c r="HJ58" s="19">
        <f t="shared" ca="1" si="488"/>
        <v>0</v>
      </c>
      <c r="HK58" s="19">
        <f t="shared" ca="1" si="488"/>
        <v>0</v>
      </c>
      <c r="HL58" s="19">
        <f t="shared" ca="1" si="488"/>
        <v>0</v>
      </c>
      <c r="HM58" s="19">
        <f t="shared" ca="1" si="488"/>
        <v>0</v>
      </c>
      <c r="HN58" s="19">
        <f t="shared" ca="1" si="488"/>
        <v>0</v>
      </c>
      <c r="HO58" s="19">
        <f t="shared" ca="1" si="488"/>
        <v>0</v>
      </c>
      <c r="HP58" s="19">
        <f t="shared" ca="1" si="488"/>
        <v>0</v>
      </c>
      <c r="HQ58" s="19">
        <f t="shared" ca="1" si="487"/>
        <v>0</v>
      </c>
      <c r="HR58" s="19">
        <f t="shared" ca="1" si="487"/>
        <v>0</v>
      </c>
      <c r="HS58" s="19">
        <f t="shared" ca="1" si="487"/>
        <v>0</v>
      </c>
      <c r="HT58" s="19">
        <f t="shared" ca="1" si="487"/>
        <v>0</v>
      </c>
      <c r="HU58" s="19">
        <f t="shared" ca="1" si="487"/>
        <v>0</v>
      </c>
      <c r="HV58" s="19">
        <f t="shared" ca="1" si="487"/>
        <v>0</v>
      </c>
      <c r="HW58" s="19">
        <f t="shared" ca="1" si="487"/>
        <v>0</v>
      </c>
      <c r="HX58" s="19">
        <f t="shared" ca="1" si="487"/>
        <v>0</v>
      </c>
      <c r="HY58" s="19">
        <f t="shared" ca="1" si="487"/>
        <v>0</v>
      </c>
      <c r="HZ58" s="19">
        <f t="shared" ca="1" si="487"/>
        <v>0</v>
      </c>
      <c r="IA58" s="19">
        <f t="shared" ca="1" si="487"/>
        <v>0</v>
      </c>
      <c r="IB58" s="19">
        <f t="shared" ca="1" si="487"/>
        <v>0</v>
      </c>
      <c r="IC58" s="19">
        <f t="shared" ca="1" si="487"/>
        <v>0</v>
      </c>
      <c r="ID58" s="19">
        <f t="shared" ca="1" si="487"/>
        <v>0</v>
      </c>
      <c r="IE58" s="5">
        <f t="shared" ca="1" si="451"/>
        <v>67</v>
      </c>
      <c r="IF58" s="9"/>
      <c r="IG58" s="5">
        <f t="shared" ca="1" si="452"/>
        <v>1</v>
      </c>
      <c r="IH58" s="5" t="b">
        <f t="shared" ca="1" si="452"/>
        <v>0</v>
      </c>
      <c r="II58" s="19">
        <f t="shared" ca="1" si="453"/>
        <v>0</v>
      </c>
      <c r="IJ58" s="5">
        <f t="shared" ca="1" si="452"/>
        <v>55</v>
      </c>
      <c r="IK58" s="19">
        <f t="shared" ca="1" si="453"/>
        <v>1</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0</v>
      </c>
      <c r="IZ58" s="19">
        <f t="shared" ca="1" si="453"/>
        <v>0</v>
      </c>
      <c r="JA58" s="19">
        <f t="shared" ca="1" si="453"/>
        <v>0</v>
      </c>
      <c r="JB58" s="19">
        <f t="shared" ca="1" si="453"/>
        <v>0</v>
      </c>
      <c r="JC58" s="19">
        <f t="shared" ca="1" si="453"/>
        <v>0</v>
      </c>
      <c r="JD58" s="19">
        <f t="shared" ca="1" si="453"/>
        <v>0</v>
      </c>
      <c r="JE58" s="19">
        <f t="shared" ca="1" si="453"/>
        <v>0</v>
      </c>
      <c r="JF58" s="19">
        <f t="shared" ca="1" si="453"/>
        <v>0</v>
      </c>
      <c r="JG58" s="19">
        <f t="shared" ca="1" si="453"/>
        <v>1</v>
      </c>
      <c r="JH58" s="19">
        <f t="shared" ca="1" si="453"/>
        <v>0</v>
      </c>
      <c r="JI58" s="19">
        <f t="shared" ca="1" si="453"/>
        <v>1</v>
      </c>
      <c r="JJ58" s="9"/>
      <c r="JK58" s="5" t="b">
        <f t="shared" ca="1" si="454"/>
        <v>0</v>
      </c>
      <c r="JL58" s="5" t="b">
        <f t="shared" ca="1" si="455"/>
        <v>0</v>
      </c>
      <c r="JM58" s="5" t="b">
        <f t="shared" ca="1" si="455"/>
        <v>0</v>
      </c>
      <c r="JN58" s="5" t="b">
        <f t="shared" ca="1" si="455"/>
        <v>1</v>
      </c>
      <c r="JO58" s="144">
        <f t="shared" ca="1" si="473"/>
        <v>1</v>
      </c>
      <c r="JP58" s="144">
        <f t="shared" ca="1" si="473"/>
        <v>1</v>
      </c>
      <c r="JQ58" s="19" t="str">
        <f t="shared" ca="1" si="474"/>
        <v>-</v>
      </c>
      <c r="JR58" s="19" t="str">
        <f t="shared" ca="1" si="474"/>
        <v>-</v>
      </c>
      <c r="JS58" s="19" t="str">
        <f t="shared" ca="1" si="474"/>
        <v>-</v>
      </c>
      <c r="JT58" s="19" t="str">
        <f t="shared" ca="1" si="474"/>
        <v>-</v>
      </c>
      <c r="JU58" s="19">
        <f t="shared" ca="1" si="474"/>
        <v>1</v>
      </c>
      <c r="JV58" s="19">
        <f t="shared" ca="1" si="474"/>
        <v>0.66</v>
      </c>
      <c r="JW58" s="19" t="str">
        <f t="shared" ca="1" si="474"/>
        <v>-</v>
      </c>
      <c r="JX58" s="5" t="b" cm="1">
        <f t="array" aca="1" ref="JX58" ca="1">IF(OR(JY58:KF58&lt;&gt;"-"),TRUE,"-")</f>
        <v>1</v>
      </c>
      <c r="JY58" s="237">
        <f t="shared" ca="1" si="485"/>
        <v>2</v>
      </c>
      <c r="JZ58" s="237">
        <f t="shared" ca="1" si="485"/>
        <v>2</v>
      </c>
      <c r="KA58" s="237">
        <f t="shared" ca="1" si="485"/>
        <v>2</v>
      </c>
      <c r="KB58" s="237">
        <f t="shared" ca="1" si="485"/>
        <v>2</v>
      </c>
      <c r="KC58" s="237">
        <f t="shared" ca="1" si="485"/>
        <v>2</v>
      </c>
      <c r="KD58" s="237">
        <f t="shared" ca="1" si="485"/>
        <v>2</v>
      </c>
      <c r="KE58" s="237">
        <f t="shared" ca="1" si="485"/>
        <v>2</v>
      </c>
      <c r="KF58" s="237">
        <f t="shared" ca="1" si="485"/>
        <v>2</v>
      </c>
      <c r="KG58" s="5" t="str">
        <f t="array" aca="1" ref="KG58" ca="1">IF(OR(KH58:KN58&lt;&gt;"-"),TRUE,"-")</f>
        <v>-</v>
      </c>
      <c r="KH58" s="19" t="str">
        <f t="shared" ca="1" si="476"/>
        <v>-</v>
      </c>
      <c r="KI58" s="19" t="str">
        <f t="shared" ca="1" si="476"/>
        <v>-</v>
      </c>
      <c r="KJ58" s="19" t="str">
        <f t="shared" ca="1" si="476"/>
        <v>-</v>
      </c>
      <c r="KK58" s="19" t="str">
        <f t="shared" ca="1" si="476"/>
        <v>-</v>
      </c>
      <c r="KL58" s="19" t="str">
        <f t="shared" ca="1" si="476"/>
        <v>-</v>
      </c>
      <c r="KM58" s="19" t="str">
        <f t="shared" ca="1" si="476"/>
        <v>-</v>
      </c>
      <c r="KN58" s="19" t="str">
        <f t="shared" ca="1" si="476"/>
        <v>-</v>
      </c>
      <c r="KO58" s="19" t="b">
        <f t="shared" ca="1" si="476"/>
        <v>0</v>
      </c>
      <c r="KP58" s="144">
        <f t="shared" ca="1" si="457"/>
        <v>2</v>
      </c>
      <c r="KQ58" s="19">
        <f t="shared" ca="1" si="476"/>
        <v>2</v>
      </c>
      <c r="KR58" s="19" t="b">
        <f t="shared" ca="1" si="476"/>
        <v>0</v>
      </c>
      <c r="KS58" s="19" t="str">
        <f t="shared" ca="1" si="476"/>
        <v>-</v>
      </c>
      <c r="KT58" s="5" t="str">
        <f t="shared" ca="1" si="458"/>
        <v>-</v>
      </c>
      <c r="KU58" s="5" t="str">
        <f t="shared" ca="1" si="458"/>
        <v>-</v>
      </c>
      <c r="KV58" s="5" t="str">
        <f t="shared" ca="1" si="458"/>
        <v>-</v>
      </c>
      <c r="KW58" s="5" t="str">
        <f t="shared" ca="1" si="458"/>
        <v>-</v>
      </c>
      <c r="KX58" s="19" t="b">
        <f t="shared" ca="1" si="477"/>
        <v>0</v>
      </c>
      <c r="KY58" s="19" t="str">
        <f t="shared" ca="1" si="477"/>
        <v>-</v>
      </c>
      <c r="KZ58" s="19" t="str">
        <f t="shared" ca="1" si="477"/>
        <v>-</v>
      </c>
      <c r="LA58" s="19" t="b">
        <f t="shared" ca="1" si="477"/>
        <v>1</v>
      </c>
      <c r="LB58" s="19">
        <f t="shared" ca="1" si="477"/>
        <v>0.75</v>
      </c>
      <c r="LC58" s="19">
        <f t="shared" ca="1" si="477"/>
        <v>0.75</v>
      </c>
      <c r="LD58" s="19">
        <f t="shared" ca="1" si="477"/>
        <v>0.99</v>
      </c>
      <c r="LE58" s="19">
        <f t="shared" ca="1" si="477"/>
        <v>0.5</v>
      </c>
      <c r="LF58" s="19">
        <f t="shared" ca="1" si="477"/>
        <v>0</v>
      </c>
      <c r="LG58" s="19">
        <f t="shared" ca="1" si="477"/>
        <v>0</v>
      </c>
      <c r="LH58" s="19" t="str">
        <f t="shared" ca="1" si="477"/>
        <v>-</v>
      </c>
      <c r="LI58" s="19" t="str">
        <f t="shared" ca="1" si="477"/>
        <v>-</v>
      </c>
      <c r="LJ58" s="19" t="str">
        <f t="shared" ca="1" si="477"/>
        <v>-</v>
      </c>
      <c r="LK58" s="5">
        <f t="shared" ca="1" si="460"/>
        <v>1</v>
      </c>
      <c r="LL58" s="9"/>
      <c r="LM58" s="19">
        <f t="shared" ca="1" si="477"/>
        <v>70</v>
      </c>
      <c r="LN58" s="19">
        <f t="shared" ca="1" si="461"/>
        <v>50</v>
      </c>
      <c r="LO58" s="19">
        <f t="shared" ca="1" si="461"/>
        <v>80</v>
      </c>
      <c r="LP58" s="19">
        <f t="shared" ca="1" si="461"/>
        <v>50</v>
      </c>
      <c r="LQ58" s="5" t="b" cm="1">
        <f t="array" aca="1" ref="LQ58" ca="1">INDEX(i.meatgrid,$Q58,LQ$7)</f>
        <v>0</v>
      </c>
      <c r="LR58" s="5" t="b" cm="1">
        <f t="array" aca="1" ref="LR58" ca="1">INDEX(i.meatgrid,$Q58,LR$7)</f>
        <v>0</v>
      </c>
      <c r="LS58" s="5" cm="1">
        <f t="array" aca="1" ref="LS58" ca="1">INDEX(i.meatgrid,$Q58,LS$7)</f>
        <v>40</v>
      </c>
      <c r="LT58" s="5" t="str" cm="1">
        <f t="array" aca="1" ref="LT58" ca="1">INDEX(i.meatgrid,$Q58,LT$7)</f>
        <v>-</v>
      </c>
      <c r="LU58" s="19">
        <f t="shared" ca="1" si="462"/>
        <v>1</v>
      </c>
      <c r="LV58" s="5">
        <f t="shared" ca="1" si="463"/>
        <v>1</v>
      </c>
      <c r="LW58" s="5" cm="1">
        <f t="array" aca="1" ref="LW58" ca="1">INDEX(i.meatgrid,$Q58,LW$7)</f>
        <v>1</v>
      </c>
      <c r="LX58" s="5" cm="1">
        <f t="array" aca="1" ref="LX58" ca="1">INDEX(i.meatgrid,$Q58,LX$7)</f>
        <v>0</v>
      </c>
      <c r="LY58" s="5" cm="1">
        <f t="array" aca="1" ref="LY58" ca="1">INDEX(i.meatgrid,$Q58,LY$7)</f>
        <v>0</v>
      </c>
      <c r="LZ58" s="5" cm="1">
        <f t="array" aca="1" ref="LZ58" ca="1">INDEX(i.meatgrid,$Q58,LZ$7)</f>
        <v>0</v>
      </c>
      <c r="MA58" s="5" cm="1">
        <f t="array" aca="1" ref="MA58" ca="1">INDEX(i.meatgrid,$Q58,MA$7)</f>
        <v>0</v>
      </c>
      <c r="MB58" s="5" cm="1">
        <f t="array" aca="1" ref="MB58" ca="1">INDEX(i.meatgrid,$Q58,MB$7)</f>
        <v>1</v>
      </c>
      <c r="MC58" s="5" cm="1">
        <f t="array" aca="1" ref="MC58" ca="1">INDEX(i.meatgrid,$Q58,MC$7)</f>
        <v>1</v>
      </c>
      <c r="MD58" s="5" cm="1">
        <f t="array" aca="1" ref="MD58" ca="1">INDEX(i.meatgrid,$Q58,MD$7)</f>
        <v>1</v>
      </c>
      <c r="ME58" s="19">
        <f t="shared" ca="1" si="464"/>
        <v>1</v>
      </c>
      <c r="MF58" s="9"/>
      <c r="MG58" s="19" t="b">
        <f t="shared" ca="1" si="465"/>
        <v>0</v>
      </c>
      <c r="MH58" s="19" t="b">
        <f t="shared" ca="1" si="465"/>
        <v>0</v>
      </c>
      <c r="MI58" s="19">
        <f t="shared" ca="1" si="465"/>
        <v>1</v>
      </c>
      <c r="MJ58" s="19">
        <f t="shared" ca="1" si="465"/>
        <v>0.75</v>
      </c>
      <c r="MK58" s="19">
        <f t="shared" ca="1" si="465"/>
        <v>0.75</v>
      </c>
      <c r="ML58" s="19">
        <f t="shared" ca="1" si="465"/>
        <v>0.8</v>
      </c>
      <c r="MM58" s="19">
        <f t="shared" ca="1" si="465"/>
        <v>0.82499999999999996</v>
      </c>
      <c r="MN58" s="19">
        <f t="shared" ca="1" si="465"/>
        <v>0.875</v>
      </c>
      <c r="MO58" s="19">
        <f t="shared" ca="1" si="465"/>
        <v>0.9</v>
      </c>
      <c r="MP58" s="19">
        <f t="shared" ca="1" si="465"/>
        <v>1</v>
      </c>
      <c r="MQ58" s="19">
        <f t="shared" ca="1" si="465"/>
        <v>0.875</v>
      </c>
      <c r="MR58" s="19" t="b">
        <f t="shared" ca="1" si="465"/>
        <v>1</v>
      </c>
      <c r="MS58" s="19">
        <f t="shared" ca="1" si="465"/>
        <v>74.989999999999995</v>
      </c>
      <c r="MT58" s="19" t="str">
        <f t="shared" ca="1" si="465"/>
        <v>-</v>
      </c>
      <c r="MU58" s="19" t="str">
        <f t="shared" ca="1" si="465"/>
        <v>-</v>
      </c>
      <c r="MV58" s="19" t="str">
        <f t="shared" ca="1" si="465"/>
        <v>-</v>
      </c>
      <c r="MW58" s="19" t="str">
        <f t="shared" ref="MW58:OL59" ca="1" si="490">OFFSET(MW$5,$B58,0)</f>
        <v>-</v>
      </c>
      <c r="MX58" s="19" t="str">
        <f t="shared" ca="1" si="490"/>
        <v>-</v>
      </c>
      <c r="MY58" s="19" t="str">
        <f t="shared" ca="1" si="490"/>
        <v>-</v>
      </c>
      <c r="MZ58" s="19" t="str">
        <f t="shared" ca="1" si="490"/>
        <v>-</v>
      </c>
      <c r="NA58" s="19">
        <f t="shared" ca="1" si="490"/>
        <v>36.99</v>
      </c>
      <c r="NB58" s="19">
        <f t="shared" ca="1" si="490"/>
        <v>36.99</v>
      </c>
      <c r="NC58" s="19" t="str">
        <f t="shared" ca="1" si="490"/>
        <v>-</v>
      </c>
      <c r="ND58" s="19" t="str">
        <f t="shared" ca="1" si="490"/>
        <v>-</v>
      </c>
      <c r="NE58" s="19" t="str">
        <f t="shared" ca="1" si="490"/>
        <v>-</v>
      </c>
      <c r="NF58" s="19" t="str">
        <f t="shared" ca="1" si="490"/>
        <v>-</v>
      </c>
      <c r="NG58" s="19" t="str">
        <f t="shared" ca="1" si="490"/>
        <v>-</v>
      </c>
      <c r="NH58" s="19">
        <f t="shared" ca="1" si="490"/>
        <v>49.99</v>
      </c>
      <c r="NI58" s="19">
        <f t="shared" ca="1" si="490"/>
        <v>49.99</v>
      </c>
      <c r="NJ58" s="19">
        <f t="shared" ca="1" si="490"/>
        <v>49.99</v>
      </c>
      <c r="NK58" s="19">
        <f t="shared" ca="1" si="490"/>
        <v>49.99</v>
      </c>
      <c r="NL58" s="19">
        <f t="shared" ca="1" si="490"/>
        <v>49.99</v>
      </c>
      <c r="NM58" s="19">
        <f t="shared" ca="1" si="490"/>
        <v>49.99</v>
      </c>
      <c r="NN58" s="19">
        <f t="shared" ca="1" si="490"/>
        <v>49.99</v>
      </c>
      <c r="NO58" s="19">
        <f t="shared" ca="1" si="490"/>
        <v>49.99</v>
      </c>
      <c r="NP58" s="19">
        <f t="shared" ca="1" si="490"/>
        <v>412.99</v>
      </c>
      <c r="NQ58" s="19">
        <f t="shared" ca="1" si="490"/>
        <v>412.99</v>
      </c>
      <c r="NR58" s="19" t="str">
        <f t="shared" ca="1" si="490"/>
        <v>-</v>
      </c>
      <c r="NS58" s="19" t="str">
        <f t="shared" ca="1" si="490"/>
        <v>-</v>
      </c>
      <c r="NT58" s="19" t="str">
        <f t="shared" ca="1" si="490"/>
        <v>-</v>
      </c>
      <c r="NU58" s="19" t="str">
        <f t="shared" ca="1" si="490"/>
        <v>-</v>
      </c>
      <c r="NV58" s="19" t="str">
        <f t="shared" ca="1" si="490"/>
        <v>-</v>
      </c>
      <c r="NW58" s="19">
        <f t="shared" ca="1" si="490"/>
        <v>6.8900000000000006</v>
      </c>
      <c r="NX58" s="19">
        <f t="shared" ca="1" si="490"/>
        <v>6.8900000000000006</v>
      </c>
      <c r="NY58" s="19">
        <f t="shared" ca="1" si="490"/>
        <v>6.8900000000000006</v>
      </c>
      <c r="NZ58" s="19">
        <f t="shared" ca="1" si="490"/>
        <v>6.8900000000000006</v>
      </c>
      <c r="OA58" s="19">
        <f t="shared" ca="1" si="490"/>
        <v>6.8900000000000006</v>
      </c>
      <c r="OB58" s="19">
        <f t="shared" ca="1" si="490"/>
        <v>6.8900000000000006</v>
      </c>
      <c r="OC58" s="19">
        <f t="shared" ca="1" si="490"/>
        <v>6.8900000000000006</v>
      </c>
      <c r="OD58" s="19">
        <f t="shared" ca="1" si="490"/>
        <v>6.8900000000000006</v>
      </c>
      <c r="OE58" s="19">
        <f t="shared" ca="1" si="490"/>
        <v>346.99</v>
      </c>
      <c r="OF58" s="19">
        <f t="shared" ca="1" si="490"/>
        <v>346.99</v>
      </c>
      <c r="OG58" s="19" t="str">
        <f t="shared" ca="1" si="490"/>
        <v>-</v>
      </c>
      <c r="OH58" s="19" t="str">
        <f t="shared" ca="1" si="490"/>
        <v>-</v>
      </c>
      <c r="OI58" s="19" t="str">
        <f t="shared" ca="1" si="490"/>
        <v>-</v>
      </c>
      <c r="OJ58" s="19" t="str">
        <f t="shared" ca="1" si="490"/>
        <v>-</v>
      </c>
      <c r="OK58" s="19" t="str">
        <f t="shared" ca="1" si="490"/>
        <v>-</v>
      </c>
      <c r="OL58" s="19">
        <f t="shared" ca="1" si="489"/>
        <v>0</v>
      </c>
      <c r="OM58" s="24">
        <v>0</v>
      </c>
    </row>
    <row r="59" spans="1:40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4</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IF($IG59=0," FWM","")&amp;IF($IG59=1," MWM","")&amp;IF($IG59=5," Mat","")&amp;IF($IH59=TRUE,"&amp;BBT","    ")          &amp; " Day"&amp;INDEX(i.DOY,$N59,1)
&amp; " Scan"&amp;TEXT($O59,"0")        &amp;" "&amp; INDEX(DataMaster!$B$98:$B$103,$Q59,0)
&amp; " WP"&amp;TEXT($LU59*100,"000p")           &amp; " MP"&amp;TEXT($LV59*100,"000p")           &amp; " GP"&amp;TEXT($ME59*100,"000p")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237" t="str">
        <f t="shared" ca="1" si="480"/>
        <v>-</v>
      </c>
      <c r="AV59" s="237" t="str">
        <f t="shared" ca="1" si="480"/>
        <v>-</v>
      </c>
      <c r="AW59" s="9"/>
      <c r="AX59" s="5" t="b">
        <f t="shared" ca="1" si="433"/>
        <v>1</v>
      </c>
      <c r="AY59" s="5" t="str">
        <f t="shared" ca="1" si="433"/>
        <v>-</v>
      </c>
      <c r="AZ59" s="5" t="str">
        <f t="shared" ca="1" si="433"/>
        <v>-</v>
      </c>
      <c r="BA59" s="5" t="str">
        <f t="shared" ca="1" si="433"/>
        <v>-</v>
      </c>
      <c r="BB59" s="5" t="b">
        <f t="shared" ca="1" si="433"/>
        <v>0</v>
      </c>
      <c r="BC59" s="144">
        <f t="shared" ca="1" si="433"/>
        <v>0.25</v>
      </c>
      <c r="BD59" s="19" t="b">
        <f t="shared" ca="1" si="434"/>
        <v>1</v>
      </c>
      <c r="BE59" s="9"/>
      <c r="BF59" s="5" t="str">
        <f t="shared" ca="1" si="435"/>
        <v>-</v>
      </c>
      <c r="BG59" s="19" t="str">
        <f t="shared" ca="1" si="436"/>
        <v>-</v>
      </c>
      <c r="BH59" s="19" t="str">
        <f t="shared" ca="1" si="436"/>
        <v>-</v>
      </c>
      <c r="BI59" s="19" t="str">
        <f t="shared" ca="1" si="436"/>
        <v>-</v>
      </c>
      <c r="BJ59" s="5" t="str">
        <f t="shared" ca="1" si="437"/>
        <v>-</v>
      </c>
      <c r="BK59" s="19" t="str">
        <f t="shared" ca="1" si="438"/>
        <v>-</v>
      </c>
      <c r="BL59" s="5" t="str">
        <f t="shared" ca="1" si="439"/>
        <v>-</v>
      </c>
      <c r="BM59" s="19" t="str">
        <f t="shared" ca="1" si="440"/>
        <v>-</v>
      </c>
      <c r="BN59" s="19" t="str">
        <f t="shared" ca="1" si="440"/>
        <v>-</v>
      </c>
      <c r="BO59" s="19" t="str">
        <f t="shared" ca="1" si="440"/>
        <v>-</v>
      </c>
      <c r="BP59" s="5" t="str">
        <f t="shared" ca="1" si="441"/>
        <v>-</v>
      </c>
      <c r="BQ59" s="9"/>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19" t="str">
        <f t="shared" ca="1" si="442"/>
        <v>-</v>
      </c>
      <c r="CA59" s="19" t="str">
        <f t="shared" ca="1" si="442"/>
        <v>-</v>
      </c>
      <c r="CB59" s="9"/>
      <c r="CC59" s="237" t="b">
        <f t="shared" ca="1" si="486"/>
        <v>1</v>
      </c>
      <c r="CD59" s="12" t="b">
        <v>1</v>
      </c>
      <c r="CE59" s="237" t="b">
        <f t="shared" ca="1" si="486"/>
        <v>1</v>
      </c>
      <c r="CF59" s="251">
        <f t="shared" ca="1" si="481"/>
        <v>2234107</v>
      </c>
      <c r="CG59" s="12" t="b">
        <v>1</v>
      </c>
      <c r="CH59" s="12">
        <v>0</v>
      </c>
      <c r="CI59" s="12" t="b">
        <v>0</v>
      </c>
      <c r="CJ59" s="237">
        <f t="shared" ca="1" si="482"/>
        <v>2234108</v>
      </c>
      <c r="CK59" s="19" t="str">
        <f t="shared" ca="1" si="470"/>
        <v>-</v>
      </c>
      <c r="CL59" s="12">
        <v>1</v>
      </c>
      <c r="CM59" s="12">
        <v>1</v>
      </c>
      <c r="CN59" s="9"/>
      <c r="CO59" s="444">
        <f t="shared" ca="1" si="444"/>
        <v>652</v>
      </c>
      <c r="CP59" s="444">
        <f t="shared" ca="1" si="444"/>
        <v>686</v>
      </c>
      <c r="CQ59" s="444">
        <f t="shared" ca="1" si="444"/>
        <v>721</v>
      </c>
      <c r="CR59" s="152">
        <f t="shared" ca="1" si="445"/>
        <v>378</v>
      </c>
      <c r="CS59" s="152">
        <f t="shared" ca="1" si="445"/>
        <v>413</v>
      </c>
      <c r="CT59" s="152">
        <f t="shared" ca="1" si="445"/>
        <v>448</v>
      </c>
      <c r="CU59" s="19" t="str">
        <f t="shared" ca="1" si="446"/>
        <v>-</v>
      </c>
      <c r="CV59" s="19" t="str">
        <f t="shared" ca="1" si="446"/>
        <v>-</v>
      </c>
      <c r="CW59" s="19" t="str">
        <f t="shared" ca="1" si="446"/>
        <v>-</v>
      </c>
      <c r="CX59" s="19" t="str">
        <f t="shared" ca="1" si="446"/>
        <v>-</v>
      </c>
      <c r="CY59" s="19" t="str">
        <f t="shared" ca="1" si="446"/>
        <v>-</v>
      </c>
      <c r="CZ59" s="19" t="b">
        <f t="shared" ca="1" si="446"/>
        <v>1</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6"/>
        <v>0</v>
      </c>
      <c r="DK59" s="19">
        <f t="shared" ca="1" si="446"/>
        <v>0</v>
      </c>
      <c r="DL59" s="19">
        <f t="shared" ca="1" si="447"/>
        <v>0</v>
      </c>
      <c r="DM59" s="12">
        <v>1</v>
      </c>
      <c r="DN59" s="12">
        <v>1</v>
      </c>
      <c r="DO59" s="19">
        <f t="shared" ca="1" si="483"/>
        <v>0</v>
      </c>
      <c r="DP59" s="19" t="str">
        <f t="shared" ca="1" si="483"/>
        <v>-</v>
      </c>
      <c r="DQ59" s="19" t="str">
        <f t="shared" ca="1" si="483"/>
        <v>-</v>
      </c>
      <c r="DR59" s="19" t="str">
        <f t="shared" ca="1" si="483"/>
        <v>-</v>
      </c>
      <c r="DS59" s="19" t="str">
        <f t="shared" ca="1" si="447"/>
        <v>-</v>
      </c>
      <c r="DT59" s="19" t="str">
        <f t="shared" ca="1" si="447"/>
        <v>-</v>
      </c>
      <c r="DU59" s="19">
        <f t="shared" ca="1" si="447"/>
        <v>0</v>
      </c>
      <c r="DV59" s="19" t="str">
        <f t="shared" ca="1" si="447"/>
        <v>-</v>
      </c>
      <c r="DW59" s="19" t="str">
        <f t="shared" ca="1" si="447"/>
        <v>-</v>
      </c>
      <c r="DX59" s="19" t="str">
        <f t="shared" ca="1" si="447"/>
        <v>-</v>
      </c>
      <c r="DY59" s="19" t="str">
        <f t="shared" ca="1" si="447"/>
        <v>-</v>
      </c>
      <c r="DZ59" s="19" t="str">
        <f t="shared" ca="1" si="447"/>
        <v>-</v>
      </c>
      <c r="EA59" s="19" t="str">
        <f t="shared" ca="1" si="447"/>
        <v>-</v>
      </c>
      <c r="EB59" s="19" t="str">
        <f t="shared" ca="1" si="447"/>
        <v>-</v>
      </c>
      <c r="EC59" s="19" t="str">
        <f t="shared" ca="1" si="447"/>
        <v>-</v>
      </c>
      <c r="ED59" s="19">
        <f t="shared" ca="1" si="447"/>
        <v>0</v>
      </c>
      <c r="EE59" s="19">
        <f t="shared" ca="1" si="447"/>
        <v>0</v>
      </c>
      <c r="EF59" s="19">
        <f t="shared" ca="1" si="447"/>
        <v>0</v>
      </c>
      <c r="EG59" s="124">
        <f t="shared" ref="EG59:EX59" ca="1" si="492">IF(AND($K59=EG$9,$N59=EG$11,$AB59=EG$8,$AI59=EG$12),INDEX(i.FS_Strategy,$AC59+1,$AB59),0)</f>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124">
        <f t="shared" ca="1" si="492"/>
        <v>0</v>
      </c>
      <c r="ER59" s="124">
        <f t="shared" ca="1" si="492"/>
        <v>0</v>
      </c>
      <c r="ES59" s="124">
        <f t="shared" ca="1" si="492"/>
        <v>0</v>
      </c>
      <c r="ET59" s="124">
        <f t="shared" ca="1" si="492"/>
        <v>0</v>
      </c>
      <c r="EU59" s="124">
        <f t="shared" ca="1" si="492"/>
        <v>0</v>
      </c>
      <c r="EV59" s="124">
        <f t="shared" ca="1" si="492"/>
        <v>0</v>
      </c>
      <c r="EW59" s="124">
        <f t="shared" ca="1" si="492"/>
        <v>0</v>
      </c>
      <c r="EX59" s="124">
        <f t="shared" ca="1" si="492"/>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493">IF(AND($K59=FB$9,$N59=FB$11,$AB59=FB$8),INDEX(i.FS_Strategy,$AE59+1,$AB59),0)</f>
        <v>0</v>
      </c>
      <c r="FC59" s="125">
        <f t="shared" ca="1" si="493"/>
        <v>0</v>
      </c>
      <c r="FD59" s="125">
        <f t="shared" ca="1" si="493"/>
        <v>0</v>
      </c>
      <c r="FE59" s="125">
        <f t="shared" ca="1" si="493"/>
        <v>0</v>
      </c>
      <c r="FF59" s="125">
        <f t="shared" ca="1" si="493"/>
        <v>0</v>
      </c>
      <c r="FG59" s="125">
        <f t="shared" ca="1" si="493"/>
        <v>0</v>
      </c>
      <c r="FH59" s="125">
        <f t="shared" ca="1" si="493"/>
        <v>0</v>
      </c>
      <c r="FI59" s="125">
        <f t="shared" ca="1" si="493"/>
        <v>0</v>
      </c>
      <c r="FJ59" s="125">
        <f t="shared" ca="1" si="493"/>
        <v>0</v>
      </c>
      <c r="FK59" s="125">
        <f t="shared" ca="1" si="493"/>
        <v>0</v>
      </c>
      <c r="FL59" s="125">
        <f t="shared" ca="1" si="493"/>
        <v>0</v>
      </c>
      <c r="FM59" s="125">
        <f t="shared" ca="1" si="493"/>
        <v>0</v>
      </c>
      <c r="FN59" s="125">
        <f t="shared" ca="1" si="493"/>
        <v>0</v>
      </c>
      <c r="FO59" s="124">
        <f t="shared" ref="FO59:GF59" ca="1" si="494">IF(AND($K59=FO$9,$N59=FO$11,$AB59=FO$8,$AI59=FO$12),INDEX(i.FS_Strategy,$AC59+1,$AB59),0)</f>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124">
        <f t="shared" ca="1" si="494"/>
        <v>0</v>
      </c>
      <c r="FZ59" s="124">
        <f t="shared" ca="1" si="494"/>
        <v>0</v>
      </c>
      <c r="GA59" s="124">
        <f t="shared" ca="1" si="494"/>
        <v>0</v>
      </c>
      <c r="GB59" s="124">
        <f t="shared" ca="1" si="494"/>
        <v>0</v>
      </c>
      <c r="GC59" s="124">
        <f t="shared" ca="1" si="494"/>
        <v>0</v>
      </c>
      <c r="GD59" s="124">
        <f t="shared" ca="1" si="494"/>
        <v>0</v>
      </c>
      <c r="GE59" s="124">
        <f t="shared" ca="1" si="494"/>
        <v>0</v>
      </c>
      <c r="GF59" s="124">
        <f t="shared" ca="1" si="494"/>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495">IF(AND($K59=GJ$9,$N59=GJ$11,$AB59=GJ$8),INDEX(i.FS_Strategy,$AE59+1,$AB59),0)</f>
        <v>0</v>
      </c>
      <c r="GK59" s="125">
        <f t="shared" ca="1" si="495"/>
        <v>0</v>
      </c>
      <c r="GL59" s="125">
        <f t="shared" ca="1" si="495"/>
        <v>0</v>
      </c>
      <c r="GM59" s="125">
        <f t="shared" ca="1" si="495"/>
        <v>0</v>
      </c>
      <c r="GN59" s="125">
        <f t="shared" ca="1" si="495"/>
        <v>0</v>
      </c>
      <c r="GO59" s="125">
        <f t="shared" ca="1" si="495"/>
        <v>0</v>
      </c>
      <c r="GP59" s="125">
        <f t="shared" ca="1" si="495"/>
        <v>0</v>
      </c>
      <c r="GQ59" s="125">
        <f t="shared" ca="1" si="495"/>
        <v>0</v>
      </c>
      <c r="GR59" s="125">
        <f t="shared" ca="1" si="495"/>
        <v>0</v>
      </c>
      <c r="GS59" s="125">
        <f t="shared" ca="1" si="495"/>
        <v>0</v>
      </c>
      <c r="GT59" s="125">
        <f t="shared" ca="1" si="495"/>
        <v>0</v>
      </c>
      <c r="GU59" s="125">
        <f t="shared" ca="1" si="495"/>
        <v>0</v>
      </c>
      <c r="GV59" s="125">
        <f t="shared" ca="1" si="495"/>
        <v>0</v>
      </c>
      <c r="GW59" s="124">
        <f t="shared" ref="GW59:HN59" ca="1" si="496">IF(AND($K59=GW$9,$N59=GW$11,$AB59=GW$8,$AI59=GW$12),INDEX(i.FS_Strategy,$AC59+1,$AB59),0)</f>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124">
        <f t="shared" ca="1" si="496"/>
        <v>0</v>
      </c>
      <c r="HH59" s="124">
        <f t="shared" ca="1" si="496"/>
        <v>0</v>
      </c>
      <c r="HI59" s="124">
        <f t="shared" ca="1" si="496"/>
        <v>0</v>
      </c>
      <c r="HJ59" s="124">
        <f t="shared" ca="1" si="496"/>
        <v>0</v>
      </c>
      <c r="HK59" s="124">
        <f t="shared" ca="1" si="496"/>
        <v>0</v>
      </c>
      <c r="HL59" s="124">
        <f t="shared" ca="1" si="496"/>
        <v>0</v>
      </c>
      <c r="HM59" s="124">
        <f t="shared" ca="1" si="496"/>
        <v>0</v>
      </c>
      <c r="HN59" s="124">
        <f t="shared" ca="1" si="496"/>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497">IF(AND($K59=HR$9,$N59=HR$11,$AB59=HR$8),INDEX(i.FS_Strategy,$AE59+1,$AB59),0)</f>
        <v>0</v>
      </c>
      <c r="HS59" s="125">
        <f t="shared" ca="1" si="497"/>
        <v>0</v>
      </c>
      <c r="HT59" s="125">
        <f t="shared" ca="1" si="497"/>
        <v>0</v>
      </c>
      <c r="HU59" s="125">
        <f t="shared" ca="1" si="497"/>
        <v>0</v>
      </c>
      <c r="HV59" s="125">
        <f t="shared" ca="1" si="497"/>
        <v>0</v>
      </c>
      <c r="HW59" s="125">
        <f t="shared" ca="1" si="497"/>
        <v>0</v>
      </c>
      <c r="HX59" s="125">
        <f t="shared" ca="1" si="497"/>
        <v>0</v>
      </c>
      <c r="HY59" s="125">
        <f t="shared" ca="1" si="497"/>
        <v>0</v>
      </c>
      <c r="HZ59" s="125">
        <f t="shared" ca="1" si="497"/>
        <v>0</v>
      </c>
      <c r="IA59" s="125">
        <f t="shared" ca="1" si="497"/>
        <v>0</v>
      </c>
      <c r="IB59" s="125">
        <f t="shared" ca="1" si="497"/>
        <v>0</v>
      </c>
      <c r="IC59" s="125">
        <f t="shared" ca="1" si="497"/>
        <v>0</v>
      </c>
      <c r="ID59" s="125">
        <f t="shared" ca="1" si="497"/>
        <v>0</v>
      </c>
      <c r="IE59" s="5">
        <f t="shared" ca="1" si="451"/>
        <v>67</v>
      </c>
      <c r="IF59" s="9"/>
      <c r="IG59" s="5">
        <f t="shared" ca="1" si="452"/>
        <v>1</v>
      </c>
      <c r="IH59" s="5" t="b">
        <f t="shared" ca="1" si="452"/>
        <v>0</v>
      </c>
      <c r="II59" s="19">
        <f t="shared" ca="1" si="453"/>
        <v>0</v>
      </c>
      <c r="IJ59" s="5">
        <f t="shared" ca="1" si="452"/>
        <v>55</v>
      </c>
      <c r="IK59" s="19">
        <f t="shared" ca="1" si="453"/>
        <v>1</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0</v>
      </c>
      <c r="IZ59" s="19">
        <f t="shared" ca="1" si="453"/>
        <v>0</v>
      </c>
      <c r="JA59" s="19">
        <f t="shared" ca="1" si="453"/>
        <v>0</v>
      </c>
      <c r="JB59" s="19">
        <f t="shared" ca="1" si="453"/>
        <v>0</v>
      </c>
      <c r="JC59" s="19">
        <f t="shared" ca="1" si="453"/>
        <v>0</v>
      </c>
      <c r="JD59" s="19">
        <f t="shared" ca="1" si="453"/>
        <v>0</v>
      </c>
      <c r="JE59" s="19">
        <f t="shared" ca="1" si="453"/>
        <v>0</v>
      </c>
      <c r="JF59" s="19">
        <f t="shared" ca="1" si="453"/>
        <v>0</v>
      </c>
      <c r="JG59" s="19">
        <f t="shared" ca="1" si="453"/>
        <v>1</v>
      </c>
      <c r="JH59" s="19">
        <f t="shared" ca="1" si="453"/>
        <v>0</v>
      </c>
      <c r="JI59" s="19">
        <f t="shared" ca="1" si="453"/>
        <v>1</v>
      </c>
      <c r="JJ59" s="9"/>
      <c r="JK59" s="5" t="b">
        <f t="shared" ca="1" si="454"/>
        <v>0</v>
      </c>
      <c r="JL59" s="5" t="b">
        <f t="shared" ca="1" si="455"/>
        <v>0</v>
      </c>
      <c r="JM59" s="5" t="b">
        <f t="shared" ca="1" si="455"/>
        <v>0</v>
      </c>
      <c r="JN59" s="5" t="b">
        <f t="shared" ca="1" si="455"/>
        <v>1</v>
      </c>
      <c r="JO59" s="144">
        <f t="shared" ca="1" si="473"/>
        <v>1</v>
      </c>
      <c r="JP59" s="144">
        <f t="shared" ca="1" si="473"/>
        <v>1</v>
      </c>
      <c r="JQ59" s="19" t="str">
        <f t="shared" ca="1" si="474"/>
        <v>-</v>
      </c>
      <c r="JR59" s="19" t="str">
        <f t="shared" ca="1" si="474"/>
        <v>-</v>
      </c>
      <c r="JS59" s="19" t="str">
        <f t="shared" ca="1" si="474"/>
        <v>-</v>
      </c>
      <c r="JT59" s="19" t="str">
        <f t="shared" ca="1" si="474"/>
        <v>-</v>
      </c>
      <c r="JU59" s="19">
        <f t="shared" ca="1" si="474"/>
        <v>1</v>
      </c>
      <c r="JV59" s="19">
        <f t="shared" ca="1" si="474"/>
        <v>0.66</v>
      </c>
      <c r="JW59" s="19" t="str">
        <f t="shared" ca="1" si="474"/>
        <v>-</v>
      </c>
      <c r="JX59" s="5" t="b" cm="1">
        <f t="array" aca="1" ref="JX59" ca="1">IF(OR(JY59:KF59&lt;&gt;"-"),TRUE,"-")</f>
        <v>1</v>
      </c>
      <c r="JY59" s="237">
        <f t="shared" ca="1" si="485"/>
        <v>2</v>
      </c>
      <c r="JZ59" s="237">
        <f t="shared" ca="1" si="485"/>
        <v>2</v>
      </c>
      <c r="KA59" s="237">
        <f t="shared" ca="1" si="485"/>
        <v>2</v>
      </c>
      <c r="KB59" s="237">
        <f t="shared" ca="1" si="485"/>
        <v>2</v>
      </c>
      <c r="KC59" s="237">
        <f t="shared" ca="1" si="485"/>
        <v>2</v>
      </c>
      <c r="KD59" s="237">
        <f t="shared" ca="1" si="485"/>
        <v>2</v>
      </c>
      <c r="KE59" s="237">
        <f t="shared" ca="1" si="485"/>
        <v>2</v>
      </c>
      <c r="KF59" s="237">
        <f t="shared" ca="1" si="485"/>
        <v>2</v>
      </c>
      <c r="KG59" s="5" t="str">
        <f t="array" aca="1" ref="KG59" ca="1">IF(OR(KH59:KN59&lt;&gt;"-"),TRUE,"-")</f>
        <v>-</v>
      </c>
      <c r="KH59" s="19" t="str">
        <f t="shared" ca="1" si="476"/>
        <v>-</v>
      </c>
      <c r="KI59" s="19" t="str">
        <f t="shared" ca="1" si="476"/>
        <v>-</v>
      </c>
      <c r="KJ59" s="19" t="str">
        <f t="shared" ca="1" si="476"/>
        <v>-</v>
      </c>
      <c r="KK59" s="19" t="str">
        <f t="shared" ca="1" si="476"/>
        <v>-</v>
      </c>
      <c r="KL59" s="19" t="str">
        <f t="shared" ca="1" si="476"/>
        <v>-</v>
      </c>
      <c r="KM59" s="19" t="str">
        <f t="shared" ca="1" si="476"/>
        <v>-</v>
      </c>
      <c r="KN59" s="19" t="str">
        <f t="shared" ca="1" si="476"/>
        <v>-</v>
      </c>
      <c r="KO59" s="19" t="b">
        <f t="shared" ca="1" si="476"/>
        <v>0</v>
      </c>
      <c r="KP59" s="144">
        <f t="shared" ca="1" si="457"/>
        <v>2</v>
      </c>
      <c r="KQ59" s="19">
        <f t="shared" ca="1" si="476"/>
        <v>2</v>
      </c>
      <c r="KR59" s="19" t="b">
        <f t="shared" ca="1" si="476"/>
        <v>0</v>
      </c>
      <c r="KS59" s="19" t="str">
        <f t="shared" ca="1" si="476"/>
        <v>-</v>
      </c>
      <c r="KT59" s="5" t="str">
        <f t="shared" ca="1" si="458"/>
        <v>-</v>
      </c>
      <c r="KU59" s="5" t="str">
        <f t="shared" ca="1" si="458"/>
        <v>-</v>
      </c>
      <c r="KV59" s="5" t="str">
        <f t="shared" ca="1" si="458"/>
        <v>-</v>
      </c>
      <c r="KW59" s="5" t="str">
        <f t="shared" ca="1" si="458"/>
        <v>-</v>
      </c>
      <c r="KX59" s="19" t="b">
        <f t="shared" ca="1" si="477"/>
        <v>0</v>
      </c>
      <c r="KY59" s="19" t="str">
        <f t="shared" ca="1" si="477"/>
        <v>-</v>
      </c>
      <c r="KZ59" s="19" t="str">
        <f t="shared" ca="1" si="477"/>
        <v>-</v>
      </c>
      <c r="LA59" s="19" t="b">
        <f t="shared" ca="1" si="477"/>
        <v>1</v>
      </c>
      <c r="LB59" s="19">
        <f t="shared" ca="1" si="477"/>
        <v>0.75</v>
      </c>
      <c r="LC59" s="19">
        <f t="shared" ca="1" si="477"/>
        <v>0.75</v>
      </c>
      <c r="LD59" s="19">
        <f t="shared" ca="1" si="477"/>
        <v>0.99</v>
      </c>
      <c r="LE59" s="19">
        <f t="shared" ca="1" si="477"/>
        <v>0.5</v>
      </c>
      <c r="LF59" s="19">
        <f t="shared" ca="1" si="477"/>
        <v>0</v>
      </c>
      <c r="LG59" s="19">
        <f t="shared" ca="1" si="477"/>
        <v>0</v>
      </c>
      <c r="LH59" s="19" t="str">
        <f t="shared" ca="1" si="477"/>
        <v>-</v>
      </c>
      <c r="LI59" s="19" t="str">
        <f t="shared" ca="1" si="477"/>
        <v>-</v>
      </c>
      <c r="LJ59" s="19" t="str">
        <f t="shared" ca="1" si="477"/>
        <v>-</v>
      </c>
      <c r="LK59" s="5">
        <f t="shared" ca="1" si="460"/>
        <v>1</v>
      </c>
      <c r="LL59" s="9"/>
      <c r="LM59" s="19">
        <f t="shared" ca="1" si="477"/>
        <v>70</v>
      </c>
      <c r="LN59" s="19">
        <f t="shared" ca="1" si="461"/>
        <v>50</v>
      </c>
      <c r="LO59" s="19">
        <f t="shared" ca="1" si="461"/>
        <v>80</v>
      </c>
      <c r="LP59" s="19">
        <f t="shared" ca="1" si="461"/>
        <v>50</v>
      </c>
      <c r="LQ59" s="5" t="b" cm="1">
        <f t="array" aca="1" ref="LQ59" ca="1">INDEX(i.meatgrid,$Q59,LQ$7)</f>
        <v>0</v>
      </c>
      <c r="LR59" s="5" t="b" cm="1">
        <f t="array" aca="1" ref="LR59" ca="1">INDEX(i.meatgrid,$Q59,LR$7)</f>
        <v>0</v>
      </c>
      <c r="LS59" s="5" cm="1">
        <f t="array" aca="1" ref="LS59" ca="1">INDEX(i.meatgrid,$Q59,LS$7)</f>
        <v>40</v>
      </c>
      <c r="LT59" s="5" t="str" cm="1">
        <f t="array" aca="1" ref="LT59" ca="1">INDEX(i.meatgrid,$Q59,LT$7)</f>
        <v>-</v>
      </c>
      <c r="LU59" s="19">
        <f t="shared" ca="1" si="462"/>
        <v>1</v>
      </c>
      <c r="LV59" s="5">
        <f t="shared" ca="1" si="463"/>
        <v>1</v>
      </c>
      <c r="LW59" s="5" cm="1">
        <f t="array" aca="1" ref="LW59" ca="1">INDEX(i.meatgrid,$Q59,LW$7)</f>
        <v>1</v>
      </c>
      <c r="LX59" s="5" cm="1">
        <f t="array" aca="1" ref="LX59" ca="1">INDEX(i.meatgrid,$Q59,LX$7)</f>
        <v>0</v>
      </c>
      <c r="LY59" s="5" cm="1">
        <f t="array" aca="1" ref="LY59" ca="1">INDEX(i.meatgrid,$Q59,LY$7)</f>
        <v>0</v>
      </c>
      <c r="LZ59" s="5" cm="1">
        <f t="array" aca="1" ref="LZ59" ca="1">INDEX(i.meatgrid,$Q59,LZ$7)</f>
        <v>0</v>
      </c>
      <c r="MA59" s="5" cm="1">
        <f t="array" aca="1" ref="MA59" ca="1">INDEX(i.meatgrid,$Q59,MA$7)</f>
        <v>0</v>
      </c>
      <c r="MB59" s="5" cm="1">
        <f t="array" aca="1" ref="MB59" ca="1">INDEX(i.meatgrid,$Q59,MB$7)</f>
        <v>1</v>
      </c>
      <c r="MC59" s="5" cm="1">
        <f t="array" aca="1" ref="MC59" ca="1">INDEX(i.meatgrid,$Q59,MC$7)</f>
        <v>1</v>
      </c>
      <c r="MD59" s="5" cm="1">
        <f t="array" aca="1" ref="MD59" ca="1">INDEX(i.meatgrid,$Q59,MD$7)</f>
        <v>1</v>
      </c>
      <c r="ME59" s="19">
        <f t="shared" ca="1" si="464"/>
        <v>1</v>
      </c>
      <c r="MF59" s="9"/>
      <c r="MG59" s="19" t="b">
        <f t="shared" ca="1" si="465"/>
        <v>0</v>
      </c>
      <c r="MH59" s="19" t="b">
        <f t="shared" ca="1" si="465"/>
        <v>0</v>
      </c>
      <c r="MI59" s="19">
        <f t="shared" ca="1" si="465"/>
        <v>1</v>
      </c>
      <c r="MJ59" s="19">
        <f t="shared" ca="1" si="465"/>
        <v>0.75</v>
      </c>
      <c r="MK59" s="19">
        <f t="shared" ca="1" si="465"/>
        <v>0.75</v>
      </c>
      <c r="ML59" s="19">
        <f t="shared" ca="1" si="465"/>
        <v>0.8</v>
      </c>
      <c r="MM59" s="19">
        <f t="shared" ca="1" si="465"/>
        <v>0.82499999999999996</v>
      </c>
      <c r="MN59" s="19">
        <f t="shared" ca="1" si="465"/>
        <v>0.875</v>
      </c>
      <c r="MO59" s="19">
        <f t="shared" ca="1" si="465"/>
        <v>0.9</v>
      </c>
      <c r="MP59" s="19">
        <f t="shared" ca="1" si="465"/>
        <v>1</v>
      </c>
      <c r="MQ59" s="19">
        <f t="shared" ca="1" si="465"/>
        <v>0.875</v>
      </c>
      <c r="MR59" s="19" t="b">
        <f t="shared" ca="1" si="465"/>
        <v>1</v>
      </c>
      <c r="MS59" s="19">
        <f t="shared" ca="1" si="465"/>
        <v>74.989999999999995</v>
      </c>
      <c r="MT59" s="19" t="str">
        <f t="shared" ca="1" si="465"/>
        <v>-</v>
      </c>
      <c r="MU59" s="19" t="str">
        <f t="shared" ca="1" si="465"/>
        <v>-</v>
      </c>
      <c r="MV59" s="19" t="str">
        <f t="shared" ca="1" si="465"/>
        <v>-</v>
      </c>
      <c r="MW59" s="19" t="str">
        <f t="shared" ca="1" si="490"/>
        <v>-</v>
      </c>
      <c r="MX59" s="19" t="str">
        <f t="shared" ca="1" si="490"/>
        <v>-</v>
      </c>
      <c r="MY59" s="19" t="str">
        <f t="shared" ca="1" si="490"/>
        <v>-</v>
      </c>
      <c r="MZ59" s="19" t="str">
        <f t="shared" ca="1" si="490"/>
        <v>-</v>
      </c>
      <c r="NA59" s="19">
        <f t="shared" ca="1" si="490"/>
        <v>36.99</v>
      </c>
      <c r="NB59" s="19">
        <f t="shared" ca="1" si="490"/>
        <v>36.99</v>
      </c>
      <c r="NC59" s="19" t="str">
        <f t="shared" ca="1" si="490"/>
        <v>-</v>
      </c>
      <c r="ND59" s="19" t="str">
        <f t="shared" ca="1" si="490"/>
        <v>-</v>
      </c>
      <c r="NE59" s="19" t="str">
        <f t="shared" ca="1" si="490"/>
        <v>-</v>
      </c>
      <c r="NF59" s="19" t="str">
        <f t="shared" ca="1" si="490"/>
        <v>-</v>
      </c>
      <c r="NG59" s="19" t="str">
        <f t="shared" ca="1" si="490"/>
        <v>-</v>
      </c>
      <c r="NH59" s="19">
        <f t="shared" ca="1" si="490"/>
        <v>49.99</v>
      </c>
      <c r="NI59" s="19">
        <f t="shared" ca="1" si="490"/>
        <v>49.99</v>
      </c>
      <c r="NJ59" s="19">
        <f t="shared" ca="1" si="490"/>
        <v>49.99</v>
      </c>
      <c r="NK59" s="19">
        <f t="shared" ca="1" si="490"/>
        <v>49.99</v>
      </c>
      <c r="NL59" s="19">
        <f t="shared" ca="1" si="490"/>
        <v>49.99</v>
      </c>
      <c r="NM59" s="19">
        <f t="shared" ca="1" si="490"/>
        <v>49.99</v>
      </c>
      <c r="NN59" s="19">
        <f t="shared" ca="1" si="490"/>
        <v>49.99</v>
      </c>
      <c r="NO59" s="19">
        <f t="shared" ca="1" si="490"/>
        <v>49.99</v>
      </c>
      <c r="NP59" s="19">
        <f t="shared" ca="1" si="490"/>
        <v>412.99</v>
      </c>
      <c r="NQ59" s="19">
        <f t="shared" ca="1" si="490"/>
        <v>412.99</v>
      </c>
      <c r="NR59" s="19" t="str">
        <f t="shared" ca="1" si="490"/>
        <v>-</v>
      </c>
      <c r="NS59" s="19" t="str">
        <f t="shared" ca="1" si="490"/>
        <v>-</v>
      </c>
      <c r="NT59" s="19" t="str">
        <f t="shared" ca="1" si="490"/>
        <v>-</v>
      </c>
      <c r="NU59" s="19" t="str">
        <f t="shared" ca="1" si="490"/>
        <v>-</v>
      </c>
      <c r="NV59" s="19" t="str">
        <f t="shared" ca="1" si="490"/>
        <v>-</v>
      </c>
      <c r="NW59" s="19">
        <f t="shared" ca="1" si="490"/>
        <v>6.8900000000000006</v>
      </c>
      <c r="NX59" s="19">
        <f t="shared" ca="1" si="490"/>
        <v>6.8900000000000006</v>
      </c>
      <c r="NY59" s="19">
        <f t="shared" ca="1" si="490"/>
        <v>6.8900000000000006</v>
      </c>
      <c r="NZ59" s="19">
        <f t="shared" ca="1" si="490"/>
        <v>6.8900000000000006</v>
      </c>
      <c r="OA59" s="19">
        <f t="shared" ca="1" si="490"/>
        <v>6.8900000000000006</v>
      </c>
      <c r="OB59" s="19">
        <f t="shared" ca="1" si="490"/>
        <v>6.8900000000000006</v>
      </c>
      <c r="OC59" s="19">
        <f t="shared" ca="1" si="490"/>
        <v>6.8900000000000006</v>
      </c>
      <c r="OD59" s="19">
        <f t="shared" ca="1" si="490"/>
        <v>6.8900000000000006</v>
      </c>
      <c r="OE59" s="19">
        <f t="shared" ca="1" si="490"/>
        <v>346.99</v>
      </c>
      <c r="OF59" s="19">
        <f t="shared" ca="1" si="490"/>
        <v>346.99</v>
      </c>
      <c r="OG59" s="19" t="str">
        <f t="shared" ca="1" si="490"/>
        <v>-</v>
      </c>
      <c r="OH59" s="19" t="str">
        <f t="shared" ca="1" si="490"/>
        <v>-</v>
      </c>
      <c r="OI59" s="19" t="str">
        <f t="shared" ca="1" si="490"/>
        <v>-</v>
      </c>
      <c r="OJ59" s="19" t="str">
        <f t="shared" ca="1" si="490"/>
        <v>-</v>
      </c>
      <c r="OK59" s="19" t="str">
        <f t="shared" ca="1" si="490"/>
        <v>-</v>
      </c>
      <c r="OL59" s="19">
        <f t="shared" ca="1" si="490"/>
        <v>0</v>
      </c>
      <c r="OM59" s="24">
        <v>0</v>
      </c>
    </row>
    <row r="60" spans="1:40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0.061</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9"/>
      <c r="LM60" s="14"/>
      <c r="LN60" s="14"/>
      <c r="LO60" s="14"/>
      <c r="LP60" s="14"/>
      <c r="LQ60" s="14"/>
      <c r="LR60" s="14"/>
      <c r="LS60" s="14"/>
      <c r="LT60" s="14"/>
      <c r="LU60" s="14"/>
      <c r="LV60" s="14"/>
      <c r="LW60" s="14"/>
      <c r="LX60" s="14"/>
      <c r="LY60" s="14"/>
      <c r="LZ60" s="14"/>
      <c r="MA60" s="14"/>
      <c r="MB60" s="14"/>
      <c r="MC60" s="14"/>
      <c r="MD60" s="14"/>
      <c r="ME60" s="14"/>
      <c r="MF60" s="9"/>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24">
        <v>0</v>
      </c>
    </row>
    <row r="61" spans="1:40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9"/>
      <c r="LM61" s="515"/>
      <c r="LN61" s="515"/>
      <c r="LO61" s="515"/>
      <c r="LP61" s="515"/>
      <c r="LQ61" s="515"/>
      <c r="LR61" s="515"/>
      <c r="LS61" s="515"/>
      <c r="LT61" s="515"/>
      <c r="LU61" s="515"/>
      <c r="LV61" s="515"/>
      <c r="LW61" s="515"/>
      <c r="LX61" s="515"/>
      <c r="LY61" s="515"/>
      <c r="LZ61" s="515"/>
      <c r="MA61" s="515"/>
      <c r="MB61" s="515"/>
      <c r="MC61" s="515"/>
      <c r="MD61" s="515"/>
      <c r="ME61" s="515"/>
      <c r="MF61" s="9"/>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24">
        <v>0</v>
      </c>
    </row>
    <row r="62" spans="1:40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9"/>
      <c r="LM62" s="14"/>
      <c r="LN62" s="14"/>
      <c r="LO62" s="14"/>
      <c r="LP62" s="14"/>
      <c r="LQ62" s="14"/>
      <c r="LR62" s="14"/>
      <c r="LS62" s="14"/>
      <c r="LT62" s="14"/>
      <c r="LU62" s="14"/>
      <c r="LV62" s="14"/>
      <c r="LW62" s="14"/>
      <c r="LX62" s="14"/>
      <c r="LY62" s="14"/>
      <c r="LZ62" s="14"/>
      <c r="MA62" s="14"/>
      <c r="MB62" s="14"/>
      <c r="MC62" s="14"/>
      <c r="MD62" s="14"/>
      <c r="ME62" s="14"/>
      <c r="MF62" s="9"/>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24">
        <v>0</v>
      </c>
    </row>
    <row r="63" spans="1:403" outlineLevel="1">
      <c r="A63" s="21">
        <f t="shared" si="156"/>
        <v>58</v>
      </c>
      <c r="B63" s="29">
        <f>$A$14</f>
        <v>9</v>
      </c>
      <c r="C63">
        <v>203</v>
      </c>
      <c r="D63" s="144" t="str">
        <f t="shared" ref="D63:D68" si="498">INDEX(i.Region_Desc,$K63,1)</f>
        <v>GSM</v>
      </c>
      <c r="E63" t="b">
        <f t="shared" ref="E63:E67" si="499">$M63&lt;&gt;3</f>
        <v>1</v>
      </c>
      <c r="F63" t="b">
        <v>0</v>
      </c>
      <c r="G63" t="b">
        <f t="shared" ref="G63:G68" si="500">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1">INDEX(i.FlkStrctr,$M63,AG$7)</f>
        <v>2</v>
      </c>
      <c r="AH63" s="5">
        <f t="shared" si="501"/>
        <v>0</v>
      </c>
      <c r="AI63" s="5">
        <f t="shared" ref="AI63:AI68" si="502">INDEX(i.StdELMan,($K63-1)*12+($M63-1)*3+$N63,AI$7)</f>
        <v>1</v>
      </c>
      <c r="AJ63">
        <f t="shared" ref="AJ63:AJ68" si="503">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WP"&amp;TEXT($LU63*100,"000p")           &amp; " MP"&amp;TEXT($LV63*100,"000p")           &amp; " GP"&amp;TEXT($ME63*100,"000p")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04">INDEX(i.model_structure,$H63,AX$7)</f>
        <v>0</v>
      </c>
      <c r="AY63" s="5" t="str">
        <f t="shared" si="504"/>
        <v>-</v>
      </c>
      <c r="AZ63" s="5" t="b">
        <f t="shared" si="504"/>
        <v>0</v>
      </c>
      <c r="BA63" s="5" t="b">
        <f t="shared" si="504"/>
        <v>1</v>
      </c>
      <c r="BB63" s="5" t="b">
        <f t="shared" si="504"/>
        <v>1</v>
      </c>
      <c r="BC63" s="144">
        <f t="shared" si="504"/>
        <v>0</v>
      </c>
      <c r="BD63" s="19" t="b">
        <f t="shared" ref="BD63:BD68" ca="1" si="505">OFFSET(BD$5,$B63,0)</f>
        <v>1</v>
      </c>
      <c r="BE63" s="9"/>
      <c r="BF63" s="5" t="str">
        <f t="shared" ref="BF63:BF68" ca="1" si="506">IF($M63&lt;&gt;4,OFFSET(BF$5,$B63,0),1)</f>
        <v>-</v>
      </c>
      <c r="BG63" s="19" t="str">
        <f t="shared" ref="BG63:BI68" ca="1" si="507">OFFSET(BG$5,$B63,0)</f>
        <v>-</v>
      </c>
      <c r="BH63" s="19" t="str">
        <f t="shared" ca="1" si="507"/>
        <v>-</v>
      </c>
      <c r="BI63" s="19" t="str">
        <f t="shared" ca="1" si="507"/>
        <v>-</v>
      </c>
      <c r="BJ63" s="5" t="str">
        <f t="shared" ref="BJ63:BJ68" ca="1" si="508">IF($M63&lt;&gt;4,OFFSET(BJ$5,$B63,0),1)</f>
        <v>-</v>
      </c>
      <c r="BK63" s="19" t="str">
        <f t="shared" ref="BK63:BK68" ca="1" si="509">OFFSET(BK$5,$B63,0)</f>
        <v>-</v>
      </c>
      <c r="BL63" s="5" t="str">
        <f t="shared" ref="BL63:BL68" ca="1" si="510">IF($M63&lt;&gt;4,OFFSET(BL$5,$B63,0),1)</f>
        <v>-</v>
      </c>
      <c r="BM63" s="19" t="str">
        <f t="shared" ref="BM63:BO68" ca="1" si="511">OFFSET(BM$5,$B63,0)</f>
        <v>-</v>
      </c>
      <c r="BN63" s="19" t="str">
        <f t="shared" ca="1" si="511"/>
        <v>-</v>
      </c>
      <c r="BO63" s="19" t="str">
        <f t="shared" ca="1" si="511"/>
        <v>-</v>
      </c>
      <c r="BP63" s="5" t="str">
        <f t="shared" ref="BP63:BP68" ca="1" si="512">IF($M63&lt;&gt;4,OFFSET(BP$5,$B63,0),1)</f>
        <v>-</v>
      </c>
      <c r="BQ63" s="9"/>
      <c r="BR63" s="19" t="str">
        <f t="shared" ref="BR63:CA68" ca="1" si="513">OFFSET(BR$5,$B63,0)</f>
        <v>-</v>
      </c>
      <c r="BS63" s="19" t="str">
        <f t="shared" ca="1" si="513"/>
        <v>-</v>
      </c>
      <c r="BT63" s="19" t="str">
        <f t="shared" ca="1" si="513"/>
        <v>-</v>
      </c>
      <c r="BU63" s="19" t="str">
        <f t="shared" ca="1" si="513"/>
        <v>-</v>
      </c>
      <c r="BV63" s="19" t="str">
        <f t="shared" ca="1" si="513"/>
        <v>-</v>
      </c>
      <c r="BW63" s="19" t="str">
        <f t="shared" ca="1" si="513"/>
        <v>-</v>
      </c>
      <c r="BX63" s="19" t="str">
        <f t="shared" ca="1" si="513"/>
        <v>-</v>
      </c>
      <c r="BY63" s="19" t="str">
        <f t="shared" ca="1" si="513"/>
        <v>-</v>
      </c>
      <c r="BZ63" s="19" t="str">
        <f t="shared" ca="1" si="513"/>
        <v>-</v>
      </c>
      <c r="CA63" s="19" t="str">
        <f t="shared" ca="1" si="513"/>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14">OFFSET(CK$5,$B63,0)</f>
        <v>-</v>
      </c>
      <c r="CL63" s="19">
        <f t="shared" ca="1" si="514"/>
        <v>1</v>
      </c>
      <c r="CM63" s="19">
        <f t="shared" ca="1" si="514"/>
        <v>1</v>
      </c>
      <c r="CN63" s="9"/>
      <c r="CO63" s="444">
        <f t="shared" ref="CO63:CQ68" si="515">INDEX(i.UserPeriod0,$AI63,CO$7)</f>
        <v>652</v>
      </c>
      <c r="CP63" s="444">
        <f t="shared" si="515"/>
        <v>686</v>
      </c>
      <c r="CQ63" s="444">
        <f t="shared" si="515"/>
        <v>721</v>
      </c>
      <c r="CR63" s="152">
        <f t="shared" ref="CR63:CT68" si="516">7*INDEX(i.end_joining,1,CR$7+($AI63-1)*3)</f>
        <v>378</v>
      </c>
      <c r="CS63" s="152">
        <f t="shared" si="516"/>
        <v>413</v>
      </c>
      <c r="CT63" s="152">
        <f t="shared" si="516"/>
        <v>448</v>
      </c>
      <c r="CU63" s="19" t="str">
        <f t="shared" ref="CU63:DK68" ca="1" si="517">OFFSET(CU$5,$B63,0)</f>
        <v>-</v>
      </c>
      <c r="CV63" s="19" t="str">
        <f t="shared" ca="1" si="517"/>
        <v>-</v>
      </c>
      <c r="CW63" s="19" t="str">
        <f t="shared" ca="1" si="517"/>
        <v>-</v>
      </c>
      <c r="CX63" s="19" t="str">
        <f t="shared" ca="1" si="517"/>
        <v>-</v>
      </c>
      <c r="CY63" s="19" t="str">
        <f t="shared" ca="1" si="517"/>
        <v>-</v>
      </c>
      <c r="CZ63" s="19" t="b">
        <f t="shared" ca="1" si="517"/>
        <v>1</v>
      </c>
      <c r="DA63" s="19">
        <f t="shared" ca="1" si="517"/>
        <v>0</v>
      </c>
      <c r="DB63" s="19">
        <f t="shared" ca="1" si="517"/>
        <v>0</v>
      </c>
      <c r="DC63" s="19">
        <f t="shared" ca="1" si="517"/>
        <v>0</v>
      </c>
      <c r="DD63" s="19">
        <f t="shared" ca="1" si="517"/>
        <v>0</v>
      </c>
      <c r="DE63" s="19">
        <f t="shared" ca="1" si="517"/>
        <v>0</v>
      </c>
      <c r="DF63" s="19">
        <f t="shared" ca="1" si="517"/>
        <v>0</v>
      </c>
      <c r="DG63" s="19">
        <f t="shared" ca="1" si="517"/>
        <v>0</v>
      </c>
      <c r="DH63" s="19">
        <f t="shared" ca="1" si="517"/>
        <v>0</v>
      </c>
      <c r="DI63" s="19">
        <f t="shared" ca="1" si="517"/>
        <v>0</v>
      </c>
      <c r="DJ63" s="19">
        <f t="shared" ca="1" si="517"/>
        <v>0</v>
      </c>
      <c r="DK63" s="19">
        <f t="shared" ca="1" si="517"/>
        <v>0</v>
      </c>
      <c r="DL63" s="19">
        <f t="shared" ref="DL63:ES68" ca="1" si="518">OFFSET(DL$5,$B63,0)</f>
        <v>0</v>
      </c>
      <c r="DM63" s="19">
        <f t="shared" ca="1" si="518"/>
        <v>1</v>
      </c>
      <c r="DN63" s="19">
        <f t="shared" ca="1" si="518"/>
        <v>1</v>
      </c>
      <c r="DO63" s="19">
        <f t="shared" ca="1" si="518"/>
        <v>0</v>
      </c>
      <c r="DP63" s="19" t="str">
        <f t="shared" ca="1" si="518"/>
        <v>-</v>
      </c>
      <c r="DQ63" s="19" t="str">
        <f t="shared" ca="1" si="518"/>
        <v>-</v>
      </c>
      <c r="DR63" s="19" t="str">
        <f t="shared" ca="1" si="518"/>
        <v>-</v>
      </c>
      <c r="DS63" s="19" t="str">
        <f t="shared" ca="1" si="518"/>
        <v>-</v>
      </c>
      <c r="DT63" s="19" t="str">
        <f t="shared" ca="1" si="518"/>
        <v>-</v>
      </c>
      <c r="DU63" s="19">
        <f t="shared" ca="1" si="518"/>
        <v>0</v>
      </c>
      <c r="DV63" s="19" t="str">
        <f t="shared" ca="1" si="518"/>
        <v>-</v>
      </c>
      <c r="DW63" s="19" t="str">
        <f t="shared" ca="1" si="518"/>
        <v>-</v>
      </c>
      <c r="DX63" s="19" t="str">
        <f t="shared" ca="1" si="518"/>
        <v>-</v>
      </c>
      <c r="DY63" s="19" t="str">
        <f t="shared" ca="1" si="518"/>
        <v>-</v>
      </c>
      <c r="DZ63" s="19" t="str">
        <f t="shared" ca="1" si="518"/>
        <v>-</v>
      </c>
      <c r="EA63" s="19" t="str">
        <f t="shared" ca="1" si="518"/>
        <v>-</v>
      </c>
      <c r="EB63" s="19" t="str">
        <f t="shared" ca="1" si="518"/>
        <v>-</v>
      </c>
      <c r="EC63" s="19" t="str">
        <f t="shared" ca="1" si="518"/>
        <v>-</v>
      </c>
      <c r="ED63" s="19">
        <f t="shared" ca="1" si="518"/>
        <v>0</v>
      </c>
      <c r="EE63" s="19">
        <f t="shared" ca="1" si="518"/>
        <v>0</v>
      </c>
      <c r="EF63" s="19">
        <f t="shared" ca="1" si="518"/>
        <v>0</v>
      </c>
      <c r="EG63" s="19">
        <f t="shared" ca="1" si="518"/>
        <v>0</v>
      </c>
      <c r="EH63" s="19">
        <f t="shared" ca="1" si="518"/>
        <v>0</v>
      </c>
      <c r="EI63" s="19">
        <f t="shared" ca="1" si="518"/>
        <v>0</v>
      </c>
      <c r="EJ63" s="19">
        <f t="shared" ca="1" si="518"/>
        <v>0</v>
      </c>
      <c r="EK63" s="19">
        <f t="shared" ca="1" si="518"/>
        <v>0</v>
      </c>
      <c r="EL63" s="19">
        <f t="shared" ca="1" si="518"/>
        <v>0</v>
      </c>
      <c r="EM63" s="19">
        <f t="shared" ca="1" si="518"/>
        <v>0</v>
      </c>
      <c r="EN63" s="19">
        <f t="shared" ca="1" si="518"/>
        <v>0</v>
      </c>
      <c r="EO63" s="19">
        <f t="shared" ca="1" si="518"/>
        <v>0</v>
      </c>
      <c r="EP63" s="19">
        <f t="shared" ca="1" si="518"/>
        <v>0</v>
      </c>
      <c r="EQ63" s="19">
        <f t="shared" ca="1" si="518"/>
        <v>0</v>
      </c>
      <c r="ER63" s="19">
        <f t="shared" ca="1" si="518"/>
        <v>0</v>
      </c>
      <c r="ES63" s="19">
        <f t="shared" ca="1" si="518"/>
        <v>0</v>
      </c>
      <c r="ET63" s="19">
        <f t="shared" ref="ET63:FI67" ca="1" si="519">OFFSET(ET$5,$B63,0)</f>
        <v>0</v>
      </c>
      <c r="EU63" s="19">
        <f t="shared" ca="1" si="519"/>
        <v>0</v>
      </c>
      <c r="EV63" s="19">
        <f t="shared" ca="1" si="519"/>
        <v>0</v>
      </c>
      <c r="EW63" s="19">
        <f t="shared" ca="1" si="519"/>
        <v>0</v>
      </c>
      <c r="EX63" s="19">
        <f t="shared" ca="1" si="519"/>
        <v>0</v>
      </c>
      <c r="EY63" s="19">
        <f t="shared" ca="1" si="519"/>
        <v>0</v>
      </c>
      <c r="EZ63" s="19">
        <f t="shared" ca="1" si="519"/>
        <v>0</v>
      </c>
      <c r="FA63" s="19">
        <f t="shared" ca="1" si="519"/>
        <v>0</v>
      </c>
      <c r="FB63" s="19">
        <f t="shared" ca="1" si="519"/>
        <v>0</v>
      </c>
      <c r="FC63" s="19">
        <f t="shared" ca="1" si="519"/>
        <v>0</v>
      </c>
      <c r="FD63" s="19">
        <f t="shared" ca="1" si="519"/>
        <v>0</v>
      </c>
      <c r="FE63" s="19">
        <f t="shared" ca="1" si="519"/>
        <v>0</v>
      </c>
      <c r="FF63" s="19">
        <f t="shared" ca="1" si="519"/>
        <v>0</v>
      </c>
      <c r="FG63" s="19">
        <f t="shared" ca="1" si="519"/>
        <v>0</v>
      </c>
      <c r="FH63" s="19">
        <f t="shared" ca="1" si="519"/>
        <v>0</v>
      </c>
      <c r="FI63" s="19">
        <f t="shared" ca="1" si="519"/>
        <v>0</v>
      </c>
      <c r="FJ63" s="19">
        <f t="shared" ref="FJ63:HK66" ca="1" si="520">OFFSET(FJ$5,$B63,0)</f>
        <v>0</v>
      </c>
      <c r="FK63" s="19">
        <f t="shared" ca="1" si="520"/>
        <v>0</v>
      </c>
      <c r="FL63" s="19">
        <f t="shared" ca="1" si="520"/>
        <v>0</v>
      </c>
      <c r="FM63" s="19">
        <f t="shared" ca="1" si="520"/>
        <v>0</v>
      </c>
      <c r="FN63" s="19">
        <f t="shared" ca="1" si="520"/>
        <v>0</v>
      </c>
      <c r="FO63" s="19">
        <f t="shared" ca="1" si="520"/>
        <v>0</v>
      </c>
      <c r="FP63" s="19">
        <f t="shared" ca="1" si="520"/>
        <v>0</v>
      </c>
      <c r="FQ63" s="19">
        <f t="shared" ca="1" si="520"/>
        <v>0</v>
      </c>
      <c r="FR63" s="19">
        <f t="shared" ca="1" si="520"/>
        <v>0</v>
      </c>
      <c r="FS63" s="19">
        <f t="shared" ca="1" si="520"/>
        <v>0</v>
      </c>
      <c r="FT63" s="19">
        <f t="shared" ca="1" si="520"/>
        <v>0</v>
      </c>
      <c r="FU63" s="19">
        <f t="shared" ca="1" si="520"/>
        <v>0</v>
      </c>
      <c r="FV63" s="19">
        <f t="shared" ca="1" si="520"/>
        <v>0</v>
      </c>
      <c r="FW63" s="19">
        <f t="shared" ca="1" si="520"/>
        <v>0</v>
      </c>
      <c r="FX63" s="19">
        <f t="shared" ca="1" si="520"/>
        <v>0</v>
      </c>
      <c r="FY63" s="19">
        <f t="shared" ca="1" si="520"/>
        <v>0</v>
      </c>
      <c r="FZ63" s="19">
        <f t="shared" ca="1" si="520"/>
        <v>0</v>
      </c>
      <c r="GA63" s="19">
        <f t="shared" ca="1" si="520"/>
        <v>0</v>
      </c>
      <c r="GB63" s="19">
        <f t="shared" ca="1" si="520"/>
        <v>0</v>
      </c>
      <c r="GC63" s="19">
        <f t="shared" ca="1" si="520"/>
        <v>0</v>
      </c>
      <c r="GD63" s="19">
        <f t="shared" ca="1" si="520"/>
        <v>0</v>
      </c>
      <c r="GE63" s="19">
        <f t="shared" ca="1" si="520"/>
        <v>0</v>
      </c>
      <c r="GF63" s="19">
        <f t="shared" ca="1" si="520"/>
        <v>0</v>
      </c>
      <c r="GG63" s="19">
        <f t="shared" ca="1" si="520"/>
        <v>0</v>
      </c>
      <c r="GH63" s="19">
        <f t="shared" ca="1" si="520"/>
        <v>0</v>
      </c>
      <c r="GI63" s="19">
        <f t="shared" ca="1" si="520"/>
        <v>0</v>
      </c>
      <c r="GJ63" s="19">
        <f t="shared" ca="1" si="520"/>
        <v>0</v>
      </c>
      <c r="GK63" s="19">
        <f t="shared" ca="1" si="520"/>
        <v>0</v>
      </c>
      <c r="GL63" s="19">
        <f t="shared" ca="1" si="520"/>
        <v>0</v>
      </c>
      <c r="GM63" s="19">
        <f t="shared" ca="1" si="520"/>
        <v>0</v>
      </c>
      <c r="GN63" s="19">
        <f t="shared" ca="1" si="520"/>
        <v>0</v>
      </c>
      <c r="GO63" s="19">
        <f t="shared" ca="1" si="520"/>
        <v>0</v>
      </c>
      <c r="GP63" s="19">
        <f t="shared" ca="1" si="520"/>
        <v>0</v>
      </c>
      <c r="GQ63" s="19">
        <f t="shared" ca="1" si="520"/>
        <v>0</v>
      </c>
      <c r="GR63" s="19">
        <f t="shared" ca="1" si="520"/>
        <v>0</v>
      </c>
      <c r="GS63" s="19">
        <f t="shared" ca="1" si="520"/>
        <v>0</v>
      </c>
      <c r="GT63" s="19">
        <f t="shared" ca="1" si="520"/>
        <v>0</v>
      </c>
      <c r="GU63" s="19">
        <f t="shared" ca="1" si="520"/>
        <v>0</v>
      </c>
      <c r="GV63" s="19">
        <f t="shared" ca="1" si="520"/>
        <v>0</v>
      </c>
      <c r="GW63" s="19">
        <f t="shared" ca="1" si="520"/>
        <v>0</v>
      </c>
      <c r="GX63" s="19">
        <f t="shared" ca="1" si="520"/>
        <v>0</v>
      </c>
      <c r="GY63" s="19">
        <f t="shared" ca="1" si="520"/>
        <v>0</v>
      </c>
      <c r="GZ63" s="19">
        <f t="shared" ca="1" si="520"/>
        <v>0</v>
      </c>
      <c r="HA63" s="19">
        <f t="shared" ca="1" si="520"/>
        <v>0</v>
      </c>
      <c r="HB63" s="19">
        <f t="shared" ca="1" si="520"/>
        <v>0</v>
      </c>
      <c r="HC63" s="19">
        <f t="shared" ca="1" si="520"/>
        <v>0</v>
      </c>
      <c r="HD63" s="19">
        <f t="shared" ca="1" si="520"/>
        <v>0</v>
      </c>
      <c r="HE63" s="19">
        <f t="shared" ca="1" si="520"/>
        <v>0</v>
      </c>
      <c r="HF63" s="19">
        <f t="shared" ca="1" si="520"/>
        <v>0</v>
      </c>
      <c r="HG63" s="19">
        <f t="shared" ca="1" si="520"/>
        <v>0</v>
      </c>
      <c r="HH63" s="19">
        <f t="shared" ca="1" si="520"/>
        <v>0</v>
      </c>
      <c r="HI63" s="19">
        <f t="shared" ca="1" si="520"/>
        <v>0</v>
      </c>
      <c r="HJ63" s="19">
        <f t="shared" ca="1" si="520"/>
        <v>0</v>
      </c>
      <c r="HK63" s="19">
        <f t="shared" ca="1" si="520"/>
        <v>0</v>
      </c>
      <c r="HL63" s="19">
        <f t="shared" ref="HL63:ID65" ca="1" si="521">OFFSET(HL$5,$B63,0)</f>
        <v>0</v>
      </c>
      <c r="HM63" s="19">
        <f t="shared" ca="1" si="521"/>
        <v>0</v>
      </c>
      <c r="HN63" s="19">
        <f t="shared" ca="1" si="521"/>
        <v>0</v>
      </c>
      <c r="HO63" s="19">
        <f t="shared" ca="1" si="521"/>
        <v>0</v>
      </c>
      <c r="HP63" s="19">
        <f t="shared" ca="1" si="521"/>
        <v>0</v>
      </c>
      <c r="HQ63" s="19">
        <f t="shared" ca="1" si="521"/>
        <v>0</v>
      </c>
      <c r="HR63" s="19">
        <f t="shared" ca="1" si="521"/>
        <v>0</v>
      </c>
      <c r="HS63" s="19">
        <f t="shared" ca="1" si="521"/>
        <v>0</v>
      </c>
      <c r="HT63" s="19">
        <f t="shared" ca="1" si="521"/>
        <v>0</v>
      </c>
      <c r="HU63" s="19">
        <f t="shared" ca="1" si="521"/>
        <v>0</v>
      </c>
      <c r="HV63" s="19">
        <f t="shared" ca="1" si="521"/>
        <v>0</v>
      </c>
      <c r="HW63" s="19">
        <f t="shared" ca="1" si="521"/>
        <v>0</v>
      </c>
      <c r="HX63" s="19">
        <f t="shared" ca="1" si="521"/>
        <v>0</v>
      </c>
      <c r="HY63" s="19">
        <f t="shared" ca="1" si="521"/>
        <v>0</v>
      </c>
      <c r="HZ63" s="19">
        <f t="shared" ca="1" si="521"/>
        <v>0</v>
      </c>
      <c r="IA63" s="19">
        <f t="shared" ca="1" si="521"/>
        <v>0</v>
      </c>
      <c r="IB63" s="19">
        <f t="shared" ca="1" si="521"/>
        <v>0</v>
      </c>
      <c r="IC63" s="19">
        <f t="shared" ca="1" si="521"/>
        <v>0</v>
      </c>
      <c r="ID63" s="19">
        <f t="shared" ca="1" si="521"/>
        <v>0</v>
      </c>
      <c r="IE63" s="5">
        <f t="shared" ref="IE63:IE68" si="522">INDEX(i.TOL,$N63,IE$7)</f>
        <v>67</v>
      </c>
      <c r="IF63" s="9"/>
      <c r="IG63" s="5">
        <f t="shared" ref="IG63:IJ68" si="523">INDEX(i.FlkStrctr,$M63,IG$7)</f>
        <v>1</v>
      </c>
      <c r="IH63" s="5" t="b">
        <f t="shared" si="523"/>
        <v>0</v>
      </c>
      <c r="II63" s="19">
        <f t="shared" ref="II63:JI68" ca="1" si="524">OFFSET(II$5,$B63,0)</f>
        <v>0</v>
      </c>
      <c r="IJ63" s="5">
        <f t="shared" si="523"/>
        <v>55</v>
      </c>
      <c r="IK63" s="19">
        <f t="shared" ca="1" si="524"/>
        <v>1</v>
      </c>
      <c r="IL63" s="19">
        <f t="shared" ca="1" si="524"/>
        <v>0</v>
      </c>
      <c r="IM63" s="19">
        <f t="shared" ca="1" si="524"/>
        <v>0</v>
      </c>
      <c r="IN63" s="19">
        <f t="shared" ca="1" si="524"/>
        <v>0</v>
      </c>
      <c r="IO63" s="19">
        <f t="shared" ca="1" si="524"/>
        <v>0</v>
      </c>
      <c r="IP63" s="19">
        <f t="shared" ca="1" si="524"/>
        <v>0</v>
      </c>
      <c r="IQ63" s="19">
        <f t="shared" ca="1" si="524"/>
        <v>0</v>
      </c>
      <c r="IR63" s="19">
        <f t="shared" ca="1" si="524"/>
        <v>0</v>
      </c>
      <c r="IS63" s="19">
        <f t="shared" ca="1" si="524"/>
        <v>0</v>
      </c>
      <c r="IT63" s="19">
        <f t="shared" ca="1" si="524"/>
        <v>0</v>
      </c>
      <c r="IU63" s="19">
        <f t="shared" ca="1" si="524"/>
        <v>0</v>
      </c>
      <c r="IV63" s="19">
        <f t="shared" ca="1" si="524"/>
        <v>0</v>
      </c>
      <c r="IW63" s="19">
        <f t="shared" ca="1" si="524"/>
        <v>0</v>
      </c>
      <c r="IX63" s="19">
        <f t="shared" ca="1" si="524"/>
        <v>0</v>
      </c>
      <c r="IY63" s="19">
        <f t="shared" ca="1" si="524"/>
        <v>0</v>
      </c>
      <c r="IZ63" s="19">
        <f t="shared" ca="1" si="524"/>
        <v>0</v>
      </c>
      <c r="JA63" s="19">
        <f t="shared" ca="1" si="524"/>
        <v>0</v>
      </c>
      <c r="JB63" s="19">
        <f t="shared" ca="1" si="524"/>
        <v>0</v>
      </c>
      <c r="JC63" s="19">
        <f t="shared" ca="1" si="524"/>
        <v>0</v>
      </c>
      <c r="JD63" s="19">
        <f t="shared" ca="1" si="524"/>
        <v>0</v>
      </c>
      <c r="JE63" s="19">
        <f t="shared" ca="1" si="524"/>
        <v>0</v>
      </c>
      <c r="JF63" s="19">
        <f t="shared" ca="1" si="524"/>
        <v>0</v>
      </c>
      <c r="JG63" s="19">
        <f t="shared" ca="1" si="524"/>
        <v>1</v>
      </c>
      <c r="JH63" s="19">
        <f t="shared" ca="1" si="524"/>
        <v>0</v>
      </c>
      <c r="JI63" s="19">
        <f t="shared" ca="1" si="524"/>
        <v>1</v>
      </c>
      <c r="JJ63" s="9"/>
      <c r="JK63" s="5" t="b">
        <f t="shared" ref="JK63:JK68" ca="1" si="525">IF($L63&lt;&gt;0,INDEX(i.cropgraze_inc,$L63,JK$7),OFFSET(JK$5,$B63,0))</f>
        <v>0</v>
      </c>
      <c r="JL63" s="5" t="b">
        <f t="shared" ref="JL63:JN68" si="526">($N63=JL$11)</f>
        <v>0</v>
      </c>
      <c r="JM63" s="5" t="b">
        <f t="shared" si="526"/>
        <v>0</v>
      </c>
      <c r="JN63" s="5" t="b">
        <f t="shared" si="526"/>
        <v>1</v>
      </c>
      <c r="JO63" s="144">
        <f>$O63</f>
        <v>1</v>
      </c>
      <c r="JP63" s="144">
        <f t="shared" ref="JP63" si="527">$O63</f>
        <v>1</v>
      </c>
      <c r="JQ63" s="12" t="s">
        <v>34</v>
      </c>
      <c r="JR63" s="12" t="s">
        <v>34</v>
      </c>
      <c r="JS63" s="12" t="s">
        <v>34</v>
      </c>
      <c r="JT63" s="12" t="s">
        <v>34</v>
      </c>
      <c r="JU63" s="12">
        <v>1</v>
      </c>
      <c r="JV63" s="12">
        <v>0.66</v>
      </c>
      <c r="JW63" s="244" t="s">
        <v>34</v>
      </c>
      <c r="JX63" s="5" t="b" cm="1">
        <f t="array" ref="JX63">IF(OR(JY63:KF63&lt;&gt;"-"),TRUE,"-")</f>
        <v>1</v>
      </c>
      <c r="JY63" s="12">
        <v>2</v>
      </c>
      <c r="JZ63" s="12">
        <v>2</v>
      </c>
      <c r="KA63" s="12">
        <v>2</v>
      </c>
      <c r="KB63" s="12">
        <v>2</v>
      </c>
      <c r="KC63" s="12">
        <v>2</v>
      </c>
      <c r="KD63" s="12">
        <v>2</v>
      </c>
      <c r="KE63" s="12">
        <v>2</v>
      </c>
      <c r="KF63" s="12">
        <v>2</v>
      </c>
      <c r="KG63" s="5" t="str">
        <f t="array" ref="KG63">IF(OR(KH63:KN63&lt;&gt;"-"),TRUE,"-")</f>
        <v>-</v>
      </c>
      <c r="KH63" s="12" t="s">
        <v>34</v>
      </c>
      <c r="KI63" s="12" t="s">
        <v>34</v>
      </c>
      <c r="KJ63" s="12" t="s">
        <v>34</v>
      </c>
      <c r="KK63" s="12" t="s">
        <v>34</v>
      </c>
      <c r="KL63" s="12" t="s">
        <v>34</v>
      </c>
      <c r="KM63" s="12" t="s">
        <v>34</v>
      </c>
      <c r="KN63" s="12" t="s">
        <v>34</v>
      </c>
      <c r="KO63" s="12" t="b">
        <v>0</v>
      </c>
      <c r="KP63" s="144">
        <f t="shared" ref="KP63:KP68" si="528">IF($AI63=6,0,$KQ63)</f>
        <v>2</v>
      </c>
      <c r="KQ63" s="12">
        <v>2</v>
      </c>
      <c r="KR63" s="12" t="b">
        <v>0</v>
      </c>
      <c r="KS63" s="12" t="s">
        <v>34</v>
      </c>
      <c r="KT63" s="5" t="str">
        <f t="shared" ref="KT63:KW68" si="529">INDEX(i.FlkStrctr,$M63,KT$7)</f>
        <v>-</v>
      </c>
      <c r="KU63" s="5" t="str">
        <f t="shared" si="529"/>
        <v>-</v>
      </c>
      <c r="KV63" s="5" t="str">
        <f t="shared" si="529"/>
        <v>-</v>
      </c>
      <c r="KW63" s="5" t="str">
        <f t="shared" si="529"/>
        <v>-</v>
      </c>
      <c r="KX63" s="12" t="b">
        <v>0</v>
      </c>
      <c r="KY63" s="244" t="s">
        <v>34</v>
      </c>
      <c r="KZ63" s="244" t="s">
        <v>34</v>
      </c>
      <c r="LA63" s="12" t="b">
        <v>1</v>
      </c>
      <c r="LB63" s="12">
        <v>0.75</v>
      </c>
      <c r="LC63" s="144">
        <f>LB63</f>
        <v>0.75</v>
      </c>
      <c r="LD63" s="12">
        <v>0.99</v>
      </c>
      <c r="LE63" s="12">
        <v>0.5</v>
      </c>
      <c r="LF63" s="12">
        <v>0</v>
      </c>
      <c r="LG63" s="12">
        <v>0</v>
      </c>
      <c r="LH63" s="12" t="s">
        <v>34</v>
      </c>
      <c r="LI63" s="19" t="str">
        <f t="shared" ref="LI63:LJ63" ca="1" si="530">OFFSET(LI$5,$B63,0)</f>
        <v>-</v>
      </c>
      <c r="LJ63" s="19" t="str">
        <f t="shared" ca="1" si="530"/>
        <v>-</v>
      </c>
      <c r="LK63" s="5">
        <f t="shared" ref="LK63:LK68" si="531">INDEX(i.conservation,$W63+1,$N63)</f>
        <v>1</v>
      </c>
      <c r="LL63" s="9"/>
      <c r="LM63" s="19">
        <f t="shared" ref="LM63:LP68" ca="1" si="532">OFFSET(LM$5,$B63,0)</f>
        <v>70</v>
      </c>
      <c r="LN63" s="19">
        <f t="shared" ca="1" si="532"/>
        <v>50</v>
      </c>
      <c r="LO63" s="19">
        <f t="shared" ca="1" si="532"/>
        <v>80</v>
      </c>
      <c r="LP63" s="19">
        <f t="shared" ca="1" si="532"/>
        <v>50</v>
      </c>
      <c r="LQ63" s="5" t="b" cm="1">
        <f t="array" ref="LQ63">INDEX(i.meatgrid,$Q63,LQ$7)</f>
        <v>0</v>
      </c>
      <c r="LR63" s="5" t="b" cm="1">
        <f t="array" ref="LR63">INDEX(i.meatgrid,$Q63,LR$7)</f>
        <v>0</v>
      </c>
      <c r="LS63" s="5" t="str" cm="1">
        <f t="array" ref="LS63">INDEX(i.meatgrid,$Q63,LS$7)</f>
        <v>-</v>
      </c>
      <c r="LT63" s="5" t="str" cm="1">
        <f t="array" ref="LT63">INDEX(i.meatgrid,$Q63,LT$7)</f>
        <v>-</v>
      </c>
      <c r="LU63" s="19">
        <f t="shared" ref="LU63:LU68" ca="1" si="533">OFFSET(LU$5,$B63,0)</f>
        <v>1</v>
      </c>
      <c r="LV63" s="5">
        <f t="shared" ref="LV63:LV68" si="534">INDEX(i.MeatPrices,$S63,LV$7)</f>
        <v>1</v>
      </c>
      <c r="LW63" s="5" cm="1">
        <f t="array" ref="LW63">INDEX(i.meatgrid,$Q63,LW$7)</f>
        <v>0</v>
      </c>
      <c r="LX63" s="5" cm="1">
        <f t="array" ref="LX63">INDEX(i.meatgrid,$Q63,LX$7)</f>
        <v>0</v>
      </c>
      <c r="LY63" s="5" cm="1">
        <f t="array" ref="LY63">INDEX(i.meatgrid,$Q63,LY$7)</f>
        <v>0</v>
      </c>
      <c r="LZ63" s="5" cm="1">
        <f t="array" ref="LZ63">INDEX(i.meatgrid,$Q63,LZ$7)</f>
        <v>0</v>
      </c>
      <c r="MA63" s="5" cm="1">
        <f t="array" ref="MA63">INDEX(i.meatgrid,$Q63,MA$7)</f>
        <v>1</v>
      </c>
      <c r="MB63" s="5" cm="1">
        <f t="array" ref="MB63">INDEX(i.meatgrid,$Q63,MB$7)</f>
        <v>1</v>
      </c>
      <c r="MC63" s="5" cm="1">
        <f t="array" ref="MC63">INDEX(i.meatgrid,$Q63,MC$7)</f>
        <v>1</v>
      </c>
      <c r="MD63" s="5" cm="1">
        <f t="array" ref="MD63">INDEX(i.meatgrid,$Q63,MD$7)</f>
        <v>1</v>
      </c>
      <c r="ME63" s="19">
        <f t="shared" ref="ME63:ME68" ca="1" si="535">OFFSET(ME$5,$B63,0)</f>
        <v>1</v>
      </c>
      <c r="MF63" s="9"/>
      <c r="MG63" s="19" t="b">
        <f t="shared" ref="MG63:MV68" ca="1" si="536">OFFSET(MG$5,$B63,0)</f>
        <v>0</v>
      </c>
      <c r="MH63" s="19" t="b">
        <f t="shared" ca="1" si="536"/>
        <v>0</v>
      </c>
      <c r="MI63" s="19">
        <f ca="1">OFFSET(MI$5,$B63,0)</f>
        <v>1</v>
      </c>
      <c r="MJ63" s="19">
        <f t="shared" ref="MJ63:OL67" ca="1" si="537">OFFSET(MJ$5,$B63,0)</f>
        <v>0.75</v>
      </c>
      <c r="MK63" s="19">
        <f t="shared" ca="1" si="537"/>
        <v>0.75</v>
      </c>
      <c r="ML63" s="19">
        <f t="shared" ca="1" si="537"/>
        <v>0.8</v>
      </c>
      <c r="MM63" s="19">
        <f t="shared" ca="1" si="537"/>
        <v>0.82499999999999996</v>
      </c>
      <c r="MN63" s="19">
        <f t="shared" ca="1" si="537"/>
        <v>0.875</v>
      </c>
      <c r="MO63" s="19">
        <f t="shared" ca="1" si="537"/>
        <v>0.9</v>
      </c>
      <c r="MP63" s="19">
        <f t="shared" ca="1" si="537"/>
        <v>1</v>
      </c>
      <c r="MQ63" s="19">
        <f t="shared" ca="1" si="537"/>
        <v>0.875</v>
      </c>
      <c r="MR63" s="19" t="b">
        <f t="shared" ca="1" si="537"/>
        <v>1</v>
      </c>
      <c r="MS63" s="19">
        <f t="shared" ca="1" si="537"/>
        <v>74.989999999999995</v>
      </c>
      <c r="MT63" s="19" t="str">
        <f t="shared" ca="1" si="537"/>
        <v>-</v>
      </c>
      <c r="MU63" s="19" t="str">
        <f t="shared" ca="1" si="537"/>
        <v>-</v>
      </c>
      <c r="MV63" s="19" t="str">
        <f t="shared" ca="1" si="537"/>
        <v>-</v>
      </c>
      <c r="MW63" s="19" t="str">
        <f t="shared" ca="1" si="537"/>
        <v>-</v>
      </c>
      <c r="MX63" s="19" t="str">
        <f t="shared" ca="1" si="537"/>
        <v>-</v>
      </c>
      <c r="MY63" s="19" t="str">
        <f t="shared" ca="1" si="537"/>
        <v>-</v>
      </c>
      <c r="MZ63" s="19" t="str">
        <f t="shared" ca="1" si="537"/>
        <v>-</v>
      </c>
      <c r="NA63" s="19">
        <f t="shared" ca="1" si="537"/>
        <v>36.99</v>
      </c>
      <c r="NB63" s="19">
        <f t="shared" ca="1" si="537"/>
        <v>36.99</v>
      </c>
      <c r="NC63" s="19" t="str">
        <f t="shared" ca="1" si="537"/>
        <v>-</v>
      </c>
      <c r="ND63" s="19" t="str">
        <f t="shared" ca="1" si="537"/>
        <v>-</v>
      </c>
      <c r="NE63" s="19" t="str">
        <f t="shared" ca="1" si="537"/>
        <v>-</v>
      </c>
      <c r="NF63" s="19" t="str">
        <f t="shared" ca="1" si="537"/>
        <v>-</v>
      </c>
      <c r="NG63" s="19" t="str">
        <f t="shared" ca="1" si="537"/>
        <v>-</v>
      </c>
      <c r="NH63" s="19">
        <f t="shared" ca="1" si="537"/>
        <v>49.99</v>
      </c>
      <c r="NI63" s="19">
        <f t="shared" ca="1" si="537"/>
        <v>49.99</v>
      </c>
      <c r="NJ63" s="19">
        <f t="shared" ca="1" si="537"/>
        <v>49.99</v>
      </c>
      <c r="NK63" s="19">
        <f t="shared" ca="1" si="537"/>
        <v>49.99</v>
      </c>
      <c r="NL63" s="19">
        <f t="shared" ca="1" si="537"/>
        <v>49.99</v>
      </c>
      <c r="NM63" s="19">
        <f t="shared" ca="1" si="537"/>
        <v>49.99</v>
      </c>
      <c r="NN63" s="19">
        <f t="shared" ca="1" si="537"/>
        <v>49.99</v>
      </c>
      <c r="NO63" s="19">
        <f t="shared" ca="1" si="537"/>
        <v>49.99</v>
      </c>
      <c r="NP63" s="19">
        <f t="shared" ca="1" si="537"/>
        <v>412.99</v>
      </c>
      <c r="NQ63" s="19">
        <f t="shared" ca="1" si="537"/>
        <v>412.99</v>
      </c>
      <c r="NR63" s="19" t="str">
        <f t="shared" ca="1" si="537"/>
        <v>-</v>
      </c>
      <c r="NS63" s="19" t="str">
        <f t="shared" ca="1" si="537"/>
        <v>-</v>
      </c>
      <c r="NT63" s="19" t="str">
        <f t="shared" ca="1" si="537"/>
        <v>-</v>
      </c>
      <c r="NU63" s="19" t="str">
        <f t="shared" ca="1" si="537"/>
        <v>-</v>
      </c>
      <c r="NV63" s="19" t="str">
        <f t="shared" ca="1" si="537"/>
        <v>-</v>
      </c>
      <c r="NW63" s="19">
        <f t="shared" ca="1" si="537"/>
        <v>6.8900000000000006</v>
      </c>
      <c r="NX63" s="19">
        <f t="shared" ca="1" si="537"/>
        <v>6.8900000000000006</v>
      </c>
      <c r="NY63" s="19">
        <f t="shared" ca="1" si="537"/>
        <v>6.8900000000000006</v>
      </c>
      <c r="NZ63" s="19">
        <f t="shared" ca="1" si="537"/>
        <v>6.8900000000000006</v>
      </c>
      <c r="OA63" s="19">
        <f t="shared" ca="1" si="537"/>
        <v>6.8900000000000006</v>
      </c>
      <c r="OB63" s="19">
        <f t="shared" ca="1" si="537"/>
        <v>6.8900000000000006</v>
      </c>
      <c r="OC63" s="19">
        <f t="shared" ca="1" si="537"/>
        <v>6.8900000000000006</v>
      </c>
      <c r="OD63" s="19">
        <f t="shared" ca="1" si="537"/>
        <v>6.8900000000000006</v>
      </c>
      <c r="OE63" s="19">
        <f t="shared" ca="1" si="537"/>
        <v>346.99</v>
      </c>
      <c r="OF63" s="19">
        <f t="shared" ca="1" si="537"/>
        <v>346.99</v>
      </c>
      <c r="OG63" s="19" t="str">
        <f t="shared" ca="1" si="537"/>
        <v>-</v>
      </c>
      <c r="OH63" s="19" t="str">
        <f t="shared" ca="1" si="537"/>
        <v>-</v>
      </c>
      <c r="OI63" s="19" t="str">
        <f t="shared" ca="1" si="537"/>
        <v>-</v>
      </c>
      <c r="OJ63" s="19" t="str">
        <f t="shared" ca="1" si="537"/>
        <v>-</v>
      </c>
      <c r="OK63" s="19" t="str">
        <f t="shared" ca="1" si="537"/>
        <v>-</v>
      </c>
      <c r="OL63" s="19">
        <f t="shared" ca="1" si="537"/>
        <v>0</v>
      </c>
      <c r="OM63" s="24">
        <v>0</v>
      </c>
    </row>
    <row r="64" spans="1:403" outlineLevel="2">
      <c r="A64" s="21">
        <f t="shared" si="156"/>
        <v>59</v>
      </c>
      <c r="B64" s="29">
        <f ca="1">OFFSET(B64,-1,-1)</f>
        <v>58</v>
      </c>
      <c r="C64">
        <v>203</v>
      </c>
      <c r="D64" s="144" t="str">
        <f t="shared" ca="1" si="498"/>
        <v>GSM</v>
      </c>
      <c r="E64" t="b">
        <f t="shared" ca="1" si="499"/>
        <v>1</v>
      </c>
      <c r="F64" t="b">
        <v>0</v>
      </c>
      <c r="G64" t="b">
        <f t="shared" ca="1" si="500"/>
        <v>1</v>
      </c>
      <c r="H64" s="237">
        <f ca="1">OFFSET(H64,-1,0)</f>
        <v>2</v>
      </c>
      <c r="I64" s="237">
        <f t="shared" ref="I64:T68" ca="1" si="538">OFFSET(I64,-1,0)</f>
        <v>1</v>
      </c>
      <c r="J64" s="237" t="str">
        <f t="shared" ca="1" si="538"/>
        <v/>
      </c>
      <c r="K64" s="237">
        <f t="shared" ca="1" si="538"/>
        <v>2</v>
      </c>
      <c r="L64" s="237">
        <f t="shared" ca="1" si="538"/>
        <v>2</v>
      </c>
      <c r="M64" s="237">
        <f t="shared" ca="1" si="538"/>
        <v>2</v>
      </c>
      <c r="N64" s="237">
        <f t="shared" ca="1" si="538"/>
        <v>3</v>
      </c>
      <c r="O64" s="237">
        <f t="shared" ca="1" si="538"/>
        <v>1</v>
      </c>
      <c r="P64" s="237">
        <f t="shared" ca="1" si="538"/>
        <v>1</v>
      </c>
      <c r="Q64" s="237">
        <f t="shared" ca="1" si="538"/>
        <v>2</v>
      </c>
      <c r="R64" s="237">
        <f t="shared" ca="1" si="538"/>
        <v>1</v>
      </c>
      <c r="S64" s="237">
        <f t="shared" ca="1" si="538"/>
        <v>1</v>
      </c>
      <c r="T64" s="237">
        <f t="shared" ca="1" si="538"/>
        <v>1</v>
      </c>
      <c r="U64" s="275"/>
      <c r="V64" s="275"/>
      <c r="W64" s="237">
        <f t="shared" ref="W64:W68" ca="1" si="539">OFFSET(W64,-1,0)</f>
        <v>0</v>
      </c>
      <c r="X64" s="275"/>
      <c r="Y64" s="275">
        <f t="shared" ref="Y64:AE67" ca="1" si="540">OFFSET(Y64,-1,0)</f>
        <v>0</v>
      </c>
      <c r="Z64" s="275">
        <f t="shared" ca="1" si="540"/>
        <v>0</v>
      </c>
      <c r="AA64" s="275">
        <f t="shared" ca="1" si="540"/>
        <v>0</v>
      </c>
      <c r="AB64" s="275">
        <f t="shared" ca="1" si="540"/>
        <v>0</v>
      </c>
      <c r="AC64" s="275">
        <f t="shared" ca="1" si="540"/>
        <v>0</v>
      </c>
      <c r="AD64" s="275">
        <f t="shared" ca="1" si="540"/>
        <v>0</v>
      </c>
      <c r="AE64" s="275">
        <f t="shared" ca="1" si="540"/>
        <v>0</v>
      </c>
      <c r="AF64" s="144">
        <f ca="1">INDEX(CHOOSE($N64,DataAutumn!i.AdultDrys,DataWinter!i.AdultDrys,DataSpring!i.AdultDrys),1,$M64)</f>
        <v>3</v>
      </c>
      <c r="AG64" s="5">
        <f t="shared" ca="1" si="501"/>
        <v>2</v>
      </c>
      <c r="AH64" s="5">
        <f t="shared" ca="1" si="501"/>
        <v>0</v>
      </c>
      <c r="AI64" s="5">
        <f t="shared" ca="1" si="502"/>
        <v>1</v>
      </c>
      <c r="AJ64">
        <f t="shared" ca="1" si="503"/>
        <v>1</v>
      </c>
      <c r="AL64" s="231" t="str">
        <f ca="1">TEXT(LEFT(OFFSET(AL64,-1,0),5)+1,"00000")&amp;MID(OFFSET(AL64,-1,0),6,FIND(" ",OFFSET(AL64,-1,0),7)-5)
&amp; $D64           &amp; IF($IG64=0," FWM","")&amp;IF($IG64=1," MWM","")&amp;IF($IG64=5," Mat","")&amp;IF($IH64=TRUE,"&amp;BBT","    ")          &amp; " Day"&amp;INDEX(i.DOY,$N64,1)
&amp; " Scan"&amp;TEXT($O64,"0")        &amp;" "&amp; INDEX(DataMaster!$B$98:$B$103,$Q64,0)
&amp; " WP"&amp;TEXT($LU64*100,"000p")           &amp; " MP"&amp;TEXT($LV64*100,"000p")           &amp; " GP"&amp;TEXT($ME64*100,"000p")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04"/>
        <v>0</v>
      </c>
      <c r="AY64" s="5" t="str">
        <f t="shared" ca="1" si="504"/>
        <v>-</v>
      </c>
      <c r="AZ64" s="5" t="b">
        <f t="shared" ca="1" si="504"/>
        <v>0</v>
      </c>
      <c r="BA64" s="5" t="b">
        <f t="shared" ca="1" si="504"/>
        <v>1</v>
      </c>
      <c r="BB64" s="5" t="b">
        <f t="shared" ca="1" si="504"/>
        <v>1</v>
      </c>
      <c r="BC64" s="144">
        <f t="shared" ca="1" si="504"/>
        <v>0</v>
      </c>
      <c r="BD64" s="19" t="b">
        <f t="shared" ca="1" si="505"/>
        <v>1</v>
      </c>
      <c r="BE64" s="9"/>
      <c r="BF64" s="5" t="str">
        <f t="shared" ca="1" si="506"/>
        <v>-</v>
      </c>
      <c r="BG64" s="19" t="str">
        <f t="shared" ca="1" si="507"/>
        <v>-</v>
      </c>
      <c r="BH64" s="19" t="str">
        <f t="shared" ca="1" si="507"/>
        <v>-</v>
      </c>
      <c r="BI64" s="19" t="str">
        <f t="shared" ca="1" si="507"/>
        <v>-</v>
      </c>
      <c r="BJ64" s="5" t="str">
        <f t="shared" ca="1" si="508"/>
        <v>-</v>
      </c>
      <c r="BK64" s="19" t="str">
        <f t="shared" ca="1" si="509"/>
        <v>-</v>
      </c>
      <c r="BL64" s="5" t="str">
        <f t="shared" ca="1" si="510"/>
        <v>-</v>
      </c>
      <c r="BM64" s="19" t="str">
        <f t="shared" ca="1" si="511"/>
        <v>-</v>
      </c>
      <c r="BN64" s="19" t="str">
        <f t="shared" ca="1" si="511"/>
        <v>-</v>
      </c>
      <c r="BO64" s="19" t="str">
        <f t="shared" ca="1" si="511"/>
        <v>-</v>
      </c>
      <c r="BP64" s="5" t="str">
        <f t="shared" ca="1" si="512"/>
        <v>-</v>
      </c>
      <c r="BQ64" s="9"/>
      <c r="BR64" s="19" t="str">
        <f t="shared" ca="1" si="513"/>
        <v>-</v>
      </c>
      <c r="BS64" s="19" t="str">
        <f t="shared" ca="1" si="513"/>
        <v>-</v>
      </c>
      <c r="BT64" s="19" t="str">
        <f t="shared" ca="1" si="513"/>
        <v>-</v>
      </c>
      <c r="BU64" s="19" t="str">
        <f t="shared" ca="1" si="513"/>
        <v>-</v>
      </c>
      <c r="BV64" s="19" t="str">
        <f t="shared" ca="1" si="513"/>
        <v>-</v>
      </c>
      <c r="BW64" s="19" t="str">
        <f t="shared" ca="1" si="513"/>
        <v>-</v>
      </c>
      <c r="BX64" s="19" t="str">
        <f t="shared" ca="1" si="513"/>
        <v>-</v>
      </c>
      <c r="BY64" s="19" t="str">
        <f t="shared" ca="1" si="513"/>
        <v>-</v>
      </c>
      <c r="BZ64" s="19" t="str">
        <f t="shared" ca="1" si="513"/>
        <v>-</v>
      </c>
      <c r="CA64" s="19" t="str">
        <f t="shared" ca="1" si="513"/>
        <v>-</v>
      </c>
      <c r="CB64" s="9"/>
      <c r="CC64" s="12" t="b">
        <v>1</v>
      </c>
      <c r="CD64" s="12" t="b">
        <v>0</v>
      </c>
      <c r="CE64" s="12" t="b">
        <v>1</v>
      </c>
      <c r="CF64" s="12">
        <f ca="1">VALUE($K64&amp;$M64&amp;$N64&amp;$Q64&amp;$S64&amp;"01")</f>
        <v>2232101</v>
      </c>
      <c r="CG64" s="12" t="b">
        <v>0</v>
      </c>
      <c r="CH64" s="12" t="s">
        <v>34</v>
      </c>
      <c r="CI64" s="19" t="b">
        <f t="shared" ref="CI64:CM68" ca="1" si="541">OFFSET(CI$5,$B64,0)</f>
        <v>1</v>
      </c>
      <c r="CJ64" s="12">
        <f ca="1">VALUE($K64&amp;$M64&amp;$N64&amp;$Q64&amp;$S64&amp;"02")</f>
        <v>2232102</v>
      </c>
      <c r="CK64" s="19" t="str">
        <f t="shared" ca="1" si="541"/>
        <v>-</v>
      </c>
      <c r="CL64" s="19">
        <f t="shared" ca="1" si="541"/>
        <v>1</v>
      </c>
      <c r="CM64" s="19">
        <f t="shared" ca="1" si="541"/>
        <v>1</v>
      </c>
      <c r="CN64" s="9"/>
      <c r="CO64" s="444">
        <f t="shared" ca="1" si="515"/>
        <v>652</v>
      </c>
      <c r="CP64" s="444">
        <f t="shared" ca="1" si="515"/>
        <v>686</v>
      </c>
      <c r="CQ64" s="444">
        <f t="shared" ca="1" si="515"/>
        <v>721</v>
      </c>
      <c r="CR64" s="152">
        <f t="shared" ca="1" si="516"/>
        <v>378</v>
      </c>
      <c r="CS64" s="152">
        <f t="shared" ca="1" si="516"/>
        <v>413</v>
      </c>
      <c r="CT64" s="152">
        <f t="shared" ca="1" si="516"/>
        <v>448</v>
      </c>
      <c r="CU64" s="19" t="str">
        <f t="shared" ca="1" si="517"/>
        <v>-</v>
      </c>
      <c r="CV64" s="12" t="b">
        <v>0</v>
      </c>
      <c r="CW64" s="12" t="b">
        <v>0</v>
      </c>
      <c r="CX64" s="12" t="b">
        <v>0</v>
      </c>
      <c r="CY64" s="12" t="b">
        <v>0</v>
      </c>
      <c r="CZ64" s="19" t="b">
        <f t="shared" ca="1" si="517"/>
        <v>1</v>
      </c>
      <c r="DA64" s="19">
        <f t="shared" ca="1" si="517"/>
        <v>0</v>
      </c>
      <c r="DB64" s="19">
        <f t="shared" ca="1" si="517"/>
        <v>0</v>
      </c>
      <c r="DC64" s="19">
        <f t="shared" ca="1" si="517"/>
        <v>0</v>
      </c>
      <c r="DD64" s="19">
        <f t="shared" ca="1" si="517"/>
        <v>0</v>
      </c>
      <c r="DE64" s="19">
        <f t="shared" ca="1" si="517"/>
        <v>0</v>
      </c>
      <c r="DF64" s="19">
        <f t="shared" ca="1" si="517"/>
        <v>0</v>
      </c>
      <c r="DG64" s="19">
        <f t="shared" ca="1" si="517"/>
        <v>0</v>
      </c>
      <c r="DH64" s="19">
        <f t="shared" ca="1" si="517"/>
        <v>0</v>
      </c>
      <c r="DI64" s="19">
        <f t="shared" ca="1" si="517"/>
        <v>0</v>
      </c>
      <c r="DJ64" s="19">
        <f t="shared" ca="1" si="517"/>
        <v>0</v>
      </c>
      <c r="DK64" s="19">
        <f t="shared" ca="1" si="517"/>
        <v>0</v>
      </c>
      <c r="DL64" s="19">
        <f t="shared" ca="1" si="518"/>
        <v>0</v>
      </c>
      <c r="DM64" s="12">
        <v>3</v>
      </c>
      <c r="DN64" s="12">
        <v>3</v>
      </c>
      <c r="DO64" s="12">
        <v>0</v>
      </c>
      <c r="DP64" s="12">
        <v>2</v>
      </c>
      <c r="DQ64" s="12">
        <v>-2</v>
      </c>
      <c r="DR64" s="19" t="str">
        <f t="shared" ca="1" si="518"/>
        <v>-</v>
      </c>
      <c r="DS64" s="19" t="str">
        <f t="shared" ca="1" si="518"/>
        <v>-</v>
      </c>
      <c r="DT64" s="19" t="str">
        <f t="shared" ca="1" si="518"/>
        <v>-</v>
      </c>
      <c r="DU64" s="251">
        <f t="shared" ref="DU64:DU67" si="542">DO64</f>
        <v>0</v>
      </c>
      <c r="DV64" s="251">
        <f>DP64</f>
        <v>2</v>
      </c>
      <c r="DW64" s="251">
        <f t="shared" ref="DW64:DW67" si="543">DQ64</f>
        <v>-2</v>
      </c>
      <c r="DX64" s="19" t="str">
        <f t="shared" ca="1" si="518"/>
        <v>-</v>
      </c>
      <c r="DY64" s="19" t="str">
        <f t="shared" ca="1" si="518"/>
        <v>-</v>
      </c>
      <c r="DZ64" s="19" t="str">
        <f t="shared" ca="1" si="518"/>
        <v>-</v>
      </c>
      <c r="EA64" s="19" t="str">
        <f t="shared" ca="1" si="518"/>
        <v>-</v>
      </c>
      <c r="EB64" s="19" t="str">
        <f t="shared" ca="1" si="518"/>
        <v>-</v>
      </c>
      <c r="EC64" s="19" t="str">
        <f t="shared" ca="1" si="518"/>
        <v>-</v>
      </c>
      <c r="ED64" s="19">
        <f t="shared" ca="1" si="518"/>
        <v>0</v>
      </c>
      <c r="EE64" s="19">
        <f t="shared" ca="1" si="518"/>
        <v>0</v>
      </c>
      <c r="EF64" s="19">
        <f t="shared" ca="1" si="518"/>
        <v>0</v>
      </c>
      <c r="EG64" s="19">
        <f t="shared" ca="1" si="518"/>
        <v>0</v>
      </c>
      <c r="EH64" s="19">
        <f t="shared" ca="1" si="518"/>
        <v>0</v>
      </c>
      <c r="EI64" s="19">
        <f t="shared" ca="1" si="518"/>
        <v>0</v>
      </c>
      <c r="EJ64" s="19">
        <f t="shared" ca="1" si="518"/>
        <v>0</v>
      </c>
      <c r="EK64" s="19">
        <f t="shared" ca="1" si="518"/>
        <v>0</v>
      </c>
      <c r="EL64" s="19">
        <f t="shared" ca="1" si="518"/>
        <v>0</v>
      </c>
      <c r="EM64" s="19">
        <f t="shared" ca="1" si="518"/>
        <v>0</v>
      </c>
      <c r="EN64" s="19">
        <f t="shared" ca="1" si="518"/>
        <v>0</v>
      </c>
      <c r="EO64" s="19">
        <f t="shared" ca="1" si="518"/>
        <v>0</v>
      </c>
      <c r="EP64" s="19">
        <f t="shared" ca="1" si="518"/>
        <v>0</v>
      </c>
      <c r="EQ64" s="19">
        <f t="shared" ca="1" si="518"/>
        <v>0</v>
      </c>
      <c r="ER64" s="19">
        <f t="shared" ca="1" si="518"/>
        <v>0</v>
      </c>
      <c r="ES64" s="19">
        <f t="shared" ca="1" si="518"/>
        <v>0</v>
      </c>
      <c r="ET64" s="19">
        <f t="shared" ca="1" si="519"/>
        <v>0</v>
      </c>
      <c r="EU64" s="19">
        <f t="shared" ca="1" si="519"/>
        <v>0</v>
      </c>
      <c r="EV64" s="19">
        <f t="shared" ca="1" si="519"/>
        <v>0</v>
      </c>
      <c r="EW64" s="19">
        <f t="shared" ca="1" si="519"/>
        <v>0</v>
      </c>
      <c r="EX64" s="19">
        <f t="shared" ca="1" si="519"/>
        <v>0</v>
      </c>
      <c r="EY64" s="19">
        <f t="shared" ca="1" si="519"/>
        <v>0</v>
      </c>
      <c r="EZ64" s="19">
        <f t="shared" ca="1" si="519"/>
        <v>0</v>
      </c>
      <c r="FA64" s="19">
        <f t="shared" ca="1" si="519"/>
        <v>0</v>
      </c>
      <c r="FB64" s="19">
        <f t="shared" ca="1" si="519"/>
        <v>0</v>
      </c>
      <c r="FC64" s="19">
        <f t="shared" ca="1" si="519"/>
        <v>0</v>
      </c>
      <c r="FD64" s="19">
        <f t="shared" ca="1" si="519"/>
        <v>0</v>
      </c>
      <c r="FE64" s="19">
        <f t="shared" ca="1" si="519"/>
        <v>0</v>
      </c>
      <c r="FF64" s="19">
        <f t="shared" ca="1" si="519"/>
        <v>0</v>
      </c>
      <c r="FG64" s="19">
        <f t="shared" ca="1" si="519"/>
        <v>0</v>
      </c>
      <c r="FH64" s="19">
        <f t="shared" ca="1" si="519"/>
        <v>0</v>
      </c>
      <c r="FI64" s="19">
        <f t="shared" ca="1" si="519"/>
        <v>0</v>
      </c>
      <c r="FJ64" s="19">
        <f t="shared" ca="1" si="520"/>
        <v>0</v>
      </c>
      <c r="FK64" s="19">
        <f t="shared" ca="1" si="520"/>
        <v>0</v>
      </c>
      <c r="FL64" s="19">
        <f t="shared" ca="1" si="520"/>
        <v>0</v>
      </c>
      <c r="FM64" s="19">
        <f t="shared" ca="1" si="520"/>
        <v>0</v>
      </c>
      <c r="FN64" s="19">
        <f t="shared" ca="1" si="520"/>
        <v>0</v>
      </c>
      <c r="FO64" s="19">
        <f t="shared" ca="1" si="520"/>
        <v>0</v>
      </c>
      <c r="FP64" s="19">
        <f t="shared" ca="1" si="520"/>
        <v>0</v>
      </c>
      <c r="FQ64" s="19">
        <f t="shared" ca="1" si="520"/>
        <v>0</v>
      </c>
      <c r="FR64" s="19">
        <f t="shared" ca="1" si="520"/>
        <v>0</v>
      </c>
      <c r="FS64" s="19">
        <f t="shared" ca="1" si="520"/>
        <v>0</v>
      </c>
      <c r="FT64" s="19">
        <f t="shared" ca="1" si="520"/>
        <v>0</v>
      </c>
      <c r="FU64" s="19">
        <f t="shared" ca="1" si="520"/>
        <v>0</v>
      </c>
      <c r="FV64" s="19">
        <f t="shared" ca="1" si="520"/>
        <v>0</v>
      </c>
      <c r="FW64" s="19">
        <f t="shared" ca="1" si="520"/>
        <v>0</v>
      </c>
      <c r="FX64" s="19">
        <f t="shared" ca="1" si="520"/>
        <v>0</v>
      </c>
      <c r="FY64" s="19">
        <f t="shared" ca="1" si="520"/>
        <v>0</v>
      </c>
      <c r="FZ64" s="19">
        <f t="shared" ca="1" si="520"/>
        <v>0</v>
      </c>
      <c r="GA64" s="19">
        <f t="shared" ca="1" si="520"/>
        <v>0</v>
      </c>
      <c r="GB64" s="19">
        <f t="shared" ca="1" si="520"/>
        <v>0</v>
      </c>
      <c r="GC64" s="19">
        <f t="shared" ca="1" si="520"/>
        <v>0</v>
      </c>
      <c r="GD64" s="19">
        <f t="shared" ca="1" si="520"/>
        <v>0</v>
      </c>
      <c r="GE64" s="19">
        <f t="shared" ca="1" si="520"/>
        <v>0</v>
      </c>
      <c r="GF64" s="19">
        <f t="shared" ca="1" si="520"/>
        <v>0</v>
      </c>
      <c r="GG64" s="19">
        <f t="shared" ca="1" si="520"/>
        <v>0</v>
      </c>
      <c r="GH64" s="19">
        <f t="shared" ca="1" si="520"/>
        <v>0</v>
      </c>
      <c r="GI64" s="19">
        <f t="shared" ca="1" si="520"/>
        <v>0</v>
      </c>
      <c r="GJ64" s="19">
        <f t="shared" ca="1" si="520"/>
        <v>0</v>
      </c>
      <c r="GK64" s="19">
        <f t="shared" ca="1" si="520"/>
        <v>0</v>
      </c>
      <c r="GL64" s="19">
        <f t="shared" ca="1" si="520"/>
        <v>0</v>
      </c>
      <c r="GM64" s="19">
        <f t="shared" ca="1" si="520"/>
        <v>0</v>
      </c>
      <c r="GN64" s="19">
        <f t="shared" ca="1" si="520"/>
        <v>0</v>
      </c>
      <c r="GO64" s="19">
        <f t="shared" ca="1" si="520"/>
        <v>0</v>
      </c>
      <c r="GP64" s="19">
        <f t="shared" ca="1" si="520"/>
        <v>0</v>
      </c>
      <c r="GQ64" s="19">
        <f t="shared" ca="1" si="520"/>
        <v>0</v>
      </c>
      <c r="GR64" s="19">
        <f t="shared" ca="1" si="520"/>
        <v>0</v>
      </c>
      <c r="GS64" s="19">
        <f t="shared" ca="1" si="520"/>
        <v>0</v>
      </c>
      <c r="GT64" s="19">
        <f t="shared" ca="1" si="520"/>
        <v>0</v>
      </c>
      <c r="GU64" s="19">
        <f t="shared" ca="1" si="520"/>
        <v>0</v>
      </c>
      <c r="GV64" s="19">
        <f t="shared" ca="1" si="520"/>
        <v>0</v>
      </c>
      <c r="GW64" s="19">
        <f t="shared" ca="1" si="520"/>
        <v>0</v>
      </c>
      <c r="GX64" s="19">
        <f t="shared" ca="1" si="520"/>
        <v>0</v>
      </c>
      <c r="GY64" s="19">
        <f t="shared" ca="1" si="520"/>
        <v>0</v>
      </c>
      <c r="GZ64" s="19">
        <f t="shared" ca="1" si="520"/>
        <v>0</v>
      </c>
      <c r="HA64" s="19">
        <f t="shared" ca="1" si="520"/>
        <v>0</v>
      </c>
      <c r="HB64" s="19">
        <f t="shared" ca="1" si="520"/>
        <v>0</v>
      </c>
      <c r="HC64" s="19">
        <f t="shared" ca="1" si="520"/>
        <v>0</v>
      </c>
      <c r="HD64" s="19">
        <f t="shared" ca="1" si="520"/>
        <v>0</v>
      </c>
      <c r="HE64" s="19">
        <f t="shared" ca="1" si="520"/>
        <v>0</v>
      </c>
      <c r="HF64" s="19">
        <f t="shared" ca="1" si="520"/>
        <v>0</v>
      </c>
      <c r="HG64" s="19">
        <f t="shared" ca="1" si="520"/>
        <v>0</v>
      </c>
      <c r="HH64" s="19">
        <f t="shared" ca="1" si="520"/>
        <v>0</v>
      </c>
      <c r="HI64" s="19">
        <f t="shared" ca="1" si="520"/>
        <v>0</v>
      </c>
      <c r="HJ64" s="19">
        <f t="shared" ca="1" si="520"/>
        <v>0</v>
      </c>
      <c r="HK64" s="19">
        <f t="shared" ca="1" si="520"/>
        <v>0</v>
      </c>
      <c r="HL64" s="19">
        <f t="shared" ca="1" si="521"/>
        <v>0</v>
      </c>
      <c r="HM64" s="19">
        <f t="shared" ca="1" si="521"/>
        <v>0</v>
      </c>
      <c r="HN64" s="19">
        <f t="shared" ca="1" si="521"/>
        <v>0</v>
      </c>
      <c r="HO64" s="19">
        <f t="shared" ca="1" si="521"/>
        <v>0</v>
      </c>
      <c r="HP64" s="19">
        <f t="shared" ca="1" si="521"/>
        <v>0</v>
      </c>
      <c r="HQ64" s="19">
        <f t="shared" ca="1" si="521"/>
        <v>0</v>
      </c>
      <c r="HR64" s="19">
        <f t="shared" ca="1" si="521"/>
        <v>0</v>
      </c>
      <c r="HS64" s="19">
        <f t="shared" ca="1" si="521"/>
        <v>0</v>
      </c>
      <c r="HT64" s="19">
        <f t="shared" ca="1" si="521"/>
        <v>0</v>
      </c>
      <c r="HU64" s="19">
        <f t="shared" ca="1" si="521"/>
        <v>0</v>
      </c>
      <c r="HV64" s="19">
        <f t="shared" ca="1" si="521"/>
        <v>0</v>
      </c>
      <c r="HW64" s="19">
        <f t="shared" ca="1" si="521"/>
        <v>0</v>
      </c>
      <c r="HX64" s="19">
        <f t="shared" ca="1" si="521"/>
        <v>0</v>
      </c>
      <c r="HY64" s="19">
        <f t="shared" ca="1" si="521"/>
        <v>0</v>
      </c>
      <c r="HZ64" s="19">
        <f t="shared" ca="1" si="521"/>
        <v>0</v>
      </c>
      <c r="IA64" s="19">
        <f t="shared" ca="1" si="521"/>
        <v>0</v>
      </c>
      <c r="IB64" s="19">
        <f t="shared" ca="1" si="521"/>
        <v>0</v>
      </c>
      <c r="IC64" s="19">
        <f t="shared" ca="1" si="521"/>
        <v>0</v>
      </c>
      <c r="ID64" s="19">
        <f t="shared" ca="1" si="521"/>
        <v>0</v>
      </c>
      <c r="IE64" s="5">
        <f t="shared" ca="1" si="522"/>
        <v>67</v>
      </c>
      <c r="IF64" s="9"/>
      <c r="IG64" s="5">
        <f t="shared" ca="1" si="523"/>
        <v>1</v>
      </c>
      <c r="IH64" s="5" t="b">
        <f t="shared" ca="1" si="523"/>
        <v>0</v>
      </c>
      <c r="II64" s="19">
        <f t="shared" ca="1" si="524"/>
        <v>0</v>
      </c>
      <c r="IJ64" s="5">
        <f t="shared" ca="1" si="523"/>
        <v>55</v>
      </c>
      <c r="IK64" s="19">
        <f t="shared" ca="1" si="524"/>
        <v>1</v>
      </c>
      <c r="IL64" s="19">
        <f t="shared" ca="1" si="524"/>
        <v>0</v>
      </c>
      <c r="IM64" s="19">
        <f t="shared" ca="1" si="524"/>
        <v>0</v>
      </c>
      <c r="IN64" s="19">
        <f t="shared" ca="1" si="524"/>
        <v>0</v>
      </c>
      <c r="IO64" s="19">
        <f t="shared" ca="1" si="524"/>
        <v>0</v>
      </c>
      <c r="IP64" s="19">
        <f t="shared" ca="1" si="524"/>
        <v>0</v>
      </c>
      <c r="IQ64" s="19">
        <f t="shared" ca="1" si="524"/>
        <v>0</v>
      </c>
      <c r="IR64" s="19">
        <f t="shared" ca="1" si="524"/>
        <v>0</v>
      </c>
      <c r="IS64" s="19">
        <f t="shared" ca="1" si="524"/>
        <v>0</v>
      </c>
      <c r="IT64" s="19">
        <f t="shared" ca="1" si="524"/>
        <v>0</v>
      </c>
      <c r="IU64" s="19">
        <f t="shared" ca="1" si="524"/>
        <v>0</v>
      </c>
      <c r="IV64" s="19">
        <f t="shared" ca="1" si="524"/>
        <v>0</v>
      </c>
      <c r="IW64" s="19">
        <f t="shared" ca="1" si="524"/>
        <v>0</v>
      </c>
      <c r="IX64" s="19">
        <f t="shared" ca="1" si="524"/>
        <v>0</v>
      </c>
      <c r="IY64" s="19">
        <f t="shared" ca="1" si="524"/>
        <v>0</v>
      </c>
      <c r="IZ64" s="19">
        <f t="shared" ca="1" si="524"/>
        <v>0</v>
      </c>
      <c r="JA64" s="19">
        <f t="shared" ca="1" si="524"/>
        <v>0</v>
      </c>
      <c r="JB64" s="19">
        <f t="shared" ca="1" si="524"/>
        <v>0</v>
      </c>
      <c r="JC64" s="19">
        <f t="shared" ca="1" si="524"/>
        <v>0</v>
      </c>
      <c r="JD64" s="19">
        <f t="shared" ca="1" si="524"/>
        <v>0</v>
      </c>
      <c r="JE64" s="19">
        <f t="shared" ca="1" si="524"/>
        <v>0</v>
      </c>
      <c r="JF64" s="19">
        <f t="shared" ca="1" si="524"/>
        <v>0</v>
      </c>
      <c r="JG64" s="19">
        <f t="shared" ca="1" si="524"/>
        <v>1</v>
      </c>
      <c r="JH64" s="19">
        <f t="shared" ca="1" si="524"/>
        <v>0</v>
      </c>
      <c r="JI64" s="19">
        <f t="shared" ca="1" si="524"/>
        <v>1</v>
      </c>
      <c r="JJ64" s="9"/>
      <c r="JK64" s="5" t="b">
        <f t="shared" ca="1" si="525"/>
        <v>0</v>
      </c>
      <c r="JL64" s="5" t="b">
        <f t="shared" ca="1" si="526"/>
        <v>0</v>
      </c>
      <c r="JM64" s="5" t="b">
        <f t="shared" ca="1" si="526"/>
        <v>0</v>
      </c>
      <c r="JN64" s="5" t="b">
        <f t="shared" ca="1" si="526"/>
        <v>1</v>
      </c>
      <c r="JO64" s="144">
        <f t="shared" ref="JO64:JP68" ca="1" si="544">$O64</f>
        <v>1</v>
      </c>
      <c r="JP64" s="144">
        <f t="shared" ca="1" si="544"/>
        <v>1</v>
      </c>
      <c r="JQ64" s="19" t="str">
        <f t="shared" ref="JQ64:JW68" ca="1" si="545">OFFSET(JQ$5,$B64,0)</f>
        <v>-</v>
      </c>
      <c r="JR64" s="19" t="str">
        <f t="shared" ca="1" si="545"/>
        <v>-</v>
      </c>
      <c r="JS64" s="19" t="str">
        <f t="shared" ca="1" si="545"/>
        <v>-</v>
      </c>
      <c r="JT64" s="19" t="str">
        <f t="shared" ca="1" si="545"/>
        <v>-</v>
      </c>
      <c r="JU64" s="19">
        <f t="shared" ca="1" si="545"/>
        <v>1</v>
      </c>
      <c r="JV64" s="19">
        <f t="shared" ca="1" si="545"/>
        <v>0.66</v>
      </c>
      <c r="JW64" s="19" t="str">
        <f t="shared" ca="1" si="545"/>
        <v>-</v>
      </c>
      <c r="JX64" s="5" t="b" cm="1">
        <f t="array" aca="1" ref="JX64" ca="1">IF(OR(JY64:KF64&lt;&gt;"-"),TRUE,"-")</f>
        <v>1</v>
      </c>
      <c r="JY64" s="237">
        <f ca="1">OFFSET(JY64,-1,0)</f>
        <v>2</v>
      </c>
      <c r="JZ64" s="237">
        <f t="shared" ref="JZ64:KF64" ca="1" si="546">OFFSET(JZ64,-1,0)</f>
        <v>2</v>
      </c>
      <c r="KA64" s="237">
        <f t="shared" ca="1" si="546"/>
        <v>2</v>
      </c>
      <c r="KB64" s="237">
        <f t="shared" ca="1" si="546"/>
        <v>2</v>
      </c>
      <c r="KC64" s="237">
        <f t="shared" ca="1" si="546"/>
        <v>2</v>
      </c>
      <c r="KD64" s="237">
        <f t="shared" ca="1" si="546"/>
        <v>2</v>
      </c>
      <c r="KE64" s="237">
        <f t="shared" ca="1" si="546"/>
        <v>2</v>
      </c>
      <c r="KF64" s="237">
        <f t="shared" ca="1" si="546"/>
        <v>2</v>
      </c>
      <c r="KG64" s="5" t="str">
        <f t="array" aca="1" ref="KG64" ca="1">IF(OR(KH64:KN64&lt;&gt;"-"),TRUE,"-")</f>
        <v>-</v>
      </c>
      <c r="KH64" s="19" t="str">
        <f t="shared" ref="KH64:KS68" ca="1" si="547">OFFSET(KH$5,$B64,0)</f>
        <v>-</v>
      </c>
      <c r="KI64" s="19" t="str">
        <f t="shared" ca="1" si="547"/>
        <v>-</v>
      </c>
      <c r="KJ64" s="19" t="str">
        <f t="shared" ca="1" si="547"/>
        <v>-</v>
      </c>
      <c r="KK64" s="19" t="str">
        <f t="shared" ca="1" si="547"/>
        <v>-</v>
      </c>
      <c r="KL64" s="19" t="str">
        <f t="shared" ca="1" si="547"/>
        <v>-</v>
      </c>
      <c r="KM64" s="19" t="str">
        <f t="shared" ca="1" si="547"/>
        <v>-</v>
      </c>
      <c r="KN64" s="19" t="str">
        <f t="shared" ca="1" si="547"/>
        <v>-</v>
      </c>
      <c r="KO64" s="19" t="b">
        <f t="shared" ca="1" si="547"/>
        <v>0</v>
      </c>
      <c r="KP64" s="144">
        <f t="shared" ca="1" si="528"/>
        <v>2</v>
      </c>
      <c r="KQ64" s="19">
        <f t="shared" ca="1" si="547"/>
        <v>2</v>
      </c>
      <c r="KR64" s="19" t="b">
        <f t="shared" ca="1" si="547"/>
        <v>0</v>
      </c>
      <c r="KS64" s="19" t="str">
        <f t="shared" ca="1" si="547"/>
        <v>-</v>
      </c>
      <c r="KT64" s="5" t="str">
        <f t="shared" ca="1" si="529"/>
        <v>-</v>
      </c>
      <c r="KU64" s="5" t="str">
        <f t="shared" ca="1" si="529"/>
        <v>-</v>
      </c>
      <c r="KV64" s="5" t="str">
        <f t="shared" ca="1" si="529"/>
        <v>-</v>
      </c>
      <c r="KW64" s="5" t="str">
        <f t="shared" ca="1" si="529"/>
        <v>-</v>
      </c>
      <c r="KX64" s="19" t="b">
        <f t="shared" ref="KX64:LM68" ca="1" si="548">OFFSET(KX$5,$B64,0)</f>
        <v>0</v>
      </c>
      <c r="KY64" s="19" t="str">
        <f t="shared" ca="1" si="548"/>
        <v>-</v>
      </c>
      <c r="KZ64" s="19" t="str">
        <f ca="1">OFFSET(KZ$5,$B64,0)</f>
        <v>-</v>
      </c>
      <c r="LA64" s="19" t="b">
        <f ca="1">OFFSET(LA$5,$B64,0)</f>
        <v>1</v>
      </c>
      <c r="LB64" s="19">
        <f t="shared" ca="1" si="548"/>
        <v>0.75</v>
      </c>
      <c r="LC64" s="19">
        <f t="shared" ca="1" si="548"/>
        <v>0.75</v>
      </c>
      <c r="LD64" s="19">
        <f t="shared" ca="1" si="548"/>
        <v>0.99</v>
      </c>
      <c r="LE64" s="19">
        <f t="shared" ca="1" si="548"/>
        <v>0.5</v>
      </c>
      <c r="LF64" s="19">
        <f t="shared" ca="1" si="548"/>
        <v>0</v>
      </c>
      <c r="LG64" s="19">
        <f t="shared" ca="1" si="548"/>
        <v>0</v>
      </c>
      <c r="LH64" s="19" t="str">
        <f t="shared" ca="1" si="548"/>
        <v>-</v>
      </c>
      <c r="LI64" s="19" t="str">
        <f t="shared" ca="1" si="548"/>
        <v>-</v>
      </c>
      <c r="LJ64" s="19" t="str">
        <f t="shared" ca="1" si="548"/>
        <v>-</v>
      </c>
      <c r="LK64" s="5">
        <f t="shared" ca="1" si="531"/>
        <v>1</v>
      </c>
      <c r="LL64" s="9"/>
      <c r="LM64" s="19">
        <f t="shared" ca="1" si="548"/>
        <v>70</v>
      </c>
      <c r="LN64" s="19">
        <f t="shared" ca="1" si="532"/>
        <v>50</v>
      </c>
      <c r="LO64" s="19">
        <f t="shared" ca="1" si="532"/>
        <v>80</v>
      </c>
      <c r="LP64" s="19">
        <f t="shared" ca="1" si="532"/>
        <v>50</v>
      </c>
      <c r="LQ64" s="5" t="b" cm="1">
        <f t="array" aca="1" ref="LQ64" ca="1">INDEX(i.meatgrid,$Q64,LQ$7)</f>
        <v>0</v>
      </c>
      <c r="LR64" s="5" t="b" cm="1">
        <f t="array" aca="1" ref="LR64" ca="1">INDEX(i.meatgrid,$Q64,LR$7)</f>
        <v>0</v>
      </c>
      <c r="LS64" s="5" t="str" cm="1">
        <f t="array" aca="1" ref="LS64" ca="1">INDEX(i.meatgrid,$Q64,LS$7)</f>
        <v>-</v>
      </c>
      <c r="LT64" s="5" t="str" cm="1">
        <f t="array" aca="1" ref="LT64" ca="1">INDEX(i.meatgrid,$Q64,LT$7)</f>
        <v>-</v>
      </c>
      <c r="LU64" s="19">
        <f t="shared" ca="1" si="533"/>
        <v>1</v>
      </c>
      <c r="LV64" s="5">
        <f t="shared" ca="1" si="534"/>
        <v>1</v>
      </c>
      <c r="LW64" s="5" cm="1">
        <f t="array" aca="1" ref="LW64" ca="1">INDEX(i.meatgrid,$Q64,LW$7)</f>
        <v>0</v>
      </c>
      <c r="LX64" s="5" cm="1">
        <f t="array" aca="1" ref="LX64" ca="1">INDEX(i.meatgrid,$Q64,LX$7)</f>
        <v>0</v>
      </c>
      <c r="LY64" s="5" cm="1">
        <f t="array" aca="1" ref="LY64" ca="1">INDEX(i.meatgrid,$Q64,LY$7)</f>
        <v>0</v>
      </c>
      <c r="LZ64" s="5" cm="1">
        <f t="array" aca="1" ref="LZ64" ca="1">INDEX(i.meatgrid,$Q64,LZ$7)</f>
        <v>0</v>
      </c>
      <c r="MA64" s="5" cm="1">
        <f t="array" aca="1" ref="MA64" ca="1">INDEX(i.meatgrid,$Q64,MA$7)</f>
        <v>1</v>
      </c>
      <c r="MB64" s="5" cm="1">
        <f t="array" aca="1" ref="MB64" ca="1">INDEX(i.meatgrid,$Q64,MB$7)</f>
        <v>1</v>
      </c>
      <c r="MC64" s="5" cm="1">
        <f t="array" aca="1" ref="MC64" ca="1">INDEX(i.meatgrid,$Q64,MC$7)</f>
        <v>1</v>
      </c>
      <c r="MD64" s="5" cm="1">
        <f t="array" aca="1" ref="MD64" ca="1">INDEX(i.meatgrid,$Q64,MD$7)</f>
        <v>1</v>
      </c>
      <c r="ME64" s="19">
        <f t="shared" ca="1" si="535"/>
        <v>1</v>
      </c>
      <c r="MF64" s="9"/>
      <c r="MG64" s="19" t="b">
        <f t="shared" ca="1" si="536"/>
        <v>0</v>
      </c>
      <c r="MH64" s="19" t="b">
        <f t="shared" ca="1" si="536"/>
        <v>0</v>
      </c>
      <c r="MI64" s="19">
        <f t="shared" ca="1" si="536"/>
        <v>1</v>
      </c>
      <c r="MJ64" s="19">
        <f t="shared" ca="1" si="536"/>
        <v>0.75</v>
      </c>
      <c r="MK64" s="19">
        <f t="shared" ca="1" si="536"/>
        <v>0.75</v>
      </c>
      <c r="ML64" s="19">
        <f t="shared" ca="1" si="536"/>
        <v>0.8</v>
      </c>
      <c r="MM64" s="19">
        <f t="shared" ca="1" si="536"/>
        <v>0.82499999999999996</v>
      </c>
      <c r="MN64" s="19">
        <f t="shared" ca="1" si="536"/>
        <v>0.875</v>
      </c>
      <c r="MO64" s="19">
        <f t="shared" ca="1" si="536"/>
        <v>0.9</v>
      </c>
      <c r="MP64" s="19">
        <f t="shared" ca="1" si="536"/>
        <v>1</v>
      </c>
      <c r="MQ64" s="19">
        <f t="shared" ca="1" si="536"/>
        <v>0.875</v>
      </c>
      <c r="MR64" s="19" t="b">
        <f t="shared" ca="1" si="536"/>
        <v>1</v>
      </c>
      <c r="MS64" s="19">
        <f t="shared" ca="1" si="537"/>
        <v>74.989999999999995</v>
      </c>
      <c r="MT64" s="19" t="str">
        <f t="shared" ca="1" si="537"/>
        <v>-</v>
      </c>
      <c r="MU64" s="19" t="str">
        <f t="shared" ca="1" si="537"/>
        <v>-</v>
      </c>
      <c r="MV64" s="19" t="str">
        <f t="shared" ca="1" si="537"/>
        <v>-</v>
      </c>
      <c r="MW64" s="19" t="str">
        <f t="shared" ca="1" si="537"/>
        <v>-</v>
      </c>
      <c r="MX64" s="19" t="str">
        <f t="shared" ca="1" si="537"/>
        <v>-</v>
      </c>
      <c r="MY64" s="19" t="str">
        <f t="shared" ca="1" si="537"/>
        <v>-</v>
      </c>
      <c r="MZ64" s="19" t="str">
        <f t="shared" ca="1" si="537"/>
        <v>-</v>
      </c>
      <c r="NA64" s="19">
        <f t="shared" ca="1" si="537"/>
        <v>36.99</v>
      </c>
      <c r="NB64" s="19">
        <f t="shared" ca="1" si="537"/>
        <v>36.99</v>
      </c>
      <c r="NC64" s="19" t="str">
        <f t="shared" ca="1" si="537"/>
        <v>-</v>
      </c>
      <c r="ND64" s="19" t="str">
        <f t="shared" ca="1" si="537"/>
        <v>-</v>
      </c>
      <c r="NE64" s="19" t="str">
        <f t="shared" ca="1" si="537"/>
        <v>-</v>
      </c>
      <c r="NF64" s="19" t="str">
        <f t="shared" ca="1" si="537"/>
        <v>-</v>
      </c>
      <c r="NG64" s="19" t="str">
        <f t="shared" ca="1" si="537"/>
        <v>-</v>
      </c>
      <c r="NH64" s="19">
        <f t="shared" ca="1" si="537"/>
        <v>49.99</v>
      </c>
      <c r="NI64" s="19">
        <f t="shared" ca="1" si="537"/>
        <v>49.99</v>
      </c>
      <c r="NJ64" s="19">
        <f t="shared" ca="1" si="537"/>
        <v>49.99</v>
      </c>
      <c r="NK64" s="19">
        <f t="shared" ca="1" si="537"/>
        <v>49.99</v>
      </c>
      <c r="NL64" s="19">
        <f t="shared" ca="1" si="537"/>
        <v>49.99</v>
      </c>
      <c r="NM64" s="19">
        <f t="shared" ca="1" si="537"/>
        <v>49.99</v>
      </c>
      <c r="NN64" s="19">
        <f t="shared" ca="1" si="537"/>
        <v>49.99</v>
      </c>
      <c r="NO64" s="19">
        <f t="shared" ca="1" si="537"/>
        <v>49.99</v>
      </c>
      <c r="NP64" s="19">
        <f t="shared" ca="1" si="537"/>
        <v>412.99</v>
      </c>
      <c r="NQ64" s="19">
        <f t="shared" ca="1" si="537"/>
        <v>412.99</v>
      </c>
      <c r="NR64" s="19" t="str">
        <f t="shared" ca="1" si="537"/>
        <v>-</v>
      </c>
      <c r="NS64" s="19" t="str">
        <f t="shared" ca="1" si="537"/>
        <v>-</v>
      </c>
      <c r="NT64" s="19" t="str">
        <f t="shared" ca="1" si="537"/>
        <v>-</v>
      </c>
      <c r="NU64" s="19" t="str">
        <f t="shared" ca="1" si="537"/>
        <v>-</v>
      </c>
      <c r="NV64" s="19" t="str">
        <f t="shared" ca="1" si="537"/>
        <v>-</v>
      </c>
      <c r="NW64" s="19">
        <f t="shared" ca="1" si="537"/>
        <v>6.8900000000000006</v>
      </c>
      <c r="NX64" s="19">
        <f t="shared" ca="1" si="537"/>
        <v>6.8900000000000006</v>
      </c>
      <c r="NY64" s="19">
        <f t="shared" ca="1" si="537"/>
        <v>6.8900000000000006</v>
      </c>
      <c r="NZ64" s="19">
        <f t="shared" ca="1" si="537"/>
        <v>6.8900000000000006</v>
      </c>
      <c r="OA64" s="19">
        <f t="shared" ca="1" si="537"/>
        <v>6.8900000000000006</v>
      </c>
      <c r="OB64" s="19">
        <f t="shared" ca="1" si="537"/>
        <v>6.8900000000000006</v>
      </c>
      <c r="OC64" s="19">
        <f t="shared" ca="1" si="537"/>
        <v>6.8900000000000006</v>
      </c>
      <c r="OD64" s="19">
        <f t="shared" ca="1" si="537"/>
        <v>6.8900000000000006</v>
      </c>
      <c r="OE64" s="19">
        <f t="shared" ca="1" si="537"/>
        <v>346.99</v>
      </c>
      <c r="OF64" s="19">
        <f t="shared" ca="1" si="537"/>
        <v>346.99</v>
      </c>
      <c r="OG64" s="19" t="str">
        <f t="shared" ca="1" si="537"/>
        <v>-</v>
      </c>
      <c r="OH64" s="19" t="str">
        <f t="shared" ca="1" si="537"/>
        <v>-</v>
      </c>
      <c r="OI64" s="19" t="str">
        <f t="shared" ca="1" si="537"/>
        <v>-</v>
      </c>
      <c r="OJ64" s="19" t="str">
        <f t="shared" ca="1" si="537"/>
        <v>-</v>
      </c>
      <c r="OK64" s="19" t="str">
        <f t="shared" ca="1" si="537"/>
        <v>-</v>
      </c>
      <c r="OL64" s="19">
        <f t="shared" ca="1" si="537"/>
        <v>0</v>
      </c>
      <c r="OM64" s="24">
        <v>0</v>
      </c>
    </row>
    <row r="65" spans="1:403" outlineLevel="2">
      <c r="A65" s="21">
        <f t="shared" si="156"/>
        <v>60</v>
      </c>
      <c r="B65" s="222">
        <f t="shared" ref="B65:B68" ca="1" si="549">OFFSET(B65,-1,0)</f>
        <v>58</v>
      </c>
      <c r="C65">
        <v>203</v>
      </c>
      <c r="D65" s="144" t="str">
        <f t="shared" ca="1" si="498"/>
        <v>GSM</v>
      </c>
      <c r="E65" t="b">
        <f t="shared" ca="1" si="499"/>
        <v>1</v>
      </c>
      <c r="F65" t="b">
        <v>0</v>
      </c>
      <c r="G65" t="b">
        <f t="shared" ca="1" si="500"/>
        <v>1</v>
      </c>
      <c r="H65" s="237">
        <f t="shared" ref="H65:T68" ca="1" si="550">OFFSET(H65,-1,0)</f>
        <v>2</v>
      </c>
      <c r="I65" s="237">
        <f t="shared" ca="1" si="550"/>
        <v>1</v>
      </c>
      <c r="J65" s="237" t="str">
        <f t="shared" ca="1" si="550"/>
        <v/>
      </c>
      <c r="K65" s="237">
        <f t="shared" ca="1" si="550"/>
        <v>2</v>
      </c>
      <c r="L65" s="237">
        <f t="shared" ca="1" si="538"/>
        <v>2</v>
      </c>
      <c r="M65" s="237">
        <f t="shared" ca="1" si="538"/>
        <v>2</v>
      </c>
      <c r="N65" s="237">
        <f t="shared" ca="1" si="538"/>
        <v>3</v>
      </c>
      <c r="O65" s="237">
        <f t="shared" ca="1" si="538"/>
        <v>1</v>
      </c>
      <c r="P65" s="237">
        <f t="shared" ca="1" si="538"/>
        <v>1</v>
      </c>
      <c r="Q65" s="237">
        <f t="shared" ca="1" si="538"/>
        <v>2</v>
      </c>
      <c r="R65" s="237">
        <f t="shared" ca="1" si="538"/>
        <v>1</v>
      </c>
      <c r="S65" s="237">
        <f t="shared" ca="1" si="538"/>
        <v>1</v>
      </c>
      <c r="T65" s="237">
        <f t="shared" ca="1" si="538"/>
        <v>1</v>
      </c>
      <c r="U65" s="275"/>
      <c r="V65" s="275"/>
      <c r="W65" s="237">
        <f t="shared" ca="1" si="539"/>
        <v>0</v>
      </c>
      <c r="X65" s="275"/>
      <c r="Y65" s="275">
        <f t="shared" ca="1" si="540"/>
        <v>0</v>
      </c>
      <c r="Z65" s="275">
        <f t="shared" ca="1" si="540"/>
        <v>0</v>
      </c>
      <c r="AA65" s="275">
        <f t="shared" ca="1" si="540"/>
        <v>0</v>
      </c>
      <c r="AB65" s="275">
        <f t="shared" ca="1" si="540"/>
        <v>0</v>
      </c>
      <c r="AC65" s="275">
        <f t="shared" ca="1" si="540"/>
        <v>0</v>
      </c>
      <c r="AD65" s="275">
        <f t="shared" ca="1" si="540"/>
        <v>0</v>
      </c>
      <c r="AE65" s="275">
        <f t="shared" ca="1" si="540"/>
        <v>0</v>
      </c>
      <c r="AF65" s="144">
        <f ca="1">INDEX(CHOOSE($N65,DataAutumn!i.AdultDrys,DataWinter!i.AdultDrys,DataSpring!i.AdultDrys),1,$M65)</f>
        <v>3</v>
      </c>
      <c r="AG65" s="5">
        <f t="shared" ca="1" si="501"/>
        <v>2</v>
      </c>
      <c r="AH65" s="5">
        <f t="shared" ca="1" si="501"/>
        <v>0</v>
      </c>
      <c r="AI65" s="5">
        <f t="shared" ca="1" si="502"/>
        <v>1</v>
      </c>
      <c r="AJ65">
        <f t="shared" ca="1" si="503"/>
        <v>2</v>
      </c>
      <c r="AL65" s="231" t="str">
        <f ca="1">TEXT(LEFT(OFFSET(AL65,-1,0),5)+1,"00000")&amp;MID(OFFSET(AL65,-1,0),6,FIND(" ",OFFSET(AL65,-1,0),7)-5)
&amp; $D65           &amp; IF($IG65=0," FWM","")&amp;IF($IG65=1," MWM","")&amp;IF($IG65=5," Mat","")&amp;IF($IH65=TRUE,"&amp;BBT","    ")          &amp; " Day"&amp;INDEX(i.DOY,$N65,1)
&amp; " Scan"&amp;TEXT($O65,"0")        &amp;" "&amp; INDEX(DataMaster!$B$98:$B$103,$Q65,0)
&amp; " WP"&amp;TEXT($LU65*100,"000p")           &amp; " MP"&amp;TEXT($LV65*100,"000p")           &amp; " GP"&amp;TEXT($ME65*100,"000p")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1">OFFSET(AO65,-1,0)</f>
        <v>-</v>
      </c>
      <c r="AP65" s="237" t="str">
        <f t="shared" ca="1" si="551"/>
        <v>-</v>
      </c>
      <c r="AQ65" s="237" t="str">
        <f t="shared" ca="1" si="551"/>
        <v>-</v>
      </c>
      <c r="AR65" s="237" t="str">
        <f t="shared" ca="1" si="551"/>
        <v>-</v>
      </c>
      <c r="AS65" s="237" t="str">
        <f t="shared" ca="1" si="551"/>
        <v>-</v>
      </c>
      <c r="AT65" s="237" t="str">
        <f t="shared" ca="1" si="551"/>
        <v>-</v>
      </c>
      <c r="AU65" s="237" t="str">
        <f t="shared" ca="1" si="551"/>
        <v>-</v>
      </c>
      <c r="AV65" s="237" t="str">
        <f t="shared" ca="1" si="551"/>
        <v>-</v>
      </c>
      <c r="AW65" s="9"/>
      <c r="AX65" s="5" t="b">
        <f t="shared" ca="1" si="504"/>
        <v>0</v>
      </c>
      <c r="AY65" s="5" t="str">
        <f t="shared" ca="1" si="504"/>
        <v>-</v>
      </c>
      <c r="AZ65" s="5" t="b">
        <f t="shared" ca="1" si="504"/>
        <v>0</v>
      </c>
      <c r="BA65" s="5" t="b">
        <f t="shared" ca="1" si="504"/>
        <v>1</v>
      </c>
      <c r="BB65" s="5" t="b">
        <f t="shared" ca="1" si="504"/>
        <v>1</v>
      </c>
      <c r="BC65" s="144">
        <f t="shared" ca="1" si="504"/>
        <v>0</v>
      </c>
      <c r="BD65" s="19" t="b">
        <f t="shared" ca="1" si="505"/>
        <v>1</v>
      </c>
      <c r="BE65" s="9"/>
      <c r="BF65" s="5" t="str">
        <f t="shared" ca="1" si="506"/>
        <v>-</v>
      </c>
      <c r="BG65" s="19" t="str">
        <f t="shared" ca="1" si="507"/>
        <v>-</v>
      </c>
      <c r="BH65" s="19" t="str">
        <f t="shared" ca="1" si="507"/>
        <v>-</v>
      </c>
      <c r="BI65" s="19" t="str">
        <f t="shared" ca="1" si="507"/>
        <v>-</v>
      </c>
      <c r="BJ65" s="5" t="str">
        <f t="shared" ca="1" si="508"/>
        <v>-</v>
      </c>
      <c r="BK65" s="19" t="str">
        <f t="shared" ca="1" si="509"/>
        <v>-</v>
      </c>
      <c r="BL65" s="5" t="str">
        <f t="shared" ca="1" si="510"/>
        <v>-</v>
      </c>
      <c r="BM65" s="19" t="str">
        <f t="shared" ca="1" si="511"/>
        <v>-</v>
      </c>
      <c r="BN65" s="19" t="str">
        <f t="shared" ca="1" si="511"/>
        <v>-</v>
      </c>
      <c r="BO65" s="19" t="str">
        <f t="shared" ca="1" si="511"/>
        <v>-</v>
      </c>
      <c r="BP65" s="5" t="str">
        <f t="shared" ca="1" si="512"/>
        <v>-</v>
      </c>
      <c r="BQ65" s="9"/>
      <c r="BR65" s="19" t="str">
        <f t="shared" ca="1" si="513"/>
        <v>-</v>
      </c>
      <c r="BS65" s="19" t="str">
        <f t="shared" ca="1" si="513"/>
        <v>-</v>
      </c>
      <c r="BT65" s="19" t="str">
        <f t="shared" ca="1" si="513"/>
        <v>-</v>
      </c>
      <c r="BU65" s="19" t="str">
        <f t="shared" ca="1" si="513"/>
        <v>-</v>
      </c>
      <c r="BV65" s="19" t="str">
        <f t="shared" ca="1" si="513"/>
        <v>-</v>
      </c>
      <c r="BW65" s="19" t="str">
        <f t="shared" ca="1" si="513"/>
        <v>-</v>
      </c>
      <c r="BX65" s="19" t="str">
        <f t="shared" ca="1" si="513"/>
        <v>-</v>
      </c>
      <c r="BY65" s="19" t="str">
        <f t="shared" ca="1" si="513"/>
        <v>-</v>
      </c>
      <c r="BZ65" s="19" t="str">
        <f t="shared" ca="1" si="513"/>
        <v>-</v>
      </c>
      <c r="CA65" s="19" t="str">
        <f t="shared" ca="1" si="513"/>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41"/>
        <v>1</v>
      </c>
      <c r="CJ65" s="237">
        <f t="shared" ref="CJ65:CJ68" ca="1" si="552">OFFSET(CJ65,-1,0)+1</f>
        <v>2232103</v>
      </c>
      <c r="CK65" s="19" t="str">
        <f t="shared" ca="1" si="541"/>
        <v>-</v>
      </c>
      <c r="CL65" s="19">
        <f t="shared" ca="1" si="541"/>
        <v>1</v>
      </c>
      <c r="CM65" s="19">
        <f t="shared" ca="1" si="541"/>
        <v>1</v>
      </c>
      <c r="CN65" s="9"/>
      <c r="CO65" s="444">
        <f t="shared" ca="1" si="515"/>
        <v>652</v>
      </c>
      <c r="CP65" s="444">
        <f t="shared" ca="1" si="515"/>
        <v>686</v>
      </c>
      <c r="CQ65" s="444">
        <f t="shared" ca="1" si="515"/>
        <v>721</v>
      </c>
      <c r="CR65" s="152">
        <f t="shared" ca="1" si="516"/>
        <v>378</v>
      </c>
      <c r="CS65" s="152">
        <f t="shared" ca="1" si="516"/>
        <v>413</v>
      </c>
      <c r="CT65" s="152">
        <f t="shared" ca="1" si="516"/>
        <v>448</v>
      </c>
      <c r="CU65" s="19" t="str">
        <f t="shared" ca="1" si="517"/>
        <v>-</v>
      </c>
      <c r="CV65" s="12" t="b">
        <v>0</v>
      </c>
      <c r="CW65" s="12" t="b">
        <v>0</v>
      </c>
      <c r="CX65" s="12" t="b">
        <v>0</v>
      </c>
      <c r="CY65" s="12" t="b">
        <v>0</v>
      </c>
      <c r="CZ65" s="19" t="b">
        <f t="shared" ca="1" si="517"/>
        <v>1</v>
      </c>
      <c r="DA65" s="19">
        <f t="shared" ca="1" si="517"/>
        <v>0</v>
      </c>
      <c r="DB65" s="19">
        <f t="shared" ca="1" si="517"/>
        <v>0</v>
      </c>
      <c r="DC65" s="19">
        <f t="shared" ca="1" si="517"/>
        <v>0</v>
      </c>
      <c r="DD65" s="19">
        <f t="shared" ca="1" si="517"/>
        <v>0</v>
      </c>
      <c r="DE65" s="19">
        <f t="shared" ca="1" si="517"/>
        <v>0</v>
      </c>
      <c r="DF65" s="19">
        <f t="shared" ca="1" si="517"/>
        <v>0</v>
      </c>
      <c r="DG65" s="19">
        <f t="shared" ca="1" si="517"/>
        <v>0</v>
      </c>
      <c r="DH65" s="19">
        <f t="shared" ca="1" si="517"/>
        <v>0</v>
      </c>
      <c r="DI65" s="19">
        <f t="shared" ca="1" si="517"/>
        <v>0</v>
      </c>
      <c r="DJ65" s="19">
        <f t="shared" ca="1" si="517"/>
        <v>0</v>
      </c>
      <c r="DK65" s="19">
        <f t="shared" ca="1" si="517"/>
        <v>0</v>
      </c>
      <c r="DL65" s="19">
        <f t="shared" ca="1" si="518"/>
        <v>0</v>
      </c>
      <c r="DM65" s="12">
        <v>3</v>
      </c>
      <c r="DN65" s="12">
        <v>3</v>
      </c>
      <c r="DO65" s="19">
        <f t="shared" ref="DO65:DR68" ca="1" si="553">OFFSET(DO$5,$B65,0)</f>
        <v>0</v>
      </c>
      <c r="DP65" s="12">
        <v>2</v>
      </c>
      <c r="DQ65" s="12">
        <v>-2</v>
      </c>
      <c r="DR65" s="19" t="str">
        <f t="shared" ca="1" si="518"/>
        <v>-</v>
      </c>
      <c r="DS65" s="19" t="str">
        <f t="shared" ca="1" si="518"/>
        <v>-</v>
      </c>
      <c r="DT65" s="19" t="str">
        <f t="shared" ca="1" si="518"/>
        <v>-</v>
      </c>
      <c r="DU65" s="251">
        <f t="shared" ca="1" si="542"/>
        <v>0</v>
      </c>
      <c r="DV65" s="251">
        <f t="shared" ref="DV65:DV67" si="554">DP65</f>
        <v>2</v>
      </c>
      <c r="DW65" s="251">
        <f t="shared" si="543"/>
        <v>-2</v>
      </c>
      <c r="DX65" s="19" t="str">
        <f t="shared" ca="1" si="518"/>
        <v>-</v>
      </c>
      <c r="DY65" s="19" t="str">
        <f t="shared" ca="1" si="518"/>
        <v>-</v>
      </c>
      <c r="DZ65" s="19" t="str">
        <f t="shared" ca="1" si="518"/>
        <v>-</v>
      </c>
      <c r="EA65" s="19" t="str">
        <f t="shared" ca="1" si="518"/>
        <v>-</v>
      </c>
      <c r="EB65" s="19" t="str">
        <f t="shared" ca="1" si="518"/>
        <v>-</v>
      </c>
      <c r="EC65" s="19" t="str">
        <f t="shared" ca="1" si="518"/>
        <v>-</v>
      </c>
      <c r="ED65" s="19">
        <f t="shared" ca="1" si="518"/>
        <v>0</v>
      </c>
      <c r="EE65" s="19">
        <f t="shared" ca="1" si="518"/>
        <v>0</v>
      </c>
      <c r="EF65" s="19">
        <f t="shared" ca="1" si="518"/>
        <v>0</v>
      </c>
      <c r="EG65" s="19">
        <f t="shared" ca="1" si="518"/>
        <v>0</v>
      </c>
      <c r="EH65" s="19">
        <f t="shared" ca="1" si="518"/>
        <v>0</v>
      </c>
      <c r="EI65" s="19">
        <f t="shared" ca="1" si="518"/>
        <v>0</v>
      </c>
      <c r="EJ65" s="19">
        <f t="shared" ca="1" si="518"/>
        <v>0</v>
      </c>
      <c r="EK65" s="19">
        <f t="shared" ca="1" si="518"/>
        <v>0</v>
      </c>
      <c r="EL65" s="19">
        <f t="shared" ca="1" si="518"/>
        <v>0</v>
      </c>
      <c r="EM65" s="19">
        <f t="shared" ca="1" si="518"/>
        <v>0</v>
      </c>
      <c r="EN65" s="19">
        <f t="shared" ca="1" si="518"/>
        <v>0</v>
      </c>
      <c r="EO65" s="19">
        <f t="shared" ca="1" si="518"/>
        <v>0</v>
      </c>
      <c r="EP65" s="19">
        <f t="shared" ca="1" si="518"/>
        <v>0</v>
      </c>
      <c r="EQ65" s="19">
        <f t="shared" ca="1" si="518"/>
        <v>0</v>
      </c>
      <c r="ER65" s="19">
        <f t="shared" ca="1" si="518"/>
        <v>0</v>
      </c>
      <c r="ES65" s="19">
        <f t="shared" ca="1" si="518"/>
        <v>0</v>
      </c>
      <c r="ET65" s="19">
        <f t="shared" ca="1" si="519"/>
        <v>0</v>
      </c>
      <c r="EU65" s="19">
        <f t="shared" ca="1" si="519"/>
        <v>0</v>
      </c>
      <c r="EV65" s="19">
        <f t="shared" ca="1" si="519"/>
        <v>0</v>
      </c>
      <c r="EW65" s="19">
        <f t="shared" ca="1" si="519"/>
        <v>0</v>
      </c>
      <c r="EX65" s="19">
        <f t="shared" ca="1" si="519"/>
        <v>0</v>
      </c>
      <c r="EY65" s="19">
        <f t="shared" ca="1" si="519"/>
        <v>0</v>
      </c>
      <c r="EZ65" s="19">
        <f t="shared" ca="1" si="519"/>
        <v>0</v>
      </c>
      <c r="FA65" s="19">
        <f t="shared" ca="1" si="519"/>
        <v>0</v>
      </c>
      <c r="FB65" s="19">
        <f t="shared" ca="1" si="519"/>
        <v>0</v>
      </c>
      <c r="FC65" s="19">
        <f t="shared" ca="1" si="519"/>
        <v>0</v>
      </c>
      <c r="FD65" s="19">
        <f t="shared" ca="1" si="519"/>
        <v>0</v>
      </c>
      <c r="FE65" s="19">
        <f t="shared" ca="1" si="519"/>
        <v>0</v>
      </c>
      <c r="FF65" s="19">
        <f t="shared" ca="1" si="519"/>
        <v>0</v>
      </c>
      <c r="FG65" s="19">
        <f t="shared" ca="1" si="519"/>
        <v>0</v>
      </c>
      <c r="FH65" s="19">
        <f t="shared" ca="1" si="519"/>
        <v>0</v>
      </c>
      <c r="FI65" s="19">
        <f t="shared" ca="1" si="519"/>
        <v>0</v>
      </c>
      <c r="FJ65" s="19">
        <f t="shared" ca="1" si="520"/>
        <v>0</v>
      </c>
      <c r="FK65" s="19">
        <f t="shared" ca="1" si="520"/>
        <v>0</v>
      </c>
      <c r="FL65" s="19">
        <f t="shared" ca="1" si="520"/>
        <v>0</v>
      </c>
      <c r="FM65" s="19">
        <f t="shared" ca="1" si="520"/>
        <v>0</v>
      </c>
      <c r="FN65" s="19">
        <f t="shared" ca="1" si="520"/>
        <v>0</v>
      </c>
      <c r="FO65" s="19">
        <f t="shared" ca="1" si="520"/>
        <v>0</v>
      </c>
      <c r="FP65" s="19">
        <f t="shared" ca="1" si="520"/>
        <v>0</v>
      </c>
      <c r="FQ65" s="19">
        <f t="shared" ca="1" si="520"/>
        <v>0</v>
      </c>
      <c r="FR65" s="19">
        <f t="shared" ca="1" si="520"/>
        <v>0</v>
      </c>
      <c r="FS65" s="19">
        <f t="shared" ca="1" si="520"/>
        <v>0</v>
      </c>
      <c r="FT65" s="19">
        <f t="shared" ca="1" si="520"/>
        <v>0</v>
      </c>
      <c r="FU65" s="19">
        <f t="shared" ca="1" si="520"/>
        <v>0</v>
      </c>
      <c r="FV65" s="19">
        <f t="shared" ca="1" si="520"/>
        <v>0</v>
      </c>
      <c r="FW65" s="19">
        <f t="shared" ca="1" si="520"/>
        <v>0</v>
      </c>
      <c r="FX65" s="19">
        <f t="shared" ca="1" si="520"/>
        <v>0</v>
      </c>
      <c r="FY65" s="19">
        <f t="shared" ca="1" si="520"/>
        <v>0</v>
      </c>
      <c r="FZ65" s="19">
        <f t="shared" ca="1" si="520"/>
        <v>0</v>
      </c>
      <c r="GA65" s="19">
        <f t="shared" ca="1" si="520"/>
        <v>0</v>
      </c>
      <c r="GB65" s="19">
        <f t="shared" ca="1" si="520"/>
        <v>0</v>
      </c>
      <c r="GC65" s="19">
        <f t="shared" ca="1" si="520"/>
        <v>0</v>
      </c>
      <c r="GD65" s="19">
        <f t="shared" ca="1" si="520"/>
        <v>0</v>
      </c>
      <c r="GE65" s="19">
        <f t="shared" ca="1" si="520"/>
        <v>0</v>
      </c>
      <c r="GF65" s="19">
        <f t="shared" ca="1" si="520"/>
        <v>0</v>
      </c>
      <c r="GG65" s="19">
        <f t="shared" ca="1" si="520"/>
        <v>0</v>
      </c>
      <c r="GH65" s="19">
        <f t="shared" ca="1" si="520"/>
        <v>0</v>
      </c>
      <c r="GI65" s="19">
        <f t="shared" ca="1" si="520"/>
        <v>0</v>
      </c>
      <c r="GJ65" s="19">
        <f t="shared" ca="1" si="520"/>
        <v>0</v>
      </c>
      <c r="GK65" s="19">
        <f t="shared" ca="1" si="520"/>
        <v>0</v>
      </c>
      <c r="GL65" s="19">
        <f t="shared" ca="1" si="520"/>
        <v>0</v>
      </c>
      <c r="GM65" s="19">
        <f t="shared" ca="1" si="520"/>
        <v>0</v>
      </c>
      <c r="GN65" s="19">
        <f t="shared" ca="1" si="520"/>
        <v>0</v>
      </c>
      <c r="GO65" s="19">
        <f t="shared" ca="1" si="520"/>
        <v>0</v>
      </c>
      <c r="GP65" s="19">
        <f t="shared" ca="1" si="520"/>
        <v>0</v>
      </c>
      <c r="GQ65" s="19">
        <f t="shared" ca="1" si="520"/>
        <v>0</v>
      </c>
      <c r="GR65" s="19">
        <f t="shared" ca="1" si="520"/>
        <v>0</v>
      </c>
      <c r="GS65" s="19">
        <f t="shared" ca="1" si="520"/>
        <v>0</v>
      </c>
      <c r="GT65" s="19">
        <f t="shared" ca="1" si="520"/>
        <v>0</v>
      </c>
      <c r="GU65" s="19">
        <f t="shared" ca="1" si="520"/>
        <v>0</v>
      </c>
      <c r="GV65" s="19">
        <f t="shared" ca="1" si="520"/>
        <v>0</v>
      </c>
      <c r="GW65" s="19">
        <f t="shared" ca="1" si="520"/>
        <v>0</v>
      </c>
      <c r="GX65" s="19">
        <f t="shared" ca="1" si="520"/>
        <v>0</v>
      </c>
      <c r="GY65" s="19">
        <f t="shared" ca="1" si="520"/>
        <v>0</v>
      </c>
      <c r="GZ65" s="19">
        <f t="shared" ca="1" si="520"/>
        <v>0</v>
      </c>
      <c r="HA65" s="19">
        <f t="shared" ca="1" si="520"/>
        <v>0</v>
      </c>
      <c r="HB65" s="19">
        <f t="shared" ca="1" si="520"/>
        <v>0</v>
      </c>
      <c r="HC65" s="19">
        <f t="shared" ca="1" si="520"/>
        <v>0</v>
      </c>
      <c r="HD65" s="19">
        <f t="shared" ca="1" si="520"/>
        <v>0</v>
      </c>
      <c r="HE65" s="19">
        <f t="shared" ca="1" si="520"/>
        <v>0</v>
      </c>
      <c r="HF65" s="19">
        <f t="shared" ca="1" si="520"/>
        <v>0</v>
      </c>
      <c r="HG65" s="19">
        <f t="shared" ca="1" si="520"/>
        <v>0</v>
      </c>
      <c r="HH65" s="19">
        <f t="shared" ca="1" si="520"/>
        <v>0</v>
      </c>
      <c r="HI65" s="19">
        <f t="shared" ca="1" si="520"/>
        <v>0</v>
      </c>
      <c r="HJ65" s="19">
        <f t="shared" ca="1" si="520"/>
        <v>0</v>
      </c>
      <c r="HK65" s="19">
        <f t="shared" ca="1" si="520"/>
        <v>0</v>
      </c>
      <c r="HL65" s="19">
        <f t="shared" ca="1" si="521"/>
        <v>0</v>
      </c>
      <c r="HM65" s="19">
        <f t="shared" ca="1" si="521"/>
        <v>0</v>
      </c>
      <c r="HN65" s="19">
        <f t="shared" ca="1" si="521"/>
        <v>0</v>
      </c>
      <c r="HO65" s="19">
        <f t="shared" ca="1" si="521"/>
        <v>0</v>
      </c>
      <c r="HP65" s="19">
        <f t="shared" ca="1" si="521"/>
        <v>0</v>
      </c>
      <c r="HQ65" s="19">
        <f t="shared" ca="1" si="521"/>
        <v>0</v>
      </c>
      <c r="HR65" s="19">
        <f t="shared" ca="1" si="521"/>
        <v>0</v>
      </c>
      <c r="HS65" s="19">
        <f t="shared" ca="1" si="521"/>
        <v>0</v>
      </c>
      <c r="HT65" s="19">
        <f t="shared" ca="1" si="521"/>
        <v>0</v>
      </c>
      <c r="HU65" s="19">
        <f t="shared" ca="1" si="521"/>
        <v>0</v>
      </c>
      <c r="HV65" s="19">
        <f t="shared" ca="1" si="521"/>
        <v>0</v>
      </c>
      <c r="HW65" s="19">
        <f t="shared" ca="1" si="521"/>
        <v>0</v>
      </c>
      <c r="HX65" s="19">
        <f t="shared" ca="1" si="521"/>
        <v>0</v>
      </c>
      <c r="HY65" s="19">
        <f t="shared" ca="1" si="521"/>
        <v>0</v>
      </c>
      <c r="HZ65" s="19">
        <f t="shared" ca="1" si="521"/>
        <v>0</v>
      </c>
      <c r="IA65" s="19">
        <f t="shared" ca="1" si="521"/>
        <v>0</v>
      </c>
      <c r="IB65" s="19">
        <f t="shared" ca="1" si="521"/>
        <v>0</v>
      </c>
      <c r="IC65" s="19">
        <f t="shared" ca="1" si="521"/>
        <v>0</v>
      </c>
      <c r="ID65" s="19">
        <f t="shared" ca="1" si="521"/>
        <v>0</v>
      </c>
      <c r="IE65" s="5">
        <f t="shared" ca="1" si="522"/>
        <v>67</v>
      </c>
      <c r="IF65" s="9"/>
      <c r="IG65" s="5">
        <f t="shared" ca="1" si="523"/>
        <v>1</v>
      </c>
      <c r="IH65" s="5" t="b">
        <f t="shared" ca="1" si="523"/>
        <v>0</v>
      </c>
      <c r="II65" s="19">
        <f t="shared" ca="1" si="524"/>
        <v>0</v>
      </c>
      <c r="IJ65" s="5">
        <f t="shared" ca="1" si="523"/>
        <v>55</v>
      </c>
      <c r="IK65" s="19">
        <f t="shared" ca="1" si="524"/>
        <v>1</v>
      </c>
      <c r="IL65" s="19">
        <f t="shared" ca="1" si="524"/>
        <v>0</v>
      </c>
      <c r="IM65" s="19">
        <f t="shared" ca="1" si="524"/>
        <v>0</v>
      </c>
      <c r="IN65" s="19">
        <f t="shared" ca="1" si="524"/>
        <v>0</v>
      </c>
      <c r="IO65" s="19">
        <f t="shared" ca="1" si="524"/>
        <v>0</v>
      </c>
      <c r="IP65" s="19">
        <f t="shared" ca="1" si="524"/>
        <v>0</v>
      </c>
      <c r="IQ65" s="19">
        <f t="shared" ca="1" si="524"/>
        <v>0</v>
      </c>
      <c r="IR65" s="19">
        <f t="shared" ca="1" si="524"/>
        <v>0</v>
      </c>
      <c r="IS65" s="19">
        <f t="shared" ca="1" si="524"/>
        <v>0</v>
      </c>
      <c r="IT65" s="19">
        <f t="shared" ca="1" si="524"/>
        <v>0</v>
      </c>
      <c r="IU65" s="19">
        <f t="shared" ca="1" si="524"/>
        <v>0</v>
      </c>
      <c r="IV65" s="19">
        <f t="shared" ca="1" si="524"/>
        <v>0</v>
      </c>
      <c r="IW65" s="19">
        <f t="shared" ca="1" si="524"/>
        <v>0</v>
      </c>
      <c r="IX65" s="19">
        <f t="shared" ca="1" si="524"/>
        <v>0</v>
      </c>
      <c r="IY65" s="19">
        <f t="shared" ca="1" si="524"/>
        <v>0</v>
      </c>
      <c r="IZ65" s="19">
        <f t="shared" ca="1" si="524"/>
        <v>0</v>
      </c>
      <c r="JA65" s="19">
        <f t="shared" ca="1" si="524"/>
        <v>0</v>
      </c>
      <c r="JB65" s="19">
        <f t="shared" ca="1" si="524"/>
        <v>0</v>
      </c>
      <c r="JC65" s="19">
        <f t="shared" ca="1" si="524"/>
        <v>0</v>
      </c>
      <c r="JD65" s="19">
        <f t="shared" ca="1" si="524"/>
        <v>0</v>
      </c>
      <c r="JE65" s="19">
        <f t="shared" ca="1" si="524"/>
        <v>0</v>
      </c>
      <c r="JF65" s="19">
        <f t="shared" ca="1" si="524"/>
        <v>0</v>
      </c>
      <c r="JG65" s="19">
        <f t="shared" ca="1" si="524"/>
        <v>1</v>
      </c>
      <c r="JH65" s="19">
        <f t="shared" ca="1" si="524"/>
        <v>0</v>
      </c>
      <c r="JI65" s="19">
        <f t="shared" ca="1" si="524"/>
        <v>1</v>
      </c>
      <c r="JJ65" s="9"/>
      <c r="JK65" s="5" t="b">
        <f t="shared" ca="1" si="525"/>
        <v>0</v>
      </c>
      <c r="JL65" s="5" t="b">
        <f t="shared" ca="1" si="526"/>
        <v>0</v>
      </c>
      <c r="JM65" s="5" t="b">
        <f t="shared" ca="1" si="526"/>
        <v>0</v>
      </c>
      <c r="JN65" s="5" t="b">
        <f t="shared" ca="1" si="526"/>
        <v>1</v>
      </c>
      <c r="JO65" s="144">
        <f t="shared" ca="1" si="544"/>
        <v>1</v>
      </c>
      <c r="JP65" s="144">
        <f t="shared" ca="1" si="544"/>
        <v>1</v>
      </c>
      <c r="JQ65" s="19" t="str">
        <f t="shared" ca="1" si="545"/>
        <v>-</v>
      </c>
      <c r="JR65" s="19" t="str">
        <f t="shared" ca="1" si="545"/>
        <v>-</v>
      </c>
      <c r="JS65" s="19" t="str">
        <f t="shared" ca="1" si="545"/>
        <v>-</v>
      </c>
      <c r="JT65" s="19" t="str">
        <f t="shared" ca="1" si="545"/>
        <v>-</v>
      </c>
      <c r="JU65" s="19">
        <f t="shared" ca="1" si="545"/>
        <v>1</v>
      </c>
      <c r="JV65" s="19">
        <f t="shared" ca="1" si="545"/>
        <v>0.66</v>
      </c>
      <c r="JW65" s="19" t="str">
        <f t="shared" ca="1" si="545"/>
        <v>-</v>
      </c>
      <c r="JX65" s="5" t="b" cm="1">
        <f t="array" aca="1" ref="JX65" ca="1">IF(OR(JY65:KF65&lt;&gt;"-"),TRUE,"-")</f>
        <v>1</v>
      </c>
      <c r="JY65" s="237">
        <f t="shared" ref="JY65:KF68" ca="1" si="555">OFFSET(JY65,-1,0)</f>
        <v>2</v>
      </c>
      <c r="JZ65" s="237">
        <f t="shared" ca="1" si="555"/>
        <v>2</v>
      </c>
      <c r="KA65" s="237">
        <f t="shared" ca="1" si="555"/>
        <v>2</v>
      </c>
      <c r="KB65" s="237">
        <f t="shared" ca="1" si="555"/>
        <v>2</v>
      </c>
      <c r="KC65" s="237">
        <f t="shared" ca="1" si="555"/>
        <v>2</v>
      </c>
      <c r="KD65" s="237">
        <f t="shared" ca="1" si="555"/>
        <v>2</v>
      </c>
      <c r="KE65" s="237">
        <f t="shared" ca="1" si="555"/>
        <v>2</v>
      </c>
      <c r="KF65" s="237">
        <f t="shared" ca="1" si="555"/>
        <v>2</v>
      </c>
      <c r="KG65" s="5" t="str">
        <f t="array" aca="1" ref="KG65" ca="1">IF(OR(KH65:KN65&lt;&gt;"-"),TRUE,"-")</f>
        <v>-</v>
      </c>
      <c r="KH65" s="19" t="str">
        <f t="shared" ca="1" si="547"/>
        <v>-</v>
      </c>
      <c r="KI65" s="19" t="str">
        <f t="shared" ca="1" si="547"/>
        <v>-</v>
      </c>
      <c r="KJ65" s="19" t="str">
        <f t="shared" ca="1" si="547"/>
        <v>-</v>
      </c>
      <c r="KK65" s="19" t="str">
        <f t="shared" ca="1" si="547"/>
        <v>-</v>
      </c>
      <c r="KL65" s="19" t="str">
        <f t="shared" ca="1" si="547"/>
        <v>-</v>
      </c>
      <c r="KM65" s="19" t="str">
        <f t="shared" ca="1" si="547"/>
        <v>-</v>
      </c>
      <c r="KN65" s="19" t="str">
        <f t="shared" ca="1" si="547"/>
        <v>-</v>
      </c>
      <c r="KO65" s="19" t="b">
        <f t="shared" ca="1" si="547"/>
        <v>0</v>
      </c>
      <c r="KP65" s="144">
        <f t="shared" ca="1" si="528"/>
        <v>2</v>
      </c>
      <c r="KQ65" s="19">
        <f t="shared" ca="1" si="547"/>
        <v>2</v>
      </c>
      <c r="KR65" s="19" t="b">
        <f t="shared" ca="1" si="547"/>
        <v>0</v>
      </c>
      <c r="KS65" s="19" t="str">
        <f t="shared" ca="1" si="547"/>
        <v>-</v>
      </c>
      <c r="KT65" s="5" t="str">
        <f t="shared" ca="1" si="529"/>
        <v>-</v>
      </c>
      <c r="KU65" s="5" t="str">
        <f t="shared" ca="1" si="529"/>
        <v>-</v>
      </c>
      <c r="KV65" s="5" t="str">
        <f t="shared" ca="1" si="529"/>
        <v>-</v>
      </c>
      <c r="KW65" s="5" t="str">
        <f t="shared" ca="1" si="529"/>
        <v>-</v>
      </c>
      <c r="KX65" s="19" t="b">
        <f t="shared" ca="1" si="548"/>
        <v>0</v>
      </c>
      <c r="KY65" s="19" t="str">
        <f t="shared" ca="1" si="548"/>
        <v>-</v>
      </c>
      <c r="KZ65" s="19" t="str">
        <f ca="1">OFFSET(KZ$5,$B65,0)</f>
        <v>-</v>
      </c>
      <c r="LA65" s="19" t="b">
        <f ca="1">OFFSET(LA$5,$B65,0)</f>
        <v>1</v>
      </c>
      <c r="LB65" s="19">
        <f t="shared" ca="1" si="548"/>
        <v>0.75</v>
      </c>
      <c r="LC65" s="19">
        <f t="shared" ca="1" si="548"/>
        <v>0.75</v>
      </c>
      <c r="LD65" s="19">
        <f t="shared" ca="1" si="548"/>
        <v>0.99</v>
      </c>
      <c r="LE65" s="19">
        <f t="shared" ca="1" si="548"/>
        <v>0.5</v>
      </c>
      <c r="LF65" s="19">
        <f t="shared" ca="1" si="548"/>
        <v>0</v>
      </c>
      <c r="LG65" s="19">
        <f t="shared" ca="1" si="548"/>
        <v>0</v>
      </c>
      <c r="LH65" s="19" t="str">
        <f t="shared" ca="1" si="548"/>
        <v>-</v>
      </c>
      <c r="LI65" s="19" t="str">
        <f t="shared" ca="1" si="548"/>
        <v>-</v>
      </c>
      <c r="LJ65" s="19" t="str">
        <f t="shared" ca="1" si="548"/>
        <v>-</v>
      </c>
      <c r="LK65" s="5">
        <f t="shared" ca="1" si="531"/>
        <v>1</v>
      </c>
      <c r="LL65" s="9"/>
      <c r="LM65" s="19">
        <f t="shared" ca="1" si="548"/>
        <v>70</v>
      </c>
      <c r="LN65" s="19">
        <f t="shared" ca="1" si="532"/>
        <v>50</v>
      </c>
      <c r="LO65" s="19">
        <f t="shared" ca="1" si="532"/>
        <v>80</v>
      </c>
      <c r="LP65" s="19">
        <f t="shared" ca="1" si="532"/>
        <v>50</v>
      </c>
      <c r="LQ65" s="5" t="b" cm="1">
        <f t="array" aca="1" ref="LQ65" ca="1">INDEX(i.meatgrid,$Q65,LQ$7)</f>
        <v>0</v>
      </c>
      <c r="LR65" s="5" t="b" cm="1">
        <f t="array" aca="1" ref="LR65" ca="1">INDEX(i.meatgrid,$Q65,LR$7)</f>
        <v>0</v>
      </c>
      <c r="LS65" s="5" t="str" cm="1">
        <f t="array" aca="1" ref="LS65" ca="1">INDEX(i.meatgrid,$Q65,LS$7)</f>
        <v>-</v>
      </c>
      <c r="LT65" s="5" t="str" cm="1">
        <f t="array" aca="1" ref="LT65" ca="1">INDEX(i.meatgrid,$Q65,LT$7)</f>
        <v>-</v>
      </c>
      <c r="LU65" s="19">
        <f t="shared" ca="1" si="533"/>
        <v>1</v>
      </c>
      <c r="LV65" s="5">
        <f t="shared" ca="1" si="534"/>
        <v>1</v>
      </c>
      <c r="LW65" s="5" cm="1">
        <f t="array" aca="1" ref="LW65" ca="1">INDEX(i.meatgrid,$Q65,LW$7)</f>
        <v>0</v>
      </c>
      <c r="LX65" s="5" cm="1">
        <f t="array" aca="1" ref="LX65" ca="1">INDEX(i.meatgrid,$Q65,LX$7)</f>
        <v>0</v>
      </c>
      <c r="LY65" s="5" cm="1">
        <f t="array" aca="1" ref="LY65" ca="1">INDEX(i.meatgrid,$Q65,LY$7)</f>
        <v>0</v>
      </c>
      <c r="LZ65" s="5" cm="1">
        <f t="array" aca="1" ref="LZ65" ca="1">INDEX(i.meatgrid,$Q65,LZ$7)</f>
        <v>0</v>
      </c>
      <c r="MA65" s="5" cm="1">
        <f t="array" aca="1" ref="MA65" ca="1">INDEX(i.meatgrid,$Q65,MA$7)</f>
        <v>1</v>
      </c>
      <c r="MB65" s="5" cm="1">
        <f t="array" aca="1" ref="MB65" ca="1">INDEX(i.meatgrid,$Q65,MB$7)</f>
        <v>1</v>
      </c>
      <c r="MC65" s="5" cm="1">
        <f t="array" aca="1" ref="MC65" ca="1">INDEX(i.meatgrid,$Q65,MC$7)</f>
        <v>1</v>
      </c>
      <c r="MD65" s="5" cm="1">
        <f t="array" aca="1" ref="MD65" ca="1">INDEX(i.meatgrid,$Q65,MD$7)</f>
        <v>1</v>
      </c>
      <c r="ME65" s="19">
        <f t="shared" ca="1" si="535"/>
        <v>1</v>
      </c>
      <c r="MF65" s="9"/>
      <c r="MG65" s="19" t="b">
        <f t="shared" ca="1" si="536"/>
        <v>0</v>
      </c>
      <c r="MH65" s="19" t="b">
        <f t="shared" ca="1" si="536"/>
        <v>0</v>
      </c>
      <c r="MI65" s="19">
        <f t="shared" ca="1" si="536"/>
        <v>1</v>
      </c>
      <c r="MJ65" s="19">
        <f t="shared" ca="1" si="536"/>
        <v>0.75</v>
      </c>
      <c r="MK65" s="19">
        <f t="shared" ca="1" si="536"/>
        <v>0.75</v>
      </c>
      <c r="ML65" s="19">
        <f t="shared" ca="1" si="536"/>
        <v>0.8</v>
      </c>
      <c r="MM65" s="19">
        <f t="shared" ca="1" si="536"/>
        <v>0.82499999999999996</v>
      </c>
      <c r="MN65" s="19">
        <f t="shared" ca="1" si="536"/>
        <v>0.875</v>
      </c>
      <c r="MO65" s="19">
        <f t="shared" ca="1" si="536"/>
        <v>0.9</v>
      </c>
      <c r="MP65" s="19">
        <f t="shared" ca="1" si="536"/>
        <v>1</v>
      </c>
      <c r="MQ65" s="19">
        <f t="shared" ca="1" si="536"/>
        <v>0.875</v>
      </c>
      <c r="MR65" s="19" t="b">
        <f t="shared" ca="1" si="536"/>
        <v>1</v>
      </c>
      <c r="MS65" s="19">
        <f t="shared" ca="1" si="536"/>
        <v>74.989999999999995</v>
      </c>
      <c r="MT65" s="19" t="str">
        <f t="shared" ca="1" si="536"/>
        <v>-</v>
      </c>
      <c r="MU65" s="19" t="str">
        <f t="shared" ca="1" si="536"/>
        <v>-</v>
      </c>
      <c r="MV65" s="19" t="str">
        <f t="shared" ca="1" si="536"/>
        <v>-</v>
      </c>
      <c r="MW65" s="19" t="str">
        <f t="shared" ca="1" si="537"/>
        <v>-</v>
      </c>
      <c r="MX65" s="19" t="str">
        <f t="shared" ca="1" si="537"/>
        <v>-</v>
      </c>
      <c r="MY65" s="19" t="str">
        <f t="shared" ca="1" si="537"/>
        <v>-</v>
      </c>
      <c r="MZ65" s="19" t="str">
        <f t="shared" ca="1" si="537"/>
        <v>-</v>
      </c>
      <c r="NA65" s="19">
        <f t="shared" ca="1" si="537"/>
        <v>36.99</v>
      </c>
      <c r="NB65" s="19">
        <f t="shared" ca="1" si="537"/>
        <v>36.99</v>
      </c>
      <c r="NC65" s="19" t="str">
        <f t="shared" ca="1" si="537"/>
        <v>-</v>
      </c>
      <c r="ND65" s="19" t="str">
        <f t="shared" ca="1" si="537"/>
        <v>-</v>
      </c>
      <c r="NE65" s="19" t="str">
        <f t="shared" ca="1" si="537"/>
        <v>-</v>
      </c>
      <c r="NF65" s="19" t="str">
        <f t="shared" ca="1" si="537"/>
        <v>-</v>
      </c>
      <c r="NG65" s="19" t="str">
        <f t="shared" ca="1" si="537"/>
        <v>-</v>
      </c>
      <c r="NH65" s="19">
        <f t="shared" ca="1" si="537"/>
        <v>49.99</v>
      </c>
      <c r="NI65" s="19">
        <f t="shared" ca="1" si="537"/>
        <v>49.99</v>
      </c>
      <c r="NJ65" s="19">
        <f t="shared" ca="1" si="537"/>
        <v>49.99</v>
      </c>
      <c r="NK65" s="19">
        <f t="shared" ca="1" si="537"/>
        <v>49.99</v>
      </c>
      <c r="NL65" s="19">
        <f t="shared" ca="1" si="537"/>
        <v>49.99</v>
      </c>
      <c r="NM65" s="19">
        <f t="shared" ca="1" si="537"/>
        <v>49.99</v>
      </c>
      <c r="NN65" s="19">
        <f t="shared" ca="1" si="537"/>
        <v>49.99</v>
      </c>
      <c r="NO65" s="19">
        <f t="shared" ca="1" si="537"/>
        <v>49.99</v>
      </c>
      <c r="NP65" s="19">
        <f t="shared" ca="1" si="537"/>
        <v>412.99</v>
      </c>
      <c r="NQ65" s="19">
        <f t="shared" ca="1" si="537"/>
        <v>412.99</v>
      </c>
      <c r="NR65" s="19" t="str">
        <f t="shared" ca="1" si="537"/>
        <v>-</v>
      </c>
      <c r="NS65" s="19" t="str">
        <f t="shared" ca="1" si="537"/>
        <v>-</v>
      </c>
      <c r="NT65" s="19" t="str">
        <f t="shared" ca="1" si="537"/>
        <v>-</v>
      </c>
      <c r="NU65" s="19" t="str">
        <f t="shared" ca="1" si="537"/>
        <v>-</v>
      </c>
      <c r="NV65" s="19" t="str">
        <f t="shared" ca="1" si="537"/>
        <v>-</v>
      </c>
      <c r="NW65" s="19">
        <f t="shared" ca="1" si="537"/>
        <v>6.8900000000000006</v>
      </c>
      <c r="NX65" s="19">
        <f t="shared" ca="1" si="537"/>
        <v>6.8900000000000006</v>
      </c>
      <c r="NY65" s="19">
        <f t="shared" ca="1" si="537"/>
        <v>6.8900000000000006</v>
      </c>
      <c r="NZ65" s="19">
        <f t="shared" ca="1" si="537"/>
        <v>6.8900000000000006</v>
      </c>
      <c r="OA65" s="19">
        <f t="shared" ca="1" si="537"/>
        <v>6.8900000000000006</v>
      </c>
      <c r="OB65" s="19">
        <f t="shared" ca="1" si="537"/>
        <v>6.8900000000000006</v>
      </c>
      <c r="OC65" s="19">
        <f t="shared" ca="1" si="537"/>
        <v>6.8900000000000006</v>
      </c>
      <c r="OD65" s="19">
        <f t="shared" ca="1" si="537"/>
        <v>6.8900000000000006</v>
      </c>
      <c r="OE65" s="19">
        <f t="shared" ca="1" si="537"/>
        <v>346.99</v>
      </c>
      <c r="OF65" s="19">
        <f t="shared" ca="1" si="537"/>
        <v>346.99</v>
      </c>
      <c r="OG65" s="19" t="str">
        <f t="shared" ca="1" si="537"/>
        <v>-</v>
      </c>
      <c r="OH65" s="19" t="str">
        <f t="shared" ca="1" si="537"/>
        <v>-</v>
      </c>
      <c r="OI65" s="19" t="str">
        <f t="shared" ca="1" si="537"/>
        <v>-</v>
      </c>
      <c r="OJ65" s="19" t="str">
        <f t="shared" ca="1" si="537"/>
        <v>-</v>
      </c>
      <c r="OK65" s="19" t="str">
        <f t="shared" ca="1" si="537"/>
        <v>-</v>
      </c>
      <c r="OL65" s="19">
        <f t="shared" ca="1" si="537"/>
        <v>0</v>
      </c>
      <c r="OM65" s="24">
        <v>0</v>
      </c>
    </row>
    <row r="66" spans="1:403" outlineLevel="2">
      <c r="A66" s="21">
        <f t="shared" si="156"/>
        <v>61</v>
      </c>
      <c r="B66" s="222">
        <f t="shared" ca="1" si="549"/>
        <v>58</v>
      </c>
      <c r="C66">
        <v>203</v>
      </c>
      <c r="D66" s="144" t="str">
        <f t="shared" ca="1" si="498"/>
        <v>GSM</v>
      </c>
      <c r="E66" t="b">
        <f t="shared" ca="1" si="499"/>
        <v>1</v>
      </c>
      <c r="F66" t="b">
        <v>0</v>
      </c>
      <c r="G66" t="b">
        <f t="shared" ca="1" si="500"/>
        <v>1</v>
      </c>
      <c r="H66" s="237">
        <f t="shared" ca="1" si="550"/>
        <v>2</v>
      </c>
      <c r="I66" s="237">
        <f t="shared" ca="1" si="550"/>
        <v>1</v>
      </c>
      <c r="J66" s="237" t="str">
        <f t="shared" ca="1" si="550"/>
        <v/>
      </c>
      <c r="K66" s="237">
        <f t="shared" ca="1" si="550"/>
        <v>2</v>
      </c>
      <c r="L66" s="237">
        <f t="shared" ca="1" si="538"/>
        <v>2</v>
      </c>
      <c r="M66" s="237">
        <f t="shared" ca="1" si="538"/>
        <v>2</v>
      </c>
      <c r="N66" s="237">
        <f t="shared" ca="1" si="538"/>
        <v>3</v>
      </c>
      <c r="O66" s="237">
        <f t="shared" ca="1" si="538"/>
        <v>1</v>
      </c>
      <c r="P66" s="237">
        <f t="shared" ca="1" si="538"/>
        <v>1</v>
      </c>
      <c r="Q66" s="237">
        <f t="shared" ca="1" si="538"/>
        <v>2</v>
      </c>
      <c r="R66" s="237">
        <f t="shared" ca="1" si="538"/>
        <v>1</v>
      </c>
      <c r="S66" s="237">
        <f t="shared" ca="1" si="538"/>
        <v>1</v>
      </c>
      <c r="T66" s="237">
        <f t="shared" ca="1" si="538"/>
        <v>1</v>
      </c>
      <c r="U66" s="275"/>
      <c r="V66" s="275"/>
      <c r="W66" s="237">
        <f t="shared" ca="1" si="539"/>
        <v>0</v>
      </c>
      <c r="X66" s="275"/>
      <c r="Y66" s="275">
        <f t="shared" ca="1" si="540"/>
        <v>0</v>
      </c>
      <c r="Z66" s="275">
        <f t="shared" ca="1" si="540"/>
        <v>0</v>
      </c>
      <c r="AA66" s="275">
        <f t="shared" ca="1" si="540"/>
        <v>0</v>
      </c>
      <c r="AB66" s="275">
        <f t="shared" ca="1" si="540"/>
        <v>0</v>
      </c>
      <c r="AC66" s="275">
        <f t="shared" ca="1" si="540"/>
        <v>0</v>
      </c>
      <c r="AD66" s="275">
        <f t="shared" ca="1" si="540"/>
        <v>0</v>
      </c>
      <c r="AE66" s="275">
        <f t="shared" ca="1" si="540"/>
        <v>0</v>
      </c>
      <c r="AF66" s="144">
        <f ca="1">INDEX(CHOOSE($N66,DataAutumn!i.AdultDrys,DataWinter!i.AdultDrys,DataSpring!i.AdultDrys),1,$M66)</f>
        <v>3</v>
      </c>
      <c r="AG66" s="5">
        <f t="shared" ca="1" si="501"/>
        <v>2</v>
      </c>
      <c r="AH66" s="5">
        <f t="shared" ca="1" si="501"/>
        <v>0</v>
      </c>
      <c r="AI66" s="5">
        <f t="shared" ca="1" si="502"/>
        <v>1</v>
      </c>
      <c r="AJ66">
        <f t="shared" ca="1" si="503"/>
        <v>3</v>
      </c>
      <c r="AL66" s="231" t="str">
        <f ca="1">TEXT(LEFT(OFFSET(AL66,-1,0),5)+1,"00000")&amp;MID(OFFSET(AL66,-1,0),6,FIND(" ",OFFSET(AL66,-1,0),7)-5)
&amp; $D66           &amp; IF($IG66=0," FWM","")&amp;IF($IG66=1," MWM","")&amp;IF($IG66=5," Mat","")&amp;IF($IH66=TRUE,"&amp;BBT","    ")          &amp; " Day"&amp;INDEX(i.DOY,$N66,1)
&amp; " Scan"&amp;TEXT($O66,"0")        &amp;" "&amp; INDEX(DataMaster!$B$98:$B$103,$Q66,0)
&amp; " WP"&amp;TEXT($LU66*100,"000p")           &amp; " MP"&amp;TEXT($LV66*100,"000p")           &amp; " GP"&amp;TEXT($ME66*100,"000p")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1"/>
        <v>-</v>
      </c>
      <c r="AP66" s="237" t="str">
        <f t="shared" ca="1" si="551"/>
        <v>-</v>
      </c>
      <c r="AQ66" s="237" t="str">
        <f t="shared" ca="1" si="551"/>
        <v>-</v>
      </c>
      <c r="AR66" s="237" t="str">
        <f t="shared" ca="1" si="551"/>
        <v>-</v>
      </c>
      <c r="AS66" s="237" t="str">
        <f t="shared" ca="1" si="551"/>
        <v>-</v>
      </c>
      <c r="AT66" s="237" t="str">
        <f t="shared" ca="1" si="551"/>
        <v>-</v>
      </c>
      <c r="AU66" s="237" t="str">
        <f t="shared" ca="1" si="551"/>
        <v>-</v>
      </c>
      <c r="AV66" s="237" t="str">
        <f t="shared" ca="1" si="551"/>
        <v>-</v>
      </c>
      <c r="AW66" s="9"/>
      <c r="AX66" s="5" t="b">
        <f t="shared" ca="1" si="504"/>
        <v>0</v>
      </c>
      <c r="AY66" s="5" t="str">
        <f t="shared" ca="1" si="504"/>
        <v>-</v>
      </c>
      <c r="AZ66" s="5" t="b">
        <f t="shared" ca="1" si="504"/>
        <v>0</v>
      </c>
      <c r="BA66" s="5" t="b">
        <f t="shared" ca="1" si="504"/>
        <v>1</v>
      </c>
      <c r="BB66" s="5" t="b">
        <f t="shared" ca="1" si="504"/>
        <v>1</v>
      </c>
      <c r="BC66" s="144">
        <f t="shared" ca="1" si="504"/>
        <v>0</v>
      </c>
      <c r="BD66" s="19" t="b">
        <f t="shared" ca="1" si="505"/>
        <v>1</v>
      </c>
      <c r="BE66" s="9"/>
      <c r="BF66" s="5" t="str">
        <f t="shared" ca="1" si="506"/>
        <v>-</v>
      </c>
      <c r="BG66" s="19" t="str">
        <f t="shared" ca="1" si="507"/>
        <v>-</v>
      </c>
      <c r="BH66" s="19" t="str">
        <f t="shared" ca="1" si="507"/>
        <v>-</v>
      </c>
      <c r="BI66" s="19" t="str">
        <f t="shared" ca="1" si="507"/>
        <v>-</v>
      </c>
      <c r="BJ66" s="5" t="str">
        <f t="shared" ca="1" si="508"/>
        <v>-</v>
      </c>
      <c r="BK66" s="19" t="str">
        <f t="shared" ca="1" si="509"/>
        <v>-</v>
      </c>
      <c r="BL66" s="5" t="str">
        <f t="shared" ca="1" si="510"/>
        <v>-</v>
      </c>
      <c r="BM66" s="19" t="str">
        <f t="shared" ca="1" si="511"/>
        <v>-</v>
      </c>
      <c r="BN66" s="19" t="str">
        <f t="shared" ca="1" si="511"/>
        <v>-</v>
      </c>
      <c r="BO66" s="19" t="str">
        <f t="shared" ca="1" si="511"/>
        <v>-</v>
      </c>
      <c r="BP66" s="5" t="str">
        <f t="shared" ca="1" si="512"/>
        <v>-</v>
      </c>
      <c r="BQ66" s="9"/>
      <c r="BR66" s="19" t="str">
        <f t="shared" ca="1" si="513"/>
        <v>-</v>
      </c>
      <c r="BS66" s="19" t="str">
        <f t="shared" ca="1" si="513"/>
        <v>-</v>
      </c>
      <c r="BT66" s="19" t="str">
        <f t="shared" ca="1" si="513"/>
        <v>-</v>
      </c>
      <c r="BU66" s="19" t="str">
        <f t="shared" ca="1" si="513"/>
        <v>-</v>
      </c>
      <c r="BV66" s="19" t="str">
        <f t="shared" ca="1" si="513"/>
        <v>-</v>
      </c>
      <c r="BW66" s="19" t="str">
        <f t="shared" ca="1" si="513"/>
        <v>-</v>
      </c>
      <c r="BX66" s="19" t="str">
        <f t="shared" ca="1" si="513"/>
        <v>-</v>
      </c>
      <c r="BY66" s="19" t="str">
        <f t="shared" ca="1" si="513"/>
        <v>-</v>
      </c>
      <c r="BZ66" s="19" t="str">
        <f t="shared" ca="1" si="513"/>
        <v>-</v>
      </c>
      <c r="CA66" s="19" t="str">
        <f t="shared" ca="1" si="513"/>
        <v>-</v>
      </c>
      <c r="CB66" s="9"/>
      <c r="CC66" s="237" t="b">
        <f t="shared" ref="CC66:CG68" ca="1" si="556">OFFSET(CC66,-1,0)</f>
        <v>1</v>
      </c>
      <c r="CD66" s="12" t="b">
        <v>0</v>
      </c>
      <c r="CE66" s="237" t="b">
        <f t="shared" ca="1" si="556"/>
        <v>1</v>
      </c>
      <c r="CF66" s="251">
        <f t="shared" ref="CF66:CF68" ca="1" si="557">IF(OFFSET($E66,-1,0),OFFSET($CJ66,-1,0),OFFSET(CF66,-1,0))</f>
        <v>2232103</v>
      </c>
      <c r="CG66" s="237" t="b">
        <f t="shared" ca="1" si="556"/>
        <v>0</v>
      </c>
      <c r="CH66" s="12" t="s">
        <v>34</v>
      </c>
      <c r="CI66" s="19" t="b">
        <f t="shared" ca="1" si="541"/>
        <v>1</v>
      </c>
      <c r="CJ66" s="237">
        <f t="shared" ca="1" si="552"/>
        <v>2232104</v>
      </c>
      <c r="CK66" s="19" t="str">
        <f t="shared" ca="1" si="541"/>
        <v>-</v>
      </c>
      <c r="CL66" s="19">
        <f t="shared" ca="1" si="541"/>
        <v>1</v>
      </c>
      <c r="CM66" s="19">
        <f t="shared" ca="1" si="541"/>
        <v>1</v>
      </c>
      <c r="CN66" s="9"/>
      <c r="CO66" s="444">
        <f t="shared" ca="1" si="515"/>
        <v>652</v>
      </c>
      <c r="CP66" s="444">
        <f t="shared" ca="1" si="515"/>
        <v>686</v>
      </c>
      <c r="CQ66" s="444">
        <f t="shared" ca="1" si="515"/>
        <v>721</v>
      </c>
      <c r="CR66" s="152">
        <f t="shared" ca="1" si="516"/>
        <v>378</v>
      </c>
      <c r="CS66" s="152">
        <f t="shared" ca="1" si="516"/>
        <v>413</v>
      </c>
      <c r="CT66" s="152">
        <f t="shared" ca="1" si="516"/>
        <v>448</v>
      </c>
      <c r="CU66" s="19" t="str">
        <f t="shared" ca="1" si="517"/>
        <v>-</v>
      </c>
      <c r="CV66" s="12" t="b">
        <v>0</v>
      </c>
      <c r="CW66" s="12" t="b">
        <v>0</v>
      </c>
      <c r="CX66" s="12" t="b">
        <v>0</v>
      </c>
      <c r="CY66" s="12" t="b">
        <v>0</v>
      </c>
      <c r="CZ66" s="19" t="b">
        <f t="shared" ca="1" si="517"/>
        <v>1</v>
      </c>
      <c r="DA66" s="19">
        <f t="shared" ca="1" si="517"/>
        <v>0</v>
      </c>
      <c r="DB66" s="19">
        <f t="shared" ca="1" si="517"/>
        <v>0</v>
      </c>
      <c r="DC66" s="19">
        <f t="shared" ca="1" si="517"/>
        <v>0</v>
      </c>
      <c r="DD66" s="19">
        <f t="shared" ca="1" si="517"/>
        <v>0</v>
      </c>
      <c r="DE66" s="19">
        <f t="shared" ca="1" si="517"/>
        <v>0</v>
      </c>
      <c r="DF66" s="19">
        <f t="shared" ca="1" si="517"/>
        <v>0</v>
      </c>
      <c r="DG66" s="19">
        <f t="shared" ca="1" si="517"/>
        <v>0</v>
      </c>
      <c r="DH66" s="19">
        <f t="shared" ca="1" si="517"/>
        <v>0</v>
      </c>
      <c r="DI66" s="19">
        <f t="shared" ca="1" si="517"/>
        <v>0</v>
      </c>
      <c r="DJ66" s="19">
        <f t="shared" ca="1" si="517"/>
        <v>0</v>
      </c>
      <c r="DK66" s="19">
        <f t="shared" ca="1" si="517"/>
        <v>0</v>
      </c>
      <c r="DL66" s="19">
        <f t="shared" ca="1" si="518"/>
        <v>0</v>
      </c>
      <c r="DM66" s="12">
        <v>3</v>
      </c>
      <c r="DN66" s="12">
        <v>3</v>
      </c>
      <c r="DO66" s="19">
        <f t="shared" ca="1" si="553"/>
        <v>0</v>
      </c>
      <c r="DP66" s="12">
        <v>1</v>
      </c>
      <c r="DQ66" s="12">
        <v>-1</v>
      </c>
      <c r="DR66" s="19" t="str">
        <f t="shared" ca="1" si="518"/>
        <v>-</v>
      </c>
      <c r="DS66" s="19" t="str">
        <f t="shared" ca="1" si="518"/>
        <v>-</v>
      </c>
      <c r="DT66" s="19" t="str">
        <f t="shared" ca="1" si="518"/>
        <v>-</v>
      </c>
      <c r="DU66" s="251">
        <f t="shared" ca="1" si="542"/>
        <v>0</v>
      </c>
      <c r="DV66" s="251">
        <f t="shared" si="554"/>
        <v>1</v>
      </c>
      <c r="DW66" s="251">
        <f t="shared" si="543"/>
        <v>-1</v>
      </c>
      <c r="DX66" s="19" t="str">
        <f t="shared" ca="1" si="518"/>
        <v>-</v>
      </c>
      <c r="DY66" s="19" t="str">
        <f t="shared" ca="1" si="518"/>
        <v>-</v>
      </c>
      <c r="DZ66" s="19" t="str">
        <f t="shared" ca="1" si="518"/>
        <v>-</v>
      </c>
      <c r="EA66" s="19" t="str">
        <f t="shared" ca="1" si="518"/>
        <v>-</v>
      </c>
      <c r="EB66" s="19" t="str">
        <f t="shared" ca="1" si="518"/>
        <v>-</v>
      </c>
      <c r="EC66" s="19" t="str">
        <f t="shared" ca="1" si="518"/>
        <v>-</v>
      </c>
      <c r="ED66" s="19">
        <f t="shared" ca="1" si="518"/>
        <v>0</v>
      </c>
      <c r="EE66" s="19">
        <f t="shared" ca="1" si="518"/>
        <v>0</v>
      </c>
      <c r="EF66" s="19">
        <f t="shared" ca="1" si="518"/>
        <v>0</v>
      </c>
      <c r="EG66" s="19">
        <f t="shared" ca="1" si="518"/>
        <v>0</v>
      </c>
      <c r="EH66" s="19">
        <f t="shared" ca="1" si="518"/>
        <v>0</v>
      </c>
      <c r="EI66" s="19">
        <f t="shared" ca="1" si="518"/>
        <v>0</v>
      </c>
      <c r="EJ66" s="19">
        <f t="shared" ca="1" si="518"/>
        <v>0</v>
      </c>
      <c r="EK66" s="19">
        <f t="shared" ca="1" si="518"/>
        <v>0</v>
      </c>
      <c r="EL66" s="19">
        <f t="shared" ca="1" si="518"/>
        <v>0</v>
      </c>
      <c r="EM66" s="19">
        <f t="shared" ca="1" si="518"/>
        <v>0</v>
      </c>
      <c r="EN66" s="19">
        <f t="shared" ca="1" si="518"/>
        <v>0</v>
      </c>
      <c r="EO66" s="19">
        <f t="shared" ca="1" si="518"/>
        <v>0</v>
      </c>
      <c r="EP66" s="19">
        <f t="shared" ca="1" si="518"/>
        <v>0</v>
      </c>
      <c r="EQ66" s="19">
        <f t="shared" ca="1" si="518"/>
        <v>0</v>
      </c>
      <c r="ER66" s="19">
        <f t="shared" ca="1" si="518"/>
        <v>0</v>
      </c>
      <c r="ES66" s="19">
        <f t="shared" ca="1" si="518"/>
        <v>0</v>
      </c>
      <c r="ET66" s="19">
        <f t="shared" ca="1" si="519"/>
        <v>0</v>
      </c>
      <c r="EU66" s="19">
        <f t="shared" ca="1" si="519"/>
        <v>0</v>
      </c>
      <c r="EV66" s="19">
        <f t="shared" ca="1" si="519"/>
        <v>0</v>
      </c>
      <c r="EW66" s="19">
        <f t="shared" ca="1" si="519"/>
        <v>0</v>
      </c>
      <c r="EX66" s="19">
        <f t="shared" ca="1" si="519"/>
        <v>0</v>
      </c>
      <c r="EY66" s="19">
        <f t="shared" ca="1" si="519"/>
        <v>0</v>
      </c>
      <c r="EZ66" s="19">
        <f t="shared" ca="1" si="519"/>
        <v>0</v>
      </c>
      <c r="FA66" s="19">
        <f t="shared" ca="1" si="519"/>
        <v>0</v>
      </c>
      <c r="FB66" s="19">
        <f t="shared" ca="1" si="519"/>
        <v>0</v>
      </c>
      <c r="FC66" s="19">
        <f t="shared" ca="1" si="519"/>
        <v>0</v>
      </c>
      <c r="FD66" s="19">
        <f t="shared" ca="1" si="519"/>
        <v>0</v>
      </c>
      <c r="FE66" s="19">
        <f t="shared" ca="1" si="519"/>
        <v>0</v>
      </c>
      <c r="FF66" s="19">
        <f t="shared" ca="1" si="519"/>
        <v>0</v>
      </c>
      <c r="FG66" s="19">
        <f t="shared" ca="1" si="519"/>
        <v>0</v>
      </c>
      <c r="FH66" s="19">
        <f t="shared" ca="1" si="519"/>
        <v>0</v>
      </c>
      <c r="FI66" s="19">
        <f t="shared" ca="1" si="519"/>
        <v>0</v>
      </c>
      <c r="FJ66" s="19">
        <f t="shared" ca="1" si="520"/>
        <v>0</v>
      </c>
      <c r="FK66" s="19">
        <f t="shared" ca="1" si="520"/>
        <v>0</v>
      </c>
      <c r="FL66" s="19">
        <f t="shared" ca="1" si="520"/>
        <v>0</v>
      </c>
      <c r="FM66" s="19">
        <f t="shared" ca="1" si="520"/>
        <v>0</v>
      </c>
      <c r="FN66" s="19">
        <f t="shared" ca="1" si="520"/>
        <v>0</v>
      </c>
      <c r="FO66" s="19">
        <f t="shared" ca="1" si="520"/>
        <v>0</v>
      </c>
      <c r="FP66" s="19">
        <f t="shared" ca="1" si="520"/>
        <v>0</v>
      </c>
      <c r="FQ66" s="19">
        <f t="shared" ca="1" si="520"/>
        <v>0</v>
      </c>
      <c r="FR66" s="19">
        <f t="shared" ca="1" si="520"/>
        <v>0</v>
      </c>
      <c r="FS66" s="19">
        <f t="shared" ca="1" si="520"/>
        <v>0</v>
      </c>
      <c r="FT66" s="19">
        <f t="shared" ca="1" si="520"/>
        <v>0</v>
      </c>
      <c r="FU66" s="19">
        <f t="shared" ca="1" si="520"/>
        <v>0</v>
      </c>
      <c r="FV66" s="19">
        <f t="shared" ca="1" si="520"/>
        <v>0</v>
      </c>
      <c r="FW66" s="19">
        <f t="shared" ca="1" si="520"/>
        <v>0</v>
      </c>
      <c r="FX66" s="19">
        <f t="shared" ca="1" si="520"/>
        <v>0</v>
      </c>
      <c r="FY66" s="19">
        <f t="shared" ca="1" si="520"/>
        <v>0</v>
      </c>
      <c r="FZ66" s="19">
        <f t="shared" ca="1" si="520"/>
        <v>0</v>
      </c>
      <c r="GA66" s="19">
        <f t="shared" ca="1" si="520"/>
        <v>0</v>
      </c>
      <c r="GB66" s="19">
        <f t="shared" ca="1" si="520"/>
        <v>0</v>
      </c>
      <c r="GC66" s="19">
        <f t="shared" ca="1" si="520"/>
        <v>0</v>
      </c>
      <c r="GD66" s="19">
        <f t="shared" ca="1" si="520"/>
        <v>0</v>
      </c>
      <c r="GE66" s="19">
        <f t="shared" ca="1" si="520"/>
        <v>0</v>
      </c>
      <c r="GF66" s="19">
        <f t="shared" ca="1" si="520"/>
        <v>0</v>
      </c>
      <c r="GG66" s="19">
        <f t="shared" ca="1" si="520"/>
        <v>0</v>
      </c>
      <c r="GH66" s="19">
        <f t="shared" ca="1" si="520"/>
        <v>0</v>
      </c>
      <c r="GI66" s="19">
        <f t="shared" ca="1" si="520"/>
        <v>0</v>
      </c>
      <c r="GJ66" s="19">
        <f t="shared" ca="1" si="520"/>
        <v>0</v>
      </c>
      <c r="GK66" s="19">
        <f t="shared" ca="1" si="520"/>
        <v>0</v>
      </c>
      <c r="GL66" s="19">
        <f t="shared" ca="1" si="520"/>
        <v>0</v>
      </c>
      <c r="GM66" s="19">
        <f t="shared" ca="1" si="520"/>
        <v>0</v>
      </c>
      <c r="GN66" s="19">
        <f t="shared" ca="1" si="520"/>
        <v>0</v>
      </c>
      <c r="GO66" s="19">
        <f t="shared" ca="1" si="520"/>
        <v>0</v>
      </c>
      <c r="GP66" s="19">
        <f t="shared" ca="1" si="520"/>
        <v>0</v>
      </c>
      <c r="GQ66" s="19">
        <f t="shared" ca="1" si="520"/>
        <v>0</v>
      </c>
      <c r="GR66" s="19">
        <f t="shared" ca="1" si="520"/>
        <v>0</v>
      </c>
      <c r="GS66" s="19">
        <f t="shared" ca="1" si="520"/>
        <v>0</v>
      </c>
      <c r="GT66" s="19">
        <f t="shared" ca="1" si="520"/>
        <v>0</v>
      </c>
      <c r="GU66" s="19">
        <f t="shared" ca="1" si="520"/>
        <v>0</v>
      </c>
      <c r="GV66" s="19">
        <f t="shared" ca="1" si="520"/>
        <v>0</v>
      </c>
      <c r="GW66" s="19">
        <f t="shared" ref="GW66:ID67" ca="1" si="558">OFFSET(GW$5,$B66,0)</f>
        <v>0</v>
      </c>
      <c r="GX66" s="19">
        <f t="shared" ca="1" si="558"/>
        <v>0</v>
      </c>
      <c r="GY66" s="19">
        <f t="shared" ca="1" si="558"/>
        <v>0</v>
      </c>
      <c r="GZ66" s="19">
        <f t="shared" ca="1" si="558"/>
        <v>0</v>
      </c>
      <c r="HA66" s="19">
        <f t="shared" ca="1" si="558"/>
        <v>0</v>
      </c>
      <c r="HB66" s="19">
        <f t="shared" ca="1" si="558"/>
        <v>0</v>
      </c>
      <c r="HC66" s="19">
        <f t="shared" ca="1" si="558"/>
        <v>0</v>
      </c>
      <c r="HD66" s="19">
        <f t="shared" ca="1" si="558"/>
        <v>0</v>
      </c>
      <c r="HE66" s="19">
        <f t="shared" ca="1" si="558"/>
        <v>0</v>
      </c>
      <c r="HF66" s="19">
        <f t="shared" ca="1" si="558"/>
        <v>0</v>
      </c>
      <c r="HG66" s="19">
        <f t="shared" ca="1" si="558"/>
        <v>0</v>
      </c>
      <c r="HH66" s="19">
        <f t="shared" ca="1" si="558"/>
        <v>0</v>
      </c>
      <c r="HI66" s="19">
        <f t="shared" ca="1" si="558"/>
        <v>0</v>
      </c>
      <c r="HJ66" s="19">
        <f t="shared" ca="1" si="558"/>
        <v>0</v>
      </c>
      <c r="HK66" s="19">
        <f t="shared" ca="1" si="558"/>
        <v>0</v>
      </c>
      <c r="HL66" s="19">
        <f t="shared" ca="1" si="558"/>
        <v>0</v>
      </c>
      <c r="HM66" s="19">
        <f t="shared" ca="1" si="558"/>
        <v>0</v>
      </c>
      <c r="HN66" s="19">
        <f t="shared" ca="1" si="558"/>
        <v>0</v>
      </c>
      <c r="HO66" s="19">
        <f t="shared" ca="1" si="558"/>
        <v>0</v>
      </c>
      <c r="HP66" s="19">
        <f t="shared" ca="1" si="558"/>
        <v>0</v>
      </c>
      <c r="HQ66" s="19">
        <f t="shared" ca="1" si="558"/>
        <v>0</v>
      </c>
      <c r="HR66" s="19">
        <f t="shared" ca="1" si="558"/>
        <v>0</v>
      </c>
      <c r="HS66" s="19">
        <f t="shared" ca="1" si="558"/>
        <v>0</v>
      </c>
      <c r="HT66" s="19">
        <f t="shared" ca="1" si="558"/>
        <v>0</v>
      </c>
      <c r="HU66" s="19">
        <f t="shared" ca="1" si="558"/>
        <v>0</v>
      </c>
      <c r="HV66" s="19">
        <f t="shared" ca="1" si="558"/>
        <v>0</v>
      </c>
      <c r="HW66" s="19">
        <f t="shared" ca="1" si="558"/>
        <v>0</v>
      </c>
      <c r="HX66" s="19">
        <f t="shared" ca="1" si="558"/>
        <v>0</v>
      </c>
      <c r="HY66" s="19">
        <f t="shared" ca="1" si="558"/>
        <v>0</v>
      </c>
      <c r="HZ66" s="19">
        <f t="shared" ca="1" si="558"/>
        <v>0</v>
      </c>
      <c r="IA66" s="19">
        <f t="shared" ca="1" si="558"/>
        <v>0</v>
      </c>
      <c r="IB66" s="19">
        <f t="shared" ca="1" si="558"/>
        <v>0</v>
      </c>
      <c r="IC66" s="19">
        <f t="shared" ca="1" si="558"/>
        <v>0</v>
      </c>
      <c r="ID66" s="19">
        <f t="shared" ca="1" si="558"/>
        <v>0</v>
      </c>
      <c r="IE66" s="5">
        <f t="shared" ca="1" si="522"/>
        <v>67</v>
      </c>
      <c r="IF66" s="9"/>
      <c r="IG66" s="5">
        <f t="shared" ca="1" si="523"/>
        <v>1</v>
      </c>
      <c r="IH66" s="5" t="b">
        <f t="shared" ca="1" si="523"/>
        <v>0</v>
      </c>
      <c r="II66" s="19">
        <f t="shared" ca="1" si="524"/>
        <v>0</v>
      </c>
      <c r="IJ66" s="5">
        <f t="shared" ca="1" si="523"/>
        <v>55</v>
      </c>
      <c r="IK66" s="19">
        <f t="shared" ca="1" si="524"/>
        <v>1</v>
      </c>
      <c r="IL66" s="19">
        <f t="shared" ca="1" si="524"/>
        <v>0</v>
      </c>
      <c r="IM66" s="19">
        <f t="shared" ca="1" si="524"/>
        <v>0</v>
      </c>
      <c r="IN66" s="19">
        <f t="shared" ca="1" si="524"/>
        <v>0</v>
      </c>
      <c r="IO66" s="19">
        <f t="shared" ca="1" si="524"/>
        <v>0</v>
      </c>
      <c r="IP66" s="19">
        <f t="shared" ca="1" si="524"/>
        <v>0</v>
      </c>
      <c r="IQ66" s="19">
        <f t="shared" ca="1" si="524"/>
        <v>0</v>
      </c>
      <c r="IR66" s="19">
        <f t="shared" ca="1" si="524"/>
        <v>0</v>
      </c>
      <c r="IS66" s="19">
        <f t="shared" ca="1" si="524"/>
        <v>0</v>
      </c>
      <c r="IT66" s="19">
        <f t="shared" ca="1" si="524"/>
        <v>0</v>
      </c>
      <c r="IU66" s="19">
        <f t="shared" ca="1" si="524"/>
        <v>0</v>
      </c>
      <c r="IV66" s="19">
        <f t="shared" ca="1" si="524"/>
        <v>0</v>
      </c>
      <c r="IW66" s="19">
        <f t="shared" ca="1" si="524"/>
        <v>0</v>
      </c>
      <c r="IX66" s="19">
        <f t="shared" ca="1" si="524"/>
        <v>0</v>
      </c>
      <c r="IY66" s="19">
        <f t="shared" ca="1" si="524"/>
        <v>0</v>
      </c>
      <c r="IZ66" s="19">
        <f t="shared" ca="1" si="524"/>
        <v>0</v>
      </c>
      <c r="JA66" s="19">
        <f t="shared" ca="1" si="524"/>
        <v>0</v>
      </c>
      <c r="JB66" s="19">
        <f t="shared" ca="1" si="524"/>
        <v>0</v>
      </c>
      <c r="JC66" s="19">
        <f t="shared" ca="1" si="524"/>
        <v>0</v>
      </c>
      <c r="JD66" s="19">
        <f t="shared" ca="1" si="524"/>
        <v>0</v>
      </c>
      <c r="JE66" s="19">
        <f t="shared" ca="1" si="524"/>
        <v>0</v>
      </c>
      <c r="JF66" s="19">
        <f t="shared" ca="1" si="524"/>
        <v>0</v>
      </c>
      <c r="JG66" s="19">
        <f t="shared" ca="1" si="524"/>
        <v>1</v>
      </c>
      <c r="JH66" s="19">
        <f t="shared" ca="1" si="524"/>
        <v>0</v>
      </c>
      <c r="JI66" s="19">
        <f t="shared" ca="1" si="524"/>
        <v>1</v>
      </c>
      <c r="JJ66" s="9"/>
      <c r="JK66" s="5" t="b">
        <f t="shared" ca="1" si="525"/>
        <v>0</v>
      </c>
      <c r="JL66" s="5" t="b">
        <f t="shared" ca="1" si="526"/>
        <v>0</v>
      </c>
      <c r="JM66" s="5" t="b">
        <f t="shared" ca="1" si="526"/>
        <v>0</v>
      </c>
      <c r="JN66" s="5" t="b">
        <f t="shared" ca="1" si="526"/>
        <v>1</v>
      </c>
      <c r="JO66" s="144">
        <f t="shared" ca="1" si="544"/>
        <v>1</v>
      </c>
      <c r="JP66" s="144">
        <f t="shared" ca="1" si="544"/>
        <v>1</v>
      </c>
      <c r="JQ66" s="19" t="str">
        <f t="shared" ca="1" si="545"/>
        <v>-</v>
      </c>
      <c r="JR66" s="19" t="str">
        <f t="shared" ca="1" si="545"/>
        <v>-</v>
      </c>
      <c r="JS66" s="19" t="str">
        <f t="shared" ca="1" si="545"/>
        <v>-</v>
      </c>
      <c r="JT66" s="19" t="str">
        <f t="shared" ca="1" si="545"/>
        <v>-</v>
      </c>
      <c r="JU66" s="19">
        <f t="shared" ca="1" si="545"/>
        <v>1</v>
      </c>
      <c r="JV66" s="19">
        <f t="shared" ca="1" si="545"/>
        <v>0.66</v>
      </c>
      <c r="JW66" s="19" t="str">
        <f t="shared" ca="1" si="545"/>
        <v>-</v>
      </c>
      <c r="JX66" s="5" t="b" cm="1">
        <f t="array" aca="1" ref="JX66" ca="1">IF(OR(JY66:KF66&lt;&gt;"-"),TRUE,"-")</f>
        <v>1</v>
      </c>
      <c r="JY66" s="237">
        <f t="shared" ca="1" si="555"/>
        <v>2</v>
      </c>
      <c r="JZ66" s="237">
        <f t="shared" ca="1" si="555"/>
        <v>2</v>
      </c>
      <c r="KA66" s="237">
        <f t="shared" ca="1" si="555"/>
        <v>2</v>
      </c>
      <c r="KB66" s="237">
        <f t="shared" ca="1" si="555"/>
        <v>2</v>
      </c>
      <c r="KC66" s="237">
        <f t="shared" ca="1" si="555"/>
        <v>2</v>
      </c>
      <c r="KD66" s="237">
        <f t="shared" ca="1" si="555"/>
        <v>2</v>
      </c>
      <c r="KE66" s="237">
        <f t="shared" ca="1" si="555"/>
        <v>2</v>
      </c>
      <c r="KF66" s="237">
        <f t="shared" ca="1" si="555"/>
        <v>2</v>
      </c>
      <c r="KG66" s="5" t="str">
        <f t="array" aca="1" ref="KG66" ca="1">IF(OR(KH66:KN66&lt;&gt;"-"),TRUE,"-")</f>
        <v>-</v>
      </c>
      <c r="KH66" s="19" t="str">
        <f t="shared" ca="1" si="547"/>
        <v>-</v>
      </c>
      <c r="KI66" s="19" t="str">
        <f t="shared" ca="1" si="547"/>
        <v>-</v>
      </c>
      <c r="KJ66" s="19" t="str">
        <f t="shared" ca="1" si="547"/>
        <v>-</v>
      </c>
      <c r="KK66" s="19" t="str">
        <f t="shared" ca="1" si="547"/>
        <v>-</v>
      </c>
      <c r="KL66" s="19" t="str">
        <f t="shared" ca="1" si="547"/>
        <v>-</v>
      </c>
      <c r="KM66" s="19" t="str">
        <f t="shared" ca="1" si="547"/>
        <v>-</v>
      </c>
      <c r="KN66" s="19" t="str">
        <f t="shared" ca="1" si="547"/>
        <v>-</v>
      </c>
      <c r="KO66" s="19" t="b">
        <f t="shared" ca="1" si="547"/>
        <v>0</v>
      </c>
      <c r="KP66" s="144">
        <f t="shared" ca="1" si="528"/>
        <v>2</v>
      </c>
      <c r="KQ66" s="19">
        <f t="shared" ca="1" si="547"/>
        <v>2</v>
      </c>
      <c r="KR66" s="19" t="b">
        <f t="shared" ca="1" si="547"/>
        <v>0</v>
      </c>
      <c r="KS66" s="19" t="str">
        <f t="shared" ca="1" si="547"/>
        <v>-</v>
      </c>
      <c r="KT66" s="5" t="str">
        <f t="shared" ca="1" si="529"/>
        <v>-</v>
      </c>
      <c r="KU66" s="5" t="str">
        <f t="shared" ca="1" si="529"/>
        <v>-</v>
      </c>
      <c r="KV66" s="5" t="str">
        <f t="shared" ca="1" si="529"/>
        <v>-</v>
      </c>
      <c r="KW66" s="5" t="str">
        <f t="shared" ca="1" si="529"/>
        <v>-</v>
      </c>
      <c r="KX66" s="19" t="b">
        <f t="shared" ca="1" si="548"/>
        <v>0</v>
      </c>
      <c r="KY66" s="19" t="str">
        <f t="shared" ca="1" si="548"/>
        <v>-</v>
      </c>
      <c r="KZ66" s="19" t="str">
        <f t="shared" ca="1" si="548"/>
        <v>-</v>
      </c>
      <c r="LA66" s="19" t="b">
        <f t="shared" ca="1" si="548"/>
        <v>1</v>
      </c>
      <c r="LB66" s="19">
        <f t="shared" ca="1" si="548"/>
        <v>0.75</v>
      </c>
      <c r="LC66" s="19">
        <f t="shared" ca="1" si="548"/>
        <v>0.75</v>
      </c>
      <c r="LD66" s="19">
        <f t="shared" ca="1" si="548"/>
        <v>0.99</v>
      </c>
      <c r="LE66" s="19">
        <f t="shared" ca="1" si="548"/>
        <v>0.5</v>
      </c>
      <c r="LF66" s="19">
        <f t="shared" ca="1" si="548"/>
        <v>0</v>
      </c>
      <c r="LG66" s="19">
        <f t="shared" ca="1" si="548"/>
        <v>0</v>
      </c>
      <c r="LH66" s="19" t="str">
        <f t="shared" ca="1" si="548"/>
        <v>-</v>
      </c>
      <c r="LI66" s="19" t="str">
        <f t="shared" ca="1" si="548"/>
        <v>-</v>
      </c>
      <c r="LJ66" s="19" t="str">
        <f t="shared" ca="1" si="548"/>
        <v>-</v>
      </c>
      <c r="LK66" s="5">
        <f t="shared" ca="1" si="531"/>
        <v>1</v>
      </c>
      <c r="LL66" s="9"/>
      <c r="LM66" s="19">
        <f t="shared" ca="1" si="548"/>
        <v>70</v>
      </c>
      <c r="LN66" s="19">
        <f t="shared" ca="1" si="532"/>
        <v>50</v>
      </c>
      <c r="LO66" s="19">
        <f t="shared" ca="1" si="532"/>
        <v>80</v>
      </c>
      <c r="LP66" s="19">
        <f t="shared" ca="1" si="532"/>
        <v>50</v>
      </c>
      <c r="LQ66" s="5" t="b" cm="1">
        <f t="array" aca="1" ref="LQ66" ca="1">INDEX(i.meatgrid,$Q66,LQ$7)</f>
        <v>0</v>
      </c>
      <c r="LR66" s="5" t="b" cm="1">
        <f t="array" aca="1" ref="LR66" ca="1">INDEX(i.meatgrid,$Q66,LR$7)</f>
        <v>0</v>
      </c>
      <c r="LS66" s="5" t="str" cm="1">
        <f t="array" aca="1" ref="LS66" ca="1">INDEX(i.meatgrid,$Q66,LS$7)</f>
        <v>-</v>
      </c>
      <c r="LT66" s="5" t="str" cm="1">
        <f t="array" aca="1" ref="LT66" ca="1">INDEX(i.meatgrid,$Q66,LT$7)</f>
        <v>-</v>
      </c>
      <c r="LU66" s="19">
        <f t="shared" ca="1" si="533"/>
        <v>1</v>
      </c>
      <c r="LV66" s="5">
        <f t="shared" ca="1" si="534"/>
        <v>1</v>
      </c>
      <c r="LW66" s="5" cm="1">
        <f t="array" aca="1" ref="LW66" ca="1">INDEX(i.meatgrid,$Q66,LW$7)</f>
        <v>0</v>
      </c>
      <c r="LX66" s="5" cm="1">
        <f t="array" aca="1" ref="LX66" ca="1">INDEX(i.meatgrid,$Q66,LX$7)</f>
        <v>0</v>
      </c>
      <c r="LY66" s="5" cm="1">
        <f t="array" aca="1" ref="LY66" ca="1">INDEX(i.meatgrid,$Q66,LY$7)</f>
        <v>0</v>
      </c>
      <c r="LZ66" s="5" cm="1">
        <f t="array" aca="1" ref="LZ66" ca="1">INDEX(i.meatgrid,$Q66,LZ$7)</f>
        <v>0</v>
      </c>
      <c r="MA66" s="5" cm="1">
        <f t="array" aca="1" ref="MA66" ca="1">INDEX(i.meatgrid,$Q66,MA$7)</f>
        <v>1</v>
      </c>
      <c r="MB66" s="5" cm="1">
        <f t="array" aca="1" ref="MB66" ca="1">INDEX(i.meatgrid,$Q66,MB$7)</f>
        <v>1</v>
      </c>
      <c r="MC66" s="5" cm="1">
        <f t="array" aca="1" ref="MC66" ca="1">INDEX(i.meatgrid,$Q66,MC$7)</f>
        <v>1</v>
      </c>
      <c r="MD66" s="5" cm="1">
        <f t="array" aca="1" ref="MD66" ca="1">INDEX(i.meatgrid,$Q66,MD$7)</f>
        <v>1</v>
      </c>
      <c r="ME66" s="19">
        <f t="shared" ca="1" si="535"/>
        <v>1</v>
      </c>
      <c r="MF66" s="9"/>
      <c r="MG66" s="19" t="b">
        <f t="shared" ca="1" si="536"/>
        <v>0</v>
      </c>
      <c r="MH66" s="19" t="b">
        <f t="shared" ca="1" si="536"/>
        <v>0</v>
      </c>
      <c r="MI66" s="19">
        <f t="shared" ca="1" si="536"/>
        <v>1</v>
      </c>
      <c r="MJ66" s="19">
        <f t="shared" ca="1" si="536"/>
        <v>0.75</v>
      </c>
      <c r="MK66" s="19">
        <f t="shared" ca="1" si="536"/>
        <v>0.75</v>
      </c>
      <c r="ML66" s="19">
        <f t="shared" ca="1" si="536"/>
        <v>0.8</v>
      </c>
      <c r="MM66" s="19">
        <f t="shared" ca="1" si="536"/>
        <v>0.82499999999999996</v>
      </c>
      <c r="MN66" s="19">
        <f t="shared" ca="1" si="536"/>
        <v>0.875</v>
      </c>
      <c r="MO66" s="19">
        <f t="shared" ca="1" si="536"/>
        <v>0.9</v>
      </c>
      <c r="MP66" s="19">
        <f t="shared" ca="1" si="536"/>
        <v>1</v>
      </c>
      <c r="MQ66" s="19">
        <f t="shared" ca="1" si="536"/>
        <v>0.875</v>
      </c>
      <c r="MR66" s="19" t="b">
        <f t="shared" ca="1" si="536"/>
        <v>1</v>
      </c>
      <c r="MS66" s="19">
        <f t="shared" ca="1" si="536"/>
        <v>74.989999999999995</v>
      </c>
      <c r="MT66" s="19" t="str">
        <f t="shared" ca="1" si="536"/>
        <v>-</v>
      </c>
      <c r="MU66" s="19" t="str">
        <f t="shared" ca="1" si="536"/>
        <v>-</v>
      </c>
      <c r="MV66" s="19" t="str">
        <f t="shared" ca="1" si="536"/>
        <v>-</v>
      </c>
      <c r="MW66" s="19" t="str">
        <f t="shared" ca="1" si="537"/>
        <v>-</v>
      </c>
      <c r="MX66" s="19" t="str">
        <f t="shared" ca="1" si="537"/>
        <v>-</v>
      </c>
      <c r="MY66" s="19" t="str">
        <f t="shared" ca="1" si="537"/>
        <v>-</v>
      </c>
      <c r="MZ66" s="19" t="str">
        <f t="shared" ca="1" si="537"/>
        <v>-</v>
      </c>
      <c r="NA66" s="19">
        <f t="shared" ca="1" si="537"/>
        <v>36.99</v>
      </c>
      <c r="NB66" s="19">
        <f t="shared" ca="1" si="537"/>
        <v>36.99</v>
      </c>
      <c r="NC66" s="19" t="str">
        <f t="shared" ca="1" si="537"/>
        <v>-</v>
      </c>
      <c r="ND66" s="19" t="str">
        <f t="shared" ca="1" si="537"/>
        <v>-</v>
      </c>
      <c r="NE66" s="19" t="str">
        <f t="shared" ca="1" si="537"/>
        <v>-</v>
      </c>
      <c r="NF66" s="19" t="str">
        <f t="shared" ca="1" si="537"/>
        <v>-</v>
      </c>
      <c r="NG66" s="19" t="str">
        <f t="shared" ca="1" si="537"/>
        <v>-</v>
      </c>
      <c r="NH66" s="19">
        <f t="shared" ca="1" si="537"/>
        <v>49.99</v>
      </c>
      <c r="NI66" s="19">
        <f t="shared" ca="1" si="537"/>
        <v>49.99</v>
      </c>
      <c r="NJ66" s="19">
        <f t="shared" ca="1" si="537"/>
        <v>49.99</v>
      </c>
      <c r="NK66" s="19">
        <f t="shared" ca="1" si="537"/>
        <v>49.99</v>
      </c>
      <c r="NL66" s="19">
        <f t="shared" ca="1" si="537"/>
        <v>49.99</v>
      </c>
      <c r="NM66" s="19">
        <f t="shared" ca="1" si="537"/>
        <v>49.99</v>
      </c>
      <c r="NN66" s="19">
        <f t="shared" ca="1" si="537"/>
        <v>49.99</v>
      </c>
      <c r="NO66" s="19">
        <f t="shared" ca="1" si="537"/>
        <v>49.99</v>
      </c>
      <c r="NP66" s="19">
        <f t="shared" ca="1" si="537"/>
        <v>412.99</v>
      </c>
      <c r="NQ66" s="19">
        <f t="shared" ca="1" si="537"/>
        <v>412.99</v>
      </c>
      <c r="NR66" s="19" t="str">
        <f t="shared" ca="1" si="537"/>
        <v>-</v>
      </c>
      <c r="NS66" s="19" t="str">
        <f t="shared" ca="1" si="537"/>
        <v>-</v>
      </c>
      <c r="NT66" s="19" t="str">
        <f t="shared" ca="1" si="537"/>
        <v>-</v>
      </c>
      <c r="NU66" s="19" t="str">
        <f t="shared" ca="1" si="537"/>
        <v>-</v>
      </c>
      <c r="NV66" s="19" t="str">
        <f t="shared" ca="1" si="537"/>
        <v>-</v>
      </c>
      <c r="NW66" s="19">
        <f t="shared" ca="1" si="537"/>
        <v>6.8900000000000006</v>
      </c>
      <c r="NX66" s="19">
        <f t="shared" ca="1" si="537"/>
        <v>6.8900000000000006</v>
      </c>
      <c r="NY66" s="19">
        <f t="shared" ca="1" si="537"/>
        <v>6.8900000000000006</v>
      </c>
      <c r="NZ66" s="19">
        <f t="shared" ca="1" si="537"/>
        <v>6.8900000000000006</v>
      </c>
      <c r="OA66" s="19">
        <f t="shared" ca="1" si="537"/>
        <v>6.8900000000000006</v>
      </c>
      <c r="OB66" s="19">
        <f t="shared" ca="1" si="537"/>
        <v>6.8900000000000006</v>
      </c>
      <c r="OC66" s="19">
        <f t="shared" ca="1" si="537"/>
        <v>6.8900000000000006</v>
      </c>
      <c r="OD66" s="19">
        <f t="shared" ca="1" si="537"/>
        <v>6.8900000000000006</v>
      </c>
      <c r="OE66" s="19">
        <f t="shared" ca="1" si="537"/>
        <v>346.99</v>
      </c>
      <c r="OF66" s="19">
        <f t="shared" ca="1" si="537"/>
        <v>346.99</v>
      </c>
      <c r="OG66" s="19" t="str">
        <f t="shared" ca="1" si="537"/>
        <v>-</v>
      </c>
      <c r="OH66" s="19" t="str">
        <f t="shared" ca="1" si="537"/>
        <v>-</v>
      </c>
      <c r="OI66" s="19" t="str">
        <f t="shared" ca="1" si="537"/>
        <v>-</v>
      </c>
      <c r="OJ66" s="19" t="str">
        <f t="shared" ca="1" si="537"/>
        <v>-</v>
      </c>
      <c r="OK66" s="19" t="str">
        <f t="shared" ca="1" si="537"/>
        <v>-</v>
      </c>
      <c r="OL66" s="19">
        <f t="shared" ca="1" si="537"/>
        <v>0</v>
      </c>
      <c r="OM66" s="24">
        <v>0</v>
      </c>
    </row>
    <row r="67" spans="1:403" outlineLevel="2">
      <c r="A67" s="21">
        <f t="shared" si="156"/>
        <v>62</v>
      </c>
      <c r="B67" s="222">
        <f t="shared" ca="1" si="549"/>
        <v>58</v>
      </c>
      <c r="C67">
        <v>203</v>
      </c>
      <c r="D67" s="144" t="str">
        <f t="shared" ca="1" si="498"/>
        <v>GSM</v>
      </c>
      <c r="E67" t="b">
        <f t="shared" ca="1" si="499"/>
        <v>1</v>
      </c>
      <c r="F67" t="b">
        <v>0</v>
      </c>
      <c r="G67" t="b">
        <f t="shared" ca="1" si="500"/>
        <v>1</v>
      </c>
      <c r="H67" s="237">
        <f t="shared" ca="1" si="550"/>
        <v>2</v>
      </c>
      <c r="I67" s="237">
        <f t="shared" ca="1" si="550"/>
        <v>1</v>
      </c>
      <c r="J67" s="237" t="str">
        <f t="shared" ca="1" si="550"/>
        <v/>
      </c>
      <c r="K67" s="237">
        <f t="shared" ca="1" si="550"/>
        <v>2</v>
      </c>
      <c r="L67" s="237">
        <f t="shared" ca="1" si="538"/>
        <v>2</v>
      </c>
      <c r="M67" s="237">
        <f t="shared" ca="1" si="538"/>
        <v>2</v>
      </c>
      <c r="N67" s="237">
        <f t="shared" ca="1" si="538"/>
        <v>3</v>
      </c>
      <c r="O67" s="237">
        <f t="shared" ca="1" si="538"/>
        <v>1</v>
      </c>
      <c r="P67" s="237">
        <f t="shared" ca="1" si="538"/>
        <v>1</v>
      </c>
      <c r="Q67" s="237">
        <f t="shared" ca="1" si="538"/>
        <v>2</v>
      </c>
      <c r="R67" s="237">
        <f t="shared" ca="1" si="538"/>
        <v>1</v>
      </c>
      <c r="S67" s="237">
        <f t="shared" ca="1" si="538"/>
        <v>1</v>
      </c>
      <c r="T67" s="237">
        <f t="shared" ca="1" si="538"/>
        <v>1</v>
      </c>
      <c r="U67" s="275"/>
      <c r="V67" s="275"/>
      <c r="W67" s="237">
        <f t="shared" ca="1" si="539"/>
        <v>0</v>
      </c>
      <c r="X67" s="275"/>
      <c r="Y67" s="275">
        <f t="shared" ca="1" si="540"/>
        <v>0</v>
      </c>
      <c r="Z67" s="275">
        <f t="shared" ca="1" si="540"/>
        <v>0</v>
      </c>
      <c r="AA67" s="275">
        <f t="shared" ca="1" si="540"/>
        <v>0</v>
      </c>
      <c r="AB67" s="275">
        <f t="shared" ca="1" si="540"/>
        <v>0</v>
      </c>
      <c r="AC67" s="275">
        <f t="shared" ca="1" si="540"/>
        <v>0</v>
      </c>
      <c r="AD67" s="275">
        <f t="shared" ca="1" si="540"/>
        <v>0</v>
      </c>
      <c r="AE67" s="275">
        <f t="shared" ca="1" si="540"/>
        <v>0</v>
      </c>
      <c r="AF67" s="144">
        <f ca="1">INDEX(CHOOSE($N67,DataAutumn!i.AdultDrys,DataWinter!i.AdultDrys,DataSpring!i.AdultDrys),1,$M67)</f>
        <v>3</v>
      </c>
      <c r="AG67" s="5">
        <f t="shared" ca="1" si="501"/>
        <v>2</v>
      </c>
      <c r="AH67" s="5">
        <f t="shared" ca="1" si="501"/>
        <v>0</v>
      </c>
      <c r="AI67" s="5">
        <f t="shared" ca="1" si="502"/>
        <v>1</v>
      </c>
      <c r="AJ67">
        <f t="shared" ca="1" si="503"/>
        <v>4</v>
      </c>
      <c r="AL67" s="231" t="str">
        <f ca="1">TEXT(LEFT(OFFSET(AL67,-1,0),5)+1,"00000")&amp;MID(OFFSET(AL67,-1,0),6,FIND(" ",OFFSET(AL67,-1,0),7)-5)
&amp; $D67           &amp; IF($IG67=0," FWM","")&amp;IF($IG67=1," MWM","")&amp;IF($IG67=5," Mat","")&amp;IF($IH67=TRUE,"&amp;BBT","    ")          &amp; " Day"&amp;INDEX(i.DOY,$N67,1)
&amp; " Scan"&amp;TEXT($O67,"0")        &amp;" "&amp; INDEX(DataMaster!$B$98:$B$103,$Q67,0)
&amp; " WP"&amp;TEXT($LU67*100,"000p")           &amp; " MP"&amp;TEXT($LV67*100,"000p")           &amp; " GP"&amp;TEXT($ME67*100,"000p")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1"/>
        <v>-</v>
      </c>
      <c r="AP67" s="237" t="str">
        <f t="shared" ca="1" si="551"/>
        <v>-</v>
      </c>
      <c r="AQ67" s="237" t="str">
        <f t="shared" ca="1" si="551"/>
        <v>-</v>
      </c>
      <c r="AR67" s="237" t="str">
        <f t="shared" ca="1" si="551"/>
        <v>-</v>
      </c>
      <c r="AS67" s="237" t="str">
        <f t="shared" ca="1" si="551"/>
        <v>-</v>
      </c>
      <c r="AT67" s="237" t="str">
        <f t="shared" ca="1" si="551"/>
        <v>-</v>
      </c>
      <c r="AU67" s="237" t="str">
        <f t="shared" ca="1" si="551"/>
        <v>-</v>
      </c>
      <c r="AV67" s="237" t="str">
        <f t="shared" ca="1" si="551"/>
        <v>-</v>
      </c>
      <c r="AW67" s="9"/>
      <c r="AX67" s="5" t="b">
        <f t="shared" ca="1" si="504"/>
        <v>0</v>
      </c>
      <c r="AY67" s="5" t="str">
        <f t="shared" ca="1" si="504"/>
        <v>-</v>
      </c>
      <c r="AZ67" s="5" t="b">
        <f t="shared" ca="1" si="504"/>
        <v>0</v>
      </c>
      <c r="BA67" s="5" t="b">
        <f t="shared" ca="1" si="504"/>
        <v>1</v>
      </c>
      <c r="BB67" s="5" t="b">
        <f t="shared" ca="1" si="504"/>
        <v>1</v>
      </c>
      <c r="BC67" s="144">
        <f t="shared" ca="1" si="504"/>
        <v>0</v>
      </c>
      <c r="BD67" s="19" t="b">
        <f t="shared" ca="1" si="505"/>
        <v>1</v>
      </c>
      <c r="BE67" s="9"/>
      <c r="BF67" s="5" t="str">
        <f t="shared" ca="1" si="506"/>
        <v>-</v>
      </c>
      <c r="BG67" s="19" t="str">
        <f t="shared" ca="1" si="507"/>
        <v>-</v>
      </c>
      <c r="BH67" s="19" t="str">
        <f t="shared" ca="1" si="507"/>
        <v>-</v>
      </c>
      <c r="BI67" s="19" t="str">
        <f t="shared" ca="1" si="507"/>
        <v>-</v>
      </c>
      <c r="BJ67" s="5" t="str">
        <f t="shared" ca="1" si="508"/>
        <v>-</v>
      </c>
      <c r="BK67" s="19" t="str">
        <f t="shared" ca="1" si="509"/>
        <v>-</v>
      </c>
      <c r="BL67" s="5" t="str">
        <f t="shared" ca="1" si="510"/>
        <v>-</v>
      </c>
      <c r="BM67" s="19" t="str">
        <f t="shared" ca="1" si="511"/>
        <v>-</v>
      </c>
      <c r="BN67" s="19" t="str">
        <f t="shared" ca="1" si="511"/>
        <v>-</v>
      </c>
      <c r="BO67" s="19" t="str">
        <f t="shared" ca="1" si="511"/>
        <v>-</v>
      </c>
      <c r="BP67" s="5" t="str">
        <f t="shared" ca="1" si="512"/>
        <v>-</v>
      </c>
      <c r="BQ67" s="9"/>
      <c r="BR67" s="19" t="str">
        <f t="shared" ca="1" si="513"/>
        <v>-</v>
      </c>
      <c r="BS67" s="19" t="str">
        <f t="shared" ca="1" si="513"/>
        <v>-</v>
      </c>
      <c r="BT67" s="19" t="str">
        <f t="shared" ca="1" si="513"/>
        <v>-</v>
      </c>
      <c r="BU67" s="19" t="str">
        <f t="shared" ca="1" si="513"/>
        <v>-</v>
      </c>
      <c r="BV67" s="19" t="str">
        <f t="shared" ca="1" si="513"/>
        <v>-</v>
      </c>
      <c r="BW67" s="19" t="str">
        <f t="shared" ca="1" si="513"/>
        <v>-</v>
      </c>
      <c r="BX67" s="19" t="str">
        <f t="shared" ca="1" si="513"/>
        <v>-</v>
      </c>
      <c r="BY67" s="19" t="str">
        <f t="shared" ca="1" si="513"/>
        <v>-</v>
      </c>
      <c r="BZ67" s="19" t="str">
        <f t="shared" ca="1" si="513"/>
        <v>-</v>
      </c>
      <c r="CA67" s="19" t="str">
        <f t="shared" ca="1" si="513"/>
        <v>-</v>
      </c>
      <c r="CB67" s="9"/>
      <c r="CC67" s="237" t="b">
        <f t="shared" ca="1" si="556"/>
        <v>1</v>
      </c>
      <c r="CD67" s="12" t="b">
        <v>1</v>
      </c>
      <c r="CE67" s="237" t="b">
        <f t="shared" ca="1" si="556"/>
        <v>1</v>
      </c>
      <c r="CF67" s="251">
        <f t="shared" ca="1" si="557"/>
        <v>2232104</v>
      </c>
      <c r="CG67" s="237" t="b">
        <f t="shared" ca="1" si="556"/>
        <v>0</v>
      </c>
      <c r="CH67" s="12" t="s">
        <v>34</v>
      </c>
      <c r="CI67" s="19" t="b">
        <f t="shared" ca="1" si="541"/>
        <v>1</v>
      </c>
      <c r="CJ67" s="237">
        <f t="shared" ca="1" si="552"/>
        <v>2232105</v>
      </c>
      <c r="CK67" s="19" t="str">
        <f t="shared" ca="1" si="541"/>
        <v>-</v>
      </c>
      <c r="CL67" s="19">
        <f t="shared" ca="1" si="541"/>
        <v>1</v>
      </c>
      <c r="CM67" s="19">
        <f t="shared" ca="1" si="541"/>
        <v>1</v>
      </c>
      <c r="CN67" s="9"/>
      <c r="CO67" s="444">
        <f t="shared" ca="1" si="515"/>
        <v>652</v>
      </c>
      <c r="CP67" s="444">
        <f t="shared" ca="1" si="515"/>
        <v>686</v>
      </c>
      <c r="CQ67" s="444">
        <f t="shared" ca="1" si="515"/>
        <v>721</v>
      </c>
      <c r="CR67" s="152">
        <f t="shared" ca="1" si="516"/>
        <v>378</v>
      </c>
      <c r="CS67" s="152">
        <f t="shared" ca="1" si="516"/>
        <v>413</v>
      </c>
      <c r="CT67" s="152">
        <f t="shared" ca="1" si="516"/>
        <v>448</v>
      </c>
      <c r="CU67" s="19" t="str">
        <f t="shared" ca="1" si="517"/>
        <v>-</v>
      </c>
      <c r="CV67" s="12" t="b">
        <v>0</v>
      </c>
      <c r="CW67" s="12" t="b">
        <v>0</v>
      </c>
      <c r="CX67" s="12" t="b">
        <v>0</v>
      </c>
      <c r="CY67" s="12" t="b">
        <v>0</v>
      </c>
      <c r="CZ67" s="19" t="b">
        <f t="shared" ca="1" si="517"/>
        <v>1</v>
      </c>
      <c r="DA67" s="19">
        <f t="shared" ca="1" si="517"/>
        <v>0</v>
      </c>
      <c r="DB67" s="19">
        <f t="shared" ca="1" si="517"/>
        <v>0</v>
      </c>
      <c r="DC67" s="19">
        <f t="shared" ca="1" si="517"/>
        <v>0</v>
      </c>
      <c r="DD67" s="19">
        <f t="shared" ca="1" si="517"/>
        <v>0</v>
      </c>
      <c r="DE67" s="19">
        <f t="shared" ca="1" si="517"/>
        <v>0</v>
      </c>
      <c r="DF67" s="19">
        <f t="shared" ca="1" si="517"/>
        <v>0</v>
      </c>
      <c r="DG67" s="19">
        <f t="shared" ca="1" si="517"/>
        <v>0</v>
      </c>
      <c r="DH67" s="19">
        <f t="shared" ca="1" si="517"/>
        <v>0</v>
      </c>
      <c r="DI67" s="19">
        <f t="shared" ca="1" si="517"/>
        <v>0</v>
      </c>
      <c r="DJ67" s="19">
        <f t="shared" ca="1" si="517"/>
        <v>0</v>
      </c>
      <c r="DK67" s="19">
        <f t="shared" ca="1" si="517"/>
        <v>0</v>
      </c>
      <c r="DL67" s="19">
        <f t="shared" ca="1" si="518"/>
        <v>0</v>
      </c>
      <c r="DM67" s="12">
        <v>3</v>
      </c>
      <c r="DN67" s="12">
        <v>3</v>
      </c>
      <c r="DO67" s="19">
        <f t="shared" ca="1" si="553"/>
        <v>0</v>
      </c>
      <c r="DP67" s="12">
        <v>1</v>
      </c>
      <c r="DQ67" s="12">
        <v>-1</v>
      </c>
      <c r="DR67" s="19" t="str">
        <f t="shared" ca="1" si="518"/>
        <v>-</v>
      </c>
      <c r="DS67" s="19" t="str">
        <f t="shared" ca="1" si="518"/>
        <v>-</v>
      </c>
      <c r="DT67" s="19" t="str">
        <f t="shared" ca="1" si="518"/>
        <v>-</v>
      </c>
      <c r="DU67" s="251">
        <f t="shared" ca="1" si="542"/>
        <v>0</v>
      </c>
      <c r="DV67" s="251">
        <f t="shared" si="554"/>
        <v>1</v>
      </c>
      <c r="DW67" s="251">
        <f t="shared" si="543"/>
        <v>-1</v>
      </c>
      <c r="DX67" s="19" t="str">
        <f t="shared" ca="1" si="518"/>
        <v>-</v>
      </c>
      <c r="DY67" s="19" t="str">
        <f t="shared" ca="1" si="518"/>
        <v>-</v>
      </c>
      <c r="DZ67" s="19" t="str">
        <f t="shared" ca="1" si="518"/>
        <v>-</v>
      </c>
      <c r="EA67" s="19" t="str">
        <f t="shared" ca="1" si="518"/>
        <v>-</v>
      </c>
      <c r="EB67" s="19" t="str">
        <f t="shared" ca="1" si="518"/>
        <v>-</v>
      </c>
      <c r="EC67" s="19" t="str">
        <f t="shared" ca="1" si="518"/>
        <v>-</v>
      </c>
      <c r="ED67" s="19">
        <f t="shared" ca="1" si="518"/>
        <v>0</v>
      </c>
      <c r="EE67" s="19">
        <f t="shared" ca="1" si="518"/>
        <v>0</v>
      </c>
      <c r="EF67" s="19">
        <f t="shared" ca="1" si="518"/>
        <v>0</v>
      </c>
      <c r="EG67" s="19">
        <f t="shared" ca="1" si="518"/>
        <v>0</v>
      </c>
      <c r="EH67" s="19">
        <f t="shared" ca="1" si="518"/>
        <v>0</v>
      </c>
      <c r="EI67" s="19">
        <f t="shared" ca="1" si="518"/>
        <v>0</v>
      </c>
      <c r="EJ67" s="19">
        <f t="shared" ca="1" si="518"/>
        <v>0</v>
      </c>
      <c r="EK67" s="19">
        <f t="shared" ca="1" si="518"/>
        <v>0</v>
      </c>
      <c r="EL67" s="19">
        <f t="shared" ca="1" si="518"/>
        <v>0</v>
      </c>
      <c r="EM67" s="19">
        <f t="shared" ca="1" si="518"/>
        <v>0</v>
      </c>
      <c r="EN67" s="19">
        <f t="shared" ca="1" si="518"/>
        <v>0</v>
      </c>
      <c r="EO67" s="19">
        <f t="shared" ca="1" si="518"/>
        <v>0</v>
      </c>
      <c r="EP67" s="19">
        <f t="shared" ca="1" si="518"/>
        <v>0</v>
      </c>
      <c r="EQ67" s="19">
        <f t="shared" ca="1" si="518"/>
        <v>0</v>
      </c>
      <c r="ER67" s="19">
        <f t="shared" ca="1" si="518"/>
        <v>0</v>
      </c>
      <c r="ES67" s="19">
        <f t="shared" ca="1" si="518"/>
        <v>0</v>
      </c>
      <c r="ET67" s="19">
        <f t="shared" ca="1" si="519"/>
        <v>0</v>
      </c>
      <c r="EU67" s="19">
        <f t="shared" ca="1" si="519"/>
        <v>0</v>
      </c>
      <c r="EV67" s="19">
        <f t="shared" ca="1" si="519"/>
        <v>0</v>
      </c>
      <c r="EW67" s="19">
        <f t="shared" ca="1" si="519"/>
        <v>0</v>
      </c>
      <c r="EX67" s="19">
        <f t="shared" ca="1" si="519"/>
        <v>0</v>
      </c>
      <c r="EY67" s="19">
        <f t="shared" ca="1" si="519"/>
        <v>0</v>
      </c>
      <c r="EZ67" s="19">
        <f t="shared" ca="1" si="519"/>
        <v>0</v>
      </c>
      <c r="FA67" s="19">
        <f t="shared" ca="1" si="519"/>
        <v>0</v>
      </c>
      <c r="FB67" s="19">
        <f t="shared" ca="1" si="519"/>
        <v>0</v>
      </c>
      <c r="FC67" s="19">
        <f t="shared" ca="1" si="519"/>
        <v>0</v>
      </c>
      <c r="FD67" s="19">
        <f t="shared" ca="1" si="519"/>
        <v>0</v>
      </c>
      <c r="FE67" s="19">
        <f t="shared" ca="1" si="519"/>
        <v>0</v>
      </c>
      <c r="FF67" s="19">
        <f t="shared" ca="1" si="519"/>
        <v>0</v>
      </c>
      <c r="FG67" s="19">
        <f t="shared" ca="1" si="519"/>
        <v>0</v>
      </c>
      <c r="FH67" s="19">
        <f t="shared" ca="1" si="519"/>
        <v>0</v>
      </c>
      <c r="FI67" s="19">
        <f t="shared" ca="1" si="519"/>
        <v>0</v>
      </c>
      <c r="FJ67" s="19">
        <f t="shared" ref="FJ67:HP67" ca="1" si="559">OFFSET(FJ$5,$B67,0)</f>
        <v>0</v>
      </c>
      <c r="FK67" s="19">
        <f t="shared" ca="1" si="559"/>
        <v>0</v>
      </c>
      <c r="FL67" s="19">
        <f t="shared" ca="1" si="559"/>
        <v>0</v>
      </c>
      <c r="FM67" s="19">
        <f t="shared" ca="1" si="559"/>
        <v>0</v>
      </c>
      <c r="FN67" s="19">
        <f t="shared" ca="1" si="559"/>
        <v>0</v>
      </c>
      <c r="FO67" s="19">
        <f t="shared" ca="1" si="559"/>
        <v>0</v>
      </c>
      <c r="FP67" s="19">
        <f t="shared" ca="1" si="559"/>
        <v>0</v>
      </c>
      <c r="FQ67" s="19">
        <f t="shared" ca="1" si="559"/>
        <v>0</v>
      </c>
      <c r="FR67" s="19">
        <f t="shared" ca="1" si="559"/>
        <v>0</v>
      </c>
      <c r="FS67" s="19">
        <f t="shared" ca="1" si="559"/>
        <v>0</v>
      </c>
      <c r="FT67" s="19">
        <f t="shared" ca="1" si="559"/>
        <v>0</v>
      </c>
      <c r="FU67" s="19">
        <f t="shared" ca="1" si="559"/>
        <v>0</v>
      </c>
      <c r="FV67" s="19">
        <f t="shared" ca="1" si="559"/>
        <v>0</v>
      </c>
      <c r="FW67" s="19">
        <f t="shared" ca="1" si="559"/>
        <v>0</v>
      </c>
      <c r="FX67" s="19">
        <f t="shared" ca="1" si="559"/>
        <v>0</v>
      </c>
      <c r="FY67" s="19">
        <f t="shared" ca="1" si="559"/>
        <v>0</v>
      </c>
      <c r="FZ67" s="19">
        <f t="shared" ca="1" si="559"/>
        <v>0</v>
      </c>
      <c r="GA67" s="19">
        <f t="shared" ca="1" si="559"/>
        <v>0</v>
      </c>
      <c r="GB67" s="19">
        <f t="shared" ca="1" si="559"/>
        <v>0</v>
      </c>
      <c r="GC67" s="19">
        <f t="shared" ca="1" si="559"/>
        <v>0</v>
      </c>
      <c r="GD67" s="19">
        <f t="shared" ca="1" si="559"/>
        <v>0</v>
      </c>
      <c r="GE67" s="19">
        <f t="shared" ca="1" si="559"/>
        <v>0</v>
      </c>
      <c r="GF67" s="19">
        <f t="shared" ca="1" si="559"/>
        <v>0</v>
      </c>
      <c r="GG67" s="19">
        <f t="shared" ca="1" si="559"/>
        <v>0</v>
      </c>
      <c r="GH67" s="19">
        <f t="shared" ca="1" si="559"/>
        <v>0</v>
      </c>
      <c r="GI67" s="19">
        <f t="shared" ca="1" si="559"/>
        <v>0</v>
      </c>
      <c r="GJ67" s="19">
        <f t="shared" ca="1" si="559"/>
        <v>0</v>
      </c>
      <c r="GK67" s="19">
        <f t="shared" ca="1" si="559"/>
        <v>0</v>
      </c>
      <c r="GL67" s="19">
        <f t="shared" ca="1" si="559"/>
        <v>0</v>
      </c>
      <c r="GM67" s="19">
        <f t="shared" ca="1" si="559"/>
        <v>0</v>
      </c>
      <c r="GN67" s="19">
        <f t="shared" ca="1" si="559"/>
        <v>0</v>
      </c>
      <c r="GO67" s="19">
        <f t="shared" ca="1" si="559"/>
        <v>0</v>
      </c>
      <c r="GP67" s="19">
        <f t="shared" ca="1" si="559"/>
        <v>0</v>
      </c>
      <c r="GQ67" s="19">
        <f t="shared" ca="1" si="559"/>
        <v>0</v>
      </c>
      <c r="GR67" s="19">
        <f t="shared" ca="1" si="559"/>
        <v>0</v>
      </c>
      <c r="GS67" s="19">
        <f t="shared" ca="1" si="559"/>
        <v>0</v>
      </c>
      <c r="GT67" s="19">
        <f t="shared" ca="1" si="559"/>
        <v>0</v>
      </c>
      <c r="GU67" s="19">
        <f t="shared" ca="1" si="559"/>
        <v>0</v>
      </c>
      <c r="GV67" s="19">
        <f t="shared" ca="1" si="559"/>
        <v>0</v>
      </c>
      <c r="GW67" s="19">
        <f t="shared" ca="1" si="559"/>
        <v>0</v>
      </c>
      <c r="GX67" s="19">
        <f t="shared" ca="1" si="559"/>
        <v>0</v>
      </c>
      <c r="GY67" s="19">
        <f t="shared" ca="1" si="559"/>
        <v>0</v>
      </c>
      <c r="GZ67" s="19">
        <f t="shared" ca="1" si="559"/>
        <v>0</v>
      </c>
      <c r="HA67" s="19">
        <f t="shared" ca="1" si="559"/>
        <v>0</v>
      </c>
      <c r="HB67" s="19">
        <f t="shared" ca="1" si="559"/>
        <v>0</v>
      </c>
      <c r="HC67" s="19">
        <f t="shared" ca="1" si="559"/>
        <v>0</v>
      </c>
      <c r="HD67" s="19">
        <f t="shared" ca="1" si="559"/>
        <v>0</v>
      </c>
      <c r="HE67" s="19">
        <f t="shared" ca="1" si="559"/>
        <v>0</v>
      </c>
      <c r="HF67" s="19">
        <f t="shared" ca="1" si="559"/>
        <v>0</v>
      </c>
      <c r="HG67" s="19">
        <f t="shared" ca="1" si="559"/>
        <v>0</v>
      </c>
      <c r="HH67" s="19">
        <f t="shared" ca="1" si="559"/>
        <v>0</v>
      </c>
      <c r="HI67" s="19">
        <f t="shared" ca="1" si="559"/>
        <v>0</v>
      </c>
      <c r="HJ67" s="19">
        <f t="shared" ca="1" si="559"/>
        <v>0</v>
      </c>
      <c r="HK67" s="19">
        <f t="shared" ca="1" si="559"/>
        <v>0</v>
      </c>
      <c r="HL67" s="19">
        <f t="shared" ca="1" si="559"/>
        <v>0</v>
      </c>
      <c r="HM67" s="19">
        <f t="shared" ca="1" si="559"/>
        <v>0</v>
      </c>
      <c r="HN67" s="19">
        <f t="shared" ca="1" si="559"/>
        <v>0</v>
      </c>
      <c r="HO67" s="19">
        <f t="shared" ca="1" si="559"/>
        <v>0</v>
      </c>
      <c r="HP67" s="19">
        <f t="shared" ca="1" si="559"/>
        <v>0</v>
      </c>
      <c r="HQ67" s="19">
        <f t="shared" ca="1" si="558"/>
        <v>0</v>
      </c>
      <c r="HR67" s="19">
        <f t="shared" ca="1" si="558"/>
        <v>0</v>
      </c>
      <c r="HS67" s="19">
        <f t="shared" ca="1" si="558"/>
        <v>0</v>
      </c>
      <c r="HT67" s="19">
        <f t="shared" ca="1" si="558"/>
        <v>0</v>
      </c>
      <c r="HU67" s="19">
        <f t="shared" ca="1" si="558"/>
        <v>0</v>
      </c>
      <c r="HV67" s="19">
        <f t="shared" ca="1" si="558"/>
        <v>0</v>
      </c>
      <c r="HW67" s="19">
        <f t="shared" ca="1" si="558"/>
        <v>0</v>
      </c>
      <c r="HX67" s="19">
        <f t="shared" ca="1" si="558"/>
        <v>0</v>
      </c>
      <c r="HY67" s="19">
        <f t="shared" ca="1" si="558"/>
        <v>0</v>
      </c>
      <c r="HZ67" s="19">
        <f t="shared" ca="1" si="558"/>
        <v>0</v>
      </c>
      <c r="IA67" s="19">
        <f t="shared" ca="1" si="558"/>
        <v>0</v>
      </c>
      <c r="IB67" s="19">
        <f t="shared" ca="1" si="558"/>
        <v>0</v>
      </c>
      <c r="IC67" s="19">
        <f t="shared" ca="1" si="558"/>
        <v>0</v>
      </c>
      <c r="ID67" s="19">
        <f t="shared" ca="1" si="558"/>
        <v>0</v>
      </c>
      <c r="IE67" s="5">
        <f t="shared" ca="1" si="522"/>
        <v>67</v>
      </c>
      <c r="IF67" s="9"/>
      <c r="IG67" s="5">
        <f t="shared" ca="1" si="523"/>
        <v>1</v>
      </c>
      <c r="IH67" s="5" t="b">
        <f t="shared" ca="1" si="523"/>
        <v>0</v>
      </c>
      <c r="II67" s="19">
        <f t="shared" ca="1" si="524"/>
        <v>0</v>
      </c>
      <c r="IJ67" s="5">
        <f t="shared" ca="1" si="523"/>
        <v>55</v>
      </c>
      <c r="IK67" s="19">
        <f t="shared" ca="1" si="524"/>
        <v>1</v>
      </c>
      <c r="IL67" s="19">
        <f t="shared" ca="1" si="524"/>
        <v>0</v>
      </c>
      <c r="IM67" s="19">
        <f t="shared" ca="1" si="524"/>
        <v>0</v>
      </c>
      <c r="IN67" s="19">
        <f t="shared" ca="1" si="524"/>
        <v>0</v>
      </c>
      <c r="IO67" s="19">
        <f t="shared" ca="1" si="524"/>
        <v>0</v>
      </c>
      <c r="IP67" s="19">
        <f t="shared" ca="1" si="524"/>
        <v>0</v>
      </c>
      <c r="IQ67" s="19">
        <f t="shared" ca="1" si="524"/>
        <v>0</v>
      </c>
      <c r="IR67" s="19">
        <f t="shared" ca="1" si="524"/>
        <v>0</v>
      </c>
      <c r="IS67" s="19">
        <f t="shared" ca="1" si="524"/>
        <v>0</v>
      </c>
      <c r="IT67" s="19">
        <f t="shared" ca="1" si="524"/>
        <v>0</v>
      </c>
      <c r="IU67" s="19">
        <f t="shared" ca="1" si="524"/>
        <v>0</v>
      </c>
      <c r="IV67" s="19">
        <f t="shared" ca="1" si="524"/>
        <v>0</v>
      </c>
      <c r="IW67" s="19">
        <f t="shared" ca="1" si="524"/>
        <v>0</v>
      </c>
      <c r="IX67" s="19">
        <f t="shared" ca="1" si="524"/>
        <v>0</v>
      </c>
      <c r="IY67" s="19">
        <f t="shared" ca="1" si="524"/>
        <v>0</v>
      </c>
      <c r="IZ67" s="19">
        <f t="shared" ca="1" si="524"/>
        <v>0</v>
      </c>
      <c r="JA67" s="19">
        <f t="shared" ca="1" si="524"/>
        <v>0</v>
      </c>
      <c r="JB67" s="19">
        <f t="shared" ca="1" si="524"/>
        <v>0</v>
      </c>
      <c r="JC67" s="19">
        <f t="shared" ca="1" si="524"/>
        <v>0</v>
      </c>
      <c r="JD67" s="19">
        <f t="shared" ca="1" si="524"/>
        <v>0</v>
      </c>
      <c r="JE67" s="19">
        <f t="shared" ca="1" si="524"/>
        <v>0</v>
      </c>
      <c r="JF67" s="19">
        <f t="shared" ca="1" si="524"/>
        <v>0</v>
      </c>
      <c r="JG67" s="19">
        <f t="shared" ca="1" si="524"/>
        <v>1</v>
      </c>
      <c r="JH67" s="19">
        <f t="shared" ca="1" si="524"/>
        <v>0</v>
      </c>
      <c r="JI67" s="19">
        <f t="shared" ca="1" si="524"/>
        <v>1</v>
      </c>
      <c r="JJ67" s="9"/>
      <c r="JK67" s="5" t="b">
        <f t="shared" ca="1" si="525"/>
        <v>0</v>
      </c>
      <c r="JL67" s="5" t="b">
        <f t="shared" ca="1" si="526"/>
        <v>0</v>
      </c>
      <c r="JM67" s="5" t="b">
        <f t="shared" ca="1" si="526"/>
        <v>0</v>
      </c>
      <c r="JN67" s="5" t="b">
        <f t="shared" ca="1" si="526"/>
        <v>1</v>
      </c>
      <c r="JO67" s="144">
        <f t="shared" ca="1" si="544"/>
        <v>1</v>
      </c>
      <c r="JP67" s="144">
        <f t="shared" ca="1" si="544"/>
        <v>1</v>
      </c>
      <c r="JQ67" s="19" t="str">
        <f t="shared" ca="1" si="545"/>
        <v>-</v>
      </c>
      <c r="JR67" s="19" t="str">
        <f t="shared" ca="1" si="545"/>
        <v>-</v>
      </c>
      <c r="JS67" s="19" t="str">
        <f t="shared" ca="1" si="545"/>
        <v>-</v>
      </c>
      <c r="JT67" s="19" t="str">
        <f t="shared" ca="1" si="545"/>
        <v>-</v>
      </c>
      <c r="JU67" s="19">
        <f t="shared" ca="1" si="545"/>
        <v>1</v>
      </c>
      <c r="JV67" s="19">
        <f t="shared" ca="1" si="545"/>
        <v>0.66</v>
      </c>
      <c r="JW67" s="19" t="str">
        <f t="shared" ca="1" si="545"/>
        <v>-</v>
      </c>
      <c r="JX67" s="5" t="b" cm="1">
        <f t="array" aca="1" ref="JX67" ca="1">IF(OR(JY67:KF67&lt;&gt;"-"),TRUE,"-")</f>
        <v>1</v>
      </c>
      <c r="JY67" s="237">
        <f t="shared" ca="1" si="555"/>
        <v>2</v>
      </c>
      <c r="JZ67" s="237">
        <f t="shared" ca="1" si="555"/>
        <v>2</v>
      </c>
      <c r="KA67" s="237">
        <f t="shared" ca="1" si="555"/>
        <v>2</v>
      </c>
      <c r="KB67" s="237">
        <f t="shared" ca="1" si="555"/>
        <v>2</v>
      </c>
      <c r="KC67" s="237">
        <f t="shared" ca="1" si="555"/>
        <v>2</v>
      </c>
      <c r="KD67" s="237">
        <f t="shared" ca="1" si="555"/>
        <v>2</v>
      </c>
      <c r="KE67" s="237">
        <f t="shared" ca="1" si="555"/>
        <v>2</v>
      </c>
      <c r="KF67" s="237">
        <f t="shared" ca="1" si="555"/>
        <v>2</v>
      </c>
      <c r="KG67" s="5" t="str">
        <f t="array" aca="1" ref="KG67" ca="1">IF(OR(KH67:KN67&lt;&gt;"-"),TRUE,"-")</f>
        <v>-</v>
      </c>
      <c r="KH67" s="19" t="str">
        <f t="shared" ca="1" si="547"/>
        <v>-</v>
      </c>
      <c r="KI67" s="19" t="str">
        <f t="shared" ca="1" si="547"/>
        <v>-</v>
      </c>
      <c r="KJ67" s="19" t="str">
        <f t="shared" ca="1" si="547"/>
        <v>-</v>
      </c>
      <c r="KK67" s="19" t="str">
        <f t="shared" ca="1" si="547"/>
        <v>-</v>
      </c>
      <c r="KL67" s="19" t="str">
        <f t="shared" ca="1" si="547"/>
        <v>-</v>
      </c>
      <c r="KM67" s="19" t="str">
        <f t="shared" ca="1" si="547"/>
        <v>-</v>
      </c>
      <c r="KN67" s="19" t="str">
        <f t="shared" ca="1" si="547"/>
        <v>-</v>
      </c>
      <c r="KO67" s="19" t="b">
        <f t="shared" ca="1" si="547"/>
        <v>0</v>
      </c>
      <c r="KP67" s="144">
        <f t="shared" ca="1" si="528"/>
        <v>2</v>
      </c>
      <c r="KQ67" s="19">
        <f t="shared" ca="1" si="547"/>
        <v>2</v>
      </c>
      <c r="KR67" s="19" t="b">
        <f t="shared" ca="1" si="547"/>
        <v>0</v>
      </c>
      <c r="KS67" s="19" t="str">
        <f t="shared" ca="1" si="547"/>
        <v>-</v>
      </c>
      <c r="KT67" s="5" t="str">
        <f t="shared" ca="1" si="529"/>
        <v>-</v>
      </c>
      <c r="KU67" s="5" t="str">
        <f t="shared" ca="1" si="529"/>
        <v>-</v>
      </c>
      <c r="KV67" s="5" t="str">
        <f t="shared" ca="1" si="529"/>
        <v>-</v>
      </c>
      <c r="KW67" s="5" t="str">
        <f t="shared" ca="1" si="529"/>
        <v>-</v>
      </c>
      <c r="KX67" s="19" t="b">
        <f t="shared" ca="1" si="548"/>
        <v>0</v>
      </c>
      <c r="KY67" s="19" t="str">
        <f t="shared" ca="1" si="548"/>
        <v>-</v>
      </c>
      <c r="KZ67" s="19" t="str">
        <f t="shared" ca="1" si="548"/>
        <v>-</v>
      </c>
      <c r="LA67" s="19" t="b">
        <f t="shared" ca="1" si="548"/>
        <v>1</v>
      </c>
      <c r="LB67" s="19">
        <f t="shared" ca="1" si="548"/>
        <v>0.75</v>
      </c>
      <c r="LC67" s="19">
        <f t="shared" ca="1" si="548"/>
        <v>0.75</v>
      </c>
      <c r="LD67" s="19">
        <f t="shared" ca="1" si="548"/>
        <v>0.99</v>
      </c>
      <c r="LE67" s="19">
        <f t="shared" ca="1" si="548"/>
        <v>0.5</v>
      </c>
      <c r="LF67" s="19">
        <f t="shared" ca="1" si="548"/>
        <v>0</v>
      </c>
      <c r="LG67" s="19">
        <f t="shared" ca="1" si="548"/>
        <v>0</v>
      </c>
      <c r="LH67" s="19" t="str">
        <f t="shared" ca="1" si="548"/>
        <v>-</v>
      </c>
      <c r="LI67" s="19" t="str">
        <f t="shared" ca="1" si="548"/>
        <v>-</v>
      </c>
      <c r="LJ67" s="19" t="str">
        <f t="shared" ca="1" si="548"/>
        <v>-</v>
      </c>
      <c r="LK67" s="5">
        <f t="shared" ca="1" si="531"/>
        <v>1</v>
      </c>
      <c r="LL67" s="9"/>
      <c r="LM67" s="19">
        <f t="shared" ca="1" si="548"/>
        <v>70</v>
      </c>
      <c r="LN67" s="19">
        <f t="shared" ca="1" si="532"/>
        <v>50</v>
      </c>
      <c r="LO67" s="19">
        <f t="shared" ca="1" si="532"/>
        <v>80</v>
      </c>
      <c r="LP67" s="19">
        <f t="shared" ca="1" si="532"/>
        <v>50</v>
      </c>
      <c r="LQ67" s="5" t="b" cm="1">
        <f t="array" aca="1" ref="LQ67" ca="1">INDEX(i.meatgrid,$Q67,LQ$7)</f>
        <v>0</v>
      </c>
      <c r="LR67" s="5" t="b" cm="1">
        <f t="array" aca="1" ref="LR67" ca="1">INDEX(i.meatgrid,$Q67,LR$7)</f>
        <v>0</v>
      </c>
      <c r="LS67" s="5" t="str" cm="1">
        <f t="array" aca="1" ref="LS67" ca="1">INDEX(i.meatgrid,$Q67,LS$7)</f>
        <v>-</v>
      </c>
      <c r="LT67" s="5" t="str" cm="1">
        <f t="array" aca="1" ref="LT67" ca="1">INDEX(i.meatgrid,$Q67,LT$7)</f>
        <v>-</v>
      </c>
      <c r="LU67" s="19">
        <f t="shared" ca="1" si="533"/>
        <v>1</v>
      </c>
      <c r="LV67" s="5">
        <f t="shared" ca="1" si="534"/>
        <v>1</v>
      </c>
      <c r="LW67" s="5" cm="1">
        <f t="array" aca="1" ref="LW67" ca="1">INDEX(i.meatgrid,$Q67,LW$7)</f>
        <v>0</v>
      </c>
      <c r="LX67" s="5" cm="1">
        <f t="array" aca="1" ref="LX67" ca="1">INDEX(i.meatgrid,$Q67,LX$7)</f>
        <v>0</v>
      </c>
      <c r="LY67" s="5" cm="1">
        <f t="array" aca="1" ref="LY67" ca="1">INDEX(i.meatgrid,$Q67,LY$7)</f>
        <v>0</v>
      </c>
      <c r="LZ67" s="5" cm="1">
        <f t="array" aca="1" ref="LZ67" ca="1">INDEX(i.meatgrid,$Q67,LZ$7)</f>
        <v>0</v>
      </c>
      <c r="MA67" s="5" cm="1">
        <f t="array" aca="1" ref="MA67" ca="1">INDEX(i.meatgrid,$Q67,MA$7)</f>
        <v>1</v>
      </c>
      <c r="MB67" s="5" cm="1">
        <f t="array" aca="1" ref="MB67" ca="1">INDEX(i.meatgrid,$Q67,MB$7)</f>
        <v>1</v>
      </c>
      <c r="MC67" s="5" cm="1">
        <f t="array" aca="1" ref="MC67" ca="1">INDEX(i.meatgrid,$Q67,MC$7)</f>
        <v>1</v>
      </c>
      <c r="MD67" s="5" cm="1">
        <f t="array" aca="1" ref="MD67" ca="1">INDEX(i.meatgrid,$Q67,MD$7)</f>
        <v>1</v>
      </c>
      <c r="ME67" s="19">
        <f t="shared" ca="1" si="535"/>
        <v>1</v>
      </c>
      <c r="MF67" s="9"/>
      <c r="MG67" s="19" t="b">
        <f t="shared" ca="1" si="536"/>
        <v>0</v>
      </c>
      <c r="MH67" s="19" t="b">
        <f t="shared" ca="1" si="536"/>
        <v>0</v>
      </c>
      <c r="MI67" s="19">
        <f t="shared" ca="1" si="536"/>
        <v>1</v>
      </c>
      <c r="MJ67" s="19">
        <f t="shared" ca="1" si="536"/>
        <v>0.75</v>
      </c>
      <c r="MK67" s="19">
        <f t="shared" ca="1" si="536"/>
        <v>0.75</v>
      </c>
      <c r="ML67" s="19">
        <f t="shared" ca="1" si="536"/>
        <v>0.8</v>
      </c>
      <c r="MM67" s="19">
        <f t="shared" ca="1" si="536"/>
        <v>0.82499999999999996</v>
      </c>
      <c r="MN67" s="19">
        <f t="shared" ca="1" si="536"/>
        <v>0.875</v>
      </c>
      <c r="MO67" s="19">
        <f t="shared" ca="1" si="536"/>
        <v>0.9</v>
      </c>
      <c r="MP67" s="19">
        <f t="shared" ca="1" si="536"/>
        <v>1</v>
      </c>
      <c r="MQ67" s="19">
        <f t="shared" ca="1" si="536"/>
        <v>0.875</v>
      </c>
      <c r="MR67" s="19" t="b">
        <f t="shared" ca="1" si="536"/>
        <v>1</v>
      </c>
      <c r="MS67" s="19">
        <f t="shared" ca="1" si="536"/>
        <v>74.989999999999995</v>
      </c>
      <c r="MT67" s="19" t="str">
        <f t="shared" ca="1" si="536"/>
        <v>-</v>
      </c>
      <c r="MU67" s="19" t="str">
        <f t="shared" ca="1" si="536"/>
        <v>-</v>
      </c>
      <c r="MV67" s="19" t="str">
        <f t="shared" ca="1" si="536"/>
        <v>-</v>
      </c>
      <c r="MW67" s="19" t="str">
        <f t="shared" ca="1" si="537"/>
        <v>-</v>
      </c>
      <c r="MX67" s="19" t="str">
        <f t="shared" ca="1" si="537"/>
        <v>-</v>
      </c>
      <c r="MY67" s="19" t="str">
        <f t="shared" ca="1" si="537"/>
        <v>-</v>
      </c>
      <c r="MZ67" s="19" t="str">
        <f t="shared" ca="1" si="537"/>
        <v>-</v>
      </c>
      <c r="NA67" s="19">
        <f t="shared" ca="1" si="537"/>
        <v>36.99</v>
      </c>
      <c r="NB67" s="19">
        <f t="shared" ca="1" si="537"/>
        <v>36.99</v>
      </c>
      <c r="NC67" s="19" t="str">
        <f t="shared" ca="1" si="537"/>
        <v>-</v>
      </c>
      <c r="ND67" s="19" t="str">
        <f t="shared" ca="1" si="537"/>
        <v>-</v>
      </c>
      <c r="NE67" s="19" t="str">
        <f t="shared" ca="1" si="537"/>
        <v>-</v>
      </c>
      <c r="NF67" s="19" t="str">
        <f t="shared" ca="1" si="537"/>
        <v>-</v>
      </c>
      <c r="NG67" s="19" t="str">
        <f t="shared" ca="1" si="537"/>
        <v>-</v>
      </c>
      <c r="NH67" s="19">
        <f t="shared" ca="1" si="537"/>
        <v>49.99</v>
      </c>
      <c r="NI67" s="19">
        <f t="shared" ca="1" si="537"/>
        <v>49.99</v>
      </c>
      <c r="NJ67" s="19">
        <f t="shared" ca="1" si="537"/>
        <v>49.99</v>
      </c>
      <c r="NK67" s="19">
        <f t="shared" ca="1" si="537"/>
        <v>49.99</v>
      </c>
      <c r="NL67" s="19">
        <f t="shared" ca="1" si="537"/>
        <v>49.99</v>
      </c>
      <c r="NM67" s="19">
        <f t="shared" ca="1" si="537"/>
        <v>49.99</v>
      </c>
      <c r="NN67" s="19">
        <f t="shared" ca="1" si="537"/>
        <v>49.99</v>
      </c>
      <c r="NO67" s="19">
        <f t="shared" ca="1" si="537"/>
        <v>49.99</v>
      </c>
      <c r="NP67" s="19">
        <f t="shared" ca="1" si="537"/>
        <v>412.99</v>
      </c>
      <c r="NQ67" s="19">
        <f t="shared" ca="1" si="537"/>
        <v>412.99</v>
      </c>
      <c r="NR67" s="19" t="str">
        <f t="shared" ca="1" si="537"/>
        <v>-</v>
      </c>
      <c r="NS67" s="19" t="str">
        <f t="shared" ca="1" si="537"/>
        <v>-</v>
      </c>
      <c r="NT67" s="19" t="str">
        <f t="shared" ca="1" si="537"/>
        <v>-</v>
      </c>
      <c r="NU67" s="19" t="str">
        <f t="shared" ca="1" si="537"/>
        <v>-</v>
      </c>
      <c r="NV67" s="19" t="str">
        <f t="shared" ca="1" si="537"/>
        <v>-</v>
      </c>
      <c r="NW67" s="19">
        <f t="shared" ca="1" si="537"/>
        <v>6.8900000000000006</v>
      </c>
      <c r="NX67" s="19">
        <f t="shared" ca="1" si="537"/>
        <v>6.8900000000000006</v>
      </c>
      <c r="NY67" s="19">
        <f t="shared" ref="NY67:OL67" ca="1" si="560">OFFSET(NY$5,$B67,0)</f>
        <v>6.8900000000000006</v>
      </c>
      <c r="NZ67" s="19">
        <f t="shared" ca="1" si="560"/>
        <v>6.8900000000000006</v>
      </c>
      <c r="OA67" s="19">
        <f t="shared" ca="1" si="560"/>
        <v>6.8900000000000006</v>
      </c>
      <c r="OB67" s="19">
        <f t="shared" ca="1" si="560"/>
        <v>6.8900000000000006</v>
      </c>
      <c r="OC67" s="19">
        <f t="shared" ca="1" si="560"/>
        <v>6.8900000000000006</v>
      </c>
      <c r="OD67" s="19">
        <f t="shared" ca="1" si="560"/>
        <v>6.8900000000000006</v>
      </c>
      <c r="OE67" s="19">
        <f t="shared" ca="1" si="560"/>
        <v>346.99</v>
      </c>
      <c r="OF67" s="19">
        <f t="shared" ca="1" si="560"/>
        <v>346.99</v>
      </c>
      <c r="OG67" s="19" t="str">
        <f t="shared" ca="1" si="560"/>
        <v>-</v>
      </c>
      <c r="OH67" s="19" t="str">
        <f t="shared" ca="1" si="560"/>
        <v>-</v>
      </c>
      <c r="OI67" s="19" t="str">
        <f t="shared" ca="1" si="560"/>
        <v>-</v>
      </c>
      <c r="OJ67" s="19" t="str">
        <f t="shared" ca="1" si="560"/>
        <v>-</v>
      </c>
      <c r="OK67" s="19" t="str">
        <f t="shared" ca="1" si="560"/>
        <v>-</v>
      </c>
      <c r="OL67" s="19">
        <f t="shared" ca="1" si="560"/>
        <v>0</v>
      </c>
      <c r="OM67" s="24">
        <v>0</v>
      </c>
    </row>
    <row r="68" spans="1:403" outlineLevel="2">
      <c r="A68" s="21">
        <f t="shared" si="156"/>
        <v>63</v>
      </c>
      <c r="B68" s="222">
        <f t="shared" ca="1" si="549"/>
        <v>58</v>
      </c>
      <c r="C68">
        <v>203</v>
      </c>
      <c r="D68" s="549" t="str">
        <f t="shared" ca="1" si="498"/>
        <v>GSM</v>
      </c>
      <c r="E68" s="550" t="b">
        <f t="shared" ref="E68" ca="1" si="561">AND($M68&lt;&gt;3,OR($AC68=0,$M68=4))</f>
        <v>1</v>
      </c>
      <c r="F68" t="b">
        <v>0</v>
      </c>
      <c r="G68" t="b">
        <f t="shared" ca="1" si="500"/>
        <v>1</v>
      </c>
      <c r="H68" s="237">
        <f t="shared" ca="1" si="550"/>
        <v>2</v>
      </c>
      <c r="I68" s="237">
        <f t="shared" ca="1" si="550"/>
        <v>1</v>
      </c>
      <c r="J68" s="237" t="str">
        <f t="shared" ca="1" si="550"/>
        <v/>
      </c>
      <c r="K68" s="237">
        <f t="shared" ca="1" si="550"/>
        <v>2</v>
      </c>
      <c r="L68" s="237">
        <f t="shared" ca="1" si="538"/>
        <v>2</v>
      </c>
      <c r="M68" s="237">
        <f t="shared" ca="1" si="538"/>
        <v>2</v>
      </c>
      <c r="N68" s="237">
        <f t="shared" ca="1" si="550"/>
        <v>3</v>
      </c>
      <c r="O68" s="237">
        <f t="shared" ca="1" si="538"/>
        <v>1</v>
      </c>
      <c r="P68" s="237">
        <f t="shared" ca="1" si="550"/>
        <v>1</v>
      </c>
      <c r="Q68" s="237">
        <f t="shared" ca="1" si="550"/>
        <v>2</v>
      </c>
      <c r="R68" s="237">
        <f t="shared" ca="1" si="550"/>
        <v>1</v>
      </c>
      <c r="S68" s="237">
        <f t="shared" ca="1" si="550"/>
        <v>1</v>
      </c>
      <c r="T68" s="237">
        <f t="shared" ca="1" si="550"/>
        <v>1</v>
      </c>
      <c r="U68" s="275"/>
      <c r="V68" s="275"/>
      <c r="W68" s="237">
        <f t="shared" ca="1" si="539"/>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1"/>
        <v>2</v>
      </c>
      <c r="AH68" s="5">
        <f t="shared" ca="1" si="501"/>
        <v>0</v>
      </c>
      <c r="AI68" s="5">
        <f t="shared" ca="1" si="502"/>
        <v>1</v>
      </c>
      <c r="AJ68">
        <f t="shared" ca="1" si="503"/>
        <v>5</v>
      </c>
      <c r="AK68">
        <v>1</v>
      </c>
      <c r="AL68" s="231" t="str">
        <f ca="1">TEXT(LEFT(OFFSET(AL68,-1,0),5)+1,"00000")&amp;MID(OFFSET(AL68,-1,0),6,FIND(" ",OFFSET(AL68,-1,0),7)-5)
&amp; $D68           &amp; IF($IG68=0," FWM","")&amp;IF($IG68=1," MWM","")&amp;IF($IG68=5," Mat","")&amp;IF($IH68=TRUE,"&amp;BBT","    ")          &amp; " Day"&amp;INDEX(i.DOY,$N68,1)
&amp; " Scan"&amp;TEXT($O68,"0")        &amp;" "&amp; INDEX(DataMaster!$B$98:$B$103,$Q68,0)
&amp; " WP"&amp;TEXT($LU68*100,"000p")           &amp; " MP"&amp;TEXT($LV68*100,"000p")           &amp; " GP"&amp;TEXT($ME68*100,"000p")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1"/>
        <v>-</v>
      </c>
      <c r="AP68" s="237" t="str">
        <f t="shared" ca="1" si="551"/>
        <v>-</v>
      </c>
      <c r="AQ68" s="237" t="str">
        <f t="shared" ca="1" si="551"/>
        <v>-</v>
      </c>
      <c r="AR68" s="237" t="str">
        <f t="shared" ca="1" si="551"/>
        <v>-</v>
      </c>
      <c r="AS68" s="237" t="str">
        <f t="shared" ca="1" si="551"/>
        <v>-</v>
      </c>
      <c r="AT68" s="237" t="str">
        <f t="shared" ca="1" si="551"/>
        <v>-</v>
      </c>
      <c r="AU68" s="237" t="str">
        <f t="shared" ca="1" si="551"/>
        <v>-</v>
      </c>
      <c r="AV68" s="237" t="str">
        <f t="shared" ca="1" si="551"/>
        <v>-</v>
      </c>
      <c r="AW68" s="9"/>
      <c r="AX68" s="5" t="b">
        <f t="shared" ca="1" si="504"/>
        <v>0</v>
      </c>
      <c r="AY68" s="5" t="str">
        <f t="shared" ca="1" si="504"/>
        <v>-</v>
      </c>
      <c r="AZ68" s="5" t="b">
        <f t="shared" ca="1" si="504"/>
        <v>0</v>
      </c>
      <c r="BA68" s="5" t="b">
        <f t="shared" ca="1" si="504"/>
        <v>1</v>
      </c>
      <c r="BB68" s="5" t="b">
        <f t="shared" ca="1" si="504"/>
        <v>1</v>
      </c>
      <c r="BC68" s="144">
        <f t="shared" ca="1" si="504"/>
        <v>0</v>
      </c>
      <c r="BD68" s="19" t="b">
        <f t="shared" ca="1" si="505"/>
        <v>1</v>
      </c>
      <c r="BE68" s="9"/>
      <c r="BF68" s="5" t="str">
        <f t="shared" ca="1" si="506"/>
        <v>-</v>
      </c>
      <c r="BG68" s="19" t="str">
        <f t="shared" ca="1" si="507"/>
        <v>-</v>
      </c>
      <c r="BH68" s="19" t="str">
        <f t="shared" ca="1" si="507"/>
        <v>-</v>
      </c>
      <c r="BI68" s="19" t="str">
        <f t="shared" ca="1" si="507"/>
        <v>-</v>
      </c>
      <c r="BJ68" s="5" t="str">
        <f t="shared" ca="1" si="508"/>
        <v>-</v>
      </c>
      <c r="BK68" s="19" t="str">
        <f t="shared" ca="1" si="509"/>
        <v>-</v>
      </c>
      <c r="BL68" s="5" t="str">
        <f t="shared" ca="1" si="510"/>
        <v>-</v>
      </c>
      <c r="BM68" s="19" t="str">
        <f t="shared" ca="1" si="511"/>
        <v>-</v>
      </c>
      <c r="BN68" s="19" t="str">
        <f t="shared" ca="1" si="511"/>
        <v>-</v>
      </c>
      <c r="BO68" s="19" t="str">
        <f t="shared" ca="1" si="511"/>
        <v>-</v>
      </c>
      <c r="BP68" s="5" t="str">
        <f t="shared" ca="1" si="512"/>
        <v>-</v>
      </c>
      <c r="BQ68" s="9"/>
      <c r="BR68" s="19" t="str">
        <f t="shared" ca="1" si="513"/>
        <v>-</v>
      </c>
      <c r="BS68" s="19" t="str">
        <f t="shared" ca="1" si="513"/>
        <v>-</v>
      </c>
      <c r="BT68" s="19" t="str">
        <f t="shared" ca="1" si="513"/>
        <v>-</v>
      </c>
      <c r="BU68" s="19" t="str">
        <f t="shared" ca="1" si="513"/>
        <v>-</v>
      </c>
      <c r="BV68" s="19" t="str">
        <f t="shared" ca="1" si="513"/>
        <v>-</v>
      </c>
      <c r="BW68" s="19" t="str">
        <f t="shared" ca="1" si="513"/>
        <v>-</v>
      </c>
      <c r="BX68" s="19" t="str">
        <f t="shared" ca="1" si="513"/>
        <v>-</v>
      </c>
      <c r="BY68" s="19" t="str">
        <f t="shared" ca="1" si="513"/>
        <v>-</v>
      </c>
      <c r="BZ68" s="19" t="str">
        <f t="shared" ca="1" si="513"/>
        <v>-</v>
      </c>
      <c r="CA68" s="19" t="str">
        <f t="shared" ca="1" si="513"/>
        <v>-</v>
      </c>
      <c r="CB68" s="9"/>
      <c r="CC68" s="237" t="b">
        <f t="shared" ca="1" si="556"/>
        <v>1</v>
      </c>
      <c r="CD68" s="12" t="b">
        <v>1</v>
      </c>
      <c r="CE68" s="237" t="b">
        <f t="shared" ca="1" si="556"/>
        <v>1</v>
      </c>
      <c r="CF68" s="251">
        <f t="shared" ca="1" si="557"/>
        <v>2232105</v>
      </c>
      <c r="CG68" s="12" t="b">
        <v>1</v>
      </c>
      <c r="CH68" s="12">
        <v>0</v>
      </c>
      <c r="CI68" s="12" t="b">
        <v>0</v>
      </c>
      <c r="CJ68" s="237">
        <f t="shared" ca="1" si="552"/>
        <v>2232106</v>
      </c>
      <c r="CK68" s="19" t="str">
        <f t="shared" ca="1" si="541"/>
        <v>-</v>
      </c>
      <c r="CL68" s="12">
        <v>1</v>
      </c>
      <c r="CM68" s="12">
        <v>1</v>
      </c>
      <c r="CN68" s="9"/>
      <c r="CO68" s="444">
        <f t="shared" ca="1" si="515"/>
        <v>652</v>
      </c>
      <c r="CP68" s="444">
        <f t="shared" ca="1" si="515"/>
        <v>686</v>
      </c>
      <c r="CQ68" s="444">
        <f t="shared" ca="1" si="515"/>
        <v>721</v>
      </c>
      <c r="CR68" s="152">
        <f t="shared" ca="1" si="516"/>
        <v>378</v>
      </c>
      <c r="CS68" s="152">
        <f t="shared" ca="1" si="516"/>
        <v>413</v>
      </c>
      <c r="CT68" s="152">
        <f t="shared" ca="1" si="516"/>
        <v>448</v>
      </c>
      <c r="CU68" s="19" t="str">
        <f t="shared" ca="1" si="517"/>
        <v>-</v>
      </c>
      <c r="CV68" s="19" t="str">
        <f t="shared" ca="1" si="517"/>
        <v>-</v>
      </c>
      <c r="CW68" s="19" t="str">
        <f t="shared" ca="1" si="517"/>
        <v>-</v>
      </c>
      <c r="CX68" s="19" t="str">
        <f t="shared" ca="1" si="517"/>
        <v>-</v>
      </c>
      <c r="CY68" s="19" t="str">
        <f t="shared" ca="1" si="517"/>
        <v>-</v>
      </c>
      <c r="CZ68" s="19" t="b">
        <f t="shared" ca="1" si="517"/>
        <v>1</v>
      </c>
      <c r="DA68" s="19">
        <f t="shared" ca="1" si="517"/>
        <v>0</v>
      </c>
      <c r="DB68" s="19">
        <f t="shared" ca="1" si="517"/>
        <v>0</v>
      </c>
      <c r="DC68" s="19">
        <f t="shared" ca="1" si="517"/>
        <v>0</v>
      </c>
      <c r="DD68" s="19">
        <f t="shared" ca="1" si="517"/>
        <v>0</v>
      </c>
      <c r="DE68" s="19">
        <f t="shared" ca="1" si="517"/>
        <v>0</v>
      </c>
      <c r="DF68" s="19">
        <f t="shared" ca="1" si="517"/>
        <v>0</v>
      </c>
      <c r="DG68" s="19">
        <f t="shared" ca="1" si="517"/>
        <v>0</v>
      </c>
      <c r="DH68" s="19">
        <f t="shared" ca="1" si="517"/>
        <v>0</v>
      </c>
      <c r="DI68" s="19">
        <f t="shared" ca="1" si="517"/>
        <v>0</v>
      </c>
      <c r="DJ68" s="19">
        <f t="shared" ca="1" si="517"/>
        <v>0</v>
      </c>
      <c r="DK68" s="19">
        <f t="shared" ca="1" si="517"/>
        <v>0</v>
      </c>
      <c r="DL68" s="19">
        <f t="shared" ca="1" si="518"/>
        <v>0</v>
      </c>
      <c r="DM68" s="12">
        <v>1</v>
      </c>
      <c r="DN68" s="12">
        <v>1</v>
      </c>
      <c r="DO68" s="19">
        <f t="shared" ca="1" si="553"/>
        <v>0</v>
      </c>
      <c r="DP68" s="19" t="str">
        <f t="shared" ca="1" si="553"/>
        <v>-</v>
      </c>
      <c r="DQ68" s="19" t="str">
        <f t="shared" ca="1" si="553"/>
        <v>-</v>
      </c>
      <c r="DR68" s="19" t="str">
        <f t="shared" ca="1" si="553"/>
        <v>-</v>
      </c>
      <c r="DS68" s="19" t="str">
        <f t="shared" ca="1" si="518"/>
        <v>-</v>
      </c>
      <c r="DT68" s="19" t="str">
        <f t="shared" ca="1" si="518"/>
        <v>-</v>
      </c>
      <c r="DU68" s="19">
        <f t="shared" ca="1" si="518"/>
        <v>0</v>
      </c>
      <c r="DV68" s="19" t="str">
        <f t="shared" ca="1" si="518"/>
        <v>-</v>
      </c>
      <c r="DW68" s="19" t="str">
        <f t="shared" ca="1" si="518"/>
        <v>-</v>
      </c>
      <c r="DX68" s="19" t="str">
        <f t="shared" ca="1" si="518"/>
        <v>-</v>
      </c>
      <c r="DY68" s="19" t="str">
        <f t="shared" ca="1" si="518"/>
        <v>-</v>
      </c>
      <c r="DZ68" s="19" t="str">
        <f t="shared" ca="1" si="518"/>
        <v>-</v>
      </c>
      <c r="EA68" s="19" t="str">
        <f t="shared" ca="1" si="518"/>
        <v>-</v>
      </c>
      <c r="EB68" s="19" t="str">
        <f t="shared" ca="1" si="518"/>
        <v>-</v>
      </c>
      <c r="EC68" s="19" t="str">
        <f t="shared" ca="1" si="518"/>
        <v>-</v>
      </c>
      <c r="ED68" s="19">
        <f t="shared" ca="1" si="518"/>
        <v>0</v>
      </c>
      <c r="EE68" s="19">
        <f t="shared" ca="1" si="518"/>
        <v>0</v>
      </c>
      <c r="EF68" s="19">
        <f t="shared" ca="1" si="518"/>
        <v>0</v>
      </c>
      <c r="EG68" s="124">
        <f t="shared" ref="EG68:EX68" ca="1" si="562">IF(AND($K68=EG$9,$N68=EG$11,$AB68=EG$8,$AI68=EG$12),INDEX(i.FS_Strategy,$AC68+1,$AB68),0)</f>
        <v>0</v>
      </c>
      <c r="EH68" s="124">
        <f t="shared" ca="1" si="562"/>
        <v>0</v>
      </c>
      <c r="EI68" s="124">
        <f t="shared" ca="1" si="562"/>
        <v>0</v>
      </c>
      <c r="EJ68" s="124">
        <f t="shared" ca="1" si="562"/>
        <v>0</v>
      </c>
      <c r="EK68" s="124">
        <f t="shared" ca="1" si="562"/>
        <v>0</v>
      </c>
      <c r="EL68" s="124">
        <f t="shared" ca="1" si="562"/>
        <v>0</v>
      </c>
      <c r="EM68" s="124">
        <f t="shared" ca="1" si="562"/>
        <v>0</v>
      </c>
      <c r="EN68" s="124">
        <f t="shared" ca="1" si="562"/>
        <v>0</v>
      </c>
      <c r="EO68" s="124">
        <f t="shared" ca="1" si="562"/>
        <v>0</v>
      </c>
      <c r="EP68" s="124">
        <f t="shared" ca="1" si="562"/>
        <v>0</v>
      </c>
      <c r="EQ68" s="124">
        <f t="shared" ca="1" si="562"/>
        <v>0</v>
      </c>
      <c r="ER68" s="124">
        <f t="shared" ca="1" si="562"/>
        <v>0</v>
      </c>
      <c r="ES68" s="124">
        <f t="shared" ca="1" si="562"/>
        <v>0</v>
      </c>
      <c r="ET68" s="124">
        <f t="shared" ca="1" si="562"/>
        <v>0</v>
      </c>
      <c r="EU68" s="124">
        <f t="shared" ca="1" si="562"/>
        <v>0</v>
      </c>
      <c r="EV68" s="124">
        <f t="shared" ca="1" si="562"/>
        <v>0</v>
      </c>
      <c r="EW68" s="124">
        <f t="shared" ca="1" si="562"/>
        <v>0</v>
      </c>
      <c r="EX68" s="124">
        <f t="shared" ca="1" si="562"/>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63">IF(AND($K68=FB$9,$N68=FB$11,$AB68=FB$8),INDEX(i.FS_Strategy,$AE68+1,$AB68),0)</f>
        <v>0</v>
      </c>
      <c r="FC68" s="125">
        <f t="shared" ca="1" si="563"/>
        <v>0</v>
      </c>
      <c r="FD68" s="125">
        <f t="shared" ca="1" si="563"/>
        <v>0</v>
      </c>
      <c r="FE68" s="125">
        <f t="shared" ca="1" si="563"/>
        <v>0</v>
      </c>
      <c r="FF68" s="125">
        <f t="shared" ca="1" si="563"/>
        <v>0</v>
      </c>
      <c r="FG68" s="125">
        <f t="shared" ca="1" si="563"/>
        <v>0</v>
      </c>
      <c r="FH68" s="125">
        <f t="shared" ca="1" si="563"/>
        <v>0</v>
      </c>
      <c r="FI68" s="125">
        <f t="shared" ca="1" si="563"/>
        <v>0</v>
      </c>
      <c r="FJ68" s="125">
        <f t="shared" ca="1" si="563"/>
        <v>0</v>
      </c>
      <c r="FK68" s="125">
        <f t="shared" ca="1" si="563"/>
        <v>0</v>
      </c>
      <c r="FL68" s="125">
        <f t="shared" ca="1" si="563"/>
        <v>0</v>
      </c>
      <c r="FM68" s="125">
        <f t="shared" ca="1" si="563"/>
        <v>0</v>
      </c>
      <c r="FN68" s="125">
        <f t="shared" ca="1" si="563"/>
        <v>0</v>
      </c>
      <c r="FO68" s="124">
        <f t="shared" ref="FO68:GF68" ca="1" si="564">IF(AND($K68=FO$9,$N68=FO$11,$AB68=FO$8,$AI68=FO$12),INDEX(i.FS_Strategy,$AC68+1,$AB68),0)</f>
        <v>0</v>
      </c>
      <c r="FP68" s="124">
        <f t="shared" ca="1" si="564"/>
        <v>0</v>
      </c>
      <c r="FQ68" s="124">
        <f t="shared" ca="1" si="564"/>
        <v>0</v>
      </c>
      <c r="FR68" s="124">
        <f t="shared" ca="1" si="564"/>
        <v>0</v>
      </c>
      <c r="FS68" s="124">
        <f t="shared" ca="1" si="564"/>
        <v>0</v>
      </c>
      <c r="FT68" s="124">
        <f t="shared" ca="1" si="564"/>
        <v>0</v>
      </c>
      <c r="FU68" s="124">
        <f t="shared" ca="1" si="564"/>
        <v>0</v>
      </c>
      <c r="FV68" s="124">
        <f t="shared" ca="1" si="564"/>
        <v>0</v>
      </c>
      <c r="FW68" s="124">
        <f t="shared" ca="1" si="564"/>
        <v>0</v>
      </c>
      <c r="FX68" s="124">
        <f t="shared" ca="1" si="564"/>
        <v>0</v>
      </c>
      <c r="FY68" s="124">
        <f t="shared" ca="1" si="564"/>
        <v>0</v>
      </c>
      <c r="FZ68" s="124">
        <f t="shared" ca="1" si="564"/>
        <v>0</v>
      </c>
      <c r="GA68" s="124">
        <f t="shared" ca="1" si="564"/>
        <v>0</v>
      </c>
      <c r="GB68" s="124">
        <f t="shared" ca="1" si="564"/>
        <v>0</v>
      </c>
      <c r="GC68" s="124">
        <f t="shared" ca="1" si="564"/>
        <v>0</v>
      </c>
      <c r="GD68" s="124">
        <f t="shared" ca="1" si="564"/>
        <v>0</v>
      </c>
      <c r="GE68" s="124">
        <f t="shared" ca="1" si="564"/>
        <v>0</v>
      </c>
      <c r="GF68" s="124">
        <f t="shared" ca="1" si="564"/>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65">IF(AND($K68=GJ$9,$N68=GJ$11,$AB68=GJ$8),INDEX(i.FS_Strategy,$AE68+1,$AB68),0)</f>
        <v>0</v>
      </c>
      <c r="GK68" s="125">
        <f t="shared" ca="1" si="565"/>
        <v>0</v>
      </c>
      <c r="GL68" s="125">
        <f t="shared" ca="1" si="565"/>
        <v>0</v>
      </c>
      <c r="GM68" s="125">
        <f t="shared" ca="1" si="565"/>
        <v>0</v>
      </c>
      <c r="GN68" s="125">
        <f t="shared" ca="1" si="565"/>
        <v>0</v>
      </c>
      <c r="GO68" s="125">
        <f t="shared" ca="1" si="565"/>
        <v>0</v>
      </c>
      <c r="GP68" s="125">
        <f t="shared" ca="1" si="565"/>
        <v>0</v>
      </c>
      <c r="GQ68" s="125">
        <f t="shared" ca="1" si="565"/>
        <v>0</v>
      </c>
      <c r="GR68" s="125">
        <f t="shared" ca="1" si="565"/>
        <v>0</v>
      </c>
      <c r="GS68" s="125">
        <f t="shared" ca="1" si="565"/>
        <v>0</v>
      </c>
      <c r="GT68" s="125">
        <f t="shared" ca="1" si="565"/>
        <v>0</v>
      </c>
      <c r="GU68" s="125">
        <f t="shared" ca="1" si="565"/>
        <v>0</v>
      </c>
      <c r="GV68" s="125">
        <f t="shared" ca="1" si="565"/>
        <v>0</v>
      </c>
      <c r="GW68" s="124">
        <f t="shared" ref="GW68:HN68" ca="1" si="566">IF(AND($K68=GW$9,$N68=GW$11,$AB68=GW$8,$AI68=GW$12),INDEX(i.FS_Strategy,$AC68+1,$AB68),0)</f>
        <v>0</v>
      </c>
      <c r="GX68" s="124">
        <f t="shared" ca="1" si="566"/>
        <v>0</v>
      </c>
      <c r="GY68" s="124">
        <f t="shared" ca="1" si="566"/>
        <v>0</v>
      </c>
      <c r="GZ68" s="124">
        <f t="shared" ca="1" si="566"/>
        <v>0</v>
      </c>
      <c r="HA68" s="124">
        <f t="shared" ca="1" si="566"/>
        <v>0</v>
      </c>
      <c r="HB68" s="124">
        <f t="shared" ca="1" si="566"/>
        <v>0</v>
      </c>
      <c r="HC68" s="124">
        <f t="shared" ca="1" si="566"/>
        <v>0</v>
      </c>
      <c r="HD68" s="124">
        <f t="shared" ca="1" si="566"/>
        <v>0</v>
      </c>
      <c r="HE68" s="124">
        <f t="shared" ca="1" si="566"/>
        <v>0</v>
      </c>
      <c r="HF68" s="124">
        <f t="shared" ca="1" si="566"/>
        <v>0</v>
      </c>
      <c r="HG68" s="124">
        <f t="shared" ca="1" si="566"/>
        <v>0</v>
      </c>
      <c r="HH68" s="124">
        <f t="shared" ca="1" si="566"/>
        <v>0</v>
      </c>
      <c r="HI68" s="124">
        <f t="shared" ca="1" si="566"/>
        <v>0</v>
      </c>
      <c r="HJ68" s="124">
        <f t="shared" ca="1" si="566"/>
        <v>0</v>
      </c>
      <c r="HK68" s="124">
        <f t="shared" ca="1" si="566"/>
        <v>0</v>
      </c>
      <c r="HL68" s="124">
        <f t="shared" ca="1" si="566"/>
        <v>0</v>
      </c>
      <c r="HM68" s="124">
        <f t="shared" ca="1" si="566"/>
        <v>0</v>
      </c>
      <c r="HN68" s="124">
        <f t="shared" ca="1" si="566"/>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67">IF(AND($K68=HR$9,$N68=HR$11,$AB68=HR$8),INDEX(i.FS_Strategy,$AE68+1,$AB68),0)</f>
        <v>0</v>
      </c>
      <c r="HS68" s="125">
        <f t="shared" ca="1" si="567"/>
        <v>0</v>
      </c>
      <c r="HT68" s="125">
        <f t="shared" ca="1" si="567"/>
        <v>0</v>
      </c>
      <c r="HU68" s="125">
        <f t="shared" ca="1" si="567"/>
        <v>0</v>
      </c>
      <c r="HV68" s="125">
        <f t="shared" ca="1" si="567"/>
        <v>0</v>
      </c>
      <c r="HW68" s="125">
        <f t="shared" ca="1" si="567"/>
        <v>0</v>
      </c>
      <c r="HX68" s="125">
        <f t="shared" ca="1" si="567"/>
        <v>0</v>
      </c>
      <c r="HY68" s="125">
        <f t="shared" ca="1" si="567"/>
        <v>0</v>
      </c>
      <c r="HZ68" s="125">
        <f t="shared" ca="1" si="567"/>
        <v>0</v>
      </c>
      <c r="IA68" s="125">
        <f t="shared" ca="1" si="567"/>
        <v>0</v>
      </c>
      <c r="IB68" s="125">
        <f t="shared" ca="1" si="567"/>
        <v>0</v>
      </c>
      <c r="IC68" s="125">
        <f t="shared" ca="1" si="567"/>
        <v>0</v>
      </c>
      <c r="ID68" s="125">
        <f t="shared" ca="1" si="567"/>
        <v>0</v>
      </c>
      <c r="IE68" s="5">
        <f t="shared" ca="1" si="522"/>
        <v>67</v>
      </c>
      <c r="IF68" s="9"/>
      <c r="IG68" s="5">
        <f t="shared" ca="1" si="523"/>
        <v>1</v>
      </c>
      <c r="IH68" s="5" t="b">
        <f t="shared" ca="1" si="523"/>
        <v>0</v>
      </c>
      <c r="II68" s="19">
        <f t="shared" ca="1" si="524"/>
        <v>0</v>
      </c>
      <c r="IJ68" s="5">
        <f t="shared" ca="1" si="523"/>
        <v>55</v>
      </c>
      <c r="IK68" s="19">
        <f t="shared" ca="1" si="524"/>
        <v>1</v>
      </c>
      <c r="IL68" s="19">
        <f t="shared" ca="1" si="524"/>
        <v>0</v>
      </c>
      <c r="IM68" s="19">
        <f t="shared" ca="1" si="524"/>
        <v>0</v>
      </c>
      <c r="IN68" s="19">
        <f t="shared" ca="1" si="524"/>
        <v>0</v>
      </c>
      <c r="IO68" s="19">
        <f t="shared" ca="1" si="524"/>
        <v>0</v>
      </c>
      <c r="IP68" s="19">
        <f t="shared" ca="1" si="524"/>
        <v>0</v>
      </c>
      <c r="IQ68" s="19">
        <f t="shared" ca="1" si="524"/>
        <v>0</v>
      </c>
      <c r="IR68" s="19">
        <f t="shared" ca="1" si="524"/>
        <v>0</v>
      </c>
      <c r="IS68" s="19">
        <f t="shared" ca="1" si="524"/>
        <v>0</v>
      </c>
      <c r="IT68" s="19">
        <f t="shared" ca="1" si="524"/>
        <v>0</v>
      </c>
      <c r="IU68" s="19">
        <f t="shared" ca="1" si="524"/>
        <v>0</v>
      </c>
      <c r="IV68" s="19">
        <f t="shared" ca="1" si="524"/>
        <v>0</v>
      </c>
      <c r="IW68" s="19">
        <f t="shared" ca="1" si="524"/>
        <v>0</v>
      </c>
      <c r="IX68" s="19">
        <f t="shared" ca="1" si="524"/>
        <v>0</v>
      </c>
      <c r="IY68" s="19">
        <f t="shared" ca="1" si="524"/>
        <v>0</v>
      </c>
      <c r="IZ68" s="19">
        <f t="shared" ca="1" si="524"/>
        <v>0</v>
      </c>
      <c r="JA68" s="19">
        <f t="shared" ca="1" si="524"/>
        <v>0</v>
      </c>
      <c r="JB68" s="19">
        <f t="shared" ca="1" si="524"/>
        <v>0</v>
      </c>
      <c r="JC68" s="19">
        <f t="shared" ca="1" si="524"/>
        <v>0</v>
      </c>
      <c r="JD68" s="19">
        <f t="shared" ca="1" si="524"/>
        <v>0</v>
      </c>
      <c r="JE68" s="19">
        <f t="shared" ca="1" si="524"/>
        <v>0</v>
      </c>
      <c r="JF68" s="19">
        <f t="shared" ca="1" si="524"/>
        <v>0</v>
      </c>
      <c r="JG68" s="19">
        <f t="shared" ca="1" si="524"/>
        <v>1</v>
      </c>
      <c r="JH68" s="19">
        <f t="shared" ca="1" si="524"/>
        <v>0</v>
      </c>
      <c r="JI68" s="19">
        <f t="shared" ca="1" si="524"/>
        <v>1</v>
      </c>
      <c r="JJ68" s="9"/>
      <c r="JK68" s="5" t="b">
        <f t="shared" ca="1" si="525"/>
        <v>0</v>
      </c>
      <c r="JL68" s="5" t="b">
        <f t="shared" ca="1" si="526"/>
        <v>0</v>
      </c>
      <c r="JM68" s="5" t="b">
        <f t="shared" ca="1" si="526"/>
        <v>0</v>
      </c>
      <c r="JN68" s="5" t="b">
        <f t="shared" ca="1" si="526"/>
        <v>1</v>
      </c>
      <c r="JO68" s="144">
        <f t="shared" ca="1" si="544"/>
        <v>1</v>
      </c>
      <c r="JP68" s="144">
        <f t="shared" ca="1" si="544"/>
        <v>1</v>
      </c>
      <c r="JQ68" s="19" t="str">
        <f t="shared" ca="1" si="545"/>
        <v>-</v>
      </c>
      <c r="JR68" s="19" t="str">
        <f t="shared" ca="1" si="545"/>
        <v>-</v>
      </c>
      <c r="JS68" s="19" t="str">
        <f t="shared" ca="1" si="545"/>
        <v>-</v>
      </c>
      <c r="JT68" s="19" t="str">
        <f t="shared" ca="1" si="545"/>
        <v>-</v>
      </c>
      <c r="JU68" s="19">
        <f t="shared" ca="1" si="545"/>
        <v>1</v>
      </c>
      <c r="JV68" s="19">
        <f t="shared" ca="1" si="545"/>
        <v>0.66</v>
      </c>
      <c r="JW68" s="19" t="str">
        <f t="shared" ca="1" si="545"/>
        <v>-</v>
      </c>
      <c r="JX68" s="5" t="b" cm="1">
        <f t="array" aca="1" ref="JX68" ca="1">IF(OR(JY68:KF68&lt;&gt;"-"),TRUE,"-")</f>
        <v>1</v>
      </c>
      <c r="JY68" s="237">
        <f t="shared" ca="1" si="555"/>
        <v>2</v>
      </c>
      <c r="JZ68" s="237">
        <f t="shared" ca="1" si="555"/>
        <v>2</v>
      </c>
      <c r="KA68" s="237">
        <f t="shared" ca="1" si="555"/>
        <v>2</v>
      </c>
      <c r="KB68" s="237">
        <f t="shared" ca="1" si="555"/>
        <v>2</v>
      </c>
      <c r="KC68" s="237">
        <f t="shared" ca="1" si="555"/>
        <v>2</v>
      </c>
      <c r="KD68" s="237">
        <f t="shared" ca="1" si="555"/>
        <v>2</v>
      </c>
      <c r="KE68" s="237">
        <f t="shared" ca="1" si="555"/>
        <v>2</v>
      </c>
      <c r="KF68" s="237">
        <f t="shared" ca="1" si="555"/>
        <v>2</v>
      </c>
      <c r="KG68" s="5" t="str">
        <f t="array" aca="1" ref="KG68" ca="1">IF(OR(KH68:KN68&lt;&gt;"-"),TRUE,"-")</f>
        <v>-</v>
      </c>
      <c r="KH68" s="19" t="str">
        <f t="shared" ca="1" si="547"/>
        <v>-</v>
      </c>
      <c r="KI68" s="19" t="str">
        <f t="shared" ca="1" si="547"/>
        <v>-</v>
      </c>
      <c r="KJ68" s="19" t="str">
        <f t="shared" ca="1" si="547"/>
        <v>-</v>
      </c>
      <c r="KK68" s="19" t="str">
        <f t="shared" ca="1" si="547"/>
        <v>-</v>
      </c>
      <c r="KL68" s="19" t="str">
        <f t="shared" ca="1" si="547"/>
        <v>-</v>
      </c>
      <c r="KM68" s="19" t="str">
        <f t="shared" ca="1" si="547"/>
        <v>-</v>
      </c>
      <c r="KN68" s="19" t="str">
        <f t="shared" ca="1" si="547"/>
        <v>-</v>
      </c>
      <c r="KO68" s="19" t="b">
        <f t="shared" ca="1" si="547"/>
        <v>0</v>
      </c>
      <c r="KP68" s="144">
        <f t="shared" ca="1" si="528"/>
        <v>2</v>
      </c>
      <c r="KQ68" s="19">
        <f t="shared" ca="1" si="547"/>
        <v>2</v>
      </c>
      <c r="KR68" s="19" t="b">
        <f t="shared" ca="1" si="547"/>
        <v>0</v>
      </c>
      <c r="KS68" s="19" t="str">
        <f t="shared" ca="1" si="547"/>
        <v>-</v>
      </c>
      <c r="KT68" s="5" t="str">
        <f t="shared" ca="1" si="529"/>
        <v>-</v>
      </c>
      <c r="KU68" s="5" t="str">
        <f t="shared" ca="1" si="529"/>
        <v>-</v>
      </c>
      <c r="KV68" s="5" t="str">
        <f t="shared" ca="1" si="529"/>
        <v>-</v>
      </c>
      <c r="KW68" s="5" t="str">
        <f t="shared" ca="1" si="529"/>
        <v>-</v>
      </c>
      <c r="KX68" s="19" t="b">
        <f t="shared" ca="1" si="548"/>
        <v>0</v>
      </c>
      <c r="KY68" s="19" t="str">
        <f t="shared" ca="1" si="548"/>
        <v>-</v>
      </c>
      <c r="KZ68" s="19" t="str">
        <f t="shared" ca="1" si="548"/>
        <v>-</v>
      </c>
      <c r="LA68" s="19" t="b">
        <f t="shared" ca="1" si="548"/>
        <v>1</v>
      </c>
      <c r="LB68" s="19">
        <f t="shared" ca="1" si="548"/>
        <v>0.75</v>
      </c>
      <c r="LC68" s="19">
        <f t="shared" ca="1" si="548"/>
        <v>0.75</v>
      </c>
      <c r="LD68" s="19">
        <f t="shared" ca="1" si="548"/>
        <v>0.99</v>
      </c>
      <c r="LE68" s="19">
        <f t="shared" ca="1" si="548"/>
        <v>0.5</v>
      </c>
      <c r="LF68" s="19">
        <f t="shared" ca="1" si="548"/>
        <v>0</v>
      </c>
      <c r="LG68" s="19">
        <f t="shared" ca="1" si="548"/>
        <v>0</v>
      </c>
      <c r="LH68" s="19" t="str">
        <f t="shared" ca="1" si="548"/>
        <v>-</v>
      </c>
      <c r="LI68" s="19" t="str">
        <f t="shared" ca="1" si="548"/>
        <v>-</v>
      </c>
      <c r="LJ68" s="19" t="str">
        <f t="shared" ca="1" si="548"/>
        <v>-</v>
      </c>
      <c r="LK68" s="5">
        <f t="shared" ca="1" si="531"/>
        <v>1</v>
      </c>
      <c r="LL68" s="9"/>
      <c r="LM68" s="19">
        <f t="shared" ca="1" si="548"/>
        <v>70</v>
      </c>
      <c r="LN68" s="19">
        <f t="shared" ca="1" si="532"/>
        <v>50</v>
      </c>
      <c r="LO68" s="19">
        <f t="shared" ca="1" si="532"/>
        <v>80</v>
      </c>
      <c r="LP68" s="19">
        <f t="shared" ca="1" si="532"/>
        <v>50</v>
      </c>
      <c r="LQ68" s="5" t="b" cm="1">
        <f t="array" aca="1" ref="LQ68" ca="1">INDEX(i.meatgrid,$Q68,LQ$7)</f>
        <v>0</v>
      </c>
      <c r="LR68" s="5" t="b" cm="1">
        <f t="array" aca="1" ref="LR68" ca="1">INDEX(i.meatgrid,$Q68,LR$7)</f>
        <v>0</v>
      </c>
      <c r="LS68" s="5" t="str" cm="1">
        <f t="array" aca="1" ref="LS68" ca="1">INDEX(i.meatgrid,$Q68,LS$7)</f>
        <v>-</v>
      </c>
      <c r="LT68" s="5" t="str" cm="1">
        <f t="array" aca="1" ref="LT68" ca="1">INDEX(i.meatgrid,$Q68,LT$7)</f>
        <v>-</v>
      </c>
      <c r="LU68" s="19">
        <f t="shared" ca="1" si="533"/>
        <v>1</v>
      </c>
      <c r="LV68" s="5">
        <f t="shared" ca="1" si="534"/>
        <v>1</v>
      </c>
      <c r="LW68" s="5" cm="1">
        <f t="array" aca="1" ref="LW68" ca="1">INDEX(i.meatgrid,$Q68,LW$7)</f>
        <v>0</v>
      </c>
      <c r="LX68" s="5" cm="1">
        <f t="array" aca="1" ref="LX68" ca="1">INDEX(i.meatgrid,$Q68,LX$7)</f>
        <v>0</v>
      </c>
      <c r="LY68" s="5" cm="1">
        <f t="array" aca="1" ref="LY68" ca="1">INDEX(i.meatgrid,$Q68,LY$7)</f>
        <v>0</v>
      </c>
      <c r="LZ68" s="5" cm="1">
        <f t="array" aca="1" ref="LZ68" ca="1">INDEX(i.meatgrid,$Q68,LZ$7)</f>
        <v>0</v>
      </c>
      <c r="MA68" s="5" cm="1">
        <f t="array" aca="1" ref="MA68" ca="1">INDEX(i.meatgrid,$Q68,MA$7)</f>
        <v>1</v>
      </c>
      <c r="MB68" s="5" cm="1">
        <f t="array" aca="1" ref="MB68" ca="1">INDEX(i.meatgrid,$Q68,MB$7)</f>
        <v>1</v>
      </c>
      <c r="MC68" s="5" cm="1">
        <f t="array" aca="1" ref="MC68" ca="1">INDEX(i.meatgrid,$Q68,MC$7)</f>
        <v>1</v>
      </c>
      <c r="MD68" s="5" cm="1">
        <f t="array" aca="1" ref="MD68" ca="1">INDEX(i.meatgrid,$Q68,MD$7)</f>
        <v>1</v>
      </c>
      <c r="ME68" s="19">
        <f t="shared" ca="1" si="535"/>
        <v>1</v>
      </c>
      <c r="MF68" s="9"/>
      <c r="MG68" s="19" t="b">
        <f t="shared" ca="1" si="536"/>
        <v>0</v>
      </c>
      <c r="MH68" s="19" t="b">
        <f t="shared" ca="1" si="536"/>
        <v>0</v>
      </c>
      <c r="MI68" s="19">
        <f t="shared" ca="1" si="536"/>
        <v>1</v>
      </c>
      <c r="MJ68" s="19">
        <f t="shared" ca="1" si="536"/>
        <v>0.75</v>
      </c>
      <c r="MK68" s="19">
        <f t="shared" ca="1" si="536"/>
        <v>0.75</v>
      </c>
      <c r="ML68" s="19">
        <f t="shared" ca="1" si="536"/>
        <v>0.8</v>
      </c>
      <c r="MM68" s="19">
        <f t="shared" ca="1" si="536"/>
        <v>0.82499999999999996</v>
      </c>
      <c r="MN68" s="19">
        <f t="shared" ca="1" si="536"/>
        <v>0.875</v>
      </c>
      <c r="MO68" s="19">
        <f t="shared" ca="1" si="536"/>
        <v>0.9</v>
      </c>
      <c r="MP68" s="19">
        <f t="shared" ca="1" si="536"/>
        <v>1</v>
      </c>
      <c r="MQ68" s="19">
        <f t="shared" ca="1" si="536"/>
        <v>0.875</v>
      </c>
      <c r="MR68" s="19" t="b">
        <f t="shared" ca="1" si="536"/>
        <v>1</v>
      </c>
      <c r="MS68" s="19">
        <f t="shared" ca="1" si="536"/>
        <v>74.989999999999995</v>
      </c>
      <c r="MT68" s="19" t="str">
        <f t="shared" ca="1" si="536"/>
        <v>-</v>
      </c>
      <c r="MU68" s="19" t="str">
        <f t="shared" ca="1" si="536"/>
        <v>-</v>
      </c>
      <c r="MV68" s="19" t="str">
        <f t="shared" ca="1" si="536"/>
        <v>-</v>
      </c>
      <c r="MW68" s="19" t="str">
        <f t="shared" ref="MW68:OL68" ca="1" si="568">OFFSET(MW$5,$B68,0)</f>
        <v>-</v>
      </c>
      <c r="MX68" s="19" t="str">
        <f t="shared" ca="1" si="568"/>
        <v>-</v>
      </c>
      <c r="MY68" s="19" t="str">
        <f t="shared" ca="1" si="568"/>
        <v>-</v>
      </c>
      <c r="MZ68" s="19" t="str">
        <f t="shared" ca="1" si="568"/>
        <v>-</v>
      </c>
      <c r="NA68" s="19">
        <f t="shared" ca="1" si="568"/>
        <v>36.99</v>
      </c>
      <c r="NB68" s="19">
        <f t="shared" ca="1" si="568"/>
        <v>36.99</v>
      </c>
      <c r="NC68" s="19" t="str">
        <f t="shared" ca="1" si="568"/>
        <v>-</v>
      </c>
      <c r="ND68" s="19" t="str">
        <f t="shared" ca="1" si="568"/>
        <v>-</v>
      </c>
      <c r="NE68" s="19" t="str">
        <f t="shared" ca="1" si="568"/>
        <v>-</v>
      </c>
      <c r="NF68" s="19" t="str">
        <f t="shared" ca="1" si="568"/>
        <v>-</v>
      </c>
      <c r="NG68" s="19" t="str">
        <f t="shared" ca="1" si="568"/>
        <v>-</v>
      </c>
      <c r="NH68" s="19">
        <f t="shared" ca="1" si="568"/>
        <v>49.99</v>
      </c>
      <c r="NI68" s="19">
        <f t="shared" ca="1" si="568"/>
        <v>49.99</v>
      </c>
      <c r="NJ68" s="19">
        <f t="shared" ca="1" si="568"/>
        <v>49.99</v>
      </c>
      <c r="NK68" s="19">
        <f t="shared" ca="1" si="568"/>
        <v>49.99</v>
      </c>
      <c r="NL68" s="19">
        <f t="shared" ca="1" si="568"/>
        <v>49.99</v>
      </c>
      <c r="NM68" s="19">
        <f t="shared" ca="1" si="568"/>
        <v>49.99</v>
      </c>
      <c r="NN68" s="19">
        <f t="shared" ca="1" si="568"/>
        <v>49.99</v>
      </c>
      <c r="NO68" s="19">
        <f t="shared" ca="1" si="568"/>
        <v>49.99</v>
      </c>
      <c r="NP68" s="19">
        <f t="shared" ca="1" si="568"/>
        <v>412.99</v>
      </c>
      <c r="NQ68" s="19">
        <f t="shared" ca="1" si="568"/>
        <v>412.99</v>
      </c>
      <c r="NR68" s="19" t="str">
        <f t="shared" ca="1" si="568"/>
        <v>-</v>
      </c>
      <c r="NS68" s="19" t="str">
        <f t="shared" ca="1" si="568"/>
        <v>-</v>
      </c>
      <c r="NT68" s="19" t="str">
        <f t="shared" ca="1" si="568"/>
        <v>-</v>
      </c>
      <c r="NU68" s="19" t="str">
        <f t="shared" ca="1" si="568"/>
        <v>-</v>
      </c>
      <c r="NV68" s="19" t="str">
        <f t="shared" ca="1" si="568"/>
        <v>-</v>
      </c>
      <c r="NW68" s="19">
        <f t="shared" ca="1" si="568"/>
        <v>6.8900000000000006</v>
      </c>
      <c r="NX68" s="19">
        <f t="shared" ca="1" si="568"/>
        <v>6.8900000000000006</v>
      </c>
      <c r="NY68" s="19">
        <f t="shared" ca="1" si="568"/>
        <v>6.8900000000000006</v>
      </c>
      <c r="NZ68" s="19">
        <f t="shared" ca="1" si="568"/>
        <v>6.8900000000000006</v>
      </c>
      <c r="OA68" s="19">
        <f t="shared" ca="1" si="568"/>
        <v>6.8900000000000006</v>
      </c>
      <c r="OB68" s="19">
        <f t="shared" ca="1" si="568"/>
        <v>6.8900000000000006</v>
      </c>
      <c r="OC68" s="19">
        <f t="shared" ca="1" si="568"/>
        <v>6.8900000000000006</v>
      </c>
      <c r="OD68" s="19">
        <f t="shared" ca="1" si="568"/>
        <v>6.8900000000000006</v>
      </c>
      <c r="OE68" s="19">
        <f t="shared" ca="1" si="568"/>
        <v>346.99</v>
      </c>
      <c r="OF68" s="19">
        <f t="shared" ca="1" si="568"/>
        <v>346.99</v>
      </c>
      <c r="OG68" s="19" t="str">
        <f t="shared" ca="1" si="568"/>
        <v>-</v>
      </c>
      <c r="OH68" s="19" t="str">
        <f t="shared" ca="1" si="568"/>
        <v>-</v>
      </c>
      <c r="OI68" s="19" t="str">
        <f t="shared" ca="1" si="568"/>
        <v>-</v>
      </c>
      <c r="OJ68" s="19" t="str">
        <f t="shared" ca="1" si="568"/>
        <v>-</v>
      </c>
      <c r="OK68" s="19" t="str">
        <f t="shared" ca="1" si="568"/>
        <v>-</v>
      </c>
      <c r="OL68" s="19">
        <f t="shared" ca="1" si="568"/>
        <v>0</v>
      </c>
      <c r="OM68" s="24">
        <v>0</v>
      </c>
    </row>
    <row r="69" spans="1:403" outlineLevel="1">
      <c r="A69" s="21">
        <f t="shared" si="156"/>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0.257</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9"/>
      <c r="LM69" s="14"/>
      <c r="LN69" s="14"/>
      <c r="LO69" s="14"/>
      <c r="LP69" s="14"/>
      <c r="LQ69" s="14"/>
      <c r="LR69" s="14"/>
      <c r="LS69" s="14"/>
      <c r="LT69" s="14"/>
      <c r="LU69" s="14"/>
      <c r="LV69" s="14"/>
      <c r="LW69" s="14"/>
      <c r="LX69" s="14"/>
      <c r="LY69" s="14"/>
      <c r="LZ69" s="14"/>
      <c r="MA69" s="14"/>
      <c r="MB69" s="14"/>
      <c r="MC69" s="14"/>
      <c r="MD69" s="14"/>
      <c r="ME69" s="14"/>
      <c r="MF69" s="9"/>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24">
        <v>0</v>
      </c>
    </row>
    <row r="70" spans="1:403">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9"/>
      <c r="LM70" s="515"/>
      <c r="LN70" s="515"/>
      <c r="LO70" s="515"/>
      <c r="LP70" s="515"/>
      <c r="LQ70" s="515"/>
      <c r="LR70" s="515"/>
      <c r="LS70" s="515"/>
      <c r="LT70" s="515"/>
      <c r="LU70" s="515"/>
      <c r="LV70" s="515"/>
      <c r="LW70" s="515"/>
      <c r="LX70" s="515"/>
      <c r="LY70" s="515"/>
      <c r="LZ70" s="515"/>
      <c r="MA70" s="515"/>
      <c r="MB70" s="515"/>
      <c r="MC70" s="515"/>
      <c r="MD70" s="515"/>
      <c r="ME70" s="515"/>
      <c r="MF70" s="9"/>
      <c r="MG70" s="515"/>
      <c r="MH70" s="515"/>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24">
        <v>0</v>
      </c>
    </row>
    <row r="71" spans="1:403"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9"/>
      <c r="LM71" s="14"/>
      <c r="LN71" s="14"/>
      <c r="LO71" s="14"/>
      <c r="LP71" s="14"/>
      <c r="LQ71" s="14"/>
      <c r="LR71" s="14"/>
      <c r="LS71" s="14"/>
      <c r="LT71" s="14"/>
      <c r="LU71" s="14"/>
      <c r="LV71" s="14"/>
      <c r="LW71" s="14"/>
      <c r="LX71" s="14"/>
      <c r="LY71" s="14"/>
      <c r="LZ71" s="14"/>
      <c r="MA71" s="14"/>
      <c r="MB71" s="14"/>
      <c r="MC71" s="14"/>
      <c r="MD71" s="14"/>
      <c r="ME71" s="14"/>
      <c r="MF71" s="9"/>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24">
        <v>0</v>
      </c>
    </row>
    <row r="72" spans="1:403" outlineLevel="1">
      <c r="A72" s="21">
        <f t="shared" si="156"/>
        <v>67</v>
      </c>
      <c r="B72" s="29">
        <f>$A$14</f>
        <v>9</v>
      </c>
      <c r="C72">
        <v>203</v>
      </c>
      <c r="D72" s="144" t="str">
        <f t="shared" ref="D72:D77" si="569">INDEX(i.Region_Desc,$K72,1)</f>
        <v>GSM</v>
      </c>
      <c r="E72" t="b">
        <f t="shared" ref="E72:E76" si="570">$M72&lt;&gt;3</f>
        <v>1</v>
      </c>
      <c r="F72" t="b">
        <v>0</v>
      </c>
      <c r="G72" t="b">
        <f t="shared" ref="G72:G77" si="571">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2">INDEX(i.FlkStrctr,$M72,AG$7)</f>
        <v>2</v>
      </c>
      <c r="AH72" s="5">
        <f t="shared" si="572"/>
        <v>0</v>
      </c>
      <c r="AI72" s="5">
        <f t="shared" ref="AI72:AI77" si="573">INDEX(i.StdELMan,($K72-1)*12+($M72-1)*3+$N72,AI$7)</f>
        <v>1</v>
      </c>
      <c r="AJ72">
        <f t="shared" ref="AJ72:AJ77" si="574">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WP"&amp;TEXT($LU72*100,"000p")           &amp; " MP"&amp;TEXT($LV72*100,"000p")           &amp; " GP"&amp;TEXT($ME72*100,"000p")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75">INDEX(i.model_structure,$H72,AX$7)</f>
        <v>0</v>
      </c>
      <c r="AY72" s="5" t="str">
        <f t="shared" si="575"/>
        <v>-</v>
      </c>
      <c r="AZ72" s="5" t="b">
        <f t="shared" si="575"/>
        <v>0</v>
      </c>
      <c r="BA72" s="5" t="b">
        <f t="shared" si="575"/>
        <v>1</v>
      </c>
      <c r="BB72" s="5" t="b">
        <f t="shared" si="575"/>
        <v>1</v>
      </c>
      <c r="BC72" s="144">
        <f t="shared" si="575"/>
        <v>0</v>
      </c>
      <c r="BD72" s="19" t="b">
        <f t="shared" ref="BD72:BD77" ca="1" si="576">OFFSET(BD$5,$B72,0)</f>
        <v>1</v>
      </c>
      <c r="BE72" s="9"/>
      <c r="BF72" s="5" t="str">
        <f t="shared" ref="BF72:BF77" ca="1" si="577">IF($M72&lt;&gt;4,OFFSET(BF$5,$B72,0),1)</f>
        <v>-</v>
      </c>
      <c r="BG72" s="19" t="str">
        <f t="shared" ref="BG72:BI77" ca="1" si="578">OFFSET(BG$5,$B72,0)</f>
        <v>-</v>
      </c>
      <c r="BH72" s="19" t="str">
        <f t="shared" ca="1" si="578"/>
        <v>-</v>
      </c>
      <c r="BI72" s="19" t="str">
        <f t="shared" ca="1" si="578"/>
        <v>-</v>
      </c>
      <c r="BJ72" s="5" t="str">
        <f t="shared" ref="BJ72:BJ77" ca="1" si="579">IF($M72&lt;&gt;4,OFFSET(BJ$5,$B72,0),1)</f>
        <v>-</v>
      </c>
      <c r="BK72" s="19" t="str">
        <f t="shared" ref="BK72:BK77" ca="1" si="580">OFFSET(BK$5,$B72,0)</f>
        <v>-</v>
      </c>
      <c r="BL72" s="5" t="str">
        <f t="shared" ref="BL72:BL77" ca="1" si="581">IF($M72&lt;&gt;4,OFFSET(BL$5,$B72,0),1)</f>
        <v>-</v>
      </c>
      <c r="BM72" s="19" t="str">
        <f t="shared" ref="BM72:BO77" ca="1" si="582">OFFSET(BM$5,$B72,0)</f>
        <v>-</v>
      </c>
      <c r="BN72" s="19" t="str">
        <f t="shared" ca="1" si="582"/>
        <v>-</v>
      </c>
      <c r="BO72" s="19" t="str">
        <f t="shared" ca="1" si="582"/>
        <v>-</v>
      </c>
      <c r="BP72" s="5" t="str">
        <f t="shared" ref="BP72:BP77" ca="1" si="583">IF($M72&lt;&gt;4,OFFSET(BP$5,$B72,0),1)</f>
        <v>-</v>
      </c>
      <c r="BQ72" s="9"/>
      <c r="BR72" s="19" t="str">
        <f t="shared" ref="BR72:CA77" ca="1" si="584">OFFSET(BR$5,$B72,0)</f>
        <v>-</v>
      </c>
      <c r="BS72" s="19" t="str">
        <f t="shared" ca="1" si="584"/>
        <v>-</v>
      </c>
      <c r="BT72" s="19" t="str">
        <f t="shared" ca="1" si="584"/>
        <v>-</v>
      </c>
      <c r="BU72" s="19" t="str">
        <f t="shared" ca="1" si="584"/>
        <v>-</v>
      </c>
      <c r="BV72" s="19" t="str">
        <f t="shared" ca="1" si="584"/>
        <v>-</v>
      </c>
      <c r="BW72" s="19" t="str">
        <f t="shared" ca="1" si="584"/>
        <v>-</v>
      </c>
      <c r="BX72" s="19" t="str">
        <f t="shared" ca="1" si="584"/>
        <v>-</v>
      </c>
      <c r="BY72" s="19" t="str">
        <f t="shared" ca="1" si="584"/>
        <v>-</v>
      </c>
      <c r="BZ72" s="19" t="str">
        <f t="shared" ca="1" si="584"/>
        <v>-</v>
      </c>
      <c r="CA72" s="19" t="str">
        <f t="shared" ca="1" si="584"/>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85">OFFSET(CK$5,$B72,0)</f>
        <v>-</v>
      </c>
      <c r="CL72" s="19">
        <f t="shared" ca="1" si="585"/>
        <v>1</v>
      </c>
      <c r="CM72" s="19">
        <f t="shared" ca="1" si="585"/>
        <v>1</v>
      </c>
      <c r="CN72" s="9"/>
      <c r="CO72" s="444">
        <f t="shared" ref="CO72:CQ77" si="586">INDEX(i.UserPeriod0,$AI72,CO$7)</f>
        <v>652</v>
      </c>
      <c r="CP72" s="444">
        <f t="shared" si="586"/>
        <v>686</v>
      </c>
      <c r="CQ72" s="444">
        <f t="shared" si="586"/>
        <v>721</v>
      </c>
      <c r="CR72" s="152">
        <f t="shared" ref="CR72:CT77" si="587">7*INDEX(i.end_joining,1,CR$7+($AI72-1)*3)</f>
        <v>378</v>
      </c>
      <c r="CS72" s="152">
        <f t="shared" si="587"/>
        <v>413</v>
      </c>
      <c r="CT72" s="152">
        <f t="shared" si="587"/>
        <v>448</v>
      </c>
      <c r="CU72" s="19" t="str">
        <f t="shared" ref="CU72:DK77" ca="1" si="588">OFFSET(CU$5,$B72,0)</f>
        <v>-</v>
      </c>
      <c r="CV72" s="19" t="str">
        <f t="shared" ca="1" si="588"/>
        <v>-</v>
      </c>
      <c r="CW72" s="19" t="str">
        <f t="shared" ca="1" si="588"/>
        <v>-</v>
      </c>
      <c r="CX72" s="19" t="str">
        <f t="shared" ca="1" si="588"/>
        <v>-</v>
      </c>
      <c r="CY72" s="19" t="str">
        <f t="shared" ca="1" si="588"/>
        <v>-</v>
      </c>
      <c r="CZ72" s="19" t="b">
        <f t="shared" ca="1" si="588"/>
        <v>1</v>
      </c>
      <c r="DA72" s="19">
        <f t="shared" ca="1" si="588"/>
        <v>0</v>
      </c>
      <c r="DB72" s="19">
        <f t="shared" ca="1" si="588"/>
        <v>0</v>
      </c>
      <c r="DC72" s="19">
        <f t="shared" ca="1" si="588"/>
        <v>0</v>
      </c>
      <c r="DD72" s="19">
        <f t="shared" ca="1" si="588"/>
        <v>0</v>
      </c>
      <c r="DE72" s="19">
        <f t="shared" ca="1" si="588"/>
        <v>0</v>
      </c>
      <c r="DF72" s="19">
        <f t="shared" ca="1" si="588"/>
        <v>0</v>
      </c>
      <c r="DG72" s="19">
        <f t="shared" ca="1" si="588"/>
        <v>0</v>
      </c>
      <c r="DH72" s="19">
        <f t="shared" ca="1" si="588"/>
        <v>0</v>
      </c>
      <c r="DI72" s="19">
        <f t="shared" ca="1" si="588"/>
        <v>0</v>
      </c>
      <c r="DJ72" s="19">
        <f t="shared" ca="1" si="588"/>
        <v>0</v>
      </c>
      <c r="DK72" s="19">
        <f t="shared" ca="1" si="588"/>
        <v>0</v>
      </c>
      <c r="DL72" s="19">
        <f t="shared" ref="DL72:ES77" ca="1" si="589">OFFSET(DL$5,$B72,0)</f>
        <v>0</v>
      </c>
      <c r="DM72" s="19">
        <f t="shared" ca="1" si="589"/>
        <v>1</v>
      </c>
      <c r="DN72" s="19">
        <f t="shared" ca="1" si="589"/>
        <v>1</v>
      </c>
      <c r="DO72" s="19">
        <f t="shared" ca="1" si="589"/>
        <v>0</v>
      </c>
      <c r="DP72" s="19" t="str">
        <f t="shared" ca="1" si="589"/>
        <v>-</v>
      </c>
      <c r="DQ72" s="19" t="str">
        <f t="shared" ca="1" si="589"/>
        <v>-</v>
      </c>
      <c r="DR72" s="19" t="str">
        <f t="shared" ca="1" si="589"/>
        <v>-</v>
      </c>
      <c r="DS72" s="19" t="str">
        <f t="shared" ca="1" si="589"/>
        <v>-</v>
      </c>
      <c r="DT72" s="19" t="str">
        <f t="shared" ca="1" si="589"/>
        <v>-</v>
      </c>
      <c r="DU72" s="19">
        <f t="shared" ca="1" si="589"/>
        <v>0</v>
      </c>
      <c r="DV72" s="19" t="str">
        <f t="shared" ca="1" si="589"/>
        <v>-</v>
      </c>
      <c r="DW72" s="19" t="str">
        <f t="shared" ca="1" si="589"/>
        <v>-</v>
      </c>
      <c r="DX72" s="19" t="str">
        <f t="shared" ca="1" si="589"/>
        <v>-</v>
      </c>
      <c r="DY72" s="19" t="str">
        <f t="shared" ca="1" si="589"/>
        <v>-</v>
      </c>
      <c r="DZ72" s="19" t="str">
        <f t="shared" ca="1" si="589"/>
        <v>-</v>
      </c>
      <c r="EA72" s="19" t="str">
        <f t="shared" ca="1" si="589"/>
        <v>-</v>
      </c>
      <c r="EB72" s="19" t="str">
        <f t="shared" ca="1" si="589"/>
        <v>-</v>
      </c>
      <c r="EC72" s="19" t="str">
        <f t="shared" ca="1" si="589"/>
        <v>-</v>
      </c>
      <c r="ED72" s="19">
        <f t="shared" ca="1" si="589"/>
        <v>0</v>
      </c>
      <c r="EE72" s="19">
        <f t="shared" ca="1" si="589"/>
        <v>0</v>
      </c>
      <c r="EF72" s="19">
        <f t="shared" ca="1" si="589"/>
        <v>0</v>
      </c>
      <c r="EG72" s="19">
        <f t="shared" ca="1" si="589"/>
        <v>0</v>
      </c>
      <c r="EH72" s="19">
        <f t="shared" ca="1" si="589"/>
        <v>0</v>
      </c>
      <c r="EI72" s="19">
        <f t="shared" ca="1" si="589"/>
        <v>0</v>
      </c>
      <c r="EJ72" s="19">
        <f t="shared" ca="1" si="589"/>
        <v>0</v>
      </c>
      <c r="EK72" s="19">
        <f t="shared" ca="1" si="589"/>
        <v>0</v>
      </c>
      <c r="EL72" s="19">
        <f t="shared" ca="1" si="589"/>
        <v>0</v>
      </c>
      <c r="EM72" s="19">
        <f t="shared" ca="1" si="589"/>
        <v>0</v>
      </c>
      <c r="EN72" s="19">
        <f t="shared" ca="1" si="589"/>
        <v>0</v>
      </c>
      <c r="EO72" s="19">
        <f t="shared" ca="1" si="589"/>
        <v>0</v>
      </c>
      <c r="EP72" s="19">
        <f t="shared" ca="1" si="589"/>
        <v>0</v>
      </c>
      <c r="EQ72" s="19">
        <f t="shared" ca="1" si="589"/>
        <v>0</v>
      </c>
      <c r="ER72" s="19">
        <f t="shared" ca="1" si="589"/>
        <v>0</v>
      </c>
      <c r="ES72" s="19">
        <f t="shared" ca="1" si="589"/>
        <v>0</v>
      </c>
      <c r="ET72" s="19">
        <f t="shared" ref="ET72:FI76" ca="1" si="590">OFFSET(ET$5,$B72,0)</f>
        <v>0</v>
      </c>
      <c r="EU72" s="19">
        <f t="shared" ca="1" si="590"/>
        <v>0</v>
      </c>
      <c r="EV72" s="19">
        <f t="shared" ca="1" si="590"/>
        <v>0</v>
      </c>
      <c r="EW72" s="19">
        <f t="shared" ca="1" si="590"/>
        <v>0</v>
      </c>
      <c r="EX72" s="19">
        <f t="shared" ca="1" si="590"/>
        <v>0</v>
      </c>
      <c r="EY72" s="19">
        <f t="shared" ca="1" si="590"/>
        <v>0</v>
      </c>
      <c r="EZ72" s="19">
        <f t="shared" ca="1" si="590"/>
        <v>0</v>
      </c>
      <c r="FA72" s="19">
        <f t="shared" ca="1" si="590"/>
        <v>0</v>
      </c>
      <c r="FB72" s="19">
        <f t="shared" ca="1" si="590"/>
        <v>0</v>
      </c>
      <c r="FC72" s="19">
        <f t="shared" ca="1" si="590"/>
        <v>0</v>
      </c>
      <c r="FD72" s="19">
        <f t="shared" ca="1" si="590"/>
        <v>0</v>
      </c>
      <c r="FE72" s="19">
        <f t="shared" ca="1" si="590"/>
        <v>0</v>
      </c>
      <c r="FF72" s="19">
        <f t="shared" ca="1" si="590"/>
        <v>0</v>
      </c>
      <c r="FG72" s="19">
        <f t="shared" ca="1" si="590"/>
        <v>0</v>
      </c>
      <c r="FH72" s="19">
        <f t="shared" ca="1" si="590"/>
        <v>0</v>
      </c>
      <c r="FI72" s="19">
        <f t="shared" ca="1" si="590"/>
        <v>0</v>
      </c>
      <c r="FJ72" s="19">
        <f t="shared" ref="FJ72:HK75" ca="1" si="591">OFFSET(FJ$5,$B72,0)</f>
        <v>0</v>
      </c>
      <c r="FK72" s="19">
        <f t="shared" ca="1" si="591"/>
        <v>0</v>
      </c>
      <c r="FL72" s="19">
        <f t="shared" ca="1" si="591"/>
        <v>0</v>
      </c>
      <c r="FM72" s="19">
        <f t="shared" ca="1" si="591"/>
        <v>0</v>
      </c>
      <c r="FN72" s="19">
        <f t="shared" ca="1" si="591"/>
        <v>0</v>
      </c>
      <c r="FO72" s="19">
        <f t="shared" ca="1" si="591"/>
        <v>0</v>
      </c>
      <c r="FP72" s="19">
        <f t="shared" ca="1" si="591"/>
        <v>0</v>
      </c>
      <c r="FQ72" s="19">
        <f t="shared" ca="1" si="591"/>
        <v>0</v>
      </c>
      <c r="FR72" s="19">
        <f t="shared" ca="1" si="591"/>
        <v>0</v>
      </c>
      <c r="FS72" s="19">
        <f t="shared" ca="1" si="591"/>
        <v>0</v>
      </c>
      <c r="FT72" s="19">
        <f t="shared" ca="1" si="591"/>
        <v>0</v>
      </c>
      <c r="FU72" s="19">
        <f t="shared" ca="1" si="591"/>
        <v>0</v>
      </c>
      <c r="FV72" s="19">
        <f t="shared" ca="1" si="591"/>
        <v>0</v>
      </c>
      <c r="FW72" s="19">
        <f t="shared" ca="1" si="591"/>
        <v>0</v>
      </c>
      <c r="FX72" s="19">
        <f t="shared" ca="1" si="591"/>
        <v>0</v>
      </c>
      <c r="FY72" s="19">
        <f t="shared" ca="1" si="591"/>
        <v>0</v>
      </c>
      <c r="FZ72" s="19">
        <f t="shared" ca="1" si="591"/>
        <v>0</v>
      </c>
      <c r="GA72" s="19">
        <f t="shared" ca="1" si="591"/>
        <v>0</v>
      </c>
      <c r="GB72" s="19">
        <f t="shared" ca="1" si="591"/>
        <v>0</v>
      </c>
      <c r="GC72" s="19">
        <f t="shared" ca="1" si="591"/>
        <v>0</v>
      </c>
      <c r="GD72" s="19">
        <f t="shared" ca="1" si="591"/>
        <v>0</v>
      </c>
      <c r="GE72" s="19">
        <f t="shared" ca="1" si="591"/>
        <v>0</v>
      </c>
      <c r="GF72" s="19">
        <f t="shared" ca="1" si="591"/>
        <v>0</v>
      </c>
      <c r="GG72" s="19">
        <f t="shared" ca="1" si="591"/>
        <v>0</v>
      </c>
      <c r="GH72" s="19">
        <f t="shared" ca="1" si="591"/>
        <v>0</v>
      </c>
      <c r="GI72" s="19">
        <f t="shared" ca="1" si="591"/>
        <v>0</v>
      </c>
      <c r="GJ72" s="19">
        <f t="shared" ca="1" si="591"/>
        <v>0</v>
      </c>
      <c r="GK72" s="19">
        <f t="shared" ca="1" si="591"/>
        <v>0</v>
      </c>
      <c r="GL72" s="19">
        <f t="shared" ca="1" si="591"/>
        <v>0</v>
      </c>
      <c r="GM72" s="19">
        <f t="shared" ca="1" si="591"/>
        <v>0</v>
      </c>
      <c r="GN72" s="19">
        <f t="shared" ca="1" si="591"/>
        <v>0</v>
      </c>
      <c r="GO72" s="19">
        <f t="shared" ca="1" si="591"/>
        <v>0</v>
      </c>
      <c r="GP72" s="19">
        <f t="shared" ca="1" si="591"/>
        <v>0</v>
      </c>
      <c r="GQ72" s="19">
        <f t="shared" ca="1" si="591"/>
        <v>0</v>
      </c>
      <c r="GR72" s="19">
        <f t="shared" ca="1" si="591"/>
        <v>0</v>
      </c>
      <c r="GS72" s="19">
        <f t="shared" ca="1" si="591"/>
        <v>0</v>
      </c>
      <c r="GT72" s="19">
        <f t="shared" ca="1" si="591"/>
        <v>0</v>
      </c>
      <c r="GU72" s="19">
        <f t="shared" ca="1" si="591"/>
        <v>0</v>
      </c>
      <c r="GV72" s="19">
        <f t="shared" ca="1" si="591"/>
        <v>0</v>
      </c>
      <c r="GW72" s="19">
        <f t="shared" ca="1" si="591"/>
        <v>0</v>
      </c>
      <c r="GX72" s="19">
        <f t="shared" ca="1" si="591"/>
        <v>0</v>
      </c>
      <c r="GY72" s="19">
        <f t="shared" ca="1" si="591"/>
        <v>0</v>
      </c>
      <c r="GZ72" s="19">
        <f t="shared" ca="1" si="591"/>
        <v>0</v>
      </c>
      <c r="HA72" s="19">
        <f t="shared" ca="1" si="591"/>
        <v>0</v>
      </c>
      <c r="HB72" s="19">
        <f t="shared" ca="1" si="591"/>
        <v>0</v>
      </c>
      <c r="HC72" s="19">
        <f t="shared" ca="1" si="591"/>
        <v>0</v>
      </c>
      <c r="HD72" s="19">
        <f t="shared" ca="1" si="591"/>
        <v>0</v>
      </c>
      <c r="HE72" s="19">
        <f t="shared" ca="1" si="591"/>
        <v>0</v>
      </c>
      <c r="HF72" s="19">
        <f t="shared" ca="1" si="591"/>
        <v>0</v>
      </c>
      <c r="HG72" s="19">
        <f t="shared" ca="1" si="591"/>
        <v>0</v>
      </c>
      <c r="HH72" s="19">
        <f t="shared" ca="1" si="591"/>
        <v>0</v>
      </c>
      <c r="HI72" s="19">
        <f t="shared" ca="1" si="591"/>
        <v>0</v>
      </c>
      <c r="HJ72" s="19">
        <f t="shared" ca="1" si="591"/>
        <v>0</v>
      </c>
      <c r="HK72" s="19">
        <f t="shared" ca="1" si="591"/>
        <v>0</v>
      </c>
      <c r="HL72" s="19">
        <f t="shared" ref="HL72:ID74" ca="1" si="592">OFFSET(HL$5,$B72,0)</f>
        <v>0</v>
      </c>
      <c r="HM72" s="19">
        <f t="shared" ca="1" si="592"/>
        <v>0</v>
      </c>
      <c r="HN72" s="19">
        <f t="shared" ca="1" si="592"/>
        <v>0</v>
      </c>
      <c r="HO72" s="19">
        <f t="shared" ca="1" si="592"/>
        <v>0</v>
      </c>
      <c r="HP72" s="19">
        <f t="shared" ca="1" si="592"/>
        <v>0</v>
      </c>
      <c r="HQ72" s="19">
        <f t="shared" ca="1" si="592"/>
        <v>0</v>
      </c>
      <c r="HR72" s="19">
        <f t="shared" ca="1" si="592"/>
        <v>0</v>
      </c>
      <c r="HS72" s="19">
        <f t="shared" ca="1" si="592"/>
        <v>0</v>
      </c>
      <c r="HT72" s="19">
        <f t="shared" ca="1" si="592"/>
        <v>0</v>
      </c>
      <c r="HU72" s="19">
        <f t="shared" ca="1" si="592"/>
        <v>0</v>
      </c>
      <c r="HV72" s="19">
        <f t="shared" ca="1" si="592"/>
        <v>0</v>
      </c>
      <c r="HW72" s="19">
        <f t="shared" ca="1" si="592"/>
        <v>0</v>
      </c>
      <c r="HX72" s="19">
        <f t="shared" ca="1" si="592"/>
        <v>0</v>
      </c>
      <c r="HY72" s="19">
        <f t="shared" ca="1" si="592"/>
        <v>0</v>
      </c>
      <c r="HZ72" s="19">
        <f t="shared" ca="1" si="592"/>
        <v>0</v>
      </c>
      <c r="IA72" s="19">
        <f t="shared" ca="1" si="592"/>
        <v>0</v>
      </c>
      <c r="IB72" s="19">
        <f t="shared" ca="1" si="592"/>
        <v>0</v>
      </c>
      <c r="IC72" s="19">
        <f t="shared" ca="1" si="592"/>
        <v>0</v>
      </c>
      <c r="ID72" s="19">
        <f t="shared" ca="1" si="592"/>
        <v>0</v>
      </c>
      <c r="IE72" s="5">
        <f t="shared" ref="IE72:IE77" si="593">INDEX(i.TOL,$N72,IE$7)</f>
        <v>67</v>
      </c>
      <c r="IF72" s="9"/>
      <c r="IG72" s="5">
        <f t="shared" ref="IG72:IJ77" si="594">INDEX(i.FlkStrctr,$M72,IG$7)</f>
        <v>1</v>
      </c>
      <c r="IH72" s="5" t="b">
        <f t="shared" si="594"/>
        <v>0</v>
      </c>
      <c r="II72" s="19">
        <f t="shared" ref="II72:JI77" ca="1" si="595">OFFSET(II$5,$B72,0)</f>
        <v>0</v>
      </c>
      <c r="IJ72" s="5">
        <f t="shared" si="594"/>
        <v>55</v>
      </c>
      <c r="IK72" s="19">
        <f t="shared" ca="1" si="595"/>
        <v>1</v>
      </c>
      <c r="IL72" s="19">
        <f t="shared" ca="1" si="595"/>
        <v>0</v>
      </c>
      <c r="IM72" s="19">
        <f t="shared" ca="1" si="595"/>
        <v>0</v>
      </c>
      <c r="IN72" s="19">
        <f t="shared" ca="1" si="595"/>
        <v>0</v>
      </c>
      <c r="IO72" s="19">
        <f t="shared" ca="1" si="595"/>
        <v>0</v>
      </c>
      <c r="IP72" s="19">
        <f t="shared" ca="1" si="595"/>
        <v>0</v>
      </c>
      <c r="IQ72" s="19">
        <f t="shared" ca="1" si="595"/>
        <v>0</v>
      </c>
      <c r="IR72" s="19">
        <f t="shared" ca="1" si="595"/>
        <v>0</v>
      </c>
      <c r="IS72" s="19">
        <f t="shared" ca="1" si="595"/>
        <v>0</v>
      </c>
      <c r="IT72" s="19">
        <f t="shared" ca="1" si="595"/>
        <v>0</v>
      </c>
      <c r="IU72" s="19">
        <f t="shared" ca="1" si="595"/>
        <v>0</v>
      </c>
      <c r="IV72" s="19">
        <f t="shared" ca="1" si="595"/>
        <v>0</v>
      </c>
      <c r="IW72" s="19">
        <f t="shared" ca="1" si="595"/>
        <v>0</v>
      </c>
      <c r="IX72" s="19">
        <f t="shared" ca="1" si="595"/>
        <v>0</v>
      </c>
      <c r="IY72" s="19">
        <f t="shared" ca="1" si="595"/>
        <v>0</v>
      </c>
      <c r="IZ72" s="19">
        <f t="shared" ca="1" si="595"/>
        <v>0</v>
      </c>
      <c r="JA72" s="19">
        <f t="shared" ca="1" si="595"/>
        <v>0</v>
      </c>
      <c r="JB72" s="19">
        <f t="shared" ca="1" si="595"/>
        <v>0</v>
      </c>
      <c r="JC72" s="19">
        <f t="shared" ca="1" si="595"/>
        <v>0</v>
      </c>
      <c r="JD72" s="19">
        <f t="shared" ca="1" si="595"/>
        <v>0</v>
      </c>
      <c r="JE72" s="19">
        <f t="shared" ca="1" si="595"/>
        <v>0</v>
      </c>
      <c r="JF72" s="19">
        <f t="shared" ca="1" si="595"/>
        <v>0</v>
      </c>
      <c r="JG72" s="19">
        <f t="shared" ca="1" si="595"/>
        <v>1</v>
      </c>
      <c r="JH72" s="19">
        <f t="shared" ca="1" si="595"/>
        <v>0</v>
      </c>
      <c r="JI72" s="19">
        <f t="shared" ca="1" si="595"/>
        <v>1</v>
      </c>
      <c r="JJ72" s="9"/>
      <c r="JK72" s="5" t="b">
        <f t="shared" ref="JK72:JK77" ca="1" si="596">IF($L72&lt;&gt;0,INDEX(i.cropgraze_inc,$L72,JK$7),OFFSET(JK$5,$B72,0))</f>
        <v>0</v>
      </c>
      <c r="JL72" s="5" t="b">
        <f t="shared" ref="JL72:JN77" si="597">($N72=JL$11)</f>
        <v>0</v>
      </c>
      <c r="JM72" s="5" t="b">
        <f t="shared" si="597"/>
        <v>0</v>
      </c>
      <c r="JN72" s="5" t="b">
        <f t="shared" si="597"/>
        <v>1</v>
      </c>
      <c r="JO72" s="144">
        <f>$O72</f>
        <v>1</v>
      </c>
      <c r="JP72" s="144">
        <f t="shared" ref="JP72" si="598">$O72</f>
        <v>1</v>
      </c>
      <c r="JQ72" s="12" t="s">
        <v>34</v>
      </c>
      <c r="JR72" s="12" t="s">
        <v>34</v>
      </c>
      <c r="JS72" s="12" t="s">
        <v>34</v>
      </c>
      <c r="JT72" s="12" t="s">
        <v>34</v>
      </c>
      <c r="JU72" s="12">
        <v>1</v>
      </c>
      <c r="JV72" s="12">
        <v>0.66</v>
      </c>
      <c r="JW72" s="244" t="s">
        <v>34</v>
      </c>
      <c r="JX72" s="5" t="b" cm="1">
        <f t="array" ref="JX72">IF(OR(JY72:KF72&lt;&gt;"-"),TRUE,"-")</f>
        <v>1</v>
      </c>
      <c r="JY72" s="12">
        <v>2</v>
      </c>
      <c r="JZ72" s="12">
        <v>2</v>
      </c>
      <c r="KA72" s="12">
        <v>2</v>
      </c>
      <c r="KB72" s="12">
        <v>2</v>
      </c>
      <c r="KC72" s="12">
        <v>2</v>
      </c>
      <c r="KD72" s="12">
        <v>2</v>
      </c>
      <c r="KE72" s="12">
        <v>2</v>
      </c>
      <c r="KF72" s="12">
        <v>2</v>
      </c>
      <c r="KG72" s="5" t="str">
        <f t="array" ref="KG72">IF(OR(KH72:KN72&lt;&gt;"-"),TRUE,"-")</f>
        <v>-</v>
      </c>
      <c r="KH72" s="12" t="s">
        <v>34</v>
      </c>
      <c r="KI72" s="12" t="s">
        <v>34</v>
      </c>
      <c r="KJ72" s="12" t="s">
        <v>34</v>
      </c>
      <c r="KK72" s="12" t="s">
        <v>34</v>
      </c>
      <c r="KL72" s="12" t="s">
        <v>34</v>
      </c>
      <c r="KM72" s="12" t="s">
        <v>34</v>
      </c>
      <c r="KN72" s="12" t="s">
        <v>34</v>
      </c>
      <c r="KO72" s="12" t="b">
        <v>0</v>
      </c>
      <c r="KP72" s="144">
        <f t="shared" ref="KP72:KP77" si="599">IF($AI72=6,0,$KQ72)</f>
        <v>2</v>
      </c>
      <c r="KQ72" s="12">
        <v>2</v>
      </c>
      <c r="KR72" s="12" t="b">
        <v>0</v>
      </c>
      <c r="KS72" s="12" t="s">
        <v>34</v>
      </c>
      <c r="KT72" s="5" t="str">
        <f t="shared" ref="KT72:KW77" si="600">INDEX(i.FlkStrctr,$M72,KT$7)</f>
        <v>-</v>
      </c>
      <c r="KU72" s="5" t="str">
        <f t="shared" si="600"/>
        <v>-</v>
      </c>
      <c r="KV72" s="5" t="str">
        <f t="shared" si="600"/>
        <v>-</v>
      </c>
      <c r="KW72" s="5" t="str">
        <f t="shared" si="600"/>
        <v>-</v>
      </c>
      <c r="KX72" s="12" t="b">
        <v>0</v>
      </c>
      <c r="KY72" s="244" t="s">
        <v>34</v>
      </c>
      <c r="KZ72" s="244" t="s">
        <v>34</v>
      </c>
      <c r="LA72" s="12" t="b">
        <v>1</v>
      </c>
      <c r="LB72" s="12">
        <v>0.75</v>
      </c>
      <c r="LC72" s="144">
        <f>LB72</f>
        <v>0.75</v>
      </c>
      <c r="LD72" s="12">
        <v>0.99</v>
      </c>
      <c r="LE72" s="12">
        <v>0.5</v>
      </c>
      <c r="LF72" s="12">
        <v>0</v>
      </c>
      <c r="LG72" s="12">
        <v>0</v>
      </c>
      <c r="LH72" s="12" t="s">
        <v>34</v>
      </c>
      <c r="LI72" s="19" t="str">
        <f t="shared" ref="LI72:LJ72" ca="1" si="601">OFFSET(LI$5,$B72,0)</f>
        <v>-</v>
      </c>
      <c r="LJ72" s="19" t="str">
        <f t="shared" ca="1" si="601"/>
        <v>-</v>
      </c>
      <c r="LK72" s="5">
        <f t="shared" ref="LK72:LK77" si="602">INDEX(i.conservation,$W72+1,$N72)</f>
        <v>1</v>
      </c>
      <c r="LL72" s="9"/>
      <c r="LM72" s="19">
        <f t="shared" ref="LM72:LP77" ca="1" si="603">OFFSET(LM$5,$B72,0)</f>
        <v>70</v>
      </c>
      <c r="LN72" s="19">
        <f t="shared" ca="1" si="603"/>
        <v>50</v>
      </c>
      <c r="LO72" s="19">
        <f t="shared" ca="1" si="603"/>
        <v>80</v>
      </c>
      <c r="LP72" s="19">
        <f t="shared" ca="1" si="603"/>
        <v>50</v>
      </c>
      <c r="LQ72" s="5" t="b" cm="1">
        <f t="array" ref="LQ72">INDEX(i.meatgrid,$Q72,LQ$7)</f>
        <v>0</v>
      </c>
      <c r="LR72" s="5" t="b" cm="1">
        <f t="array" ref="LR72">INDEX(i.meatgrid,$Q72,LR$7)</f>
        <v>0</v>
      </c>
      <c r="LS72" s="5" cm="1">
        <f t="array" ref="LS72">INDEX(i.meatgrid,$Q72,LS$7)</f>
        <v>40</v>
      </c>
      <c r="LT72" s="5" t="str" cm="1">
        <f t="array" ref="LT72">INDEX(i.meatgrid,$Q72,LT$7)</f>
        <v>-</v>
      </c>
      <c r="LU72" s="19">
        <f t="shared" ref="LU72:LU77" ca="1" si="604">OFFSET(LU$5,$B72,0)</f>
        <v>1</v>
      </c>
      <c r="LV72" s="5">
        <f t="shared" ref="LV72:LV77" si="605">INDEX(i.MeatPrices,$S72,LV$7)</f>
        <v>1</v>
      </c>
      <c r="LW72" s="5" cm="1">
        <f t="array" ref="LW72">INDEX(i.meatgrid,$Q72,LW$7)</f>
        <v>1</v>
      </c>
      <c r="LX72" s="5" cm="1">
        <f t="array" ref="LX72">INDEX(i.meatgrid,$Q72,LX$7)</f>
        <v>0</v>
      </c>
      <c r="LY72" s="5" cm="1">
        <f t="array" ref="LY72">INDEX(i.meatgrid,$Q72,LY$7)</f>
        <v>0</v>
      </c>
      <c r="LZ72" s="5" cm="1">
        <f t="array" ref="LZ72">INDEX(i.meatgrid,$Q72,LZ$7)</f>
        <v>0</v>
      </c>
      <c r="MA72" s="5" cm="1">
        <f t="array" ref="MA72">INDEX(i.meatgrid,$Q72,MA$7)</f>
        <v>0</v>
      </c>
      <c r="MB72" s="5" cm="1">
        <f t="array" ref="MB72">INDEX(i.meatgrid,$Q72,MB$7)</f>
        <v>1</v>
      </c>
      <c r="MC72" s="5" cm="1">
        <f t="array" ref="MC72">INDEX(i.meatgrid,$Q72,MC$7)</f>
        <v>1</v>
      </c>
      <c r="MD72" s="5" cm="1">
        <f t="array" ref="MD72">INDEX(i.meatgrid,$Q72,MD$7)</f>
        <v>1</v>
      </c>
      <c r="ME72" s="19">
        <f t="shared" ref="ME72:ME77" ca="1" si="606">OFFSET(ME$5,$B72,0)</f>
        <v>1</v>
      </c>
      <c r="MF72" s="9"/>
      <c r="MG72" s="19" t="b">
        <f t="shared" ref="MG72:MV77" ca="1" si="607">OFFSET(MG$5,$B72,0)</f>
        <v>0</v>
      </c>
      <c r="MH72" s="19" t="b">
        <f t="shared" ca="1" si="607"/>
        <v>0</v>
      </c>
      <c r="MI72" s="19">
        <f ca="1">OFFSET(MI$5,$B72,0)</f>
        <v>1</v>
      </c>
      <c r="MJ72" s="19">
        <f t="shared" ref="MJ72:OL76" ca="1" si="608">OFFSET(MJ$5,$B72,0)</f>
        <v>0.75</v>
      </c>
      <c r="MK72" s="19">
        <f t="shared" ca="1" si="608"/>
        <v>0.75</v>
      </c>
      <c r="ML72" s="19">
        <f t="shared" ca="1" si="608"/>
        <v>0.8</v>
      </c>
      <c r="MM72" s="19">
        <f t="shared" ca="1" si="608"/>
        <v>0.82499999999999996</v>
      </c>
      <c r="MN72" s="19">
        <f t="shared" ca="1" si="608"/>
        <v>0.875</v>
      </c>
      <c r="MO72" s="19">
        <f t="shared" ca="1" si="608"/>
        <v>0.9</v>
      </c>
      <c r="MP72" s="19">
        <f t="shared" ca="1" si="608"/>
        <v>1</v>
      </c>
      <c r="MQ72" s="19">
        <f t="shared" ca="1" si="608"/>
        <v>0.875</v>
      </c>
      <c r="MR72" s="19" t="b">
        <f t="shared" ca="1" si="608"/>
        <v>1</v>
      </c>
      <c r="MS72" s="19">
        <f t="shared" ca="1" si="608"/>
        <v>74.989999999999995</v>
      </c>
      <c r="MT72" s="19" t="str">
        <f t="shared" ca="1" si="608"/>
        <v>-</v>
      </c>
      <c r="MU72" s="19" t="str">
        <f t="shared" ca="1" si="608"/>
        <v>-</v>
      </c>
      <c r="MV72" s="19" t="str">
        <f t="shared" ca="1" si="608"/>
        <v>-</v>
      </c>
      <c r="MW72" s="19" t="str">
        <f t="shared" ca="1" si="608"/>
        <v>-</v>
      </c>
      <c r="MX72" s="19" t="str">
        <f t="shared" ca="1" si="608"/>
        <v>-</v>
      </c>
      <c r="MY72" s="19" t="str">
        <f t="shared" ca="1" si="608"/>
        <v>-</v>
      </c>
      <c r="MZ72" s="19" t="str">
        <f t="shared" ca="1" si="608"/>
        <v>-</v>
      </c>
      <c r="NA72" s="19">
        <f t="shared" ca="1" si="608"/>
        <v>36.99</v>
      </c>
      <c r="NB72" s="19">
        <f t="shared" ca="1" si="608"/>
        <v>36.99</v>
      </c>
      <c r="NC72" s="19" t="str">
        <f t="shared" ca="1" si="608"/>
        <v>-</v>
      </c>
      <c r="ND72" s="19" t="str">
        <f t="shared" ca="1" si="608"/>
        <v>-</v>
      </c>
      <c r="NE72" s="19" t="str">
        <f t="shared" ca="1" si="608"/>
        <v>-</v>
      </c>
      <c r="NF72" s="19" t="str">
        <f t="shared" ca="1" si="608"/>
        <v>-</v>
      </c>
      <c r="NG72" s="19" t="str">
        <f t="shared" ca="1" si="608"/>
        <v>-</v>
      </c>
      <c r="NH72" s="19">
        <f t="shared" ca="1" si="608"/>
        <v>49.99</v>
      </c>
      <c r="NI72" s="19">
        <f t="shared" ca="1" si="608"/>
        <v>49.99</v>
      </c>
      <c r="NJ72" s="19">
        <f t="shared" ca="1" si="608"/>
        <v>49.99</v>
      </c>
      <c r="NK72" s="19">
        <f t="shared" ca="1" si="608"/>
        <v>49.99</v>
      </c>
      <c r="NL72" s="19">
        <f t="shared" ca="1" si="608"/>
        <v>49.99</v>
      </c>
      <c r="NM72" s="19">
        <f t="shared" ca="1" si="608"/>
        <v>49.99</v>
      </c>
      <c r="NN72" s="19">
        <f t="shared" ca="1" si="608"/>
        <v>49.99</v>
      </c>
      <c r="NO72" s="19">
        <f t="shared" ca="1" si="608"/>
        <v>49.99</v>
      </c>
      <c r="NP72" s="19">
        <f t="shared" ca="1" si="608"/>
        <v>412.99</v>
      </c>
      <c r="NQ72" s="19">
        <f t="shared" ca="1" si="608"/>
        <v>412.99</v>
      </c>
      <c r="NR72" s="19" t="str">
        <f t="shared" ca="1" si="608"/>
        <v>-</v>
      </c>
      <c r="NS72" s="19" t="str">
        <f t="shared" ca="1" si="608"/>
        <v>-</v>
      </c>
      <c r="NT72" s="19" t="str">
        <f t="shared" ca="1" si="608"/>
        <v>-</v>
      </c>
      <c r="NU72" s="19" t="str">
        <f t="shared" ca="1" si="608"/>
        <v>-</v>
      </c>
      <c r="NV72" s="19" t="str">
        <f t="shared" ca="1" si="608"/>
        <v>-</v>
      </c>
      <c r="NW72" s="19">
        <f t="shared" ca="1" si="608"/>
        <v>6.8900000000000006</v>
      </c>
      <c r="NX72" s="19">
        <f t="shared" ca="1" si="608"/>
        <v>6.8900000000000006</v>
      </c>
      <c r="NY72" s="19">
        <f t="shared" ca="1" si="608"/>
        <v>6.8900000000000006</v>
      </c>
      <c r="NZ72" s="19">
        <f t="shared" ca="1" si="608"/>
        <v>6.8900000000000006</v>
      </c>
      <c r="OA72" s="19">
        <f t="shared" ca="1" si="608"/>
        <v>6.8900000000000006</v>
      </c>
      <c r="OB72" s="19">
        <f t="shared" ca="1" si="608"/>
        <v>6.8900000000000006</v>
      </c>
      <c r="OC72" s="19">
        <f t="shared" ca="1" si="608"/>
        <v>6.8900000000000006</v>
      </c>
      <c r="OD72" s="19">
        <f t="shared" ca="1" si="608"/>
        <v>6.8900000000000006</v>
      </c>
      <c r="OE72" s="19">
        <f t="shared" ca="1" si="608"/>
        <v>346.99</v>
      </c>
      <c r="OF72" s="19">
        <f t="shared" ca="1" si="608"/>
        <v>346.99</v>
      </c>
      <c r="OG72" s="19" t="str">
        <f t="shared" ca="1" si="608"/>
        <v>-</v>
      </c>
      <c r="OH72" s="19" t="str">
        <f t="shared" ca="1" si="608"/>
        <v>-</v>
      </c>
      <c r="OI72" s="19" t="str">
        <f t="shared" ca="1" si="608"/>
        <v>-</v>
      </c>
      <c r="OJ72" s="19" t="str">
        <f t="shared" ca="1" si="608"/>
        <v>-</v>
      </c>
      <c r="OK72" s="19" t="str">
        <f t="shared" ca="1" si="608"/>
        <v>-</v>
      </c>
      <c r="OL72" s="19">
        <f t="shared" ca="1" si="608"/>
        <v>0</v>
      </c>
      <c r="OM72" s="24">
        <v>0</v>
      </c>
    </row>
    <row r="73" spans="1:403" outlineLevel="2">
      <c r="A73" s="21">
        <f t="shared" si="156"/>
        <v>68</v>
      </c>
      <c r="B73" s="29">
        <f ca="1">OFFSET(B73,-1,-1)</f>
        <v>67</v>
      </c>
      <c r="C73">
        <v>203</v>
      </c>
      <c r="D73" s="144" t="str">
        <f t="shared" ca="1" si="569"/>
        <v>GSM</v>
      </c>
      <c r="E73" t="b">
        <f t="shared" ca="1" si="570"/>
        <v>1</v>
      </c>
      <c r="F73" t="b">
        <v>0</v>
      </c>
      <c r="G73" t="b">
        <f t="shared" ca="1" si="571"/>
        <v>1</v>
      </c>
      <c r="H73" s="237">
        <f ca="1">OFFSET(H73,-1,0)</f>
        <v>2</v>
      </c>
      <c r="I73" s="237">
        <f t="shared" ref="I73:T77" ca="1" si="609">OFFSET(I73,-1,0)</f>
        <v>1</v>
      </c>
      <c r="J73" s="237" t="str">
        <f t="shared" ca="1" si="609"/>
        <v/>
      </c>
      <c r="K73" s="237">
        <f t="shared" ca="1" si="609"/>
        <v>2</v>
      </c>
      <c r="L73" s="237">
        <f t="shared" ca="1" si="609"/>
        <v>2</v>
      </c>
      <c r="M73" s="237">
        <f t="shared" ca="1" si="609"/>
        <v>2</v>
      </c>
      <c r="N73" s="237">
        <f t="shared" ca="1" si="609"/>
        <v>3</v>
      </c>
      <c r="O73" s="237">
        <f t="shared" ca="1" si="609"/>
        <v>1</v>
      </c>
      <c r="P73" s="237">
        <f t="shared" ca="1" si="609"/>
        <v>1</v>
      </c>
      <c r="Q73" s="237">
        <f t="shared" ca="1" si="609"/>
        <v>4</v>
      </c>
      <c r="R73" s="237">
        <f t="shared" ca="1" si="609"/>
        <v>1</v>
      </c>
      <c r="S73" s="237">
        <f t="shared" ca="1" si="609"/>
        <v>1</v>
      </c>
      <c r="T73" s="237">
        <f t="shared" ca="1" si="609"/>
        <v>1</v>
      </c>
      <c r="U73" s="275"/>
      <c r="V73" s="275"/>
      <c r="W73" s="237">
        <f t="shared" ref="W73:W77" ca="1" si="610">OFFSET(W73,-1,0)</f>
        <v>0</v>
      </c>
      <c r="X73" s="275"/>
      <c r="Y73" s="275">
        <f t="shared" ref="Y73:AE76" ca="1" si="611">OFFSET(Y73,-1,0)</f>
        <v>0</v>
      </c>
      <c r="Z73" s="275">
        <f t="shared" ca="1" si="611"/>
        <v>0</v>
      </c>
      <c r="AA73" s="275">
        <f t="shared" ca="1" si="611"/>
        <v>0</v>
      </c>
      <c r="AB73" s="275">
        <f t="shared" ca="1" si="611"/>
        <v>0</v>
      </c>
      <c r="AC73" s="275">
        <f t="shared" ca="1" si="611"/>
        <v>0</v>
      </c>
      <c r="AD73" s="275">
        <f t="shared" ca="1" si="611"/>
        <v>0</v>
      </c>
      <c r="AE73" s="275">
        <f t="shared" ca="1" si="611"/>
        <v>0</v>
      </c>
      <c r="AF73" s="144">
        <f ca="1">INDEX(CHOOSE($N73,DataAutumn!i.AdultDrys,DataWinter!i.AdultDrys,DataSpring!i.AdultDrys),1,$M73)</f>
        <v>3</v>
      </c>
      <c r="AG73" s="5">
        <f t="shared" ca="1" si="572"/>
        <v>2</v>
      </c>
      <c r="AH73" s="5">
        <f t="shared" ca="1" si="572"/>
        <v>0</v>
      </c>
      <c r="AI73" s="5">
        <f t="shared" ca="1" si="573"/>
        <v>1</v>
      </c>
      <c r="AJ73">
        <f t="shared" ca="1" si="574"/>
        <v>1</v>
      </c>
      <c r="AL73" s="231" t="str">
        <f ca="1">TEXT(LEFT(OFFSET(AL73,-1,0),5)+1,"00000")&amp;MID(OFFSET(AL73,-1,0),6,FIND(" ",OFFSET(AL73,-1,0),7)-5)
&amp; $D73           &amp; IF($IG73=0," FWM","")&amp;IF($IG73=1," MWM","")&amp;IF($IG73=5," Mat","")&amp;IF($IH73=TRUE,"&amp;BBT","    ")          &amp; " Day"&amp;INDEX(i.DOY,$N73,1)
&amp; " Scan"&amp;TEXT($O73,"0")        &amp;" "&amp; INDEX(DataMaster!$B$98:$B$103,$Q73,0)
&amp; " WP"&amp;TEXT($LU73*100,"000p")           &amp; " MP"&amp;TEXT($LV73*100,"000p")           &amp; " GP"&amp;TEXT($ME73*100,"000p")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75"/>
        <v>0</v>
      </c>
      <c r="AY73" s="5" t="str">
        <f t="shared" ca="1" si="575"/>
        <v>-</v>
      </c>
      <c r="AZ73" s="5" t="b">
        <f t="shared" ca="1" si="575"/>
        <v>0</v>
      </c>
      <c r="BA73" s="5" t="b">
        <f t="shared" ca="1" si="575"/>
        <v>1</v>
      </c>
      <c r="BB73" s="5" t="b">
        <f t="shared" ca="1" si="575"/>
        <v>1</v>
      </c>
      <c r="BC73" s="144">
        <f t="shared" ca="1" si="575"/>
        <v>0</v>
      </c>
      <c r="BD73" s="19" t="b">
        <f t="shared" ca="1" si="576"/>
        <v>1</v>
      </c>
      <c r="BE73" s="9"/>
      <c r="BF73" s="5" t="str">
        <f t="shared" ca="1" si="577"/>
        <v>-</v>
      </c>
      <c r="BG73" s="19" t="str">
        <f t="shared" ca="1" si="578"/>
        <v>-</v>
      </c>
      <c r="BH73" s="19" t="str">
        <f t="shared" ca="1" si="578"/>
        <v>-</v>
      </c>
      <c r="BI73" s="19" t="str">
        <f t="shared" ca="1" si="578"/>
        <v>-</v>
      </c>
      <c r="BJ73" s="5" t="str">
        <f t="shared" ca="1" si="579"/>
        <v>-</v>
      </c>
      <c r="BK73" s="19" t="str">
        <f t="shared" ca="1" si="580"/>
        <v>-</v>
      </c>
      <c r="BL73" s="5" t="str">
        <f t="shared" ca="1" si="581"/>
        <v>-</v>
      </c>
      <c r="BM73" s="19" t="str">
        <f t="shared" ca="1" si="582"/>
        <v>-</v>
      </c>
      <c r="BN73" s="19" t="str">
        <f t="shared" ca="1" si="582"/>
        <v>-</v>
      </c>
      <c r="BO73" s="19" t="str">
        <f t="shared" ca="1" si="582"/>
        <v>-</v>
      </c>
      <c r="BP73" s="5" t="str">
        <f t="shared" ca="1" si="583"/>
        <v>-</v>
      </c>
      <c r="BQ73" s="9"/>
      <c r="BR73" s="19" t="str">
        <f t="shared" ca="1" si="584"/>
        <v>-</v>
      </c>
      <c r="BS73" s="19" t="str">
        <f t="shared" ca="1" si="584"/>
        <v>-</v>
      </c>
      <c r="BT73" s="19" t="str">
        <f t="shared" ca="1" si="584"/>
        <v>-</v>
      </c>
      <c r="BU73" s="19" t="str">
        <f t="shared" ca="1" si="584"/>
        <v>-</v>
      </c>
      <c r="BV73" s="19" t="str">
        <f t="shared" ca="1" si="584"/>
        <v>-</v>
      </c>
      <c r="BW73" s="19" t="str">
        <f t="shared" ca="1" si="584"/>
        <v>-</v>
      </c>
      <c r="BX73" s="19" t="str">
        <f t="shared" ca="1" si="584"/>
        <v>-</v>
      </c>
      <c r="BY73" s="19" t="str">
        <f t="shared" ca="1" si="584"/>
        <v>-</v>
      </c>
      <c r="BZ73" s="19" t="str">
        <f t="shared" ca="1" si="584"/>
        <v>-</v>
      </c>
      <c r="CA73" s="19" t="str">
        <f t="shared" ca="1" si="584"/>
        <v>-</v>
      </c>
      <c r="CB73" s="9"/>
      <c r="CC73" s="12" t="b">
        <v>1</v>
      </c>
      <c r="CD73" s="12" t="b">
        <v>0</v>
      </c>
      <c r="CE73" s="12" t="b">
        <v>1</v>
      </c>
      <c r="CF73" s="12">
        <f ca="1">VALUE($K73&amp;$M73&amp;$N73&amp;$Q73&amp;$S73&amp;"01")</f>
        <v>2234101</v>
      </c>
      <c r="CG73" s="12" t="b">
        <v>0</v>
      </c>
      <c r="CH73" s="12" t="s">
        <v>34</v>
      </c>
      <c r="CI73" s="19" t="b">
        <f t="shared" ref="CI73:CM77" ca="1" si="612">OFFSET(CI$5,$B73,0)</f>
        <v>1</v>
      </c>
      <c r="CJ73" s="12">
        <f ca="1">VALUE($K73&amp;$M73&amp;$N73&amp;$Q73&amp;$S73&amp;"02")</f>
        <v>2234102</v>
      </c>
      <c r="CK73" s="19" t="str">
        <f t="shared" ca="1" si="612"/>
        <v>-</v>
      </c>
      <c r="CL73" s="19">
        <f t="shared" ca="1" si="612"/>
        <v>1</v>
      </c>
      <c r="CM73" s="19">
        <f t="shared" ca="1" si="612"/>
        <v>1</v>
      </c>
      <c r="CN73" s="9"/>
      <c r="CO73" s="444">
        <f t="shared" ca="1" si="586"/>
        <v>652</v>
      </c>
      <c r="CP73" s="444">
        <f t="shared" ca="1" si="586"/>
        <v>686</v>
      </c>
      <c r="CQ73" s="444">
        <f t="shared" ca="1" si="586"/>
        <v>721</v>
      </c>
      <c r="CR73" s="152">
        <f t="shared" ca="1" si="587"/>
        <v>378</v>
      </c>
      <c r="CS73" s="152">
        <f t="shared" ca="1" si="587"/>
        <v>413</v>
      </c>
      <c r="CT73" s="152">
        <f t="shared" ca="1" si="587"/>
        <v>448</v>
      </c>
      <c r="CU73" s="19" t="str">
        <f t="shared" ca="1" si="588"/>
        <v>-</v>
      </c>
      <c r="CV73" s="12" t="b">
        <v>0</v>
      </c>
      <c r="CW73" s="12" t="b">
        <v>0</v>
      </c>
      <c r="CX73" s="12" t="b">
        <v>0</v>
      </c>
      <c r="CY73" s="12" t="b">
        <v>0</v>
      </c>
      <c r="CZ73" s="19" t="b">
        <f t="shared" ca="1" si="588"/>
        <v>1</v>
      </c>
      <c r="DA73" s="19">
        <f t="shared" ca="1" si="588"/>
        <v>0</v>
      </c>
      <c r="DB73" s="19">
        <f t="shared" ca="1" si="588"/>
        <v>0</v>
      </c>
      <c r="DC73" s="19">
        <f t="shared" ca="1" si="588"/>
        <v>0</v>
      </c>
      <c r="DD73" s="19">
        <f t="shared" ca="1" si="588"/>
        <v>0</v>
      </c>
      <c r="DE73" s="19">
        <f t="shared" ca="1" si="588"/>
        <v>0</v>
      </c>
      <c r="DF73" s="19">
        <f t="shared" ca="1" si="588"/>
        <v>0</v>
      </c>
      <c r="DG73" s="19">
        <f t="shared" ca="1" si="588"/>
        <v>0</v>
      </c>
      <c r="DH73" s="19">
        <f t="shared" ca="1" si="588"/>
        <v>0</v>
      </c>
      <c r="DI73" s="19">
        <f t="shared" ca="1" si="588"/>
        <v>0</v>
      </c>
      <c r="DJ73" s="19">
        <f t="shared" ca="1" si="588"/>
        <v>0</v>
      </c>
      <c r="DK73" s="19">
        <f t="shared" ca="1" si="588"/>
        <v>0</v>
      </c>
      <c r="DL73" s="19">
        <f t="shared" ca="1" si="589"/>
        <v>0</v>
      </c>
      <c r="DM73" s="12">
        <v>3</v>
      </c>
      <c r="DN73" s="12">
        <v>3</v>
      </c>
      <c r="DO73" s="12">
        <v>0</v>
      </c>
      <c r="DP73" s="12">
        <v>2</v>
      </c>
      <c r="DQ73" s="12">
        <v>-2</v>
      </c>
      <c r="DR73" s="19" t="str">
        <f t="shared" ca="1" si="589"/>
        <v>-</v>
      </c>
      <c r="DS73" s="19" t="str">
        <f t="shared" ca="1" si="589"/>
        <v>-</v>
      </c>
      <c r="DT73" s="19" t="str">
        <f t="shared" ca="1" si="589"/>
        <v>-</v>
      </c>
      <c r="DU73" s="251">
        <f t="shared" ref="DU73:DU76" si="613">DO73</f>
        <v>0</v>
      </c>
      <c r="DV73" s="251">
        <f>DP73</f>
        <v>2</v>
      </c>
      <c r="DW73" s="251">
        <f t="shared" ref="DW73:DW76" si="614">DQ73</f>
        <v>-2</v>
      </c>
      <c r="DX73" s="19" t="str">
        <f t="shared" ca="1" si="589"/>
        <v>-</v>
      </c>
      <c r="DY73" s="19" t="str">
        <f t="shared" ca="1" si="589"/>
        <v>-</v>
      </c>
      <c r="DZ73" s="19" t="str">
        <f t="shared" ca="1" si="589"/>
        <v>-</v>
      </c>
      <c r="EA73" s="19" t="str">
        <f t="shared" ca="1" si="589"/>
        <v>-</v>
      </c>
      <c r="EB73" s="19" t="str">
        <f t="shared" ca="1" si="589"/>
        <v>-</v>
      </c>
      <c r="EC73" s="19" t="str">
        <f t="shared" ca="1" si="589"/>
        <v>-</v>
      </c>
      <c r="ED73" s="19">
        <f t="shared" ca="1" si="589"/>
        <v>0</v>
      </c>
      <c r="EE73" s="19">
        <f t="shared" ca="1" si="589"/>
        <v>0</v>
      </c>
      <c r="EF73" s="19">
        <f t="shared" ca="1" si="589"/>
        <v>0</v>
      </c>
      <c r="EG73" s="19">
        <f t="shared" ca="1" si="589"/>
        <v>0</v>
      </c>
      <c r="EH73" s="19">
        <f t="shared" ca="1" si="589"/>
        <v>0</v>
      </c>
      <c r="EI73" s="19">
        <f t="shared" ca="1" si="589"/>
        <v>0</v>
      </c>
      <c r="EJ73" s="19">
        <f t="shared" ca="1" si="589"/>
        <v>0</v>
      </c>
      <c r="EK73" s="19">
        <f t="shared" ca="1" si="589"/>
        <v>0</v>
      </c>
      <c r="EL73" s="19">
        <f t="shared" ca="1" si="589"/>
        <v>0</v>
      </c>
      <c r="EM73" s="19">
        <f t="shared" ca="1" si="589"/>
        <v>0</v>
      </c>
      <c r="EN73" s="19">
        <f t="shared" ca="1" si="589"/>
        <v>0</v>
      </c>
      <c r="EO73" s="19">
        <f t="shared" ca="1" si="589"/>
        <v>0</v>
      </c>
      <c r="EP73" s="19">
        <f t="shared" ca="1" si="589"/>
        <v>0</v>
      </c>
      <c r="EQ73" s="19">
        <f t="shared" ca="1" si="589"/>
        <v>0</v>
      </c>
      <c r="ER73" s="19">
        <f t="shared" ca="1" si="589"/>
        <v>0</v>
      </c>
      <c r="ES73" s="19">
        <f t="shared" ca="1" si="589"/>
        <v>0</v>
      </c>
      <c r="ET73" s="19">
        <f t="shared" ca="1" si="590"/>
        <v>0</v>
      </c>
      <c r="EU73" s="19">
        <f t="shared" ca="1" si="590"/>
        <v>0</v>
      </c>
      <c r="EV73" s="19">
        <f t="shared" ca="1" si="590"/>
        <v>0</v>
      </c>
      <c r="EW73" s="19">
        <f t="shared" ca="1" si="590"/>
        <v>0</v>
      </c>
      <c r="EX73" s="19">
        <f t="shared" ca="1" si="590"/>
        <v>0</v>
      </c>
      <c r="EY73" s="19">
        <f t="shared" ca="1" si="590"/>
        <v>0</v>
      </c>
      <c r="EZ73" s="19">
        <f t="shared" ca="1" si="590"/>
        <v>0</v>
      </c>
      <c r="FA73" s="19">
        <f t="shared" ca="1" si="590"/>
        <v>0</v>
      </c>
      <c r="FB73" s="19">
        <f t="shared" ca="1" si="590"/>
        <v>0</v>
      </c>
      <c r="FC73" s="19">
        <f t="shared" ca="1" si="590"/>
        <v>0</v>
      </c>
      <c r="FD73" s="19">
        <f t="shared" ca="1" si="590"/>
        <v>0</v>
      </c>
      <c r="FE73" s="19">
        <f t="shared" ca="1" si="590"/>
        <v>0</v>
      </c>
      <c r="FF73" s="19">
        <f t="shared" ca="1" si="590"/>
        <v>0</v>
      </c>
      <c r="FG73" s="19">
        <f t="shared" ca="1" si="590"/>
        <v>0</v>
      </c>
      <c r="FH73" s="19">
        <f t="shared" ca="1" si="590"/>
        <v>0</v>
      </c>
      <c r="FI73" s="19">
        <f t="shared" ca="1" si="590"/>
        <v>0</v>
      </c>
      <c r="FJ73" s="19">
        <f t="shared" ca="1" si="591"/>
        <v>0</v>
      </c>
      <c r="FK73" s="19">
        <f t="shared" ca="1" si="591"/>
        <v>0</v>
      </c>
      <c r="FL73" s="19">
        <f t="shared" ca="1" si="591"/>
        <v>0</v>
      </c>
      <c r="FM73" s="19">
        <f t="shared" ca="1" si="591"/>
        <v>0</v>
      </c>
      <c r="FN73" s="19">
        <f t="shared" ca="1" si="591"/>
        <v>0</v>
      </c>
      <c r="FO73" s="19">
        <f t="shared" ca="1" si="591"/>
        <v>0</v>
      </c>
      <c r="FP73" s="19">
        <f t="shared" ca="1" si="591"/>
        <v>0</v>
      </c>
      <c r="FQ73" s="19">
        <f t="shared" ca="1" si="591"/>
        <v>0</v>
      </c>
      <c r="FR73" s="19">
        <f t="shared" ca="1" si="591"/>
        <v>0</v>
      </c>
      <c r="FS73" s="19">
        <f t="shared" ca="1" si="591"/>
        <v>0</v>
      </c>
      <c r="FT73" s="19">
        <f t="shared" ca="1" si="591"/>
        <v>0</v>
      </c>
      <c r="FU73" s="19">
        <f t="shared" ca="1" si="591"/>
        <v>0</v>
      </c>
      <c r="FV73" s="19">
        <f t="shared" ca="1" si="591"/>
        <v>0</v>
      </c>
      <c r="FW73" s="19">
        <f t="shared" ca="1" si="591"/>
        <v>0</v>
      </c>
      <c r="FX73" s="19">
        <f t="shared" ca="1" si="591"/>
        <v>0</v>
      </c>
      <c r="FY73" s="19">
        <f t="shared" ca="1" si="591"/>
        <v>0</v>
      </c>
      <c r="FZ73" s="19">
        <f t="shared" ca="1" si="591"/>
        <v>0</v>
      </c>
      <c r="GA73" s="19">
        <f t="shared" ca="1" si="591"/>
        <v>0</v>
      </c>
      <c r="GB73" s="19">
        <f t="shared" ca="1" si="591"/>
        <v>0</v>
      </c>
      <c r="GC73" s="19">
        <f t="shared" ca="1" si="591"/>
        <v>0</v>
      </c>
      <c r="GD73" s="19">
        <f t="shared" ca="1" si="591"/>
        <v>0</v>
      </c>
      <c r="GE73" s="19">
        <f t="shared" ca="1" si="591"/>
        <v>0</v>
      </c>
      <c r="GF73" s="19">
        <f t="shared" ca="1" si="591"/>
        <v>0</v>
      </c>
      <c r="GG73" s="19">
        <f t="shared" ca="1" si="591"/>
        <v>0</v>
      </c>
      <c r="GH73" s="19">
        <f t="shared" ca="1" si="591"/>
        <v>0</v>
      </c>
      <c r="GI73" s="19">
        <f t="shared" ca="1" si="591"/>
        <v>0</v>
      </c>
      <c r="GJ73" s="19">
        <f t="shared" ca="1" si="591"/>
        <v>0</v>
      </c>
      <c r="GK73" s="19">
        <f t="shared" ca="1" si="591"/>
        <v>0</v>
      </c>
      <c r="GL73" s="19">
        <f t="shared" ca="1" si="591"/>
        <v>0</v>
      </c>
      <c r="GM73" s="19">
        <f t="shared" ca="1" si="591"/>
        <v>0</v>
      </c>
      <c r="GN73" s="19">
        <f t="shared" ca="1" si="591"/>
        <v>0</v>
      </c>
      <c r="GO73" s="19">
        <f t="shared" ca="1" si="591"/>
        <v>0</v>
      </c>
      <c r="GP73" s="19">
        <f t="shared" ca="1" si="591"/>
        <v>0</v>
      </c>
      <c r="GQ73" s="19">
        <f t="shared" ca="1" si="591"/>
        <v>0</v>
      </c>
      <c r="GR73" s="19">
        <f t="shared" ca="1" si="591"/>
        <v>0</v>
      </c>
      <c r="GS73" s="19">
        <f t="shared" ca="1" si="591"/>
        <v>0</v>
      </c>
      <c r="GT73" s="19">
        <f t="shared" ca="1" si="591"/>
        <v>0</v>
      </c>
      <c r="GU73" s="19">
        <f t="shared" ca="1" si="591"/>
        <v>0</v>
      </c>
      <c r="GV73" s="19">
        <f t="shared" ca="1" si="591"/>
        <v>0</v>
      </c>
      <c r="GW73" s="19">
        <f t="shared" ca="1" si="591"/>
        <v>0</v>
      </c>
      <c r="GX73" s="19">
        <f t="shared" ca="1" si="591"/>
        <v>0</v>
      </c>
      <c r="GY73" s="19">
        <f t="shared" ca="1" si="591"/>
        <v>0</v>
      </c>
      <c r="GZ73" s="19">
        <f t="shared" ca="1" si="591"/>
        <v>0</v>
      </c>
      <c r="HA73" s="19">
        <f t="shared" ca="1" si="591"/>
        <v>0</v>
      </c>
      <c r="HB73" s="19">
        <f t="shared" ca="1" si="591"/>
        <v>0</v>
      </c>
      <c r="HC73" s="19">
        <f t="shared" ca="1" si="591"/>
        <v>0</v>
      </c>
      <c r="HD73" s="19">
        <f t="shared" ca="1" si="591"/>
        <v>0</v>
      </c>
      <c r="HE73" s="19">
        <f t="shared" ca="1" si="591"/>
        <v>0</v>
      </c>
      <c r="HF73" s="19">
        <f t="shared" ca="1" si="591"/>
        <v>0</v>
      </c>
      <c r="HG73" s="19">
        <f t="shared" ca="1" si="591"/>
        <v>0</v>
      </c>
      <c r="HH73" s="19">
        <f t="shared" ca="1" si="591"/>
        <v>0</v>
      </c>
      <c r="HI73" s="19">
        <f t="shared" ca="1" si="591"/>
        <v>0</v>
      </c>
      <c r="HJ73" s="19">
        <f t="shared" ca="1" si="591"/>
        <v>0</v>
      </c>
      <c r="HK73" s="19">
        <f t="shared" ca="1" si="591"/>
        <v>0</v>
      </c>
      <c r="HL73" s="19">
        <f t="shared" ca="1" si="592"/>
        <v>0</v>
      </c>
      <c r="HM73" s="19">
        <f t="shared" ca="1" si="592"/>
        <v>0</v>
      </c>
      <c r="HN73" s="19">
        <f t="shared" ca="1" si="592"/>
        <v>0</v>
      </c>
      <c r="HO73" s="19">
        <f t="shared" ca="1" si="592"/>
        <v>0</v>
      </c>
      <c r="HP73" s="19">
        <f t="shared" ca="1" si="592"/>
        <v>0</v>
      </c>
      <c r="HQ73" s="19">
        <f t="shared" ca="1" si="592"/>
        <v>0</v>
      </c>
      <c r="HR73" s="19">
        <f t="shared" ca="1" si="592"/>
        <v>0</v>
      </c>
      <c r="HS73" s="19">
        <f t="shared" ca="1" si="592"/>
        <v>0</v>
      </c>
      <c r="HT73" s="19">
        <f t="shared" ca="1" si="592"/>
        <v>0</v>
      </c>
      <c r="HU73" s="19">
        <f t="shared" ca="1" si="592"/>
        <v>0</v>
      </c>
      <c r="HV73" s="19">
        <f t="shared" ca="1" si="592"/>
        <v>0</v>
      </c>
      <c r="HW73" s="19">
        <f t="shared" ca="1" si="592"/>
        <v>0</v>
      </c>
      <c r="HX73" s="19">
        <f t="shared" ca="1" si="592"/>
        <v>0</v>
      </c>
      <c r="HY73" s="19">
        <f t="shared" ca="1" si="592"/>
        <v>0</v>
      </c>
      <c r="HZ73" s="19">
        <f t="shared" ca="1" si="592"/>
        <v>0</v>
      </c>
      <c r="IA73" s="19">
        <f t="shared" ca="1" si="592"/>
        <v>0</v>
      </c>
      <c r="IB73" s="19">
        <f t="shared" ca="1" si="592"/>
        <v>0</v>
      </c>
      <c r="IC73" s="19">
        <f t="shared" ca="1" si="592"/>
        <v>0</v>
      </c>
      <c r="ID73" s="19">
        <f t="shared" ca="1" si="592"/>
        <v>0</v>
      </c>
      <c r="IE73" s="5">
        <f t="shared" ca="1" si="593"/>
        <v>67</v>
      </c>
      <c r="IF73" s="9"/>
      <c r="IG73" s="5">
        <f t="shared" ca="1" si="594"/>
        <v>1</v>
      </c>
      <c r="IH73" s="5" t="b">
        <f t="shared" ca="1" si="594"/>
        <v>0</v>
      </c>
      <c r="II73" s="19">
        <f t="shared" ca="1" si="595"/>
        <v>0</v>
      </c>
      <c r="IJ73" s="5">
        <f t="shared" ca="1" si="594"/>
        <v>55</v>
      </c>
      <c r="IK73" s="19">
        <f t="shared" ca="1" si="595"/>
        <v>1</v>
      </c>
      <c r="IL73" s="19">
        <f t="shared" ca="1" si="595"/>
        <v>0</v>
      </c>
      <c r="IM73" s="19">
        <f t="shared" ca="1" si="595"/>
        <v>0</v>
      </c>
      <c r="IN73" s="19">
        <f t="shared" ca="1" si="595"/>
        <v>0</v>
      </c>
      <c r="IO73" s="19">
        <f t="shared" ca="1" si="595"/>
        <v>0</v>
      </c>
      <c r="IP73" s="19">
        <f t="shared" ca="1" si="595"/>
        <v>0</v>
      </c>
      <c r="IQ73" s="19">
        <f t="shared" ca="1" si="595"/>
        <v>0</v>
      </c>
      <c r="IR73" s="19">
        <f t="shared" ca="1" si="595"/>
        <v>0</v>
      </c>
      <c r="IS73" s="19">
        <f t="shared" ca="1" si="595"/>
        <v>0</v>
      </c>
      <c r="IT73" s="19">
        <f t="shared" ca="1" si="595"/>
        <v>0</v>
      </c>
      <c r="IU73" s="19">
        <f t="shared" ca="1" si="595"/>
        <v>0</v>
      </c>
      <c r="IV73" s="19">
        <f t="shared" ca="1" si="595"/>
        <v>0</v>
      </c>
      <c r="IW73" s="19">
        <f t="shared" ca="1" si="595"/>
        <v>0</v>
      </c>
      <c r="IX73" s="19">
        <f t="shared" ca="1" si="595"/>
        <v>0</v>
      </c>
      <c r="IY73" s="19">
        <f t="shared" ca="1" si="595"/>
        <v>0</v>
      </c>
      <c r="IZ73" s="19">
        <f t="shared" ca="1" si="595"/>
        <v>0</v>
      </c>
      <c r="JA73" s="19">
        <f t="shared" ca="1" si="595"/>
        <v>0</v>
      </c>
      <c r="JB73" s="19">
        <f t="shared" ca="1" si="595"/>
        <v>0</v>
      </c>
      <c r="JC73" s="19">
        <f t="shared" ca="1" si="595"/>
        <v>0</v>
      </c>
      <c r="JD73" s="19">
        <f t="shared" ca="1" si="595"/>
        <v>0</v>
      </c>
      <c r="JE73" s="19">
        <f t="shared" ca="1" si="595"/>
        <v>0</v>
      </c>
      <c r="JF73" s="19">
        <f t="shared" ca="1" si="595"/>
        <v>0</v>
      </c>
      <c r="JG73" s="19">
        <f t="shared" ca="1" si="595"/>
        <v>1</v>
      </c>
      <c r="JH73" s="19">
        <f t="shared" ca="1" si="595"/>
        <v>0</v>
      </c>
      <c r="JI73" s="19">
        <f t="shared" ca="1" si="595"/>
        <v>1</v>
      </c>
      <c r="JJ73" s="9"/>
      <c r="JK73" s="5" t="b">
        <f t="shared" ca="1" si="596"/>
        <v>0</v>
      </c>
      <c r="JL73" s="5" t="b">
        <f t="shared" ca="1" si="597"/>
        <v>0</v>
      </c>
      <c r="JM73" s="5" t="b">
        <f t="shared" ca="1" si="597"/>
        <v>0</v>
      </c>
      <c r="JN73" s="5" t="b">
        <f t="shared" ca="1" si="597"/>
        <v>1</v>
      </c>
      <c r="JO73" s="144">
        <f t="shared" ref="JO73:JP77" ca="1" si="615">$O73</f>
        <v>1</v>
      </c>
      <c r="JP73" s="144">
        <f t="shared" ca="1" si="615"/>
        <v>1</v>
      </c>
      <c r="JQ73" s="19" t="str">
        <f t="shared" ref="JQ73:JW77" ca="1" si="616">OFFSET(JQ$5,$B73,0)</f>
        <v>-</v>
      </c>
      <c r="JR73" s="19" t="str">
        <f t="shared" ca="1" si="616"/>
        <v>-</v>
      </c>
      <c r="JS73" s="19" t="str">
        <f t="shared" ca="1" si="616"/>
        <v>-</v>
      </c>
      <c r="JT73" s="19" t="str">
        <f t="shared" ca="1" si="616"/>
        <v>-</v>
      </c>
      <c r="JU73" s="19">
        <f t="shared" ca="1" si="616"/>
        <v>1</v>
      </c>
      <c r="JV73" s="19">
        <f t="shared" ca="1" si="616"/>
        <v>0.66</v>
      </c>
      <c r="JW73" s="19" t="str">
        <f t="shared" ca="1" si="616"/>
        <v>-</v>
      </c>
      <c r="JX73" s="5" t="b" cm="1">
        <f t="array" aca="1" ref="JX73" ca="1">IF(OR(JY73:KF73&lt;&gt;"-"),TRUE,"-")</f>
        <v>1</v>
      </c>
      <c r="JY73" s="237">
        <f ca="1">OFFSET(JY73,-1,0)</f>
        <v>2</v>
      </c>
      <c r="JZ73" s="237">
        <f t="shared" ref="JZ73:KF73" ca="1" si="617">OFFSET(JZ73,-1,0)</f>
        <v>2</v>
      </c>
      <c r="KA73" s="237">
        <f t="shared" ca="1" si="617"/>
        <v>2</v>
      </c>
      <c r="KB73" s="237">
        <f t="shared" ca="1" si="617"/>
        <v>2</v>
      </c>
      <c r="KC73" s="237">
        <f t="shared" ca="1" si="617"/>
        <v>2</v>
      </c>
      <c r="KD73" s="237">
        <f t="shared" ca="1" si="617"/>
        <v>2</v>
      </c>
      <c r="KE73" s="237">
        <f t="shared" ca="1" si="617"/>
        <v>2</v>
      </c>
      <c r="KF73" s="237">
        <f t="shared" ca="1" si="617"/>
        <v>2</v>
      </c>
      <c r="KG73" s="5" t="str">
        <f t="array" aca="1" ref="KG73" ca="1">IF(OR(KH73:KN73&lt;&gt;"-"),TRUE,"-")</f>
        <v>-</v>
      </c>
      <c r="KH73" s="19" t="str">
        <f t="shared" ref="KH73:KS77" ca="1" si="618">OFFSET(KH$5,$B73,0)</f>
        <v>-</v>
      </c>
      <c r="KI73" s="19" t="str">
        <f t="shared" ca="1" si="618"/>
        <v>-</v>
      </c>
      <c r="KJ73" s="19" t="str">
        <f t="shared" ca="1" si="618"/>
        <v>-</v>
      </c>
      <c r="KK73" s="19" t="str">
        <f t="shared" ca="1" si="618"/>
        <v>-</v>
      </c>
      <c r="KL73" s="19" t="str">
        <f t="shared" ca="1" si="618"/>
        <v>-</v>
      </c>
      <c r="KM73" s="19" t="str">
        <f t="shared" ca="1" si="618"/>
        <v>-</v>
      </c>
      <c r="KN73" s="19" t="str">
        <f t="shared" ca="1" si="618"/>
        <v>-</v>
      </c>
      <c r="KO73" s="19" t="b">
        <f t="shared" ca="1" si="618"/>
        <v>0</v>
      </c>
      <c r="KP73" s="144">
        <f t="shared" ca="1" si="599"/>
        <v>2</v>
      </c>
      <c r="KQ73" s="19">
        <f t="shared" ca="1" si="618"/>
        <v>2</v>
      </c>
      <c r="KR73" s="19" t="b">
        <f t="shared" ca="1" si="618"/>
        <v>0</v>
      </c>
      <c r="KS73" s="19" t="str">
        <f t="shared" ca="1" si="618"/>
        <v>-</v>
      </c>
      <c r="KT73" s="5" t="str">
        <f t="shared" ca="1" si="600"/>
        <v>-</v>
      </c>
      <c r="KU73" s="5" t="str">
        <f t="shared" ca="1" si="600"/>
        <v>-</v>
      </c>
      <c r="KV73" s="5" t="str">
        <f t="shared" ca="1" si="600"/>
        <v>-</v>
      </c>
      <c r="KW73" s="5" t="str">
        <f t="shared" ca="1" si="600"/>
        <v>-</v>
      </c>
      <c r="KX73" s="19" t="b">
        <f t="shared" ref="KX73:LM77" ca="1" si="619">OFFSET(KX$5,$B73,0)</f>
        <v>0</v>
      </c>
      <c r="KY73" s="19" t="str">
        <f t="shared" ca="1" si="619"/>
        <v>-</v>
      </c>
      <c r="KZ73" s="19" t="str">
        <f ca="1">OFFSET(KZ$5,$B73,0)</f>
        <v>-</v>
      </c>
      <c r="LA73" s="19" t="b">
        <f ca="1">OFFSET(LA$5,$B73,0)</f>
        <v>1</v>
      </c>
      <c r="LB73" s="19">
        <f t="shared" ca="1" si="619"/>
        <v>0.75</v>
      </c>
      <c r="LC73" s="19">
        <f t="shared" ca="1" si="619"/>
        <v>0.75</v>
      </c>
      <c r="LD73" s="19">
        <f t="shared" ca="1" si="619"/>
        <v>0.99</v>
      </c>
      <c r="LE73" s="19">
        <f t="shared" ca="1" si="619"/>
        <v>0.5</v>
      </c>
      <c r="LF73" s="19">
        <f t="shared" ca="1" si="619"/>
        <v>0</v>
      </c>
      <c r="LG73" s="19">
        <f t="shared" ca="1" si="619"/>
        <v>0</v>
      </c>
      <c r="LH73" s="19" t="str">
        <f t="shared" ca="1" si="619"/>
        <v>-</v>
      </c>
      <c r="LI73" s="19" t="str">
        <f t="shared" ca="1" si="619"/>
        <v>-</v>
      </c>
      <c r="LJ73" s="19" t="str">
        <f t="shared" ca="1" si="619"/>
        <v>-</v>
      </c>
      <c r="LK73" s="5">
        <f t="shared" ca="1" si="602"/>
        <v>1</v>
      </c>
      <c r="LL73" s="9"/>
      <c r="LM73" s="19">
        <f t="shared" ca="1" si="619"/>
        <v>70</v>
      </c>
      <c r="LN73" s="19">
        <f t="shared" ca="1" si="603"/>
        <v>50</v>
      </c>
      <c r="LO73" s="19">
        <f t="shared" ca="1" si="603"/>
        <v>80</v>
      </c>
      <c r="LP73" s="19">
        <f t="shared" ca="1" si="603"/>
        <v>50</v>
      </c>
      <c r="LQ73" s="5" t="b" cm="1">
        <f t="array" aca="1" ref="LQ73" ca="1">INDEX(i.meatgrid,$Q73,LQ$7)</f>
        <v>0</v>
      </c>
      <c r="LR73" s="5" t="b" cm="1">
        <f t="array" aca="1" ref="LR73" ca="1">INDEX(i.meatgrid,$Q73,LR$7)</f>
        <v>0</v>
      </c>
      <c r="LS73" s="5" cm="1">
        <f t="array" aca="1" ref="LS73" ca="1">INDEX(i.meatgrid,$Q73,LS$7)</f>
        <v>40</v>
      </c>
      <c r="LT73" s="5" t="str" cm="1">
        <f t="array" aca="1" ref="LT73" ca="1">INDEX(i.meatgrid,$Q73,LT$7)</f>
        <v>-</v>
      </c>
      <c r="LU73" s="19">
        <f t="shared" ca="1" si="604"/>
        <v>1</v>
      </c>
      <c r="LV73" s="5">
        <f t="shared" ca="1" si="605"/>
        <v>1</v>
      </c>
      <c r="LW73" s="5" cm="1">
        <f t="array" aca="1" ref="LW73" ca="1">INDEX(i.meatgrid,$Q73,LW$7)</f>
        <v>1</v>
      </c>
      <c r="LX73" s="5" cm="1">
        <f t="array" aca="1" ref="LX73" ca="1">INDEX(i.meatgrid,$Q73,LX$7)</f>
        <v>0</v>
      </c>
      <c r="LY73" s="5" cm="1">
        <f t="array" aca="1" ref="LY73" ca="1">INDEX(i.meatgrid,$Q73,LY$7)</f>
        <v>0</v>
      </c>
      <c r="LZ73" s="5" cm="1">
        <f t="array" aca="1" ref="LZ73" ca="1">INDEX(i.meatgrid,$Q73,LZ$7)</f>
        <v>0</v>
      </c>
      <c r="MA73" s="5" cm="1">
        <f t="array" aca="1" ref="MA73" ca="1">INDEX(i.meatgrid,$Q73,MA$7)</f>
        <v>0</v>
      </c>
      <c r="MB73" s="5" cm="1">
        <f t="array" aca="1" ref="MB73" ca="1">INDEX(i.meatgrid,$Q73,MB$7)</f>
        <v>1</v>
      </c>
      <c r="MC73" s="5" cm="1">
        <f t="array" aca="1" ref="MC73" ca="1">INDEX(i.meatgrid,$Q73,MC$7)</f>
        <v>1</v>
      </c>
      <c r="MD73" s="5" cm="1">
        <f t="array" aca="1" ref="MD73" ca="1">INDEX(i.meatgrid,$Q73,MD$7)</f>
        <v>1</v>
      </c>
      <c r="ME73" s="19">
        <f t="shared" ca="1" si="606"/>
        <v>1</v>
      </c>
      <c r="MF73" s="9"/>
      <c r="MG73" s="19" t="b">
        <f t="shared" ca="1" si="607"/>
        <v>0</v>
      </c>
      <c r="MH73" s="19" t="b">
        <f t="shared" ca="1" si="607"/>
        <v>0</v>
      </c>
      <c r="MI73" s="19">
        <f t="shared" ca="1" si="607"/>
        <v>1</v>
      </c>
      <c r="MJ73" s="19">
        <f t="shared" ca="1" si="607"/>
        <v>0.75</v>
      </c>
      <c r="MK73" s="19">
        <f t="shared" ca="1" si="607"/>
        <v>0.75</v>
      </c>
      <c r="ML73" s="19">
        <f t="shared" ca="1" si="607"/>
        <v>0.8</v>
      </c>
      <c r="MM73" s="19">
        <f t="shared" ca="1" si="607"/>
        <v>0.82499999999999996</v>
      </c>
      <c r="MN73" s="19">
        <f t="shared" ca="1" si="607"/>
        <v>0.875</v>
      </c>
      <c r="MO73" s="19">
        <f t="shared" ca="1" si="607"/>
        <v>0.9</v>
      </c>
      <c r="MP73" s="19">
        <f t="shared" ca="1" si="607"/>
        <v>1</v>
      </c>
      <c r="MQ73" s="19">
        <f t="shared" ca="1" si="607"/>
        <v>0.875</v>
      </c>
      <c r="MR73" s="19" t="b">
        <f t="shared" ca="1" si="607"/>
        <v>1</v>
      </c>
      <c r="MS73" s="19">
        <f t="shared" ca="1" si="608"/>
        <v>74.989999999999995</v>
      </c>
      <c r="MT73" s="19" t="str">
        <f t="shared" ca="1" si="608"/>
        <v>-</v>
      </c>
      <c r="MU73" s="19" t="str">
        <f t="shared" ca="1" si="608"/>
        <v>-</v>
      </c>
      <c r="MV73" s="19" t="str">
        <f t="shared" ca="1" si="608"/>
        <v>-</v>
      </c>
      <c r="MW73" s="19" t="str">
        <f t="shared" ca="1" si="608"/>
        <v>-</v>
      </c>
      <c r="MX73" s="19" t="str">
        <f t="shared" ca="1" si="608"/>
        <v>-</v>
      </c>
      <c r="MY73" s="19" t="str">
        <f t="shared" ca="1" si="608"/>
        <v>-</v>
      </c>
      <c r="MZ73" s="19" t="str">
        <f t="shared" ca="1" si="608"/>
        <v>-</v>
      </c>
      <c r="NA73" s="19">
        <f t="shared" ca="1" si="608"/>
        <v>36.99</v>
      </c>
      <c r="NB73" s="19">
        <f t="shared" ca="1" si="608"/>
        <v>36.99</v>
      </c>
      <c r="NC73" s="19" t="str">
        <f t="shared" ca="1" si="608"/>
        <v>-</v>
      </c>
      <c r="ND73" s="19" t="str">
        <f t="shared" ca="1" si="608"/>
        <v>-</v>
      </c>
      <c r="NE73" s="19" t="str">
        <f t="shared" ca="1" si="608"/>
        <v>-</v>
      </c>
      <c r="NF73" s="19" t="str">
        <f t="shared" ca="1" si="608"/>
        <v>-</v>
      </c>
      <c r="NG73" s="19" t="str">
        <f t="shared" ca="1" si="608"/>
        <v>-</v>
      </c>
      <c r="NH73" s="19">
        <f t="shared" ca="1" si="608"/>
        <v>49.99</v>
      </c>
      <c r="NI73" s="19">
        <f t="shared" ca="1" si="608"/>
        <v>49.99</v>
      </c>
      <c r="NJ73" s="19">
        <f t="shared" ca="1" si="608"/>
        <v>49.99</v>
      </c>
      <c r="NK73" s="19">
        <f t="shared" ca="1" si="608"/>
        <v>49.99</v>
      </c>
      <c r="NL73" s="19">
        <f t="shared" ca="1" si="608"/>
        <v>49.99</v>
      </c>
      <c r="NM73" s="19">
        <f t="shared" ca="1" si="608"/>
        <v>49.99</v>
      </c>
      <c r="NN73" s="19">
        <f t="shared" ca="1" si="608"/>
        <v>49.99</v>
      </c>
      <c r="NO73" s="19">
        <f t="shared" ca="1" si="608"/>
        <v>49.99</v>
      </c>
      <c r="NP73" s="19">
        <f t="shared" ca="1" si="608"/>
        <v>412.99</v>
      </c>
      <c r="NQ73" s="19">
        <f t="shared" ca="1" si="608"/>
        <v>412.99</v>
      </c>
      <c r="NR73" s="19" t="str">
        <f t="shared" ca="1" si="608"/>
        <v>-</v>
      </c>
      <c r="NS73" s="19" t="str">
        <f t="shared" ca="1" si="608"/>
        <v>-</v>
      </c>
      <c r="NT73" s="19" t="str">
        <f t="shared" ca="1" si="608"/>
        <v>-</v>
      </c>
      <c r="NU73" s="19" t="str">
        <f t="shared" ca="1" si="608"/>
        <v>-</v>
      </c>
      <c r="NV73" s="19" t="str">
        <f t="shared" ca="1" si="608"/>
        <v>-</v>
      </c>
      <c r="NW73" s="19">
        <f t="shared" ca="1" si="608"/>
        <v>6.8900000000000006</v>
      </c>
      <c r="NX73" s="19">
        <f t="shared" ca="1" si="608"/>
        <v>6.8900000000000006</v>
      </c>
      <c r="NY73" s="19">
        <f t="shared" ca="1" si="608"/>
        <v>6.8900000000000006</v>
      </c>
      <c r="NZ73" s="19">
        <f t="shared" ca="1" si="608"/>
        <v>6.8900000000000006</v>
      </c>
      <c r="OA73" s="19">
        <f t="shared" ca="1" si="608"/>
        <v>6.8900000000000006</v>
      </c>
      <c r="OB73" s="19">
        <f t="shared" ca="1" si="608"/>
        <v>6.8900000000000006</v>
      </c>
      <c r="OC73" s="19">
        <f t="shared" ca="1" si="608"/>
        <v>6.8900000000000006</v>
      </c>
      <c r="OD73" s="19">
        <f t="shared" ca="1" si="608"/>
        <v>6.8900000000000006</v>
      </c>
      <c r="OE73" s="19">
        <f t="shared" ca="1" si="608"/>
        <v>346.99</v>
      </c>
      <c r="OF73" s="19">
        <f t="shared" ca="1" si="608"/>
        <v>346.99</v>
      </c>
      <c r="OG73" s="19" t="str">
        <f t="shared" ca="1" si="608"/>
        <v>-</v>
      </c>
      <c r="OH73" s="19" t="str">
        <f t="shared" ca="1" si="608"/>
        <v>-</v>
      </c>
      <c r="OI73" s="19" t="str">
        <f t="shared" ca="1" si="608"/>
        <v>-</v>
      </c>
      <c r="OJ73" s="19" t="str">
        <f t="shared" ca="1" si="608"/>
        <v>-</v>
      </c>
      <c r="OK73" s="19" t="str">
        <f t="shared" ca="1" si="608"/>
        <v>-</v>
      </c>
      <c r="OL73" s="19">
        <f t="shared" ca="1" si="608"/>
        <v>0</v>
      </c>
      <c r="OM73" s="24">
        <v>0</v>
      </c>
    </row>
    <row r="74" spans="1:403" outlineLevel="2">
      <c r="A74" s="21">
        <f t="shared" si="156"/>
        <v>69</v>
      </c>
      <c r="B74" s="222">
        <f t="shared" ref="B74:B77" ca="1" si="620">OFFSET(B74,-1,0)</f>
        <v>67</v>
      </c>
      <c r="C74">
        <v>203</v>
      </c>
      <c r="D74" s="144" t="str">
        <f t="shared" ca="1" si="569"/>
        <v>GSM</v>
      </c>
      <c r="E74" t="b">
        <f t="shared" ca="1" si="570"/>
        <v>1</v>
      </c>
      <c r="F74" t="b">
        <v>0</v>
      </c>
      <c r="G74" t="b">
        <f t="shared" ca="1" si="571"/>
        <v>1</v>
      </c>
      <c r="H74" s="237">
        <f t="shared" ref="H74:T77" ca="1" si="621">OFFSET(H74,-1,0)</f>
        <v>2</v>
      </c>
      <c r="I74" s="237">
        <f t="shared" ca="1" si="621"/>
        <v>1</v>
      </c>
      <c r="J74" s="237" t="str">
        <f t="shared" ca="1" si="621"/>
        <v/>
      </c>
      <c r="K74" s="237">
        <f t="shared" ca="1" si="621"/>
        <v>2</v>
      </c>
      <c r="L74" s="237">
        <f t="shared" ca="1" si="609"/>
        <v>2</v>
      </c>
      <c r="M74" s="237">
        <f t="shared" ca="1" si="609"/>
        <v>2</v>
      </c>
      <c r="N74" s="237">
        <f t="shared" ca="1" si="609"/>
        <v>3</v>
      </c>
      <c r="O74" s="237">
        <f t="shared" ca="1" si="609"/>
        <v>1</v>
      </c>
      <c r="P74" s="237">
        <f t="shared" ca="1" si="609"/>
        <v>1</v>
      </c>
      <c r="Q74" s="237">
        <f t="shared" ca="1" si="609"/>
        <v>4</v>
      </c>
      <c r="R74" s="237">
        <f t="shared" ca="1" si="609"/>
        <v>1</v>
      </c>
      <c r="S74" s="237">
        <f t="shared" ca="1" si="609"/>
        <v>1</v>
      </c>
      <c r="T74" s="237">
        <f t="shared" ca="1" si="609"/>
        <v>1</v>
      </c>
      <c r="U74" s="275"/>
      <c r="V74" s="275"/>
      <c r="W74" s="237">
        <f t="shared" ca="1" si="610"/>
        <v>0</v>
      </c>
      <c r="X74" s="275"/>
      <c r="Y74" s="275">
        <f t="shared" ca="1" si="611"/>
        <v>0</v>
      </c>
      <c r="Z74" s="275">
        <f t="shared" ca="1" si="611"/>
        <v>0</v>
      </c>
      <c r="AA74" s="275">
        <f t="shared" ca="1" si="611"/>
        <v>0</v>
      </c>
      <c r="AB74" s="275">
        <f t="shared" ca="1" si="611"/>
        <v>0</v>
      </c>
      <c r="AC74" s="275">
        <f t="shared" ca="1" si="611"/>
        <v>0</v>
      </c>
      <c r="AD74" s="275">
        <f t="shared" ca="1" si="611"/>
        <v>0</v>
      </c>
      <c r="AE74" s="275">
        <f t="shared" ca="1" si="611"/>
        <v>0</v>
      </c>
      <c r="AF74" s="144">
        <f ca="1">INDEX(CHOOSE($N74,DataAutumn!i.AdultDrys,DataWinter!i.AdultDrys,DataSpring!i.AdultDrys),1,$M74)</f>
        <v>3</v>
      </c>
      <c r="AG74" s="5">
        <f t="shared" ca="1" si="572"/>
        <v>2</v>
      </c>
      <c r="AH74" s="5">
        <f t="shared" ca="1" si="572"/>
        <v>0</v>
      </c>
      <c r="AI74" s="5">
        <f t="shared" ca="1" si="573"/>
        <v>1</v>
      </c>
      <c r="AJ74">
        <f t="shared" ca="1" si="574"/>
        <v>2</v>
      </c>
      <c r="AL74" s="231" t="str">
        <f ca="1">TEXT(LEFT(OFFSET(AL74,-1,0),5)+1,"00000")&amp;MID(OFFSET(AL74,-1,0),6,FIND(" ",OFFSET(AL74,-1,0),7)-5)
&amp; $D74           &amp; IF($IG74=0," FWM","")&amp;IF($IG74=1," MWM","")&amp;IF($IG74=5," Mat","")&amp;IF($IH74=TRUE,"&amp;BBT","    ")          &amp; " Day"&amp;INDEX(i.DOY,$N74,1)
&amp; " Scan"&amp;TEXT($O74,"0")        &amp;" "&amp; INDEX(DataMaster!$B$98:$B$103,$Q74,0)
&amp; " WP"&amp;TEXT($LU74*100,"000p")           &amp; " MP"&amp;TEXT($LV74*100,"000p")           &amp; " GP"&amp;TEXT($ME74*100,"000p")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2">OFFSET(AO74,-1,0)</f>
        <v>-</v>
      </c>
      <c r="AP74" s="237" t="str">
        <f t="shared" ca="1" si="622"/>
        <v>-</v>
      </c>
      <c r="AQ74" s="237" t="str">
        <f t="shared" ca="1" si="622"/>
        <v>-</v>
      </c>
      <c r="AR74" s="237" t="str">
        <f t="shared" ca="1" si="622"/>
        <v>-</v>
      </c>
      <c r="AS74" s="237" t="str">
        <f t="shared" ca="1" si="622"/>
        <v>-</v>
      </c>
      <c r="AT74" s="237" t="str">
        <f t="shared" ca="1" si="622"/>
        <v>-</v>
      </c>
      <c r="AU74" s="237" t="str">
        <f t="shared" ca="1" si="622"/>
        <v>-</v>
      </c>
      <c r="AV74" s="237" t="str">
        <f t="shared" ca="1" si="622"/>
        <v>-</v>
      </c>
      <c r="AW74" s="9"/>
      <c r="AX74" s="5" t="b">
        <f t="shared" ca="1" si="575"/>
        <v>0</v>
      </c>
      <c r="AY74" s="5" t="str">
        <f t="shared" ca="1" si="575"/>
        <v>-</v>
      </c>
      <c r="AZ74" s="5" t="b">
        <f t="shared" ca="1" si="575"/>
        <v>0</v>
      </c>
      <c r="BA74" s="5" t="b">
        <f t="shared" ca="1" si="575"/>
        <v>1</v>
      </c>
      <c r="BB74" s="5" t="b">
        <f t="shared" ca="1" si="575"/>
        <v>1</v>
      </c>
      <c r="BC74" s="144">
        <f t="shared" ca="1" si="575"/>
        <v>0</v>
      </c>
      <c r="BD74" s="19" t="b">
        <f t="shared" ca="1" si="576"/>
        <v>1</v>
      </c>
      <c r="BE74" s="9"/>
      <c r="BF74" s="5" t="str">
        <f t="shared" ca="1" si="577"/>
        <v>-</v>
      </c>
      <c r="BG74" s="19" t="str">
        <f t="shared" ca="1" si="578"/>
        <v>-</v>
      </c>
      <c r="BH74" s="19" t="str">
        <f t="shared" ca="1" si="578"/>
        <v>-</v>
      </c>
      <c r="BI74" s="19" t="str">
        <f t="shared" ca="1" si="578"/>
        <v>-</v>
      </c>
      <c r="BJ74" s="5" t="str">
        <f t="shared" ca="1" si="579"/>
        <v>-</v>
      </c>
      <c r="BK74" s="19" t="str">
        <f t="shared" ca="1" si="580"/>
        <v>-</v>
      </c>
      <c r="BL74" s="5" t="str">
        <f t="shared" ca="1" si="581"/>
        <v>-</v>
      </c>
      <c r="BM74" s="19" t="str">
        <f t="shared" ca="1" si="582"/>
        <v>-</v>
      </c>
      <c r="BN74" s="19" t="str">
        <f t="shared" ca="1" si="582"/>
        <v>-</v>
      </c>
      <c r="BO74" s="19" t="str">
        <f t="shared" ca="1" si="582"/>
        <v>-</v>
      </c>
      <c r="BP74" s="5" t="str">
        <f t="shared" ca="1" si="583"/>
        <v>-</v>
      </c>
      <c r="BQ74" s="9"/>
      <c r="BR74" s="19" t="str">
        <f t="shared" ca="1" si="584"/>
        <v>-</v>
      </c>
      <c r="BS74" s="19" t="str">
        <f t="shared" ca="1" si="584"/>
        <v>-</v>
      </c>
      <c r="BT74" s="19" t="str">
        <f t="shared" ca="1" si="584"/>
        <v>-</v>
      </c>
      <c r="BU74" s="19" t="str">
        <f t="shared" ca="1" si="584"/>
        <v>-</v>
      </c>
      <c r="BV74" s="19" t="str">
        <f t="shared" ca="1" si="584"/>
        <v>-</v>
      </c>
      <c r="BW74" s="19" t="str">
        <f t="shared" ca="1" si="584"/>
        <v>-</v>
      </c>
      <c r="BX74" s="19" t="str">
        <f t="shared" ca="1" si="584"/>
        <v>-</v>
      </c>
      <c r="BY74" s="19" t="str">
        <f t="shared" ca="1" si="584"/>
        <v>-</v>
      </c>
      <c r="BZ74" s="19" t="str">
        <f t="shared" ca="1" si="584"/>
        <v>-</v>
      </c>
      <c r="CA74" s="19" t="str">
        <f t="shared" ca="1" si="584"/>
        <v>-</v>
      </c>
      <c r="CB74" s="9"/>
      <c r="CC74" s="237" t="b">
        <f ca="1">OFFSET(CC74,-1,0)</f>
        <v>1</v>
      </c>
      <c r="CD74" s="12" t="b">
        <v>0</v>
      </c>
      <c r="CE74" s="237" t="b">
        <f ca="1">OFFSET(CE74,-1,0)</f>
        <v>1</v>
      </c>
      <c r="CF74" s="251">
        <f t="shared" ref="CF74:CF77" ca="1" si="623">IF(OFFSET($E74,-1,0),OFFSET($CJ74,-1,0),OFFSET(CF74,-1,0))</f>
        <v>2234102</v>
      </c>
      <c r="CG74" s="237" t="b">
        <f ca="1">OFFSET(CG74,-1,0)</f>
        <v>0</v>
      </c>
      <c r="CH74" s="12" t="s">
        <v>34</v>
      </c>
      <c r="CI74" s="19" t="b">
        <f t="shared" ca="1" si="612"/>
        <v>1</v>
      </c>
      <c r="CJ74" s="237">
        <f t="shared" ref="CJ74:CJ77" ca="1" si="624">OFFSET(CJ74,-1,0)+1</f>
        <v>2234103</v>
      </c>
      <c r="CK74" s="19" t="str">
        <f t="shared" ca="1" si="612"/>
        <v>-</v>
      </c>
      <c r="CL74" s="19">
        <f t="shared" ca="1" si="612"/>
        <v>1</v>
      </c>
      <c r="CM74" s="19">
        <f t="shared" ca="1" si="612"/>
        <v>1</v>
      </c>
      <c r="CN74" s="9"/>
      <c r="CO74" s="444">
        <f t="shared" ca="1" si="586"/>
        <v>652</v>
      </c>
      <c r="CP74" s="444">
        <f t="shared" ca="1" si="586"/>
        <v>686</v>
      </c>
      <c r="CQ74" s="444">
        <f t="shared" ca="1" si="586"/>
        <v>721</v>
      </c>
      <c r="CR74" s="152">
        <f t="shared" ca="1" si="587"/>
        <v>378</v>
      </c>
      <c r="CS74" s="152">
        <f t="shared" ca="1" si="587"/>
        <v>413</v>
      </c>
      <c r="CT74" s="152">
        <f t="shared" ca="1" si="587"/>
        <v>448</v>
      </c>
      <c r="CU74" s="19" t="str">
        <f t="shared" ca="1" si="588"/>
        <v>-</v>
      </c>
      <c r="CV74" s="12" t="b">
        <v>0</v>
      </c>
      <c r="CW74" s="12" t="b">
        <v>0</v>
      </c>
      <c r="CX74" s="12" t="b">
        <v>0</v>
      </c>
      <c r="CY74" s="12" t="b">
        <v>0</v>
      </c>
      <c r="CZ74" s="19" t="b">
        <f t="shared" ca="1" si="588"/>
        <v>1</v>
      </c>
      <c r="DA74" s="19">
        <f t="shared" ca="1" si="588"/>
        <v>0</v>
      </c>
      <c r="DB74" s="19">
        <f t="shared" ca="1" si="588"/>
        <v>0</v>
      </c>
      <c r="DC74" s="19">
        <f t="shared" ca="1" si="588"/>
        <v>0</v>
      </c>
      <c r="DD74" s="19">
        <f t="shared" ca="1" si="588"/>
        <v>0</v>
      </c>
      <c r="DE74" s="19">
        <f t="shared" ca="1" si="588"/>
        <v>0</v>
      </c>
      <c r="DF74" s="19">
        <f t="shared" ca="1" si="588"/>
        <v>0</v>
      </c>
      <c r="DG74" s="19">
        <f t="shared" ca="1" si="588"/>
        <v>0</v>
      </c>
      <c r="DH74" s="19">
        <f t="shared" ca="1" si="588"/>
        <v>0</v>
      </c>
      <c r="DI74" s="19">
        <f t="shared" ca="1" si="588"/>
        <v>0</v>
      </c>
      <c r="DJ74" s="19">
        <f t="shared" ca="1" si="588"/>
        <v>0</v>
      </c>
      <c r="DK74" s="19">
        <f t="shared" ca="1" si="588"/>
        <v>0</v>
      </c>
      <c r="DL74" s="19">
        <f t="shared" ca="1" si="589"/>
        <v>0</v>
      </c>
      <c r="DM74" s="12">
        <v>3</v>
      </c>
      <c r="DN74" s="12">
        <v>3</v>
      </c>
      <c r="DO74" s="19">
        <f t="shared" ref="DO74:DR77" ca="1" si="625">OFFSET(DO$5,$B74,0)</f>
        <v>0</v>
      </c>
      <c r="DP74" s="12">
        <v>2</v>
      </c>
      <c r="DQ74" s="12">
        <v>-2</v>
      </c>
      <c r="DR74" s="19" t="str">
        <f t="shared" ca="1" si="589"/>
        <v>-</v>
      </c>
      <c r="DS74" s="19" t="str">
        <f t="shared" ca="1" si="589"/>
        <v>-</v>
      </c>
      <c r="DT74" s="19" t="str">
        <f t="shared" ca="1" si="589"/>
        <v>-</v>
      </c>
      <c r="DU74" s="251">
        <f t="shared" ca="1" si="613"/>
        <v>0</v>
      </c>
      <c r="DV74" s="251">
        <f t="shared" ref="DV74:DV76" si="626">DP74</f>
        <v>2</v>
      </c>
      <c r="DW74" s="251">
        <f t="shared" si="614"/>
        <v>-2</v>
      </c>
      <c r="DX74" s="19" t="str">
        <f t="shared" ca="1" si="589"/>
        <v>-</v>
      </c>
      <c r="DY74" s="19" t="str">
        <f t="shared" ca="1" si="589"/>
        <v>-</v>
      </c>
      <c r="DZ74" s="19" t="str">
        <f t="shared" ca="1" si="589"/>
        <v>-</v>
      </c>
      <c r="EA74" s="19" t="str">
        <f t="shared" ca="1" si="589"/>
        <v>-</v>
      </c>
      <c r="EB74" s="19" t="str">
        <f t="shared" ca="1" si="589"/>
        <v>-</v>
      </c>
      <c r="EC74" s="19" t="str">
        <f t="shared" ca="1" si="589"/>
        <v>-</v>
      </c>
      <c r="ED74" s="19">
        <f t="shared" ca="1" si="589"/>
        <v>0</v>
      </c>
      <c r="EE74" s="19">
        <f t="shared" ca="1" si="589"/>
        <v>0</v>
      </c>
      <c r="EF74" s="19">
        <f t="shared" ca="1" si="589"/>
        <v>0</v>
      </c>
      <c r="EG74" s="19">
        <f t="shared" ca="1" si="589"/>
        <v>0</v>
      </c>
      <c r="EH74" s="19">
        <f t="shared" ca="1" si="589"/>
        <v>0</v>
      </c>
      <c r="EI74" s="19">
        <f t="shared" ca="1" si="589"/>
        <v>0</v>
      </c>
      <c r="EJ74" s="19">
        <f t="shared" ca="1" si="589"/>
        <v>0</v>
      </c>
      <c r="EK74" s="19">
        <f t="shared" ca="1" si="589"/>
        <v>0</v>
      </c>
      <c r="EL74" s="19">
        <f t="shared" ca="1" si="589"/>
        <v>0</v>
      </c>
      <c r="EM74" s="19">
        <f t="shared" ca="1" si="589"/>
        <v>0</v>
      </c>
      <c r="EN74" s="19">
        <f t="shared" ca="1" si="589"/>
        <v>0</v>
      </c>
      <c r="EO74" s="19">
        <f t="shared" ca="1" si="589"/>
        <v>0</v>
      </c>
      <c r="EP74" s="19">
        <f t="shared" ca="1" si="589"/>
        <v>0</v>
      </c>
      <c r="EQ74" s="19">
        <f t="shared" ca="1" si="589"/>
        <v>0</v>
      </c>
      <c r="ER74" s="19">
        <f t="shared" ca="1" si="589"/>
        <v>0</v>
      </c>
      <c r="ES74" s="19">
        <f t="shared" ca="1" si="589"/>
        <v>0</v>
      </c>
      <c r="ET74" s="19">
        <f t="shared" ca="1" si="590"/>
        <v>0</v>
      </c>
      <c r="EU74" s="19">
        <f t="shared" ca="1" si="590"/>
        <v>0</v>
      </c>
      <c r="EV74" s="19">
        <f t="shared" ca="1" si="590"/>
        <v>0</v>
      </c>
      <c r="EW74" s="19">
        <f t="shared" ca="1" si="590"/>
        <v>0</v>
      </c>
      <c r="EX74" s="19">
        <f t="shared" ca="1" si="590"/>
        <v>0</v>
      </c>
      <c r="EY74" s="19">
        <f t="shared" ca="1" si="590"/>
        <v>0</v>
      </c>
      <c r="EZ74" s="19">
        <f t="shared" ca="1" si="590"/>
        <v>0</v>
      </c>
      <c r="FA74" s="19">
        <f t="shared" ca="1" si="590"/>
        <v>0</v>
      </c>
      <c r="FB74" s="19">
        <f t="shared" ca="1" si="590"/>
        <v>0</v>
      </c>
      <c r="FC74" s="19">
        <f t="shared" ca="1" si="590"/>
        <v>0</v>
      </c>
      <c r="FD74" s="19">
        <f t="shared" ca="1" si="590"/>
        <v>0</v>
      </c>
      <c r="FE74" s="19">
        <f t="shared" ca="1" si="590"/>
        <v>0</v>
      </c>
      <c r="FF74" s="19">
        <f t="shared" ca="1" si="590"/>
        <v>0</v>
      </c>
      <c r="FG74" s="19">
        <f t="shared" ca="1" si="590"/>
        <v>0</v>
      </c>
      <c r="FH74" s="19">
        <f t="shared" ca="1" si="590"/>
        <v>0</v>
      </c>
      <c r="FI74" s="19">
        <f t="shared" ca="1" si="590"/>
        <v>0</v>
      </c>
      <c r="FJ74" s="19">
        <f t="shared" ca="1" si="591"/>
        <v>0</v>
      </c>
      <c r="FK74" s="19">
        <f t="shared" ca="1" si="591"/>
        <v>0</v>
      </c>
      <c r="FL74" s="19">
        <f t="shared" ca="1" si="591"/>
        <v>0</v>
      </c>
      <c r="FM74" s="19">
        <f t="shared" ca="1" si="591"/>
        <v>0</v>
      </c>
      <c r="FN74" s="19">
        <f t="shared" ca="1" si="591"/>
        <v>0</v>
      </c>
      <c r="FO74" s="19">
        <f t="shared" ca="1" si="591"/>
        <v>0</v>
      </c>
      <c r="FP74" s="19">
        <f t="shared" ca="1" si="591"/>
        <v>0</v>
      </c>
      <c r="FQ74" s="19">
        <f t="shared" ca="1" si="591"/>
        <v>0</v>
      </c>
      <c r="FR74" s="19">
        <f t="shared" ca="1" si="591"/>
        <v>0</v>
      </c>
      <c r="FS74" s="19">
        <f t="shared" ca="1" si="591"/>
        <v>0</v>
      </c>
      <c r="FT74" s="19">
        <f t="shared" ca="1" si="591"/>
        <v>0</v>
      </c>
      <c r="FU74" s="19">
        <f t="shared" ca="1" si="591"/>
        <v>0</v>
      </c>
      <c r="FV74" s="19">
        <f t="shared" ca="1" si="591"/>
        <v>0</v>
      </c>
      <c r="FW74" s="19">
        <f t="shared" ca="1" si="591"/>
        <v>0</v>
      </c>
      <c r="FX74" s="19">
        <f t="shared" ca="1" si="591"/>
        <v>0</v>
      </c>
      <c r="FY74" s="19">
        <f t="shared" ca="1" si="591"/>
        <v>0</v>
      </c>
      <c r="FZ74" s="19">
        <f t="shared" ca="1" si="591"/>
        <v>0</v>
      </c>
      <c r="GA74" s="19">
        <f t="shared" ca="1" si="591"/>
        <v>0</v>
      </c>
      <c r="GB74" s="19">
        <f t="shared" ca="1" si="591"/>
        <v>0</v>
      </c>
      <c r="GC74" s="19">
        <f t="shared" ca="1" si="591"/>
        <v>0</v>
      </c>
      <c r="GD74" s="19">
        <f t="shared" ca="1" si="591"/>
        <v>0</v>
      </c>
      <c r="GE74" s="19">
        <f t="shared" ca="1" si="591"/>
        <v>0</v>
      </c>
      <c r="GF74" s="19">
        <f t="shared" ca="1" si="591"/>
        <v>0</v>
      </c>
      <c r="GG74" s="19">
        <f t="shared" ca="1" si="591"/>
        <v>0</v>
      </c>
      <c r="GH74" s="19">
        <f t="shared" ca="1" si="591"/>
        <v>0</v>
      </c>
      <c r="GI74" s="19">
        <f t="shared" ca="1" si="591"/>
        <v>0</v>
      </c>
      <c r="GJ74" s="19">
        <f t="shared" ca="1" si="591"/>
        <v>0</v>
      </c>
      <c r="GK74" s="19">
        <f t="shared" ca="1" si="591"/>
        <v>0</v>
      </c>
      <c r="GL74" s="19">
        <f t="shared" ca="1" si="591"/>
        <v>0</v>
      </c>
      <c r="GM74" s="19">
        <f t="shared" ca="1" si="591"/>
        <v>0</v>
      </c>
      <c r="GN74" s="19">
        <f t="shared" ca="1" si="591"/>
        <v>0</v>
      </c>
      <c r="GO74" s="19">
        <f t="shared" ca="1" si="591"/>
        <v>0</v>
      </c>
      <c r="GP74" s="19">
        <f t="shared" ca="1" si="591"/>
        <v>0</v>
      </c>
      <c r="GQ74" s="19">
        <f t="shared" ca="1" si="591"/>
        <v>0</v>
      </c>
      <c r="GR74" s="19">
        <f t="shared" ca="1" si="591"/>
        <v>0</v>
      </c>
      <c r="GS74" s="19">
        <f t="shared" ca="1" si="591"/>
        <v>0</v>
      </c>
      <c r="GT74" s="19">
        <f t="shared" ca="1" si="591"/>
        <v>0</v>
      </c>
      <c r="GU74" s="19">
        <f t="shared" ca="1" si="591"/>
        <v>0</v>
      </c>
      <c r="GV74" s="19">
        <f t="shared" ca="1" si="591"/>
        <v>0</v>
      </c>
      <c r="GW74" s="19">
        <f t="shared" ca="1" si="591"/>
        <v>0</v>
      </c>
      <c r="GX74" s="19">
        <f t="shared" ca="1" si="591"/>
        <v>0</v>
      </c>
      <c r="GY74" s="19">
        <f t="shared" ca="1" si="591"/>
        <v>0</v>
      </c>
      <c r="GZ74" s="19">
        <f t="shared" ca="1" si="591"/>
        <v>0</v>
      </c>
      <c r="HA74" s="19">
        <f t="shared" ca="1" si="591"/>
        <v>0</v>
      </c>
      <c r="HB74" s="19">
        <f t="shared" ca="1" si="591"/>
        <v>0</v>
      </c>
      <c r="HC74" s="19">
        <f t="shared" ca="1" si="591"/>
        <v>0</v>
      </c>
      <c r="HD74" s="19">
        <f t="shared" ca="1" si="591"/>
        <v>0</v>
      </c>
      <c r="HE74" s="19">
        <f t="shared" ca="1" si="591"/>
        <v>0</v>
      </c>
      <c r="HF74" s="19">
        <f t="shared" ca="1" si="591"/>
        <v>0</v>
      </c>
      <c r="HG74" s="19">
        <f t="shared" ca="1" si="591"/>
        <v>0</v>
      </c>
      <c r="HH74" s="19">
        <f t="shared" ca="1" si="591"/>
        <v>0</v>
      </c>
      <c r="HI74" s="19">
        <f t="shared" ca="1" si="591"/>
        <v>0</v>
      </c>
      <c r="HJ74" s="19">
        <f t="shared" ca="1" si="591"/>
        <v>0</v>
      </c>
      <c r="HK74" s="19">
        <f t="shared" ca="1" si="591"/>
        <v>0</v>
      </c>
      <c r="HL74" s="19">
        <f t="shared" ca="1" si="592"/>
        <v>0</v>
      </c>
      <c r="HM74" s="19">
        <f t="shared" ca="1" si="592"/>
        <v>0</v>
      </c>
      <c r="HN74" s="19">
        <f t="shared" ca="1" si="592"/>
        <v>0</v>
      </c>
      <c r="HO74" s="19">
        <f t="shared" ca="1" si="592"/>
        <v>0</v>
      </c>
      <c r="HP74" s="19">
        <f t="shared" ca="1" si="592"/>
        <v>0</v>
      </c>
      <c r="HQ74" s="19">
        <f t="shared" ca="1" si="592"/>
        <v>0</v>
      </c>
      <c r="HR74" s="19">
        <f t="shared" ca="1" si="592"/>
        <v>0</v>
      </c>
      <c r="HS74" s="19">
        <f t="shared" ca="1" si="592"/>
        <v>0</v>
      </c>
      <c r="HT74" s="19">
        <f t="shared" ca="1" si="592"/>
        <v>0</v>
      </c>
      <c r="HU74" s="19">
        <f t="shared" ca="1" si="592"/>
        <v>0</v>
      </c>
      <c r="HV74" s="19">
        <f t="shared" ca="1" si="592"/>
        <v>0</v>
      </c>
      <c r="HW74" s="19">
        <f t="shared" ca="1" si="592"/>
        <v>0</v>
      </c>
      <c r="HX74" s="19">
        <f t="shared" ca="1" si="592"/>
        <v>0</v>
      </c>
      <c r="HY74" s="19">
        <f t="shared" ca="1" si="592"/>
        <v>0</v>
      </c>
      <c r="HZ74" s="19">
        <f t="shared" ca="1" si="592"/>
        <v>0</v>
      </c>
      <c r="IA74" s="19">
        <f t="shared" ca="1" si="592"/>
        <v>0</v>
      </c>
      <c r="IB74" s="19">
        <f t="shared" ca="1" si="592"/>
        <v>0</v>
      </c>
      <c r="IC74" s="19">
        <f t="shared" ca="1" si="592"/>
        <v>0</v>
      </c>
      <c r="ID74" s="19">
        <f t="shared" ca="1" si="592"/>
        <v>0</v>
      </c>
      <c r="IE74" s="5">
        <f t="shared" ca="1" si="593"/>
        <v>67</v>
      </c>
      <c r="IF74" s="9"/>
      <c r="IG74" s="5">
        <f t="shared" ca="1" si="594"/>
        <v>1</v>
      </c>
      <c r="IH74" s="5" t="b">
        <f t="shared" ca="1" si="594"/>
        <v>0</v>
      </c>
      <c r="II74" s="19">
        <f t="shared" ca="1" si="595"/>
        <v>0</v>
      </c>
      <c r="IJ74" s="5">
        <f t="shared" ca="1" si="594"/>
        <v>55</v>
      </c>
      <c r="IK74" s="19">
        <f t="shared" ca="1" si="595"/>
        <v>1</v>
      </c>
      <c r="IL74" s="19">
        <f t="shared" ca="1" si="595"/>
        <v>0</v>
      </c>
      <c r="IM74" s="19">
        <f t="shared" ca="1" si="595"/>
        <v>0</v>
      </c>
      <c r="IN74" s="19">
        <f t="shared" ca="1" si="595"/>
        <v>0</v>
      </c>
      <c r="IO74" s="19">
        <f t="shared" ca="1" si="595"/>
        <v>0</v>
      </c>
      <c r="IP74" s="19">
        <f t="shared" ca="1" si="595"/>
        <v>0</v>
      </c>
      <c r="IQ74" s="19">
        <f t="shared" ca="1" si="595"/>
        <v>0</v>
      </c>
      <c r="IR74" s="19">
        <f t="shared" ca="1" si="595"/>
        <v>0</v>
      </c>
      <c r="IS74" s="19">
        <f t="shared" ca="1" si="595"/>
        <v>0</v>
      </c>
      <c r="IT74" s="19">
        <f t="shared" ca="1" si="595"/>
        <v>0</v>
      </c>
      <c r="IU74" s="19">
        <f t="shared" ca="1" si="595"/>
        <v>0</v>
      </c>
      <c r="IV74" s="19">
        <f t="shared" ca="1" si="595"/>
        <v>0</v>
      </c>
      <c r="IW74" s="19">
        <f t="shared" ca="1" si="595"/>
        <v>0</v>
      </c>
      <c r="IX74" s="19">
        <f t="shared" ca="1" si="595"/>
        <v>0</v>
      </c>
      <c r="IY74" s="19">
        <f t="shared" ca="1" si="595"/>
        <v>0</v>
      </c>
      <c r="IZ74" s="19">
        <f t="shared" ca="1" si="595"/>
        <v>0</v>
      </c>
      <c r="JA74" s="19">
        <f t="shared" ca="1" si="595"/>
        <v>0</v>
      </c>
      <c r="JB74" s="19">
        <f t="shared" ca="1" si="595"/>
        <v>0</v>
      </c>
      <c r="JC74" s="19">
        <f t="shared" ca="1" si="595"/>
        <v>0</v>
      </c>
      <c r="JD74" s="19">
        <f t="shared" ca="1" si="595"/>
        <v>0</v>
      </c>
      <c r="JE74" s="19">
        <f t="shared" ca="1" si="595"/>
        <v>0</v>
      </c>
      <c r="JF74" s="19">
        <f t="shared" ca="1" si="595"/>
        <v>0</v>
      </c>
      <c r="JG74" s="19">
        <f t="shared" ca="1" si="595"/>
        <v>1</v>
      </c>
      <c r="JH74" s="19">
        <f t="shared" ca="1" si="595"/>
        <v>0</v>
      </c>
      <c r="JI74" s="19">
        <f t="shared" ca="1" si="595"/>
        <v>1</v>
      </c>
      <c r="JJ74" s="9"/>
      <c r="JK74" s="5" t="b">
        <f t="shared" ca="1" si="596"/>
        <v>0</v>
      </c>
      <c r="JL74" s="5" t="b">
        <f t="shared" ca="1" si="597"/>
        <v>0</v>
      </c>
      <c r="JM74" s="5" t="b">
        <f t="shared" ca="1" si="597"/>
        <v>0</v>
      </c>
      <c r="JN74" s="5" t="b">
        <f t="shared" ca="1" si="597"/>
        <v>1</v>
      </c>
      <c r="JO74" s="144">
        <f t="shared" ca="1" si="615"/>
        <v>1</v>
      </c>
      <c r="JP74" s="144">
        <f t="shared" ca="1" si="615"/>
        <v>1</v>
      </c>
      <c r="JQ74" s="19" t="str">
        <f t="shared" ca="1" si="616"/>
        <v>-</v>
      </c>
      <c r="JR74" s="19" t="str">
        <f t="shared" ca="1" si="616"/>
        <v>-</v>
      </c>
      <c r="JS74" s="19" t="str">
        <f t="shared" ca="1" si="616"/>
        <v>-</v>
      </c>
      <c r="JT74" s="19" t="str">
        <f t="shared" ca="1" si="616"/>
        <v>-</v>
      </c>
      <c r="JU74" s="19">
        <f t="shared" ca="1" si="616"/>
        <v>1</v>
      </c>
      <c r="JV74" s="19">
        <f t="shared" ca="1" si="616"/>
        <v>0.66</v>
      </c>
      <c r="JW74" s="19" t="str">
        <f t="shared" ca="1" si="616"/>
        <v>-</v>
      </c>
      <c r="JX74" s="5" t="b" cm="1">
        <f t="array" aca="1" ref="JX74" ca="1">IF(OR(JY74:KF74&lt;&gt;"-"),TRUE,"-")</f>
        <v>1</v>
      </c>
      <c r="JY74" s="237">
        <f t="shared" ref="JY74:KF77" ca="1" si="627">OFFSET(JY74,-1,0)</f>
        <v>2</v>
      </c>
      <c r="JZ74" s="237">
        <f t="shared" ca="1" si="627"/>
        <v>2</v>
      </c>
      <c r="KA74" s="237">
        <f t="shared" ca="1" si="627"/>
        <v>2</v>
      </c>
      <c r="KB74" s="237">
        <f t="shared" ca="1" si="627"/>
        <v>2</v>
      </c>
      <c r="KC74" s="237">
        <f t="shared" ca="1" si="627"/>
        <v>2</v>
      </c>
      <c r="KD74" s="237">
        <f t="shared" ca="1" si="627"/>
        <v>2</v>
      </c>
      <c r="KE74" s="237">
        <f t="shared" ca="1" si="627"/>
        <v>2</v>
      </c>
      <c r="KF74" s="237">
        <f t="shared" ca="1" si="627"/>
        <v>2</v>
      </c>
      <c r="KG74" s="5" t="str">
        <f t="array" aca="1" ref="KG74" ca="1">IF(OR(KH74:KN74&lt;&gt;"-"),TRUE,"-")</f>
        <v>-</v>
      </c>
      <c r="KH74" s="19" t="str">
        <f t="shared" ca="1" si="618"/>
        <v>-</v>
      </c>
      <c r="KI74" s="19" t="str">
        <f t="shared" ca="1" si="618"/>
        <v>-</v>
      </c>
      <c r="KJ74" s="19" t="str">
        <f t="shared" ca="1" si="618"/>
        <v>-</v>
      </c>
      <c r="KK74" s="19" t="str">
        <f t="shared" ca="1" si="618"/>
        <v>-</v>
      </c>
      <c r="KL74" s="19" t="str">
        <f t="shared" ca="1" si="618"/>
        <v>-</v>
      </c>
      <c r="KM74" s="19" t="str">
        <f t="shared" ca="1" si="618"/>
        <v>-</v>
      </c>
      <c r="KN74" s="19" t="str">
        <f t="shared" ca="1" si="618"/>
        <v>-</v>
      </c>
      <c r="KO74" s="19" t="b">
        <f t="shared" ca="1" si="618"/>
        <v>0</v>
      </c>
      <c r="KP74" s="144">
        <f t="shared" ca="1" si="599"/>
        <v>2</v>
      </c>
      <c r="KQ74" s="19">
        <f t="shared" ca="1" si="618"/>
        <v>2</v>
      </c>
      <c r="KR74" s="19" t="b">
        <f t="shared" ca="1" si="618"/>
        <v>0</v>
      </c>
      <c r="KS74" s="19" t="str">
        <f t="shared" ca="1" si="618"/>
        <v>-</v>
      </c>
      <c r="KT74" s="5" t="str">
        <f t="shared" ca="1" si="600"/>
        <v>-</v>
      </c>
      <c r="KU74" s="5" t="str">
        <f t="shared" ca="1" si="600"/>
        <v>-</v>
      </c>
      <c r="KV74" s="5" t="str">
        <f t="shared" ca="1" si="600"/>
        <v>-</v>
      </c>
      <c r="KW74" s="5" t="str">
        <f t="shared" ca="1" si="600"/>
        <v>-</v>
      </c>
      <c r="KX74" s="19" t="b">
        <f t="shared" ca="1" si="619"/>
        <v>0</v>
      </c>
      <c r="KY74" s="19" t="str">
        <f t="shared" ca="1" si="619"/>
        <v>-</v>
      </c>
      <c r="KZ74" s="19" t="str">
        <f ca="1">OFFSET(KZ$5,$B74,0)</f>
        <v>-</v>
      </c>
      <c r="LA74" s="19" t="b">
        <f ca="1">OFFSET(LA$5,$B74,0)</f>
        <v>1</v>
      </c>
      <c r="LB74" s="19">
        <f t="shared" ca="1" si="619"/>
        <v>0.75</v>
      </c>
      <c r="LC74" s="19">
        <f t="shared" ca="1" si="619"/>
        <v>0.75</v>
      </c>
      <c r="LD74" s="19">
        <f t="shared" ca="1" si="619"/>
        <v>0.99</v>
      </c>
      <c r="LE74" s="19">
        <f t="shared" ca="1" si="619"/>
        <v>0.5</v>
      </c>
      <c r="LF74" s="19">
        <f t="shared" ca="1" si="619"/>
        <v>0</v>
      </c>
      <c r="LG74" s="19">
        <f t="shared" ca="1" si="619"/>
        <v>0</v>
      </c>
      <c r="LH74" s="19" t="str">
        <f t="shared" ca="1" si="619"/>
        <v>-</v>
      </c>
      <c r="LI74" s="19" t="str">
        <f t="shared" ca="1" si="619"/>
        <v>-</v>
      </c>
      <c r="LJ74" s="19" t="str">
        <f t="shared" ca="1" si="619"/>
        <v>-</v>
      </c>
      <c r="LK74" s="5">
        <f t="shared" ca="1" si="602"/>
        <v>1</v>
      </c>
      <c r="LL74" s="9"/>
      <c r="LM74" s="19">
        <f t="shared" ca="1" si="619"/>
        <v>70</v>
      </c>
      <c r="LN74" s="19">
        <f t="shared" ca="1" si="603"/>
        <v>50</v>
      </c>
      <c r="LO74" s="19">
        <f t="shared" ca="1" si="603"/>
        <v>80</v>
      </c>
      <c r="LP74" s="19">
        <f t="shared" ca="1" si="603"/>
        <v>50</v>
      </c>
      <c r="LQ74" s="5" t="b" cm="1">
        <f t="array" aca="1" ref="LQ74" ca="1">INDEX(i.meatgrid,$Q74,LQ$7)</f>
        <v>0</v>
      </c>
      <c r="LR74" s="5" t="b" cm="1">
        <f t="array" aca="1" ref="LR74" ca="1">INDEX(i.meatgrid,$Q74,LR$7)</f>
        <v>0</v>
      </c>
      <c r="LS74" s="5" cm="1">
        <f t="array" aca="1" ref="LS74" ca="1">INDEX(i.meatgrid,$Q74,LS$7)</f>
        <v>40</v>
      </c>
      <c r="LT74" s="5" t="str" cm="1">
        <f t="array" aca="1" ref="LT74" ca="1">INDEX(i.meatgrid,$Q74,LT$7)</f>
        <v>-</v>
      </c>
      <c r="LU74" s="19">
        <f t="shared" ca="1" si="604"/>
        <v>1</v>
      </c>
      <c r="LV74" s="5">
        <f t="shared" ca="1" si="605"/>
        <v>1</v>
      </c>
      <c r="LW74" s="5" cm="1">
        <f t="array" aca="1" ref="LW74" ca="1">INDEX(i.meatgrid,$Q74,LW$7)</f>
        <v>1</v>
      </c>
      <c r="LX74" s="5" cm="1">
        <f t="array" aca="1" ref="LX74" ca="1">INDEX(i.meatgrid,$Q74,LX$7)</f>
        <v>0</v>
      </c>
      <c r="LY74" s="5" cm="1">
        <f t="array" aca="1" ref="LY74" ca="1">INDEX(i.meatgrid,$Q74,LY$7)</f>
        <v>0</v>
      </c>
      <c r="LZ74" s="5" cm="1">
        <f t="array" aca="1" ref="LZ74" ca="1">INDEX(i.meatgrid,$Q74,LZ$7)</f>
        <v>0</v>
      </c>
      <c r="MA74" s="5" cm="1">
        <f t="array" aca="1" ref="MA74" ca="1">INDEX(i.meatgrid,$Q74,MA$7)</f>
        <v>0</v>
      </c>
      <c r="MB74" s="5" cm="1">
        <f t="array" aca="1" ref="MB74" ca="1">INDEX(i.meatgrid,$Q74,MB$7)</f>
        <v>1</v>
      </c>
      <c r="MC74" s="5" cm="1">
        <f t="array" aca="1" ref="MC74" ca="1">INDEX(i.meatgrid,$Q74,MC$7)</f>
        <v>1</v>
      </c>
      <c r="MD74" s="5" cm="1">
        <f t="array" aca="1" ref="MD74" ca="1">INDEX(i.meatgrid,$Q74,MD$7)</f>
        <v>1</v>
      </c>
      <c r="ME74" s="19">
        <f t="shared" ca="1" si="606"/>
        <v>1</v>
      </c>
      <c r="MF74" s="9"/>
      <c r="MG74" s="19" t="b">
        <f t="shared" ca="1" si="607"/>
        <v>0</v>
      </c>
      <c r="MH74" s="19" t="b">
        <f t="shared" ca="1" si="607"/>
        <v>0</v>
      </c>
      <c r="MI74" s="19">
        <f t="shared" ca="1" si="607"/>
        <v>1</v>
      </c>
      <c r="MJ74" s="19">
        <f t="shared" ca="1" si="607"/>
        <v>0.75</v>
      </c>
      <c r="MK74" s="19">
        <f t="shared" ca="1" si="607"/>
        <v>0.75</v>
      </c>
      <c r="ML74" s="19">
        <f t="shared" ca="1" si="607"/>
        <v>0.8</v>
      </c>
      <c r="MM74" s="19">
        <f t="shared" ca="1" si="607"/>
        <v>0.82499999999999996</v>
      </c>
      <c r="MN74" s="19">
        <f t="shared" ca="1" si="607"/>
        <v>0.875</v>
      </c>
      <c r="MO74" s="19">
        <f t="shared" ca="1" si="607"/>
        <v>0.9</v>
      </c>
      <c r="MP74" s="19">
        <f t="shared" ca="1" si="607"/>
        <v>1</v>
      </c>
      <c r="MQ74" s="19">
        <f t="shared" ca="1" si="607"/>
        <v>0.875</v>
      </c>
      <c r="MR74" s="19" t="b">
        <f t="shared" ca="1" si="607"/>
        <v>1</v>
      </c>
      <c r="MS74" s="19">
        <f t="shared" ca="1" si="607"/>
        <v>74.989999999999995</v>
      </c>
      <c r="MT74" s="19" t="str">
        <f t="shared" ca="1" si="607"/>
        <v>-</v>
      </c>
      <c r="MU74" s="19" t="str">
        <f t="shared" ca="1" si="607"/>
        <v>-</v>
      </c>
      <c r="MV74" s="19" t="str">
        <f t="shared" ca="1" si="607"/>
        <v>-</v>
      </c>
      <c r="MW74" s="19" t="str">
        <f t="shared" ca="1" si="608"/>
        <v>-</v>
      </c>
      <c r="MX74" s="19" t="str">
        <f t="shared" ca="1" si="608"/>
        <v>-</v>
      </c>
      <c r="MY74" s="19" t="str">
        <f t="shared" ca="1" si="608"/>
        <v>-</v>
      </c>
      <c r="MZ74" s="19" t="str">
        <f t="shared" ca="1" si="608"/>
        <v>-</v>
      </c>
      <c r="NA74" s="19">
        <f t="shared" ca="1" si="608"/>
        <v>36.99</v>
      </c>
      <c r="NB74" s="19">
        <f t="shared" ca="1" si="608"/>
        <v>36.99</v>
      </c>
      <c r="NC74" s="19" t="str">
        <f t="shared" ca="1" si="608"/>
        <v>-</v>
      </c>
      <c r="ND74" s="19" t="str">
        <f t="shared" ca="1" si="608"/>
        <v>-</v>
      </c>
      <c r="NE74" s="19" t="str">
        <f t="shared" ca="1" si="608"/>
        <v>-</v>
      </c>
      <c r="NF74" s="19" t="str">
        <f t="shared" ca="1" si="608"/>
        <v>-</v>
      </c>
      <c r="NG74" s="19" t="str">
        <f t="shared" ca="1" si="608"/>
        <v>-</v>
      </c>
      <c r="NH74" s="19">
        <f t="shared" ca="1" si="608"/>
        <v>49.99</v>
      </c>
      <c r="NI74" s="19">
        <f t="shared" ca="1" si="608"/>
        <v>49.99</v>
      </c>
      <c r="NJ74" s="19">
        <f t="shared" ca="1" si="608"/>
        <v>49.99</v>
      </c>
      <c r="NK74" s="19">
        <f t="shared" ca="1" si="608"/>
        <v>49.99</v>
      </c>
      <c r="NL74" s="19">
        <f t="shared" ca="1" si="608"/>
        <v>49.99</v>
      </c>
      <c r="NM74" s="19">
        <f t="shared" ca="1" si="608"/>
        <v>49.99</v>
      </c>
      <c r="NN74" s="19">
        <f t="shared" ca="1" si="608"/>
        <v>49.99</v>
      </c>
      <c r="NO74" s="19">
        <f t="shared" ca="1" si="608"/>
        <v>49.99</v>
      </c>
      <c r="NP74" s="19">
        <f t="shared" ca="1" si="608"/>
        <v>412.99</v>
      </c>
      <c r="NQ74" s="19">
        <f t="shared" ca="1" si="608"/>
        <v>412.99</v>
      </c>
      <c r="NR74" s="19" t="str">
        <f t="shared" ca="1" si="608"/>
        <v>-</v>
      </c>
      <c r="NS74" s="19" t="str">
        <f t="shared" ca="1" si="608"/>
        <v>-</v>
      </c>
      <c r="NT74" s="19" t="str">
        <f t="shared" ca="1" si="608"/>
        <v>-</v>
      </c>
      <c r="NU74" s="19" t="str">
        <f t="shared" ca="1" si="608"/>
        <v>-</v>
      </c>
      <c r="NV74" s="19" t="str">
        <f t="shared" ca="1" si="608"/>
        <v>-</v>
      </c>
      <c r="NW74" s="19">
        <f t="shared" ca="1" si="608"/>
        <v>6.8900000000000006</v>
      </c>
      <c r="NX74" s="19">
        <f t="shared" ca="1" si="608"/>
        <v>6.8900000000000006</v>
      </c>
      <c r="NY74" s="19">
        <f t="shared" ca="1" si="608"/>
        <v>6.8900000000000006</v>
      </c>
      <c r="NZ74" s="19">
        <f t="shared" ca="1" si="608"/>
        <v>6.8900000000000006</v>
      </c>
      <c r="OA74" s="19">
        <f t="shared" ca="1" si="608"/>
        <v>6.8900000000000006</v>
      </c>
      <c r="OB74" s="19">
        <f t="shared" ca="1" si="608"/>
        <v>6.8900000000000006</v>
      </c>
      <c r="OC74" s="19">
        <f t="shared" ca="1" si="608"/>
        <v>6.8900000000000006</v>
      </c>
      <c r="OD74" s="19">
        <f t="shared" ca="1" si="608"/>
        <v>6.8900000000000006</v>
      </c>
      <c r="OE74" s="19">
        <f t="shared" ca="1" si="608"/>
        <v>346.99</v>
      </c>
      <c r="OF74" s="19">
        <f t="shared" ca="1" si="608"/>
        <v>346.99</v>
      </c>
      <c r="OG74" s="19" t="str">
        <f t="shared" ca="1" si="608"/>
        <v>-</v>
      </c>
      <c r="OH74" s="19" t="str">
        <f t="shared" ca="1" si="608"/>
        <v>-</v>
      </c>
      <c r="OI74" s="19" t="str">
        <f t="shared" ca="1" si="608"/>
        <v>-</v>
      </c>
      <c r="OJ74" s="19" t="str">
        <f t="shared" ca="1" si="608"/>
        <v>-</v>
      </c>
      <c r="OK74" s="19" t="str">
        <f t="shared" ca="1" si="608"/>
        <v>-</v>
      </c>
      <c r="OL74" s="19">
        <f t="shared" ca="1" si="608"/>
        <v>0</v>
      </c>
      <c r="OM74" s="24">
        <v>0</v>
      </c>
    </row>
    <row r="75" spans="1:403" outlineLevel="2">
      <c r="A75" s="21">
        <f t="shared" si="156"/>
        <v>70</v>
      </c>
      <c r="B75" s="222">
        <f t="shared" ca="1" si="620"/>
        <v>67</v>
      </c>
      <c r="C75">
        <v>203</v>
      </c>
      <c r="D75" s="144" t="str">
        <f t="shared" ca="1" si="569"/>
        <v>GSM</v>
      </c>
      <c r="E75" t="b">
        <f t="shared" ca="1" si="570"/>
        <v>1</v>
      </c>
      <c r="F75" t="b">
        <v>0</v>
      </c>
      <c r="G75" t="b">
        <f t="shared" ca="1" si="571"/>
        <v>1</v>
      </c>
      <c r="H75" s="237">
        <f t="shared" ca="1" si="621"/>
        <v>2</v>
      </c>
      <c r="I75" s="237">
        <f t="shared" ca="1" si="621"/>
        <v>1</v>
      </c>
      <c r="J75" s="237" t="str">
        <f t="shared" ca="1" si="621"/>
        <v/>
      </c>
      <c r="K75" s="237">
        <f t="shared" ca="1" si="621"/>
        <v>2</v>
      </c>
      <c r="L75" s="237">
        <f t="shared" ca="1" si="609"/>
        <v>2</v>
      </c>
      <c r="M75" s="237">
        <f t="shared" ca="1" si="609"/>
        <v>2</v>
      </c>
      <c r="N75" s="237">
        <f t="shared" ca="1" si="609"/>
        <v>3</v>
      </c>
      <c r="O75" s="237">
        <f t="shared" ca="1" si="609"/>
        <v>1</v>
      </c>
      <c r="P75" s="237">
        <f t="shared" ca="1" si="609"/>
        <v>1</v>
      </c>
      <c r="Q75" s="237">
        <f t="shared" ca="1" si="609"/>
        <v>4</v>
      </c>
      <c r="R75" s="237">
        <f t="shared" ca="1" si="609"/>
        <v>1</v>
      </c>
      <c r="S75" s="237">
        <f t="shared" ca="1" si="609"/>
        <v>1</v>
      </c>
      <c r="T75" s="237">
        <f t="shared" ca="1" si="609"/>
        <v>1</v>
      </c>
      <c r="U75" s="275"/>
      <c r="V75" s="275"/>
      <c r="W75" s="237">
        <f t="shared" ca="1" si="610"/>
        <v>0</v>
      </c>
      <c r="X75" s="275"/>
      <c r="Y75" s="275">
        <f t="shared" ca="1" si="611"/>
        <v>0</v>
      </c>
      <c r="Z75" s="275">
        <f t="shared" ca="1" si="611"/>
        <v>0</v>
      </c>
      <c r="AA75" s="275">
        <f t="shared" ca="1" si="611"/>
        <v>0</v>
      </c>
      <c r="AB75" s="275">
        <f t="shared" ca="1" si="611"/>
        <v>0</v>
      </c>
      <c r="AC75" s="275">
        <f t="shared" ca="1" si="611"/>
        <v>0</v>
      </c>
      <c r="AD75" s="275">
        <f t="shared" ca="1" si="611"/>
        <v>0</v>
      </c>
      <c r="AE75" s="275">
        <f t="shared" ca="1" si="611"/>
        <v>0</v>
      </c>
      <c r="AF75" s="144">
        <f ca="1">INDEX(CHOOSE($N75,DataAutumn!i.AdultDrys,DataWinter!i.AdultDrys,DataSpring!i.AdultDrys),1,$M75)</f>
        <v>3</v>
      </c>
      <c r="AG75" s="5">
        <f t="shared" ca="1" si="572"/>
        <v>2</v>
      </c>
      <c r="AH75" s="5">
        <f t="shared" ca="1" si="572"/>
        <v>0</v>
      </c>
      <c r="AI75" s="5">
        <f t="shared" ca="1" si="573"/>
        <v>1</v>
      </c>
      <c r="AJ75">
        <f t="shared" ca="1" si="574"/>
        <v>3</v>
      </c>
      <c r="AL75" s="231" t="str">
        <f ca="1">TEXT(LEFT(OFFSET(AL75,-1,0),5)+1,"00000")&amp;MID(OFFSET(AL75,-1,0),6,FIND(" ",OFFSET(AL75,-1,0),7)-5)
&amp; $D75           &amp; IF($IG75=0," FWM","")&amp;IF($IG75=1," MWM","")&amp;IF($IG75=5," Mat","")&amp;IF($IH75=TRUE,"&amp;BBT","    ")          &amp; " Day"&amp;INDEX(i.DOY,$N75,1)
&amp; " Scan"&amp;TEXT($O75,"0")        &amp;" "&amp; INDEX(DataMaster!$B$98:$B$103,$Q75,0)
&amp; " WP"&amp;TEXT($LU75*100,"000p")           &amp; " MP"&amp;TEXT($LV75*100,"000p")           &amp; " GP"&amp;TEXT($ME75*100,"000p")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2"/>
        <v>-</v>
      </c>
      <c r="AP75" s="237" t="str">
        <f t="shared" ca="1" si="622"/>
        <v>-</v>
      </c>
      <c r="AQ75" s="237" t="str">
        <f t="shared" ca="1" si="622"/>
        <v>-</v>
      </c>
      <c r="AR75" s="237" t="str">
        <f t="shared" ca="1" si="622"/>
        <v>-</v>
      </c>
      <c r="AS75" s="237" t="str">
        <f t="shared" ca="1" si="622"/>
        <v>-</v>
      </c>
      <c r="AT75" s="237" t="str">
        <f t="shared" ca="1" si="622"/>
        <v>-</v>
      </c>
      <c r="AU75" s="237" t="str">
        <f t="shared" ca="1" si="622"/>
        <v>-</v>
      </c>
      <c r="AV75" s="237" t="str">
        <f t="shared" ca="1" si="622"/>
        <v>-</v>
      </c>
      <c r="AW75" s="9"/>
      <c r="AX75" s="5" t="b">
        <f t="shared" ca="1" si="575"/>
        <v>0</v>
      </c>
      <c r="AY75" s="5" t="str">
        <f t="shared" ca="1" si="575"/>
        <v>-</v>
      </c>
      <c r="AZ75" s="5" t="b">
        <f t="shared" ca="1" si="575"/>
        <v>0</v>
      </c>
      <c r="BA75" s="5" t="b">
        <f t="shared" ca="1" si="575"/>
        <v>1</v>
      </c>
      <c r="BB75" s="5" t="b">
        <f t="shared" ca="1" si="575"/>
        <v>1</v>
      </c>
      <c r="BC75" s="144">
        <f t="shared" ca="1" si="575"/>
        <v>0</v>
      </c>
      <c r="BD75" s="19" t="b">
        <f t="shared" ca="1" si="576"/>
        <v>1</v>
      </c>
      <c r="BE75" s="9"/>
      <c r="BF75" s="5" t="str">
        <f t="shared" ca="1" si="577"/>
        <v>-</v>
      </c>
      <c r="BG75" s="19" t="str">
        <f t="shared" ca="1" si="578"/>
        <v>-</v>
      </c>
      <c r="BH75" s="19" t="str">
        <f t="shared" ca="1" si="578"/>
        <v>-</v>
      </c>
      <c r="BI75" s="19" t="str">
        <f t="shared" ca="1" si="578"/>
        <v>-</v>
      </c>
      <c r="BJ75" s="5" t="str">
        <f t="shared" ca="1" si="579"/>
        <v>-</v>
      </c>
      <c r="BK75" s="19" t="str">
        <f t="shared" ca="1" si="580"/>
        <v>-</v>
      </c>
      <c r="BL75" s="5" t="str">
        <f t="shared" ca="1" si="581"/>
        <v>-</v>
      </c>
      <c r="BM75" s="19" t="str">
        <f t="shared" ca="1" si="582"/>
        <v>-</v>
      </c>
      <c r="BN75" s="19" t="str">
        <f t="shared" ca="1" si="582"/>
        <v>-</v>
      </c>
      <c r="BO75" s="19" t="str">
        <f t="shared" ca="1" si="582"/>
        <v>-</v>
      </c>
      <c r="BP75" s="5" t="str">
        <f t="shared" ca="1" si="583"/>
        <v>-</v>
      </c>
      <c r="BQ75" s="9"/>
      <c r="BR75" s="19" t="str">
        <f t="shared" ca="1" si="584"/>
        <v>-</v>
      </c>
      <c r="BS75" s="19" t="str">
        <f t="shared" ca="1" si="584"/>
        <v>-</v>
      </c>
      <c r="BT75" s="19" t="str">
        <f t="shared" ca="1" si="584"/>
        <v>-</v>
      </c>
      <c r="BU75" s="19" t="str">
        <f t="shared" ca="1" si="584"/>
        <v>-</v>
      </c>
      <c r="BV75" s="19" t="str">
        <f t="shared" ca="1" si="584"/>
        <v>-</v>
      </c>
      <c r="BW75" s="19" t="str">
        <f t="shared" ca="1" si="584"/>
        <v>-</v>
      </c>
      <c r="BX75" s="19" t="str">
        <f t="shared" ca="1" si="584"/>
        <v>-</v>
      </c>
      <c r="BY75" s="19" t="str">
        <f t="shared" ca="1" si="584"/>
        <v>-</v>
      </c>
      <c r="BZ75" s="19" t="str">
        <f t="shared" ca="1" si="584"/>
        <v>-</v>
      </c>
      <c r="CA75" s="19" t="str">
        <f t="shared" ca="1" si="584"/>
        <v>-</v>
      </c>
      <c r="CB75" s="9"/>
      <c r="CC75" s="237" t="b">
        <f t="shared" ref="CC75:CG77" ca="1" si="628">OFFSET(CC75,-1,0)</f>
        <v>1</v>
      </c>
      <c r="CD75" s="12" t="b">
        <v>0</v>
      </c>
      <c r="CE75" s="237" t="b">
        <f t="shared" ca="1" si="628"/>
        <v>1</v>
      </c>
      <c r="CF75" s="251">
        <f t="shared" ca="1" si="623"/>
        <v>2234103</v>
      </c>
      <c r="CG75" s="237" t="b">
        <f t="shared" ca="1" si="628"/>
        <v>0</v>
      </c>
      <c r="CH75" s="12" t="s">
        <v>34</v>
      </c>
      <c r="CI75" s="19" t="b">
        <f t="shared" ca="1" si="612"/>
        <v>1</v>
      </c>
      <c r="CJ75" s="237">
        <f t="shared" ca="1" si="624"/>
        <v>2234104</v>
      </c>
      <c r="CK75" s="19" t="str">
        <f t="shared" ca="1" si="612"/>
        <v>-</v>
      </c>
      <c r="CL75" s="19">
        <f t="shared" ca="1" si="612"/>
        <v>1</v>
      </c>
      <c r="CM75" s="19">
        <f t="shared" ca="1" si="612"/>
        <v>1</v>
      </c>
      <c r="CN75" s="9"/>
      <c r="CO75" s="444">
        <f t="shared" ca="1" si="586"/>
        <v>652</v>
      </c>
      <c r="CP75" s="444">
        <f t="shared" ca="1" si="586"/>
        <v>686</v>
      </c>
      <c r="CQ75" s="444">
        <f t="shared" ca="1" si="586"/>
        <v>721</v>
      </c>
      <c r="CR75" s="152">
        <f t="shared" ca="1" si="587"/>
        <v>378</v>
      </c>
      <c r="CS75" s="152">
        <f t="shared" ca="1" si="587"/>
        <v>413</v>
      </c>
      <c r="CT75" s="152">
        <f t="shared" ca="1" si="587"/>
        <v>448</v>
      </c>
      <c r="CU75" s="19" t="str">
        <f t="shared" ca="1" si="588"/>
        <v>-</v>
      </c>
      <c r="CV75" s="12" t="b">
        <v>0</v>
      </c>
      <c r="CW75" s="12" t="b">
        <v>0</v>
      </c>
      <c r="CX75" s="12" t="b">
        <v>0</v>
      </c>
      <c r="CY75" s="12" t="b">
        <v>0</v>
      </c>
      <c r="CZ75" s="19" t="b">
        <f t="shared" ca="1" si="588"/>
        <v>1</v>
      </c>
      <c r="DA75" s="19">
        <f t="shared" ca="1" si="588"/>
        <v>0</v>
      </c>
      <c r="DB75" s="19">
        <f t="shared" ca="1" si="588"/>
        <v>0</v>
      </c>
      <c r="DC75" s="19">
        <f t="shared" ca="1" si="588"/>
        <v>0</v>
      </c>
      <c r="DD75" s="19">
        <f t="shared" ca="1" si="588"/>
        <v>0</v>
      </c>
      <c r="DE75" s="19">
        <f t="shared" ca="1" si="588"/>
        <v>0</v>
      </c>
      <c r="DF75" s="19">
        <f t="shared" ca="1" si="588"/>
        <v>0</v>
      </c>
      <c r="DG75" s="19">
        <f t="shared" ca="1" si="588"/>
        <v>0</v>
      </c>
      <c r="DH75" s="19">
        <f t="shared" ca="1" si="588"/>
        <v>0</v>
      </c>
      <c r="DI75" s="19">
        <f t="shared" ca="1" si="588"/>
        <v>0</v>
      </c>
      <c r="DJ75" s="19">
        <f t="shared" ca="1" si="588"/>
        <v>0</v>
      </c>
      <c r="DK75" s="19">
        <f t="shared" ca="1" si="588"/>
        <v>0</v>
      </c>
      <c r="DL75" s="19">
        <f t="shared" ca="1" si="589"/>
        <v>0</v>
      </c>
      <c r="DM75" s="12">
        <v>3</v>
      </c>
      <c r="DN75" s="12">
        <v>3</v>
      </c>
      <c r="DO75" s="19">
        <f t="shared" ca="1" si="625"/>
        <v>0</v>
      </c>
      <c r="DP75" s="12">
        <v>1</v>
      </c>
      <c r="DQ75" s="12">
        <v>-1</v>
      </c>
      <c r="DR75" s="19" t="str">
        <f t="shared" ca="1" si="589"/>
        <v>-</v>
      </c>
      <c r="DS75" s="19" t="str">
        <f t="shared" ca="1" si="589"/>
        <v>-</v>
      </c>
      <c r="DT75" s="19" t="str">
        <f t="shared" ca="1" si="589"/>
        <v>-</v>
      </c>
      <c r="DU75" s="251">
        <f t="shared" ca="1" si="613"/>
        <v>0</v>
      </c>
      <c r="DV75" s="251">
        <f t="shared" si="626"/>
        <v>1</v>
      </c>
      <c r="DW75" s="251">
        <f t="shared" si="614"/>
        <v>-1</v>
      </c>
      <c r="DX75" s="19" t="str">
        <f t="shared" ca="1" si="589"/>
        <v>-</v>
      </c>
      <c r="DY75" s="19" t="str">
        <f t="shared" ca="1" si="589"/>
        <v>-</v>
      </c>
      <c r="DZ75" s="19" t="str">
        <f t="shared" ca="1" si="589"/>
        <v>-</v>
      </c>
      <c r="EA75" s="19" t="str">
        <f t="shared" ca="1" si="589"/>
        <v>-</v>
      </c>
      <c r="EB75" s="19" t="str">
        <f t="shared" ca="1" si="589"/>
        <v>-</v>
      </c>
      <c r="EC75" s="19" t="str">
        <f t="shared" ca="1" si="589"/>
        <v>-</v>
      </c>
      <c r="ED75" s="19">
        <f t="shared" ca="1" si="589"/>
        <v>0</v>
      </c>
      <c r="EE75" s="19">
        <f t="shared" ca="1" si="589"/>
        <v>0</v>
      </c>
      <c r="EF75" s="19">
        <f t="shared" ca="1" si="589"/>
        <v>0</v>
      </c>
      <c r="EG75" s="19">
        <f t="shared" ca="1" si="589"/>
        <v>0</v>
      </c>
      <c r="EH75" s="19">
        <f t="shared" ca="1" si="589"/>
        <v>0</v>
      </c>
      <c r="EI75" s="19">
        <f t="shared" ca="1" si="589"/>
        <v>0</v>
      </c>
      <c r="EJ75" s="19">
        <f t="shared" ca="1" si="589"/>
        <v>0</v>
      </c>
      <c r="EK75" s="19">
        <f t="shared" ca="1" si="589"/>
        <v>0</v>
      </c>
      <c r="EL75" s="19">
        <f t="shared" ca="1" si="589"/>
        <v>0</v>
      </c>
      <c r="EM75" s="19">
        <f t="shared" ca="1" si="589"/>
        <v>0</v>
      </c>
      <c r="EN75" s="19">
        <f t="shared" ca="1" si="589"/>
        <v>0</v>
      </c>
      <c r="EO75" s="19">
        <f t="shared" ca="1" si="589"/>
        <v>0</v>
      </c>
      <c r="EP75" s="19">
        <f t="shared" ca="1" si="589"/>
        <v>0</v>
      </c>
      <c r="EQ75" s="19">
        <f t="shared" ca="1" si="589"/>
        <v>0</v>
      </c>
      <c r="ER75" s="19">
        <f t="shared" ca="1" si="589"/>
        <v>0</v>
      </c>
      <c r="ES75" s="19">
        <f t="shared" ca="1" si="589"/>
        <v>0</v>
      </c>
      <c r="ET75" s="19">
        <f t="shared" ca="1" si="590"/>
        <v>0</v>
      </c>
      <c r="EU75" s="19">
        <f t="shared" ca="1" si="590"/>
        <v>0</v>
      </c>
      <c r="EV75" s="19">
        <f t="shared" ca="1" si="590"/>
        <v>0</v>
      </c>
      <c r="EW75" s="19">
        <f t="shared" ca="1" si="590"/>
        <v>0</v>
      </c>
      <c r="EX75" s="19">
        <f t="shared" ca="1" si="590"/>
        <v>0</v>
      </c>
      <c r="EY75" s="19">
        <f t="shared" ca="1" si="590"/>
        <v>0</v>
      </c>
      <c r="EZ75" s="19">
        <f t="shared" ca="1" si="590"/>
        <v>0</v>
      </c>
      <c r="FA75" s="19">
        <f t="shared" ca="1" si="590"/>
        <v>0</v>
      </c>
      <c r="FB75" s="19">
        <f t="shared" ca="1" si="590"/>
        <v>0</v>
      </c>
      <c r="FC75" s="19">
        <f t="shared" ca="1" si="590"/>
        <v>0</v>
      </c>
      <c r="FD75" s="19">
        <f t="shared" ca="1" si="590"/>
        <v>0</v>
      </c>
      <c r="FE75" s="19">
        <f t="shared" ca="1" si="590"/>
        <v>0</v>
      </c>
      <c r="FF75" s="19">
        <f t="shared" ca="1" si="590"/>
        <v>0</v>
      </c>
      <c r="FG75" s="19">
        <f t="shared" ca="1" si="590"/>
        <v>0</v>
      </c>
      <c r="FH75" s="19">
        <f t="shared" ca="1" si="590"/>
        <v>0</v>
      </c>
      <c r="FI75" s="19">
        <f t="shared" ca="1" si="590"/>
        <v>0</v>
      </c>
      <c r="FJ75" s="19">
        <f t="shared" ca="1" si="591"/>
        <v>0</v>
      </c>
      <c r="FK75" s="19">
        <f t="shared" ca="1" si="591"/>
        <v>0</v>
      </c>
      <c r="FL75" s="19">
        <f t="shared" ca="1" si="591"/>
        <v>0</v>
      </c>
      <c r="FM75" s="19">
        <f t="shared" ca="1" si="591"/>
        <v>0</v>
      </c>
      <c r="FN75" s="19">
        <f t="shared" ca="1" si="591"/>
        <v>0</v>
      </c>
      <c r="FO75" s="19">
        <f t="shared" ca="1" si="591"/>
        <v>0</v>
      </c>
      <c r="FP75" s="19">
        <f t="shared" ca="1" si="591"/>
        <v>0</v>
      </c>
      <c r="FQ75" s="19">
        <f t="shared" ca="1" si="591"/>
        <v>0</v>
      </c>
      <c r="FR75" s="19">
        <f t="shared" ca="1" si="591"/>
        <v>0</v>
      </c>
      <c r="FS75" s="19">
        <f t="shared" ca="1" si="591"/>
        <v>0</v>
      </c>
      <c r="FT75" s="19">
        <f t="shared" ca="1" si="591"/>
        <v>0</v>
      </c>
      <c r="FU75" s="19">
        <f t="shared" ca="1" si="591"/>
        <v>0</v>
      </c>
      <c r="FV75" s="19">
        <f t="shared" ca="1" si="591"/>
        <v>0</v>
      </c>
      <c r="FW75" s="19">
        <f t="shared" ca="1" si="591"/>
        <v>0</v>
      </c>
      <c r="FX75" s="19">
        <f t="shared" ca="1" si="591"/>
        <v>0</v>
      </c>
      <c r="FY75" s="19">
        <f t="shared" ca="1" si="591"/>
        <v>0</v>
      </c>
      <c r="FZ75" s="19">
        <f t="shared" ca="1" si="591"/>
        <v>0</v>
      </c>
      <c r="GA75" s="19">
        <f t="shared" ca="1" si="591"/>
        <v>0</v>
      </c>
      <c r="GB75" s="19">
        <f t="shared" ca="1" si="591"/>
        <v>0</v>
      </c>
      <c r="GC75" s="19">
        <f t="shared" ca="1" si="591"/>
        <v>0</v>
      </c>
      <c r="GD75" s="19">
        <f t="shared" ca="1" si="591"/>
        <v>0</v>
      </c>
      <c r="GE75" s="19">
        <f t="shared" ca="1" si="591"/>
        <v>0</v>
      </c>
      <c r="GF75" s="19">
        <f t="shared" ca="1" si="591"/>
        <v>0</v>
      </c>
      <c r="GG75" s="19">
        <f t="shared" ca="1" si="591"/>
        <v>0</v>
      </c>
      <c r="GH75" s="19">
        <f t="shared" ca="1" si="591"/>
        <v>0</v>
      </c>
      <c r="GI75" s="19">
        <f t="shared" ca="1" si="591"/>
        <v>0</v>
      </c>
      <c r="GJ75" s="19">
        <f t="shared" ca="1" si="591"/>
        <v>0</v>
      </c>
      <c r="GK75" s="19">
        <f t="shared" ca="1" si="591"/>
        <v>0</v>
      </c>
      <c r="GL75" s="19">
        <f t="shared" ca="1" si="591"/>
        <v>0</v>
      </c>
      <c r="GM75" s="19">
        <f t="shared" ca="1" si="591"/>
        <v>0</v>
      </c>
      <c r="GN75" s="19">
        <f t="shared" ca="1" si="591"/>
        <v>0</v>
      </c>
      <c r="GO75" s="19">
        <f t="shared" ca="1" si="591"/>
        <v>0</v>
      </c>
      <c r="GP75" s="19">
        <f t="shared" ca="1" si="591"/>
        <v>0</v>
      </c>
      <c r="GQ75" s="19">
        <f t="shared" ca="1" si="591"/>
        <v>0</v>
      </c>
      <c r="GR75" s="19">
        <f t="shared" ca="1" si="591"/>
        <v>0</v>
      </c>
      <c r="GS75" s="19">
        <f t="shared" ca="1" si="591"/>
        <v>0</v>
      </c>
      <c r="GT75" s="19">
        <f t="shared" ca="1" si="591"/>
        <v>0</v>
      </c>
      <c r="GU75" s="19">
        <f t="shared" ca="1" si="591"/>
        <v>0</v>
      </c>
      <c r="GV75" s="19">
        <f t="shared" ca="1" si="591"/>
        <v>0</v>
      </c>
      <c r="GW75" s="19">
        <f t="shared" ref="GW75:ID76" ca="1" si="629">OFFSET(GW$5,$B75,0)</f>
        <v>0</v>
      </c>
      <c r="GX75" s="19">
        <f t="shared" ca="1" si="629"/>
        <v>0</v>
      </c>
      <c r="GY75" s="19">
        <f t="shared" ca="1" si="629"/>
        <v>0</v>
      </c>
      <c r="GZ75" s="19">
        <f t="shared" ca="1" si="629"/>
        <v>0</v>
      </c>
      <c r="HA75" s="19">
        <f t="shared" ca="1" si="629"/>
        <v>0</v>
      </c>
      <c r="HB75" s="19">
        <f t="shared" ca="1" si="629"/>
        <v>0</v>
      </c>
      <c r="HC75" s="19">
        <f t="shared" ca="1" si="629"/>
        <v>0</v>
      </c>
      <c r="HD75" s="19">
        <f t="shared" ca="1" si="629"/>
        <v>0</v>
      </c>
      <c r="HE75" s="19">
        <f t="shared" ca="1" si="629"/>
        <v>0</v>
      </c>
      <c r="HF75" s="19">
        <f t="shared" ca="1" si="629"/>
        <v>0</v>
      </c>
      <c r="HG75" s="19">
        <f t="shared" ca="1" si="629"/>
        <v>0</v>
      </c>
      <c r="HH75" s="19">
        <f t="shared" ca="1" si="629"/>
        <v>0</v>
      </c>
      <c r="HI75" s="19">
        <f t="shared" ca="1" si="629"/>
        <v>0</v>
      </c>
      <c r="HJ75" s="19">
        <f t="shared" ca="1" si="629"/>
        <v>0</v>
      </c>
      <c r="HK75" s="19">
        <f t="shared" ca="1" si="629"/>
        <v>0</v>
      </c>
      <c r="HL75" s="19">
        <f t="shared" ca="1" si="629"/>
        <v>0</v>
      </c>
      <c r="HM75" s="19">
        <f t="shared" ca="1" si="629"/>
        <v>0</v>
      </c>
      <c r="HN75" s="19">
        <f t="shared" ca="1" si="629"/>
        <v>0</v>
      </c>
      <c r="HO75" s="19">
        <f t="shared" ca="1" si="629"/>
        <v>0</v>
      </c>
      <c r="HP75" s="19">
        <f t="shared" ca="1" si="629"/>
        <v>0</v>
      </c>
      <c r="HQ75" s="19">
        <f t="shared" ca="1" si="629"/>
        <v>0</v>
      </c>
      <c r="HR75" s="19">
        <f t="shared" ca="1" si="629"/>
        <v>0</v>
      </c>
      <c r="HS75" s="19">
        <f t="shared" ca="1" si="629"/>
        <v>0</v>
      </c>
      <c r="HT75" s="19">
        <f t="shared" ca="1" si="629"/>
        <v>0</v>
      </c>
      <c r="HU75" s="19">
        <f t="shared" ca="1" si="629"/>
        <v>0</v>
      </c>
      <c r="HV75" s="19">
        <f t="shared" ca="1" si="629"/>
        <v>0</v>
      </c>
      <c r="HW75" s="19">
        <f t="shared" ca="1" si="629"/>
        <v>0</v>
      </c>
      <c r="HX75" s="19">
        <f t="shared" ca="1" si="629"/>
        <v>0</v>
      </c>
      <c r="HY75" s="19">
        <f t="shared" ca="1" si="629"/>
        <v>0</v>
      </c>
      <c r="HZ75" s="19">
        <f t="shared" ca="1" si="629"/>
        <v>0</v>
      </c>
      <c r="IA75" s="19">
        <f t="shared" ca="1" si="629"/>
        <v>0</v>
      </c>
      <c r="IB75" s="19">
        <f t="shared" ca="1" si="629"/>
        <v>0</v>
      </c>
      <c r="IC75" s="19">
        <f t="shared" ca="1" si="629"/>
        <v>0</v>
      </c>
      <c r="ID75" s="19">
        <f t="shared" ca="1" si="629"/>
        <v>0</v>
      </c>
      <c r="IE75" s="5">
        <f t="shared" ca="1" si="593"/>
        <v>67</v>
      </c>
      <c r="IF75" s="9"/>
      <c r="IG75" s="5">
        <f t="shared" ca="1" si="594"/>
        <v>1</v>
      </c>
      <c r="IH75" s="5" t="b">
        <f t="shared" ca="1" si="594"/>
        <v>0</v>
      </c>
      <c r="II75" s="19">
        <f t="shared" ca="1" si="595"/>
        <v>0</v>
      </c>
      <c r="IJ75" s="5">
        <f t="shared" ca="1" si="594"/>
        <v>55</v>
      </c>
      <c r="IK75" s="19">
        <f t="shared" ca="1" si="595"/>
        <v>1</v>
      </c>
      <c r="IL75" s="19">
        <f t="shared" ca="1" si="595"/>
        <v>0</v>
      </c>
      <c r="IM75" s="19">
        <f t="shared" ca="1" si="595"/>
        <v>0</v>
      </c>
      <c r="IN75" s="19">
        <f t="shared" ca="1" si="595"/>
        <v>0</v>
      </c>
      <c r="IO75" s="19">
        <f t="shared" ca="1" si="595"/>
        <v>0</v>
      </c>
      <c r="IP75" s="19">
        <f t="shared" ca="1" si="595"/>
        <v>0</v>
      </c>
      <c r="IQ75" s="19">
        <f t="shared" ca="1" si="595"/>
        <v>0</v>
      </c>
      <c r="IR75" s="19">
        <f t="shared" ca="1" si="595"/>
        <v>0</v>
      </c>
      <c r="IS75" s="19">
        <f t="shared" ca="1" si="595"/>
        <v>0</v>
      </c>
      <c r="IT75" s="19">
        <f t="shared" ca="1" si="595"/>
        <v>0</v>
      </c>
      <c r="IU75" s="19">
        <f t="shared" ca="1" si="595"/>
        <v>0</v>
      </c>
      <c r="IV75" s="19">
        <f t="shared" ca="1" si="595"/>
        <v>0</v>
      </c>
      <c r="IW75" s="19">
        <f t="shared" ca="1" si="595"/>
        <v>0</v>
      </c>
      <c r="IX75" s="19">
        <f t="shared" ca="1" si="595"/>
        <v>0</v>
      </c>
      <c r="IY75" s="19">
        <f t="shared" ca="1" si="595"/>
        <v>0</v>
      </c>
      <c r="IZ75" s="19">
        <f t="shared" ca="1" si="595"/>
        <v>0</v>
      </c>
      <c r="JA75" s="19">
        <f t="shared" ca="1" si="595"/>
        <v>0</v>
      </c>
      <c r="JB75" s="19">
        <f t="shared" ca="1" si="595"/>
        <v>0</v>
      </c>
      <c r="JC75" s="19">
        <f t="shared" ca="1" si="595"/>
        <v>0</v>
      </c>
      <c r="JD75" s="19">
        <f t="shared" ca="1" si="595"/>
        <v>0</v>
      </c>
      <c r="JE75" s="19">
        <f t="shared" ca="1" si="595"/>
        <v>0</v>
      </c>
      <c r="JF75" s="19">
        <f t="shared" ca="1" si="595"/>
        <v>0</v>
      </c>
      <c r="JG75" s="19">
        <f t="shared" ca="1" si="595"/>
        <v>1</v>
      </c>
      <c r="JH75" s="19">
        <f t="shared" ca="1" si="595"/>
        <v>0</v>
      </c>
      <c r="JI75" s="19">
        <f t="shared" ca="1" si="595"/>
        <v>1</v>
      </c>
      <c r="JJ75" s="9"/>
      <c r="JK75" s="5" t="b">
        <f t="shared" ca="1" si="596"/>
        <v>0</v>
      </c>
      <c r="JL75" s="5" t="b">
        <f t="shared" ca="1" si="597"/>
        <v>0</v>
      </c>
      <c r="JM75" s="5" t="b">
        <f t="shared" ca="1" si="597"/>
        <v>0</v>
      </c>
      <c r="JN75" s="5" t="b">
        <f t="shared" ca="1" si="597"/>
        <v>1</v>
      </c>
      <c r="JO75" s="144">
        <f t="shared" ca="1" si="615"/>
        <v>1</v>
      </c>
      <c r="JP75" s="144">
        <f t="shared" ca="1" si="615"/>
        <v>1</v>
      </c>
      <c r="JQ75" s="19" t="str">
        <f t="shared" ca="1" si="616"/>
        <v>-</v>
      </c>
      <c r="JR75" s="19" t="str">
        <f t="shared" ca="1" si="616"/>
        <v>-</v>
      </c>
      <c r="JS75" s="19" t="str">
        <f t="shared" ca="1" si="616"/>
        <v>-</v>
      </c>
      <c r="JT75" s="19" t="str">
        <f t="shared" ca="1" si="616"/>
        <v>-</v>
      </c>
      <c r="JU75" s="19">
        <f t="shared" ca="1" si="616"/>
        <v>1</v>
      </c>
      <c r="JV75" s="19">
        <f t="shared" ca="1" si="616"/>
        <v>0.66</v>
      </c>
      <c r="JW75" s="19" t="str">
        <f t="shared" ca="1" si="616"/>
        <v>-</v>
      </c>
      <c r="JX75" s="5" t="b" cm="1">
        <f t="array" aca="1" ref="JX75" ca="1">IF(OR(JY75:KF75&lt;&gt;"-"),TRUE,"-")</f>
        <v>1</v>
      </c>
      <c r="JY75" s="237">
        <f t="shared" ca="1" si="627"/>
        <v>2</v>
      </c>
      <c r="JZ75" s="237">
        <f t="shared" ca="1" si="627"/>
        <v>2</v>
      </c>
      <c r="KA75" s="237">
        <f t="shared" ca="1" si="627"/>
        <v>2</v>
      </c>
      <c r="KB75" s="237">
        <f t="shared" ca="1" si="627"/>
        <v>2</v>
      </c>
      <c r="KC75" s="237">
        <f t="shared" ca="1" si="627"/>
        <v>2</v>
      </c>
      <c r="KD75" s="237">
        <f t="shared" ca="1" si="627"/>
        <v>2</v>
      </c>
      <c r="KE75" s="237">
        <f t="shared" ca="1" si="627"/>
        <v>2</v>
      </c>
      <c r="KF75" s="237">
        <f t="shared" ca="1" si="627"/>
        <v>2</v>
      </c>
      <c r="KG75" s="5" t="str">
        <f t="array" aca="1" ref="KG75" ca="1">IF(OR(KH75:KN75&lt;&gt;"-"),TRUE,"-")</f>
        <v>-</v>
      </c>
      <c r="KH75" s="19" t="str">
        <f t="shared" ca="1" si="618"/>
        <v>-</v>
      </c>
      <c r="KI75" s="19" t="str">
        <f t="shared" ca="1" si="618"/>
        <v>-</v>
      </c>
      <c r="KJ75" s="19" t="str">
        <f t="shared" ca="1" si="618"/>
        <v>-</v>
      </c>
      <c r="KK75" s="19" t="str">
        <f t="shared" ca="1" si="618"/>
        <v>-</v>
      </c>
      <c r="KL75" s="19" t="str">
        <f t="shared" ca="1" si="618"/>
        <v>-</v>
      </c>
      <c r="KM75" s="19" t="str">
        <f t="shared" ca="1" si="618"/>
        <v>-</v>
      </c>
      <c r="KN75" s="19" t="str">
        <f t="shared" ca="1" si="618"/>
        <v>-</v>
      </c>
      <c r="KO75" s="19" t="b">
        <f t="shared" ca="1" si="618"/>
        <v>0</v>
      </c>
      <c r="KP75" s="144">
        <f t="shared" ca="1" si="599"/>
        <v>2</v>
      </c>
      <c r="KQ75" s="19">
        <f t="shared" ca="1" si="618"/>
        <v>2</v>
      </c>
      <c r="KR75" s="19" t="b">
        <f t="shared" ca="1" si="618"/>
        <v>0</v>
      </c>
      <c r="KS75" s="19" t="str">
        <f t="shared" ca="1" si="618"/>
        <v>-</v>
      </c>
      <c r="KT75" s="5" t="str">
        <f t="shared" ca="1" si="600"/>
        <v>-</v>
      </c>
      <c r="KU75" s="5" t="str">
        <f t="shared" ca="1" si="600"/>
        <v>-</v>
      </c>
      <c r="KV75" s="5" t="str">
        <f t="shared" ca="1" si="600"/>
        <v>-</v>
      </c>
      <c r="KW75" s="5" t="str">
        <f t="shared" ca="1" si="600"/>
        <v>-</v>
      </c>
      <c r="KX75" s="19" t="b">
        <f t="shared" ca="1" si="619"/>
        <v>0</v>
      </c>
      <c r="KY75" s="19" t="str">
        <f t="shared" ca="1" si="619"/>
        <v>-</v>
      </c>
      <c r="KZ75" s="19" t="str">
        <f t="shared" ca="1" si="619"/>
        <v>-</v>
      </c>
      <c r="LA75" s="19" t="b">
        <f t="shared" ca="1" si="619"/>
        <v>1</v>
      </c>
      <c r="LB75" s="19">
        <f t="shared" ca="1" si="619"/>
        <v>0.75</v>
      </c>
      <c r="LC75" s="19">
        <f t="shared" ca="1" si="619"/>
        <v>0.75</v>
      </c>
      <c r="LD75" s="19">
        <f t="shared" ca="1" si="619"/>
        <v>0.99</v>
      </c>
      <c r="LE75" s="19">
        <f t="shared" ca="1" si="619"/>
        <v>0.5</v>
      </c>
      <c r="LF75" s="19">
        <f t="shared" ca="1" si="619"/>
        <v>0</v>
      </c>
      <c r="LG75" s="19">
        <f t="shared" ca="1" si="619"/>
        <v>0</v>
      </c>
      <c r="LH75" s="19" t="str">
        <f t="shared" ca="1" si="619"/>
        <v>-</v>
      </c>
      <c r="LI75" s="19" t="str">
        <f t="shared" ca="1" si="619"/>
        <v>-</v>
      </c>
      <c r="LJ75" s="19" t="str">
        <f t="shared" ca="1" si="619"/>
        <v>-</v>
      </c>
      <c r="LK75" s="5">
        <f t="shared" ca="1" si="602"/>
        <v>1</v>
      </c>
      <c r="LL75" s="9"/>
      <c r="LM75" s="19">
        <f t="shared" ca="1" si="619"/>
        <v>70</v>
      </c>
      <c r="LN75" s="19">
        <f t="shared" ca="1" si="603"/>
        <v>50</v>
      </c>
      <c r="LO75" s="19">
        <f t="shared" ca="1" si="603"/>
        <v>80</v>
      </c>
      <c r="LP75" s="19">
        <f t="shared" ca="1" si="603"/>
        <v>50</v>
      </c>
      <c r="LQ75" s="5" t="b" cm="1">
        <f t="array" aca="1" ref="LQ75" ca="1">INDEX(i.meatgrid,$Q75,LQ$7)</f>
        <v>0</v>
      </c>
      <c r="LR75" s="5" t="b" cm="1">
        <f t="array" aca="1" ref="LR75" ca="1">INDEX(i.meatgrid,$Q75,LR$7)</f>
        <v>0</v>
      </c>
      <c r="LS75" s="5" cm="1">
        <f t="array" aca="1" ref="LS75" ca="1">INDEX(i.meatgrid,$Q75,LS$7)</f>
        <v>40</v>
      </c>
      <c r="LT75" s="5" t="str" cm="1">
        <f t="array" aca="1" ref="LT75" ca="1">INDEX(i.meatgrid,$Q75,LT$7)</f>
        <v>-</v>
      </c>
      <c r="LU75" s="19">
        <f t="shared" ca="1" si="604"/>
        <v>1</v>
      </c>
      <c r="LV75" s="5">
        <f t="shared" ca="1" si="605"/>
        <v>1</v>
      </c>
      <c r="LW75" s="5" cm="1">
        <f t="array" aca="1" ref="LW75" ca="1">INDEX(i.meatgrid,$Q75,LW$7)</f>
        <v>1</v>
      </c>
      <c r="LX75" s="5" cm="1">
        <f t="array" aca="1" ref="LX75" ca="1">INDEX(i.meatgrid,$Q75,LX$7)</f>
        <v>0</v>
      </c>
      <c r="LY75" s="5" cm="1">
        <f t="array" aca="1" ref="LY75" ca="1">INDEX(i.meatgrid,$Q75,LY$7)</f>
        <v>0</v>
      </c>
      <c r="LZ75" s="5" cm="1">
        <f t="array" aca="1" ref="LZ75" ca="1">INDEX(i.meatgrid,$Q75,LZ$7)</f>
        <v>0</v>
      </c>
      <c r="MA75" s="5" cm="1">
        <f t="array" aca="1" ref="MA75" ca="1">INDEX(i.meatgrid,$Q75,MA$7)</f>
        <v>0</v>
      </c>
      <c r="MB75" s="5" cm="1">
        <f t="array" aca="1" ref="MB75" ca="1">INDEX(i.meatgrid,$Q75,MB$7)</f>
        <v>1</v>
      </c>
      <c r="MC75" s="5" cm="1">
        <f t="array" aca="1" ref="MC75" ca="1">INDEX(i.meatgrid,$Q75,MC$7)</f>
        <v>1</v>
      </c>
      <c r="MD75" s="5" cm="1">
        <f t="array" aca="1" ref="MD75" ca="1">INDEX(i.meatgrid,$Q75,MD$7)</f>
        <v>1</v>
      </c>
      <c r="ME75" s="19">
        <f t="shared" ca="1" si="606"/>
        <v>1</v>
      </c>
      <c r="MF75" s="9"/>
      <c r="MG75" s="19" t="b">
        <f t="shared" ca="1" si="607"/>
        <v>0</v>
      </c>
      <c r="MH75" s="19" t="b">
        <f t="shared" ca="1" si="607"/>
        <v>0</v>
      </c>
      <c r="MI75" s="19">
        <f t="shared" ca="1" si="607"/>
        <v>1</v>
      </c>
      <c r="MJ75" s="19">
        <f t="shared" ca="1" si="607"/>
        <v>0.75</v>
      </c>
      <c r="MK75" s="19">
        <f t="shared" ca="1" si="607"/>
        <v>0.75</v>
      </c>
      <c r="ML75" s="19">
        <f t="shared" ca="1" si="607"/>
        <v>0.8</v>
      </c>
      <c r="MM75" s="19">
        <f t="shared" ca="1" si="607"/>
        <v>0.82499999999999996</v>
      </c>
      <c r="MN75" s="19">
        <f t="shared" ca="1" si="607"/>
        <v>0.875</v>
      </c>
      <c r="MO75" s="19">
        <f t="shared" ca="1" si="607"/>
        <v>0.9</v>
      </c>
      <c r="MP75" s="19">
        <f t="shared" ca="1" si="607"/>
        <v>1</v>
      </c>
      <c r="MQ75" s="19">
        <f t="shared" ca="1" si="607"/>
        <v>0.875</v>
      </c>
      <c r="MR75" s="19" t="b">
        <f t="shared" ca="1" si="607"/>
        <v>1</v>
      </c>
      <c r="MS75" s="19">
        <f t="shared" ca="1" si="607"/>
        <v>74.989999999999995</v>
      </c>
      <c r="MT75" s="19" t="str">
        <f t="shared" ca="1" si="607"/>
        <v>-</v>
      </c>
      <c r="MU75" s="19" t="str">
        <f t="shared" ca="1" si="607"/>
        <v>-</v>
      </c>
      <c r="MV75" s="19" t="str">
        <f t="shared" ca="1" si="607"/>
        <v>-</v>
      </c>
      <c r="MW75" s="19" t="str">
        <f t="shared" ca="1" si="608"/>
        <v>-</v>
      </c>
      <c r="MX75" s="19" t="str">
        <f t="shared" ca="1" si="608"/>
        <v>-</v>
      </c>
      <c r="MY75" s="19" t="str">
        <f t="shared" ca="1" si="608"/>
        <v>-</v>
      </c>
      <c r="MZ75" s="19" t="str">
        <f t="shared" ca="1" si="608"/>
        <v>-</v>
      </c>
      <c r="NA75" s="19">
        <f t="shared" ca="1" si="608"/>
        <v>36.99</v>
      </c>
      <c r="NB75" s="19">
        <f t="shared" ca="1" si="608"/>
        <v>36.99</v>
      </c>
      <c r="NC75" s="19" t="str">
        <f t="shared" ca="1" si="608"/>
        <v>-</v>
      </c>
      <c r="ND75" s="19" t="str">
        <f t="shared" ca="1" si="608"/>
        <v>-</v>
      </c>
      <c r="NE75" s="19" t="str">
        <f t="shared" ca="1" si="608"/>
        <v>-</v>
      </c>
      <c r="NF75" s="19" t="str">
        <f t="shared" ca="1" si="608"/>
        <v>-</v>
      </c>
      <c r="NG75" s="19" t="str">
        <f t="shared" ca="1" si="608"/>
        <v>-</v>
      </c>
      <c r="NH75" s="19">
        <f t="shared" ca="1" si="608"/>
        <v>49.99</v>
      </c>
      <c r="NI75" s="19">
        <f t="shared" ca="1" si="608"/>
        <v>49.99</v>
      </c>
      <c r="NJ75" s="19">
        <f t="shared" ca="1" si="608"/>
        <v>49.99</v>
      </c>
      <c r="NK75" s="19">
        <f t="shared" ca="1" si="608"/>
        <v>49.99</v>
      </c>
      <c r="NL75" s="19">
        <f t="shared" ca="1" si="608"/>
        <v>49.99</v>
      </c>
      <c r="NM75" s="19">
        <f t="shared" ca="1" si="608"/>
        <v>49.99</v>
      </c>
      <c r="NN75" s="19">
        <f t="shared" ca="1" si="608"/>
        <v>49.99</v>
      </c>
      <c r="NO75" s="19">
        <f t="shared" ca="1" si="608"/>
        <v>49.99</v>
      </c>
      <c r="NP75" s="19">
        <f t="shared" ca="1" si="608"/>
        <v>412.99</v>
      </c>
      <c r="NQ75" s="19">
        <f t="shared" ca="1" si="608"/>
        <v>412.99</v>
      </c>
      <c r="NR75" s="19" t="str">
        <f t="shared" ca="1" si="608"/>
        <v>-</v>
      </c>
      <c r="NS75" s="19" t="str">
        <f t="shared" ca="1" si="608"/>
        <v>-</v>
      </c>
      <c r="NT75" s="19" t="str">
        <f t="shared" ca="1" si="608"/>
        <v>-</v>
      </c>
      <c r="NU75" s="19" t="str">
        <f t="shared" ca="1" si="608"/>
        <v>-</v>
      </c>
      <c r="NV75" s="19" t="str">
        <f t="shared" ca="1" si="608"/>
        <v>-</v>
      </c>
      <c r="NW75" s="19">
        <f t="shared" ca="1" si="608"/>
        <v>6.8900000000000006</v>
      </c>
      <c r="NX75" s="19">
        <f t="shared" ca="1" si="608"/>
        <v>6.8900000000000006</v>
      </c>
      <c r="NY75" s="19">
        <f t="shared" ca="1" si="608"/>
        <v>6.8900000000000006</v>
      </c>
      <c r="NZ75" s="19">
        <f t="shared" ca="1" si="608"/>
        <v>6.8900000000000006</v>
      </c>
      <c r="OA75" s="19">
        <f t="shared" ca="1" si="608"/>
        <v>6.8900000000000006</v>
      </c>
      <c r="OB75" s="19">
        <f t="shared" ca="1" si="608"/>
        <v>6.8900000000000006</v>
      </c>
      <c r="OC75" s="19">
        <f t="shared" ca="1" si="608"/>
        <v>6.8900000000000006</v>
      </c>
      <c r="OD75" s="19">
        <f t="shared" ca="1" si="608"/>
        <v>6.8900000000000006</v>
      </c>
      <c r="OE75" s="19">
        <f t="shared" ca="1" si="608"/>
        <v>346.99</v>
      </c>
      <c r="OF75" s="19">
        <f t="shared" ca="1" si="608"/>
        <v>346.99</v>
      </c>
      <c r="OG75" s="19" t="str">
        <f t="shared" ca="1" si="608"/>
        <v>-</v>
      </c>
      <c r="OH75" s="19" t="str">
        <f t="shared" ca="1" si="608"/>
        <v>-</v>
      </c>
      <c r="OI75" s="19" t="str">
        <f t="shared" ca="1" si="608"/>
        <v>-</v>
      </c>
      <c r="OJ75" s="19" t="str">
        <f t="shared" ca="1" si="608"/>
        <v>-</v>
      </c>
      <c r="OK75" s="19" t="str">
        <f t="shared" ca="1" si="608"/>
        <v>-</v>
      </c>
      <c r="OL75" s="19">
        <f t="shared" ca="1" si="608"/>
        <v>0</v>
      </c>
      <c r="OM75" s="24">
        <v>0</v>
      </c>
    </row>
    <row r="76" spans="1:403" outlineLevel="2">
      <c r="A76" s="21">
        <f t="shared" si="156"/>
        <v>71</v>
      </c>
      <c r="B76" s="222">
        <f t="shared" ca="1" si="620"/>
        <v>67</v>
      </c>
      <c r="C76">
        <v>203</v>
      </c>
      <c r="D76" s="144" t="str">
        <f t="shared" ca="1" si="569"/>
        <v>GSM</v>
      </c>
      <c r="E76" t="b">
        <f t="shared" ca="1" si="570"/>
        <v>1</v>
      </c>
      <c r="F76" t="b">
        <v>0</v>
      </c>
      <c r="G76" t="b">
        <f t="shared" ca="1" si="571"/>
        <v>1</v>
      </c>
      <c r="H76" s="237">
        <f t="shared" ca="1" si="621"/>
        <v>2</v>
      </c>
      <c r="I76" s="237">
        <f t="shared" ca="1" si="621"/>
        <v>1</v>
      </c>
      <c r="J76" s="237" t="str">
        <f t="shared" ca="1" si="621"/>
        <v/>
      </c>
      <c r="K76" s="237">
        <f t="shared" ca="1" si="621"/>
        <v>2</v>
      </c>
      <c r="L76" s="237">
        <f t="shared" ca="1" si="609"/>
        <v>2</v>
      </c>
      <c r="M76" s="237">
        <f t="shared" ca="1" si="609"/>
        <v>2</v>
      </c>
      <c r="N76" s="237">
        <f t="shared" ca="1" si="609"/>
        <v>3</v>
      </c>
      <c r="O76" s="237">
        <f t="shared" ca="1" si="609"/>
        <v>1</v>
      </c>
      <c r="P76" s="237">
        <f t="shared" ca="1" si="609"/>
        <v>1</v>
      </c>
      <c r="Q76" s="237">
        <f t="shared" ca="1" si="609"/>
        <v>4</v>
      </c>
      <c r="R76" s="237">
        <f t="shared" ca="1" si="609"/>
        <v>1</v>
      </c>
      <c r="S76" s="237">
        <f t="shared" ca="1" si="609"/>
        <v>1</v>
      </c>
      <c r="T76" s="237">
        <f t="shared" ca="1" si="609"/>
        <v>1</v>
      </c>
      <c r="U76" s="275"/>
      <c r="V76" s="275"/>
      <c r="W76" s="237">
        <f t="shared" ca="1" si="610"/>
        <v>0</v>
      </c>
      <c r="X76" s="275"/>
      <c r="Y76" s="275">
        <f t="shared" ca="1" si="611"/>
        <v>0</v>
      </c>
      <c r="Z76" s="275">
        <f t="shared" ca="1" si="611"/>
        <v>0</v>
      </c>
      <c r="AA76" s="275">
        <f t="shared" ca="1" si="611"/>
        <v>0</v>
      </c>
      <c r="AB76" s="275">
        <f t="shared" ca="1" si="611"/>
        <v>0</v>
      </c>
      <c r="AC76" s="275">
        <f t="shared" ca="1" si="611"/>
        <v>0</v>
      </c>
      <c r="AD76" s="275">
        <f t="shared" ca="1" si="611"/>
        <v>0</v>
      </c>
      <c r="AE76" s="275">
        <f t="shared" ca="1" si="611"/>
        <v>0</v>
      </c>
      <c r="AF76" s="144">
        <f ca="1">INDEX(CHOOSE($N76,DataAutumn!i.AdultDrys,DataWinter!i.AdultDrys,DataSpring!i.AdultDrys),1,$M76)</f>
        <v>3</v>
      </c>
      <c r="AG76" s="5">
        <f t="shared" ca="1" si="572"/>
        <v>2</v>
      </c>
      <c r="AH76" s="5">
        <f t="shared" ca="1" si="572"/>
        <v>0</v>
      </c>
      <c r="AI76" s="5">
        <f t="shared" ca="1" si="573"/>
        <v>1</v>
      </c>
      <c r="AJ76">
        <f t="shared" ca="1" si="574"/>
        <v>4</v>
      </c>
      <c r="AL76" s="231" t="str">
        <f ca="1">TEXT(LEFT(OFFSET(AL76,-1,0),5)+1,"00000")&amp;MID(OFFSET(AL76,-1,0),6,FIND(" ",OFFSET(AL76,-1,0),7)-5)
&amp; $D76           &amp; IF($IG76=0," FWM","")&amp;IF($IG76=1," MWM","")&amp;IF($IG76=5," Mat","")&amp;IF($IH76=TRUE,"&amp;BBT","    ")          &amp; " Day"&amp;INDEX(i.DOY,$N76,1)
&amp; " Scan"&amp;TEXT($O76,"0")        &amp;" "&amp; INDEX(DataMaster!$B$98:$B$103,$Q76,0)
&amp; " WP"&amp;TEXT($LU76*100,"000p")           &amp; " MP"&amp;TEXT($LV76*100,"000p")           &amp; " GP"&amp;TEXT($ME76*100,"000p")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2"/>
        <v>-</v>
      </c>
      <c r="AP76" s="237" t="str">
        <f t="shared" ca="1" si="622"/>
        <v>-</v>
      </c>
      <c r="AQ76" s="237" t="str">
        <f t="shared" ca="1" si="622"/>
        <v>-</v>
      </c>
      <c r="AR76" s="237" t="str">
        <f t="shared" ca="1" si="622"/>
        <v>-</v>
      </c>
      <c r="AS76" s="237" t="str">
        <f t="shared" ca="1" si="622"/>
        <v>-</v>
      </c>
      <c r="AT76" s="237" t="str">
        <f t="shared" ca="1" si="622"/>
        <v>-</v>
      </c>
      <c r="AU76" s="237" t="str">
        <f t="shared" ca="1" si="622"/>
        <v>-</v>
      </c>
      <c r="AV76" s="237" t="str">
        <f t="shared" ca="1" si="622"/>
        <v>-</v>
      </c>
      <c r="AW76" s="9"/>
      <c r="AX76" s="5" t="b">
        <f t="shared" ca="1" si="575"/>
        <v>0</v>
      </c>
      <c r="AY76" s="5" t="str">
        <f t="shared" ca="1" si="575"/>
        <v>-</v>
      </c>
      <c r="AZ76" s="5" t="b">
        <f t="shared" ca="1" si="575"/>
        <v>0</v>
      </c>
      <c r="BA76" s="5" t="b">
        <f t="shared" ca="1" si="575"/>
        <v>1</v>
      </c>
      <c r="BB76" s="5" t="b">
        <f t="shared" ca="1" si="575"/>
        <v>1</v>
      </c>
      <c r="BC76" s="144">
        <f t="shared" ca="1" si="575"/>
        <v>0</v>
      </c>
      <c r="BD76" s="19" t="b">
        <f t="shared" ca="1" si="576"/>
        <v>1</v>
      </c>
      <c r="BE76" s="9"/>
      <c r="BF76" s="5" t="str">
        <f t="shared" ca="1" si="577"/>
        <v>-</v>
      </c>
      <c r="BG76" s="19" t="str">
        <f t="shared" ca="1" si="578"/>
        <v>-</v>
      </c>
      <c r="BH76" s="19" t="str">
        <f t="shared" ca="1" si="578"/>
        <v>-</v>
      </c>
      <c r="BI76" s="19" t="str">
        <f t="shared" ca="1" si="578"/>
        <v>-</v>
      </c>
      <c r="BJ76" s="5" t="str">
        <f t="shared" ca="1" si="579"/>
        <v>-</v>
      </c>
      <c r="BK76" s="19" t="str">
        <f t="shared" ca="1" si="580"/>
        <v>-</v>
      </c>
      <c r="BL76" s="5" t="str">
        <f t="shared" ca="1" si="581"/>
        <v>-</v>
      </c>
      <c r="BM76" s="19" t="str">
        <f t="shared" ca="1" si="582"/>
        <v>-</v>
      </c>
      <c r="BN76" s="19" t="str">
        <f t="shared" ca="1" si="582"/>
        <v>-</v>
      </c>
      <c r="BO76" s="19" t="str">
        <f t="shared" ca="1" si="582"/>
        <v>-</v>
      </c>
      <c r="BP76" s="5" t="str">
        <f t="shared" ca="1" si="583"/>
        <v>-</v>
      </c>
      <c r="BQ76" s="9"/>
      <c r="BR76" s="19" t="str">
        <f t="shared" ca="1" si="584"/>
        <v>-</v>
      </c>
      <c r="BS76" s="19" t="str">
        <f t="shared" ca="1" si="584"/>
        <v>-</v>
      </c>
      <c r="BT76" s="19" t="str">
        <f t="shared" ca="1" si="584"/>
        <v>-</v>
      </c>
      <c r="BU76" s="19" t="str">
        <f t="shared" ca="1" si="584"/>
        <v>-</v>
      </c>
      <c r="BV76" s="19" t="str">
        <f t="shared" ca="1" si="584"/>
        <v>-</v>
      </c>
      <c r="BW76" s="19" t="str">
        <f t="shared" ca="1" si="584"/>
        <v>-</v>
      </c>
      <c r="BX76" s="19" t="str">
        <f t="shared" ca="1" si="584"/>
        <v>-</v>
      </c>
      <c r="BY76" s="19" t="str">
        <f t="shared" ca="1" si="584"/>
        <v>-</v>
      </c>
      <c r="BZ76" s="19" t="str">
        <f t="shared" ca="1" si="584"/>
        <v>-</v>
      </c>
      <c r="CA76" s="19" t="str">
        <f t="shared" ca="1" si="584"/>
        <v>-</v>
      </c>
      <c r="CB76" s="9"/>
      <c r="CC76" s="237" t="b">
        <f t="shared" ca="1" si="628"/>
        <v>1</v>
      </c>
      <c r="CD76" s="12" t="b">
        <v>1</v>
      </c>
      <c r="CE76" s="237" t="b">
        <f t="shared" ca="1" si="628"/>
        <v>1</v>
      </c>
      <c r="CF76" s="251">
        <f t="shared" ca="1" si="623"/>
        <v>2234104</v>
      </c>
      <c r="CG76" s="237" t="b">
        <f t="shared" ca="1" si="628"/>
        <v>0</v>
      </c>
      <c r="CH76" s="12" t="s">
        <v>34</v>
      </c>
      <c r="CI76" s="19" t="b">
        <f t="shared" ca="1" si="612"/>
        <v>1</v>
      </c>
      <c r="CJ76" s="237">
        <f t="shared" ca="1" si="624"/>
        <v>2234105</v>
      </c>
      <c r="CK76" s="19" t="str">
        <f t="shared" ca="1" si="612"/>
        <v>-</v>
      </c>
      <c r="CL76" s="19">
        <f t="shared" ca="1" si="612"/>
        <v>1</v>
      </c>
      <c r="CM76" s="19">
        <f t="shared" ca="1" si="612"/>
        <v>1</v>
      </c>
      <c r="CN76" s="9"/>
      <c r="CO76" s="444">
        <f t="shared" ca="1" si="586"/>
        <v>652</v>
      </c>
      <c r="CP76" s="444">
        <f t="shared" ca="1" si="586"/>
        <v>686</v>
      </c>
      <c r="CQ76" s="444">
        <f t="shared" ca="1" si="586"/>
        <v>721</v>
      </c>
      <c r="CR76" s="152">
        <f t="shared" ca="1" si="587"/>
        <v>378</v>
      </c>
      <c r="CS76" s="152">
        <f t="shared" ca="1" si="587"/>
        <v>413</v>
      </c>
      <c r="CT76" s="152">
        <f t="shared" ca="1" si="587"/>
        <v>448</v>
      </c>
      <c r="CU76" s="19" t="str">
        <f t="shared" ca="1" si="588"/>
        <v>-</v>
      </c>
      <c r="CV76" s="12" t="b">
        <v>0</v>
      </c>
      <c r="CW76" s="12" t="b">
        <v>0</v>
      </c>
      <c r="CX76" s="12" t="b">
        <v>0</v>
      </c>
      <c r="CY76" s="12" t="b">
        <v>0</v>
      </c>
      <c r="CZ76" s="19" t="b">
        <f t="shared" ca="1" si="588"/>
        <v>1</v>
      </c>
      <c r="DA76" s="19">
        <f t="shared" ca="1" si="588"/>
        <v>0</v>
      </c>
      <c r="DB76" s="19">
        <f t="shared" ca="1" si="588"/>
        <v>0</v>
      </c>
      <c r="DC76" s="19">
        <f t="shared" ca="1" si="588"/>
        <v>0</v>
      </c>
      <c r="DD76" s="19">
        <f t="shared" ca="1" si="588"/>
        <v>0</v>
      </c>
      <c r="DE76" s="19">
        <f t="shared" ca="1" si="588"/>
        <v>0</v>
      </c>
      <c r="DF76" s="19">
        <f t="shared" ca="1" si="588"/>
        <v>0</v>
      </c>
      <c r="DG76" s="19">
        <f t="shared" ca="1" si="588"/>
        <v>0</v>
      </c>
      <c r="DH76" s="19">
        <f t="shared" ca="1" si="588"/>
        <v>0</v>
      </c>
      <c r="DI76" s="19">
        <f t="shared" ca="1" si="588"/>
        <v>0</v>
      </c>
      <c r="DJ76" s="19">
        <f t="shared" ca="1" si="588"/>
        <v>0</v>
      </c>
      <c r="DK76" s="19">
        <f t="shared" ca="1" si="588"/>
        <v>0</v>
      </c>
      <c r="DL76" s="19">
        <f t="shared" ca="1" si="589"/>
        <v>0</v>
      </c>
      <c r="DM76" s="12">
        <v>3</v>
      </c>
      <c r="DN76" s="12">
        <v>3</v>
      </c>
      <c r="DO76" s="19">
        <f t="shared" ca="1" si="625"/>
        <v>0</v>
      </c>
      <c r="DP76" s="12">
        <v>1</v>
      </c>
      <c r="DQ76" s="12">
        <v>-1</v>
      </c>
      <c r="DR76" s="19" t="str">
        <f t="shared" ca="1" si="589"/>
        <v>-</v>
      </c>
      <c r="DS76" s="19" t="str">
        <f t="shared" ca="1" si="589"/>
        <v>-</v>
      </c>
      <c r="DT76" s="19" t="str">
        <f t="shared" ca="1" si="589"/>
        <v>-</v>
      </c>
      <c r="DU76" s="251">
        <f t="shared" ca="1" si="613"/>
        <v>0</v>
      </c>
      <c r="DV76" s="251">
        <f t="shared" si="626"/>
        <v>1</v>
      </c>
      <c r="DW76" s="251">
        <f t="shared" si="614"/>
        <v>-1</v>
      </c>
      <c r="DX76" s="19" t="str">
        <f t="shared" ca="1" si="589"/>
        <v>-</v>
      </c>
      <c r="DY76" s="19" t="str">
        <f t="shared" ca="1" si="589"/>
        <v>-</v>
      </c>
      <c r="DZ76" s="19" t="str">
        <f t="shared" ca="1" si="589"/>
        <v>-</v>
      </c>
      <c r="EA76" s="19" t="str">
        <f t="shared" ca="1" si="589"/>
        <v>-</v>
      </c>
      <c r="EB76" s="19" t="str">
        <f t="shared" ca="1" si="589"/>
        <v>-</v>
      </c>
      <c r="EC76" s="19" t="str">
        <f t="shared" ca="1" si="589"/>
        <v>-</v>
      </c>
      <c r="ED76" s="19">
        <f t="shared" ca="1" si="589"/>
        <v>0</v>
      </c>
      <c r="EE76" s="19">
        <f t="shared" ca="1" si="589"/>
        <v>0</v>
      </c>
      <c r="EF76" s="19">
        <f t="shared" ca="1" si="589"/>
        <v>0</v>
      </c>
      <c r="EG76" s="19">
        <f t="shared" ca="1" si="589"/>
        <v>0</v>
      </c>
      <c r="EH76" s="19">
        <f t="shared" ca="1" si="589"/>
        <v>0</v>
      </c>
      <c r="EI76" s="19">
        <f t="shared" ca="1" si="589"/>
        <v>0</v>
      </c>
      <c r="EJ76" s="19">
        <f t="shared" ca="1" si="589"/>
        <v>0</v>
      </c>
      <c r="EK76" s="19">
        <f t="shared" ca="1" si="589"/>
        <v>0</v>
      </c>
      <c r="EL76" s="19">
        <f t="shared" ca="1" si="589"/>
        <v>0</v>
      </c>
      <c r="EM76" s="19">
        <f t="shared" ca="1" si="589"/>
        <v>0</v>
      </c>
      <c r="EN76" s="19">
        <f t="shared" ca="1" si="589"/>
        <v>0</v>
      </c>
      <c r="EO76" s="19">
        <f t="shared" ca="1" si="589"/>
        <v>0</v>
      </c>
      <c r="EP76" s="19">
        <f t="shared" ca="1" si="589"/>
        <v>0</v>
      </c>
      <c r="EQ76" s="19">
        <f t="shared" ca="1" si="589"/>
        <v>0</v>
      </c>
      <c r="ER76" s="19">
        <f t="shared" ca="1" si="589"/>
        <v>0</v>
      </c>
      <c r="ES76" s="19">
        <f t="shared" ca="1" si="589"/>
        <v>0</v>
      </c>
      <c r="ET76" s="19">
        <f t="shared" ca="1" si="590"/>
        <v>0</v>
      </c>
      <c r="EU76" s="19">
        <f t="shared" ca="1" si="590"/>
        <v>0</v>
      </c>
      <c r="EV76" s="19">
        <f t="shared" ca="1" si="590"/>
        <v>0</v>
      </c>
      <c r="EW76" s="19">
        <f t="shared" ca="1" si="590"/>
        <v>0</v>
      </c>
      <c r="EX76" s="19">
        <f t="shared" ca="1" si="590"/>
        <v>0</v>
      </c>
      <c r="EY76" s="19">
        <f t="shared" ca="1" si="590"/>
        <v>0</v>
      </c>
      <c r="EZ76" s="19">
        <f t="shared" ca="1" si="590"/>
        <v>0</v>
      </c>
      <c r="FA76" s="19">
        <f t="shared" ca="1" si="590"/>
        <v>0</v>
      </c>
      <c r="FB76" s="19">
        <f t="shared" ca="1" si="590"/>
        <v>0</v>
      </c>
      <c r="FC76" s="19">
        <f t="shared" ca="1" si="590"/>
        <v>0</v>
      </c>
      <c r="FD76" s="19">
        <f t="shared" ca="1" si="590"/>
        <v>0</v>
      </c>
      <c r="FE76" s="19">
        <f t="shared" ca="1" si="590"/>
        <v>0</v>
      </c>
      <c r="FF76" s="19">
        <f t="shared" ca="1" si="590"/>
        <v>0</v>
      </c>
      <c r="FG76" s="19">
        <f t="shared" ca="1" si="590"/>
        <v>0</v>
      </c>
      <c r="FH76" s="19">
        <f t="shared" ca="1" si="590"/>
        <v>0</v>
      </c>
      <c r="FI76" s="19">
        <f t="shared" ca="1" si="590"/>
        <v>0</v>
      </c>
      <c r="FJ76" s="19">
        <f t="shared" ref="FJ76:HP76" ca="1" si="630">OFFSET(FJ$5,$B76,0)</f>
        <v>0</v>
      </c>
      <c r="FK76" s="19">
        <f t="shared" ca="1" si="630"/>
        <v>0</v>
      </c>
      <c r="FL76" s="19">
        <f t="shared" ca="1" si="630"/>
        <v>0</v>
      </c>
      <c r="FM76" s="19">
        <f t="shared" ca="1" si="630"/>
        <v>0</v>
      </c>
      <c r="FN76" s="19">
        <f t="shared" ca="1" si="630"/>
        <v>0</v>
      </c>
      <c r="FO76" s="19">
        <f t="shared" ca="1" si="630"/>
        <v>0</v>
      </c>
      <c r="FP76" s="19">
        <f t="shared" ca="1" si="630"/>
        <v>0</v>
      </c>
      <c r="FQ76" s="19">
        <f t="shared" ca="1" si="630"/>
        <v>0</v>
      </c>
      <c r="FR76" s="19">
        <f t="shared" ca="1" si="630"/>
        <v>0</v>
      </c>
      <c r="FS76" s="19">
        <f t="shared" ca="1" si="630"/>
        <v>0</v>
      </c>
      <c r="FT76" s="19">
        <f t="shared" ca="1" si="630"/>
        <v>0</v>
      </c>
      <c r="FU76" s="19">
        <f t="shared" ca="1" si="630"/>
        <v>0</v>
      </c>
      <c r="FV76" s="19">
        <f t="shared" ca="1" si="630"/>
        <v>0</v>
      </c>
      <c r="FW76" s="19">
        <f t="shared" ca="1" si="630"/>
        <v>0</v>
      </c>
      <c r="FX76" s="19">
        <f t="shared" ca="1" si="630"/>
        <v>0</v>
      </c>
      <c r="FY76" s="19">
        <f t="shared" ca="1" si="630"/>
        <v>0</v>
      </c>
      <c r="FZ76" s="19">
        <f t="shared" ca="1" si="630"/>
        <v>0</v>
      </c>
      <c r="GA76" s="19">
        <f t="shared" ca="1" si="630"/>
        <v>0</v>
      </c>
      <c r="GB76" s="19">
        <f t="shared" ca="1" si="630"/>
        <v>0</v>
      </c>
      <c r="GC76" s="19">
        <f t="shared" ca="1" si="630"/>
        <v>0</v>
      </c>
      <c r="GD76" s="19">
        <f t="shared" ca="1" si="630"/>
        <v>0</v>
      </c>
      <c r="GE76" s="19">
        <f t="shared" ca="1" si="630"/>
        <v>0</v>
      </c>
      <c r="GF76" s="19">
        <f t="shared" ca="1" si="630"/>
        <v>0</v>
      </c>
      <c r="GG76" s="19">
        <f t="shared" ca="1" si="630"/>
        <v>0</v>
      </c>
      <c r="GH76" s="19">
        <f t="shared" ca="1" si="630"/>
        <v>0</v>
      </c>
      <c r="GI76" s="19">
        <f t="shared" ca="1" si="630"/>
        <v>0</v>
      </c>
      <c r="GJ76" s="19">
        <f t="shared" ca="1" si="630"/>
        <v>0</v>
      </c>
      <c r="GK76" s="19">
        <f t="shared" ca="1" si="630"/>
        <v>0</v>
      </c>
      <c r="GL76" s="19">
        <f t="shared" ca="1" si="630"/>
        <v>0</v>
      </c>
      <c r="GM76" s="19">
        <f t="shared" ca="1" si="630"/>
        <v>0</v>
      </c>
      <c r="GN76" s="19">
        <f t="shared" ca="1" si="630"/>
        <v>0</v>
      </c>
      <c r="GO76" s="19">
        <f t="shared" ca="1" si="630"/>
        <v>0</v>
      </c>
      <c r="GP76" s="19">
        <f t="shared" ca="1" si="630"/>
        <v>0</v>
      </c>
      <c r="GQ76" s="19">
        <f t="shared" ca="1" si="630"/>
        <v>0</v>
      </c>
      <c r="GR76" s="19">
        <f t="shared" ca="1" si="630"/>
        <v>0</v>
      </c>
      <c r="GS76" s="19">
        <f t="shared" ca="1" si="630"/>
        <v>0</v>
      </c>
      <c r="GT76" s="19">
        <f t="shared" ca="1" si="630"/>
        <v>0</v>
      </c>
      <c r="GU76" s="19">
        <f t="shared" ca="1" si="630"/>
        <v>0</v>
      </c>
      <c r="GV76" s="19">
        <f t="shared" ca="1" si="630"/>
        <v>0</v>
      </c>
      <c r="GW76" s="19">
        <f t="shared" ca="1" si="630"/>
        <v>0</v>
      </c>
      <c r="GX76" s="19">
        <f t="shared" ca="1" si="630"/>
        <v>0</v>
      </c>
      <c r="GY76" s="19">
        <f t="shared" ca="1" si="630"/>
        <v>0</v>
      </c>
      <c r="GZ76" s="19">
        <f t="shared" ca="1" si="630"/>
        <v>0</v>
      </c>
      <c r="HA76" s="19">
        <f t="shared" ca="1" si="630"/>
        <v>0</v>
      </c>
      <c r="HB76" s="19">
        <f t="shared" ca="1" si="630"/>
        <v>0</v>
      </c>
      <c r="HC76" s="19">
        <f t="shared" ca="1" si="630"/>
        <v>0</v>
      </c>
      <c r="HD76" s="19">
        <f t="shared" ca="1" si="630"/>
        <v>0</v>
      </c>
      <c r="HE76" s="19">
        <f t="shared" ca="1" si="630"/>
        <v>0</v>
      </c>
      <c r="HF76" s="19">
        <f t="shared" ca="1" si="630"/>
        <v>0</v>
      </c>
      <c r="HG76" s="19">
        <f t="shared" ca="1" si="630"/>
        <v>0</v>
      </c>
      <c r="HH76" s="19">
        <f t="shared" ca="1" si="630"/>
        <v>0</v>
      </c>
      <c r="HI76" s="19">
        <f t="shared" ca="1" si="630"/>
        <v>0</v>
      </c>
      <c r="HJ76" s="19">
        <f t="shared" ca="1" si="630"/>
        <v>0</v>
      </c>
      <c r="HK76" s="19">
        <f t="shared" ca="1" si="630"/>
        <v>0</v>
      </c>
      <c r="HL76" s="19">
        <f t="shared" ca="1" si="630"/>
        <v>0</v>
      </c>
      <c r="HM76" s="19">
        <f t="shared" ca="1" si="630"/>
        <v>0</v>
      </c>
      <c r="HN76" s="19">
        <f t="shared" ca="1" si="630"/>
        <v>0</v>
      </c>
      <c r="HO76" s="19">
        <f t="shared" ca="1" si="630"/>
        <v>0</v>
      </c>
      <c r="HP76" s="19">
        <f t="shared" ca="1" si="630"/>
        <v>0</v>
      </c>
      <c r="HQ76" s="19">
        <f t="shared" ca="1" si="629"/>
        <v>0</v>
      </c>
      <c r="HR76" s="19">
        <f t="shared" ca="1" si="629"/>
        <v>0</v>
      </c>
      <c r="HS76" s="19">
        <f t="shared" ca="1" si="629"/>
        <v>0</v>
      </c>
      <c r="HT76" s="19">
        <f t="shared" ca="1" si="629"/>
        <v>0</v>
      </c>
      <c r="HU76" s="19">
        <f t="shared" ca="1" si="629"/>
        <v>0</v>
      </c>
      <c r="HV76" s="19">
        <f t="shared" ca="1" si="629"/>
        <v>0</v>
      </c>
      <c r="HW76" s="19">
        <f t="shared" ca="1" si="629"/>
        <v>0</v>
      </c>
      <c r="HX76" s="19">
        <f t="shared" ca="1" si="629"/>
        <v>0</v>
      </c>
      <c r="HY76" s="19">
        <f t="shared" ca="1" si="629"/>
        <v>0</v>
      </c>
      <c r="HZ76" s="19">
        <f t="shared" ca="1" si="629"/>
        <v>0</v>
      </c>
      <c r="IA76" s="19">
        <f t="shared" ca="1" si="629"/>
        <v>0</v>
      </c>
      <c r="IB76" s="19">
        <f t="shared" ca="1" si="629"/>
        <v>0</v>
      </c>
      <c r="IC76" s="19">
        <f t="shared" ca="1" si="629"/>
        <v>0</v>
      </c>
      <c r="ID76" s="19">
        <f t="shared" ca="1" si="629"/>
        <v>0</v>
      </c>
      <c r="IE76" s="5">
        <f t="shared" ca="1" si="593"/>
        <v>67</v>
      </c>
      <c r="IF76" s="9"/>
      <c r="IG76" s="5">
        <f t="shared" ca="1" si="594"/>
        <v>1</v>
      </c>
      <c r="IH76" s="5" t="b">
        <f t="shared" ca="1" si="594"/>
        <v>0</v>
      </c>
      <c r="II76" s="19">
        <f t="shared" ca="1" si="595"/>
        <v>0</v>
      </c>
      <c r="IJ76" s="5">
        <f t="shared" ca="1" si="594"/>
        <v>55</v>
      </c>
      <c r="IK76" s="19">
        <f t="shared" ca="1" si="595"/>
        <v>1</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ca="1" si="595"/>
        <v>0</v>
      </c>
      <c r="JC76" s="19">
        <f t="shared" ca="1" si="595"/>
        <v>0</v>
      </c>
      <c r="JD76" s="19">
        <f t="shared" ca="1" si="595"/>
        <v>0</v>
      </c>
      <c r="JE76" s="19">
        <f t="shared" ca="1" si="595"/>
        <v>0</v>
      </c>
      <c r="JF76" s="19">
        <f t="shared" ca="1" si="595"/>
        <v>0</v>
      </c>
      <c r="JG76" s="19">
        <f t="shared" ca="1" si="595"/>
        <v>1</v>
      </c>
      <c r="JH76" s="19">
        <f t="shared" ca="1" si="595"/>
        <v>0</v>
      </c>
      <c r="JI76" s="19">
        <f t="shared" ca="1" si="595"/>
        <v>1</v>
      </c>
      <c r="JJ76" s="9"/>
      <c r="JK76" s="5" t="b">
        <f t="shared" ca="1" si="596"/>
        <v>0</v>
      </c>
      <c r="JL76" s="5" t="b">
        <f t="shared" ca="1" si="597"/>
        <v>0</v>
      </c>
      <c r="JM76" s="5" t="b">
        <f t="shared" ca="1" si="597"/>
        <v>0</v>
      </c>
      <c r="JN76" s="5" t="b">
        <f t="shared" ca="1" si="597"/>
        <v>1</v>
      </c>
      <c r="JO76" s="144">
        <f t="shared" ca="1" si="615"/>
        <v>1</v>
      </c>
      <c r="JP76" s="144">
        <f t="shared" ca="1" si="615"/>
        <v>1</v>
      </c>
      <c r="JQ76" s="19" t="str">
        <f t="shared" ca="1" si="616"/>
        <v>-</v>
      </c>
      <c r="JR76" s="19" t="str">
        <f t="shared" ca="1" si="616"/>
        <v>-</v>
      </c>
      <c r="JS76" s="19" t="str">
        <f t="shared" ca="1" si="616"/>
        <v>-</v>
      </c>
      <c r="JT76" s="19" t="str">
        <f t="shared" ca="1" si="616"/>
        <v>-</v>
      </c>
      <c r="JU76" s="19">
        <f t="shared" ca="1" si="616"/>
        <v>1</v>
      </c>
      <c r="JV76" s="19">
        <f t="shared" ca="1" si="616"/>
        <v>0.66</v>
      </c>
      <c r="JW76" s="19" t="str">
        <f t="shared" ca="1" si="616"/>
        <v>-</v>
      </c>
      <c r="JX76" s="5" t="b" cm="1">
        <f t="array" aca="1" ref="JX76" ca="1">IF(OR(JY76:KF76&lt;&gt;"-"),TRUE,"-")</f>
        <v>1</v>
      </c>
      <c r="JY76" s="237">
        <f t="shared" ca="1" si="627"/>
        <v>2</v>
      </c>
      <c r="JZ76" s="237">
        <f t="shared" ca="1" si="627"/>
        <v>2</v>
      </c>
      <c r="KA76" s="237">
        <f t="shared" ca="1" si="627"/>
        <v>2</v>
      </c>
      <c r="KB76" s="237">
        <f t="shared" ca="1" si="627"/>
        <v>2</v>
      </c>
      <c r="KC76" s="237">
        <f t="shared" ca="1" si="627"/>
        <v>2</v>
      </c>
      <c r="KD76" s="237">
        <f t="shared" ca="1" si="627"/>
        <v>2</v>
      </c>
      <c r="KE76" s="237">
        <f t="shared" ca="1" si="627"/>
        <v>2</v>
      </c>
      <c r="KF76" s="237">
        <f t="shared" ca="1" si="627"/>
        <v>2</v>
      </c>
      <c r="KG76" s="5" t="str">
        <f t="array" aca="1" ref="KG76" ca="1">IF(OR(KH76:KN76&lt;&gt;"-"),TRUE,"-")</f>
        <v>-</v>
      </c>
      <c r="KH76" s="19" t="str">
        <f t="shared" ca="1" si="618"/>
        <v>-</v>
      </c>
      <c r="KI76" s="19" t="str">
        <f t="shared" ca="1" si="618"/>
        <v>-</v>
      </c>
      <c r="KJ76" s="19" t="str">
        <f t="shared" ca="1" si="618"/>
        <v>-</v>
      </c>
      <c r="KK76" s="19" t="str">
        <f t="shared" ca="1" si="618"/>
        <v>-</v>
      </c>
      <c r="KL76" s="19" t="str">
        <f t="shared" ca="1" si="618"/>
        <v>-</v>
      </c>
      <c r="KM76" s="19" t="str">
        <f t="shared" ca="1" si="618"/>
        <v>-</v>
      </c>
      <c r="KN76" s="19" t="str">
        <f t="shared" ca="1" si="618"/>
        <v>-</v>
      </c>
      <c r="KO76" s="19" t="b">
        <f t="shared" ca="1" si="618"/>
        <v>0</v>
      </c>
      <c r="KP76" s="144">
        <f t="shared" ca="1" si="599"/>
        <v>2</v>
      </c>
      <c r="KQ76" s="19">
        <f t="shared" ca="1" si="618"/>
        <v>2</v>
      </c>
      <c r="KR76" s="19" t="b">
        <f t="shared" ca="1" si="618"/>
        <v>0</v>
      </c>
      <c r="KS76" s="19" t="str">
        <f t="shared" ca="1" si="618"/>
        <v>-</v>
      </c>
      <c r="KT76" s="5" t="str">
        <f t="shared" ca="1" si="600"/>
        <v>-</v>
      </c>
      <c r="KU76" s="5" t="str">
        <f t="shared" ca="1" si="600"/>
        <v>-</v>
      </c>
      <c r="KV76" s="5" t="str">
        <f t="shared" ca="1" si="600"/>
        <v>-</v>
      </c>
      <c r="KW76" s="5" t="str">
        <f t="shared" ca="1" si="600"/>
        <v>-</v>
      </c>
      <c r="KX76" s="19" t="b">
        <f t="shared" ca="1" si="619"/>
        <v>0</v>
      </c>
      <c r="KY76" s="19" t="str">
        <f t="shared" ca="1" si="619"/>
        <v>-</v>
      </c>
      <c r="KZ76" s="19" t="str">
        <f t="shared" ca="1" si="619"/>
        <v>-</v>
      </c>
      <c r="LA76" s="19" t="b">
        <f t="shared" ca="1" si="619"/>
        <v>1</v>
      </c>
      <c r="LB76" s="19">
        <f t="shared" ca="1" si="619"/>
        <v>0.75</v>
      </c>
      <c r="LC76" s="19">
        <f t="shared" ca="1" si="619"/>
        <v>0.75</v>
      </c>
      <c r="LD76" s="19">
        <f t="shared" ca="1" si="619"/>
        <v>0.99</v>
      </c>
      <c r="LE76" s="19">
        <f t="shared" ca="1" si="619"/>
        <v>0.5</v>
      </c>
      <c r="LF76" s="19">
        <f t="shared" ca="1" si="619"/>
        <v>0</v>
      </c>
      <c r="LG76" s="19">
        <f t="shared" ca="1" si="619"/>
        <v>0</v>
      </c>
      <c r="LH76" s="19" t="str">
        <f t="shared" ca="1" si="619"/>
        <v>-</v>
      </c>
      <c r="LI76" s="19" t="str">
        <f t="shared" ca="1" si="619"/>
        <v>-</v>
      </c>
      <c r="LJ76" s="19" t="str">
        <f t="shared" ca="1" si="619"/>
        <v>-</v>
      </c>
      <c r="LK76" s="5">
        <f t="shared" ca="1" si="602"/>
        <v>1</v>
      </c>
      <c r="LL76" s="9"/>
      <c r="LM76" s="19">
        <f t="shared" ca="1" si="619"/>
        <v>70</v>
      </c>
      <c r="LN76" s="19">
        <f t="shared" ca="1" si="603"/>
        <v>50</v>
      </c>
      <c r="LO76" s="19">
        <f t="shared" ca="1" si="603"/>
        <v>80</v>
      </c>
      <c r="LP76" s="19">
        <f t="shared" ca="1" si="603"/>
        <v>50</v>
      </c>
      <c r="LQ76" s="5" t="b" cm="1">
        <f t="array" aca="1" ref="LQ76" ca="1">INDEX(i.meatgrid,$Q76,LQ$7)</f>
        <v>0</v>
      </c>
      <c r="LR76" s="5" t="b" cm="1">
        <f t="array" aca="1" ref="LR76" ca="1">INDEX(i.meatgrid,$Q76,LR$7)</f>
        <v>0</v>
      </c>
      <c r="LS76" s="5" cm="1">
        <f t="array" aca="1" ref="LS76" ca="1">INDEX(i.meatgrid,$Q76,LS$7)</f>
        <v>40</v>
      </c>
      <c r="LT76" s="5" t="str" cm="1">
        <f t="array" aca="1" ref="LT76" ca="1">INDEX(i.meatgrid,$Q76,LT$7)</f>
        <v>-</v>
      </c>
      <c r="LU76" s="19">
        <f t="shared" ca="1" si="604"/>
        <v>1</v>
      </c>
      <c r="LV76" s="5">
        <f t="shared" ca="1" si="605"/>
        <v>1</v>
      </c>
      <c r="LW76" s="5" cm="1">
        <f t="array" aca="1" ref="LW76" ca="1">INDEX(i.meatgrid,$Q76,LW$7)</f>
        <v>1</v>
      </c>
      <c r="LX76" s="5" cm="1">
        <f t="array" aca="1" ref="LX76" ca="1">INDEX(i.meatgrid,$Q76,LX$7)</f>
        <v>0</v>
      </c>
      <c r="LY76" s="5" cm="1">
        <f t="array" aca="1" ref="LY76" ca="1">INDEX(i.meatgrid,$Q76,LY$7)</f>
        <v>0</v>
      </c>
      <c r="LZ76" s="5" cm="1">
        <f t="array" aca="1" ref="LZ76" ca="1">INDEX(i.meatgrid,$Q76,LZ$7)</f>
        <v>0</v>
      </c>
      <c r="MA76" s="5" cm="1">
        <f t="array" aca="1" ref="MA76" ca="1">INDEX(i.meatgrid,$Q76,MA$7)</f>
        <v>0</v>
      </c>
      <c r="MB76" s="5" cm="1">
        <f t="array" aca="1" ref="MB76" ca="1">INDEX(i.meatgrid,$Q76,MB$7)</f>
        <v>1</v>
      </c>
      <c r="MC76" s="5" cm="1">
        <f t="array" aca="1" ref="MC76" ca="1">INDEX(i.meatgrid,$Q76,MC$7)</f>
        <v>1</v>
      </c>
      <c r="MD76" s="5" cm="1">
        <f t="array" aca="1" ref="MD76" ca="1">INDEX(i.meatgrid,$Q76,MD$7)</f>
        <v>1</v>
      </c>
      <c r="ME76" s="19">
        <f t="shared" ca="1" si="606"/>
        <v>1</v>
      </c>
      <c r="MF76" s="9"/>
      <c r="MG76" s="19" t="b">
        <f t="shared" ca="1" si="607"/>
        <v>0</v>
      </c>
      <c r="MH76" s="19" t="b">
        <f t="shared" ca="1" si="607"/>
        <v>0</v>
      </c>
      <c r="MI76" s="19">
        <f t="shared" ca="1" si="607"/>
        <v>1</v>
      </c>
      <c r="MJ76" s="19">
        <f t="shared" ca="1" si="607"/>
        <v>0.75</v>
      </c>
      <c r="MK76" s="19">
        <f t="shared" ca="1" si="607"/>
        <v>0.75</v>
      </c>
      <c r="ML76" s="19">
        <f t="shared" ca="1" si="607"/>
        <v>0.8</v>
      </c>
      <c r="MM76" s="19">
        <f t="shared" ca="1" si="607"/>
        <v>0.82499999999999996</v>
      </c>
      <c r="MN76" s="19">
        <f t="shared" ca="1" si="607"/>
        <v>0.875</v>
      </c>
      <c r="MO76" s="19">
        <f t="shared" ca="1" si="607"/>
        <v>0.9</v>
      </c>
      <c r="MP76" s="19">
        <f t="shared" ca="1" si="607"/>
        <v>1</v>
      </c>
      <c r="MQ76" s="19">
        <f t="shared" ca="1" si="607"/>
        <v>0.875</v>
      </c>
      <c r="MR76" s="19" t="b">
        <f t="shared" ca="1" si="607"/>
        <v>1</v>
      </c>
      <c r="MS76" s="19">
        <f t="shared" ca="1" si="607"/>
        <v>74.989999999999995</v>
      </c>
      <c r="MT76" s="19" t="str">
        <f t="shared" ca="1" si="607"/>
        <v>-</v>
      </c>
      <c r="MU76" s="19" t="str">
        <f t="shared" ca="1" si="607"/>
        <v>-</v>
      </c>
      <c r="MV76" s="19" t="str">
        <f t="shared" ca="1" si="607"/>
        <v>-</v>
      </c>
      <c r="MW76" s="19" t="str">
        <f t="shared" ca="1" si="608"/>
        <v>-</v>
      </c>
      <c r="MX76" s="19" t="str">
        <f t="shared" ca="1" si="608"/>
        <v>-</v>
      </c>
      <c r="MY76" s="19" t="str">
        <f t="shared" ca="1" si="608"/>
        <v>-</v>
      </c>
      <c r="MZ76" s="19" t="str">
        <f t="shared" ca="1" si="608"/>
        <v>-</v>
      </c>
      <c r="NA76" s="19">
        <f t="shared" ca="1" si="608"/>
        <v>36.99</v>
      </c>
      <c r="NB76" s="19">
        <f t="shared" ca="1" si="608"/>
        <v>36.99</v>
      </c>
      <c r="NC76" s="19" t="str">
        <f t="shared" ca="1" si="608"/>
        <v>-</v>
      </c>
      <c r="ND76" s="19" t="str">
        <f t="shared" ca="1" si="608"/>
        <v>-</v>
      </c>
      <c r="NE76" s="19" t="str">
        <f t="shared" ca="1" si="608"/>
        <v>-</v>
      </c>
      <c r="NF76" s="19" t="str">
        <f t="shared" ca="1" si="608"/>
        <v>-</v>
      </c>
      <c r="NG76" s="19" t="str">
        <f t="shared" ca="1" si="608"/>
        <v>-</v>
      </c>
      <c r="NH76" s="19">
        <f t="shared" ca="1" si="608"/>
        <v>49.99</v>
      </c>
      <c r="NI76" s="19">
        <f t="shared" ca="1" si="608"/>
        <v>49.99</v>
      </c>
      <c r="NJ76" s="19">
        <f t="shared" ca="1" si="608"/>
        <v>49.99</v>
      </c>
      <c r="NK76" s="19">
        <f t="shared" ca="1" si="608"/>
        <v>49.99</v>
      </c>
      <c r="NL76" s="19">
        <f t="shared" ca="1" si="608"/>
        <v>49.99</v>
      </c>
      <c r="NM76" s="19">
        <f t="shared" ca="1" si="608"/>
        <v>49.99</v>
      </c>
      <c r="NN76" s="19">
        <f t="shared" ca="1" si="608"/>
        <v>49.99</v>
      </c>
      <c r="NO76" s="19">
        <f t="shared" ca="1" si="608"/>
        <v>49.99</v>
      </c>
      <c r="NP76" s="19">
        <f t="shared" ca="1" si="608"/>
        <v>412.99</v>
      </c>
      <c r="NQ76" s="19">
        <f t="shared" ca="1" si="608"/>
        <v>412.99</v>
      </c>
      <c r="NR76" s="19" t="str">
        <f t="shared" ca="1" si="608"/>
        <v>-</v>
      </c>
      <c r="NS76" s="19" t="str">
        <f t="shared" ca="1" si="608"/>
        <v>-</v>
      </c>
      <c r="NT76" s="19" t="str">
        <f t="shared" ca="1" si="608"/>
        <v>-</v>
      </c>
      <c r="NU76" s="19" t="str">
        <f t="shared" ca="1" si="608"/>
        <v>-</v>
      </c>
      <c r="NV76" s="19" t="str">
        <f t="shared" ca="1" si="608"/>
        <v>-</v>
      </c>
      <c r="NW76" s="19">
        <f t="shared" ca="1" si="608"/>
        <v>6.8900000000000006</v>
      </c>
      <c r="NX76" s="19">
        <f t="shared" ca="1" si="608"/>
        <v>6.8900000000000006</v>
      </c>
      <c r="NY76" s="19">
        <f t="shared" ref="NY76:OL76" ca="1" si="631">OFFSET(NY$5,$B76,0)</f>
        <v>6.8900000000000006</v>
      </c>
      <c r="NZ76" s="19">
        <f t="shared" ca="1" si="631"/>
        <v>6.8900000000000006</v>
      </c>
      <c r="OA76" s="19">
        <f t="shared" ca="1" si="631"/>
        <v>6.8900000000000006</v>
      </c>
      <c r="OB76" s="19">
        <f t="shared" ca="1" si="631"/>
        <v>6.8900000000000006</v>
      </c>
      <c r="OC76" s="19">
        <f t="shared" ca="1" si="631"/>
        <v>6.8900000000000006</v>
      </c>
      <c r="OD76" s="19">
        <f t="shared" ca="1" si="631"/>
        <v>6.8900000000000006</v>
      </c>
      <c r="OE76" s="19">
        <f t="shared" ca="1" si="631"/>
        <v>346.99</v>
      </c>
      <c r="OF76" s="19">
        <f t="shared" ca="1" si="631"/>
        <v>346.99</v>
      </c>
      <c r="OG76" s="19" t="str">
        <f t="shared" ca="1" si="631"/>
        <v>-</v>
      </c>
      <c r="OH76" s="19" t="str">
        <f t="shared" ca="1" si="631"/>
        <v>-</v>
      </c>
      <c r="OI76" s="19" t="str">
        <f t="shared" ca="1" si="631"/>
        <v>-</v>
      </c>
      <c r="OJ76" s="19" t="str">
        <f t="shared" ca="1" si="631"/>
        <v>-</v>
      </c>
      <c r="OK76" s="19" t="str">
        <f t="shared" ca="1" si="631"/>
        <v>-</v>
      </c>
      <c r="OL76" s="19">
        <f t="shared" ca="1" si="631"/>
        <v>0</v>
      </c>
      <c r="OM76" s="24">
        <v>0</v>
      </c>
    </row>
    <row r="77" spans="1:403" outlineLevel="2">
      <c r="A77" s="21">
        <f t="shared" si="156"/>
        <v>72</v>
      </c>
      <c r="B77" s="222">
        <f t="shared" ca="1" si="620"/>
        <v>67</v>
      </c>
      <c r="C77">
        <v>203</v>
      </c>
      <c r="D77" s="549" t="str">
        <f t="shared" ca="1" si="569"/>
        <v>GSM</v>
      </c>
      <c r="E77" s="550" t="b">
        <f t="shared" ref="E77" ca="1" si="632">AND($M77&lt;&gt;3,OR($AC77=0,$M77=4))</f>
        <v>1</v>
      </c>
      <c r="F77" t="b">
        <v>0</v>
      </c>
      <c r="G77" t="b">
        <f t="shared" ca="1" si="571"/>
        <v>1</v>
      </c>
      <c r="H77" s="237">
        <f t="shared" ca="1" si="621"/>
        <v>2</v>
      </c>
      <c r="I77" s="237">
        <f t="shared" ca="1" si="621"/>
        <v>1</v>
      </c>
      <c r="J77" s="237" t="str">
        <f t="shared" ca="1" si="621"/>
        <v/>
      </c>
      <c r="K77" s="237">
        <f t="shared" ca="1" si="621"/>
        <v>2</v>
      </c>
      <c r="L77" s="237">
        <f t="shared" ca="1" si="609"/>
        <v>2</v>
      </c>
      <c r="M77" s="237">
        <f t="shared" ca="1" si="609"/>
        <v>2</v>
      </c>
      <c r="N77" s="237">
        <f t="shared" ca="1" si="621"/>
        <v>3</v>
      </c>
      <c r="O77" s="237">
        <f t="shared" ca="1" si="609"/>
        <v>1</v>
      </c>
      <c r="P77" s="237">
        <f t="shared" ca="1" si="621"/>
        <v>1</v>
      </c>
      <c r="Q77" s="237">
        <f t="shared" ca="1" si="621"/>
        <v>4</v>
      </c>
      <c r="R77" s="237">
        <f t="shared" ca="1" si="621"/>
        <v>1</v>
      </c>
      <c r="S77" s="237">
        <f t="shared" ca="1" si="621"/>
        <v>1</v>
      </c>
      <c r="T77" s="237">
        <f t="shared" ca="1" si="621"/>
        <v>1</v>
      </c>
      <c r="U77" s="275"/>
      <c r="V77" s="275"/>
      <c r="W77" s="237">
        <f t="shared" ca="1" si="610"/>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2"/>
        <v>2</v>
      </c>
      <c r="AH77" s="5">
        <f t="shared" ca="1" si="572"/>
        <v>0</v>
      </c>
      <c r="AI77" s="5">
        <f t="shared" ca="1" si="573"/>
        <v>1</v>
      </c>
      <c r="AJ77">
        <f t="shared" ca="1" si="574"/>
        <v>5</v>
      </c>
      <c r="AK77">
        <v>1</v>
      </c>
      <c r="AL77" s="231" t="str">
        <f ca="1">TEXT(LEFT(OFFSET(AL77,-1,0),5)+1,"00000")&amp;MID(OFFSET(AL77,-1,0),6,FIND(" ",OFFSET(AL77,-1,0),7)-5)
&amp; $D77           &amp; IF($IG77=0," FWM","")&amp;IF($IG77=1," MWM","")&amp;IF($IG77=5," Mat","")&amp;IF($IH77=TRUE,"&amp;BBT","    ")          &amp; " Day"&amp;INDEX(i.DOY,$N77,1)
&amp; " Scan"&amp;TEXT($O77,"0")        &amp;" "&amp; INDEX(DataMaster!$B$98:$B$103,$Q77,0)
&amp; " WP"&amp;TEXT($LU77*100,"000p")           &amp; " MP"&amp;TEXT($LV77*100,"000p")           &amp; " GP"&amp;TEXT($ME77*100,"000p")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2"/>
        <v>-</v>
      </c>
      <c r="AP77" s="237" t="str">
        <f t="shared" ca="1" si="622"/>
        <v>-</v>
      </c>
      <c r="AQ77" s="237" t="str">
        <f t="shared" ca="1" si="622"/>
        <v>-</v>
      </c>
      <c r="AR77" s="237" t="str">
        <f t="shared" ca="1" si="622"/>
        <v>-</v>
      </c>
      <c r="AS77" s="237" t="str">
        <f t="shared" ca="1" si="622"/>
        <v>-</v>
      </c>
      <c r="AT77" s="237" t="str">
        <f t="shared" ca="1" si="622"/>
        <v>-</v>
      </c>
      <c r="AU77" s="237" t="str">
        <f t="shared" ca="1" si="622"/>
        <v>-</v>
      </c>
      <c r="AV77" s="237" t="str">
        <f t="shared" ca="1" si="622"/>
        <v>-</v>
      </c>
      <c r="AW77" s="9"/>
      <c r="AX77" s="5" t="b">
        <f t="shared" ca="1" si="575"/>
        <v>0</v>
      </c>
      <c r="AY77" s="5" t="str">
        <f t="shared" ca="1" si="575"/>
        <v>-</v>
      </c>
      <c r="AZ77" s="5" t="b">
        <f t="shared" ca="1" si="575"/>
        <v>0</v>
      </c>
      <c r="BA77" s="5" t="b">
        <f t="shared" ca="1" si="575"/>
        <v>1</v>
      </c>
      <c r="BB77" s="5" t="b">
        <f t="shared" ca="1" si="575"/>
        <v>1</v>
      </c>
      <c r="BC77" s="144">
        <f t="shared" ca="1" si="575"/>
        <v>0</v>
      </c>
      <c r="BD77" s="19" t="b">
        <f t="shared" ca="1" si="576"/>
        <v>1</v>
      </c>
      <c r="BE77" s="9"/>
      <c r="BF77" s="5" t="str">
        <f t="shared" ca="1" si="577"/>
        <v>-</v>
      </c>
      <c r="BG77" s="19" t="str">
        <f t="shared" ca="1" si="578"/>
        <v>-</v>
      </c>
      <c r="BH77" s="19" t="str">
        <f t="shared" ca="1" si="578"/>
        <v>-</v>
      </c>
      <c r="BI77" s="19" t="str">
        <f t="shared" ca="1" si="578"/>
        <v>-</v>
      </c>
      <c r="BJ77" s="5" t="str">
        <f t="shared" ca="1" si="579"/>
        <v>-</v>
      </c>
      <c r="BK77" s="19" t="str">
        <f t="shared" ca="1" si="580"/>
        <v>-</v>
      </c>
      <c r="BL77" s="5" t="str">
        <f t="shared" ca="1" si="581"/>
        <v>-</v>
      </c>
      <c r="BM77" s="19" t="str">
        <f t="shared" ca="1" si="582"/>
        <v>-</v>
      </c>
      <c r="BN77" s="19" t="str">
        <f t="shared" ca="1" si="582"/>
        <v>-</v>
      </c>
      <c r="BO77" s="19" t="str">
        <f t="shared" ca="1" si="582"/>
        <v>-</v>
      </c>
      <c r="BP77" s="5" t="str">
        <f t="shared" ca="1" si="583"/>
        <v>-</v>
      </c>
      <c r="BQ77" s="9"/>
      <c r="BR77" s="19" t="str">
        <f t="shared" ca="1" si="584"/>
        <v>-</v>
      </c>
      <c r="BS77" s="19" t="str">
        <f t="shared" ca="1" si="584"/>
        <v>-</v>
      </c>
      <c r="BT77" s="19" t="str">
        <f t="shared" ca="1" si="584"/>
        <v>-</v>
      </c>
      <c r="BU77" s="19" t="str">
        <f t="shared" ca="1" si="584"/>
        <v>-</v>
      </c>
      <c r="BV77" s="19" t="str">
        <f t="shared" ca="1" si="584"/>
        <v>-</v>
      </c>
      <c r="BW77" s="19" t="str">
        <f t="shared" ca="1" si="584"/>
        <v>-</v>
      </c>
      <c r="BX77" s="19" t="str">
        <f t="shared" ca="1" si="584"/>
        <v>-</v>
      </c>
      <c r="BY77" s="19" t="str">
        <f t="shared" ca="1" si="584"/>
        <v>-</v>
      </c>
      <c r="BZ77" s="19" t="str">
        <f t="shared" ca="1" si="584"/>
        <v>-</v>
      </c>
      <c r="CA77" s="19" t="str">
        <f t="shared" ca="1" si="584"/>
        <v>-</v>
      </c>
      <c r="CB77" s="9"/>
      <c r="CC77" s="237" t="b">
        <f t="shared" ca="1" si="628"/>
        <v>1</v>
      </c>
      <c r="CD77" s="12" t="b">
        <v>1</v>
      </c>
      <c r="CE77" s="237" t="b">
        <f t="shared" ca="1" si="628"/>
        <v>1</v>
      </c>
      <c r="CF77" s="251">
        <f t="shared" ca="1" si="623"/>
        <v>2234105</v>
      </c>
      <c r="CG77" s="12" t="b">
        <v>1</v>
      </c>
      <c r="CH77" s="12">
        <v>0</v>
      </c>
      <c r="CI77" s="12" t="b">
        <v>0</v>
      </c>
      <c r="CJ77" s="237">
        <f t="shared" ca="1" si="624"/>
        <v>2234106</v>
      </c>
      <c r="CK77" s="19" t="str">
        <f t="shared" ca="1" si="612"/>
        <v>-</v>
      </c>
      <c r="CL77" s="12">
        <v>1</v>
      </c>
      <c r="CM77" s="12">
        <v>1</v>
      </c>
      <c r="CN77" s="9"/>
      <c r="CO77" s="444">
        <f t="shared" ca="1" si="586"/>
        <v>652</v>
      </c>
      <c r="CP77" s="444">
        <f t="shared" ca="1" si="586"/>
        <v>686</v>
      </c>
      <c r="CQ77" s="444">
        <f t="shared" ca="1" si="586"/>
        <v>721</v>
      </c>
      <c r="CR77" s="152">
        <f t="shared" ca="1" si="587"/>
        <v>378</v>
      </c>
      <c r="CS77" s="152">
        <f t="shared" ca="1" si="587"/>
        <v>413</v>
      </c>
      <c r="CT77" s="152">
        <f t="shared" ca="1" si="587"/>
        <v>448</v>
      </c>
      <c r="CU77" s="19" t="str">
        <f t="shared" ca="1" si="588"/>
        <v>-</v>
      </c>
      <c r="CV77" s="19" t="str">
        <f t="shared" ca="1" si="588"/>
        <v>-</v>
      </c>
      <c r="CW77" s="19" t="str">
        <f t="shared" ca="1" si="588"/>
        <v>-</v>
      </c>
      <c r="CX77" s="19" t="str">
        <f t="shared" ca="1" si="588"/>
        <v>-</v>
      </c>
      <c r="CY77" s="19" t="str">
        <f t="shared" ca="1" si="588"/>
        <v>-</v>
      </c>
      <c r="CZ77" s="19" t="b">
        <f t="shared" ca="1" si="588"/>
        <v>1</v>
      </c>
      <c r="DA77" s="19">
        <f t="shared" ca="1" si="588"/>
        <v>0</v>
      </c>
      <c r="DB77" s="19">
        <f t="shared" ca="1" si="588"/>
        <v>0</v>
      </c>
      <c r="DC77" s="19">
        <f t="shared" ca="1" si="588"/>
        <v>0</v>
      </c>
      <c r="DD77" s="19">
        <f t="shared" ca="1" si="588"/>
        <v>0</v>
      </c>
      <c r="DE77" s="19">
        <f t="shared" ca="1" si="588"/>
        <v>0</v>
      </c>
      <c r="DF77" s="19">
        <f t="shared" ca="1" si="588"/>
        <v>0</v>
      </c>
      <c r="DG77" s="19">
        <f t="shared" ca="1" si="588"/>
        <v>0</v>
      </c>
      <c r="DH77" s="19">
        <f t="shared" ca="1" si="588"/>
        <v>0</v>
      </c>
      <c r="DI77" s="19">
        <f t="shared" ca="1" si="588"/>
        <v>0</v>
      </c>
      <c r="DJ77" s="19">
        <f t="shared" ca="1" si="588"/>
        <v>0</v>
      </c>
      <c r="DK77" s="19">
        <f t="shared" ca="1" si="588"/>
        <v>0</v>
      </c>
      <c r="DL77" s="19">
        <f t="shared" ca="1" si="589"/>
        <v>0</v>
      </c>
      <c r="DM77" s="12">
        <v>1</v>
      </c>
      <c r="DN77" s="12">
        <v>1</v>
      </c>
      <c r="DO77" s="19">
        <f t="shared" ca="1" si="625"/>
        <v>0</v>
      </c>
      <c r="DP77" s="19" t="str">
        <f t="shared" ca="1" si="625"/>
        <v>-</v>
      </c>
      <c r="DQ77" s="19" t="str">
        <f t="shared" ca="1" si="625"/>
        <v>-</v>
      </c>
      <c r="DR77" s="19" t="str">
        <f t="shared" ca="1" si="625"/>
        <v>-</v>
      </c>
      <c r="DS77" s="19" t="str">
        <f t="shared" ca="1" si="589"/>
        <v>-</v>
      </c>
      <c r="DT77" s="19" t="str">
        <f t="shared" ca="1" si="589"/>
        <v>-</v>
      </c>
      <c r="DU77" s="19">
        <f t="shared" ca="1" si="589"/>
        <v>0</v>
      </c>
      <c r="DV77" s="19" t="str">
        <f t="shared" ca="1" si="589"/>
        <v>-</v>
      </c>
      <c r="DW77" s="19" t="str">
        <f t="shared" ca="1" si="589"/>
        <v>-</v>
      </c>
      <c r="DX77" s="19" t="str">
        <f t="shared" ca="1" si="589"/>
        <v>-</v>
      </c>
      <c r="DY77" s="19" t="str">
        <f t="shared" ca="1" si="589"/>
        <v>-</v>
      </c>
      <c r="DZ77" s="19" t="str">
        <f t="shared" ca="1" si="589"/>
        <v>-</v>
      </c>
      <c r="EA77" s="19" t="str">
        <f t="shared" ca="1" si="589"/>
        <v>-</v>
      </c>
      <c r="EB77" s="19" t="str">
        <f t="shared" ca="1" si="589"/>
        <v>-</v>
      </c>
      <c r="EC77" s="19" t="str">
        <f t="shared" ca="1" si="589"/>
        <v>-</v>
      </c>
      <c r="ED77" s="19">
        <f t="shared" ca="1" si="589"/>
        <v>0</v>
      </c>
      <c r="EE77" s="19">
        <f t="shared" ca="1" si="589"/>
        <v>0</v>
      </c>
      <c r="EF77" s="19">
        <f t="shared" ca="1" si="589"/>
        <v>0</v>
      </c>
      <c r="EG77" s="124">
        <f t="shared" ref="EG77:EX77" ca="1" si="633">IF(AND($K77=EG$9,$N77=EG$11,$AB77=EG$8,$AI77=EG$12),INDEX(i.FS_Strategy,$AC77+1,$AB77),0)</f>
        <v>0</v>
      </c>
      <c r="EH77" s="124">
        <f t="shared" ca="1" si="633"/>
        <v>0</v>
      </c>
      <c r="EI77" s="124">
        <f t="shared" ca="1" si="633"/>
        <v>0</v>
      </c>
      <c r="EJ77" s="124">
        <f t="shared" ca="1" si="633"/>
        <v>0</v>
      </c>
      <c r="EK77" s="124">
        <f t="shared" ca="1" si="633"/>
        <v>0</v>
      </c>
      <c r="EL77" s="124">
        <f t="shared" ca="1" si="633"/>
        <v>0</v>
      </c>
      <c r="EM77" s="124">
        <f t="shared" ca="1" si="633"/>
        <v>0</v>
      </c>
      <c r="EN77" s="124">
        <f t="shared" ca="1" si="633"/>
        <v>0</v>
      </c>
      <c r="EO77" s="124">
        <f t="shared" ca="1" si="633"/>
        <v>0</v>
      </c>
      <c r="EP77" s="124">
        <f t="shared" ca="1" si="633"/>
        <v>0</v>
      </c>
      <c r="EQ77" s="124">
        <f t="shared" ca="1" si="633"/>
        <v>0</v>
      </c>
      <c r="ER77" s="124">
        <f t="shared" ca="1" si="633"/>
        <v>0</v>
      </c>
      <c r="ES77" s="124">
        <f t="shared" ca="1" si="633"/>
        <v>0</v>
      </c>
      <c r="ET77" s="124">
        <f t="shared" ca="1" si="633"/>
        <v>0</v>
      </c>
      <c r="EU77" s="124">
        <f t="shared" ca="1" si="633"/>
        <v>0</v>
      </c>
      <c r="EV77" s="124">
        <f t="shared" ca="1" si="633"/>
        <v>0</v>
      </c>
      <c r="EW77" s="124">
        <f t="shared" ca="1" si="633"/>
        <v>0</v>
      </c>
      <c r="EX77" s="124">
        <f t="shared" ca="1" si="633"/>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34">IF(AND($K77=FB$9,$N77=FB$11,$AB77=FB$8),INDEX(i.FS_Strategy,$AE77+1,$AB77),0)</f>
        <v>0</v>
      </c>
      <c r="FC77" s="125">
        <f t="shared" ca="1" si="634"/>
        <v>0</v>
      </c>
      <c r="FD77" s="125">
        <f t="shared" ca="1" si="634"/>
        <v>0</v>
      </c>
      <c r="FE77" s="125">
        <f t="shared" ca="1" si="634"/>
        <v>0</v>
      </c>
      <c r="FF77" s="125">
        <f t="shared" ca="1" si="634"/>
        <v>0</v>
      </c>
      <c r="FG77" s="125">
        <f t="shared" ca="1" si="634"/>
        <v>0</v>
      </c>
      <c r="FH77" s="125">
        <f t="shared" ca="1" si="634"/>
        <v>0</v>
      </c>
      <c r="FI77" s="125">
        <f t="shared" ca="1" si="634"/>
        <v>0</v>
      </c>
      <c r="FJ77" s="125">
        <f t="shared" ca="1" si="634"/>
        <v>0</v>
      </c>
      <c r="FK77" s="125">
        <f t="shared" ca="1" si="634"/>
        <v>0</v>
      </c>
      <c r="FL77" s="125">
        <f t="shared" ca="1" si="634"/>
        <v>0</v>
      </c>
      <c r="FM77" s="125">
        <f t="shared" ca="1" si="634"/>
        <v>0</v>
      </c>
      <c r="FN77" s="125">
        <f t="shared" ca="1" si="634"/>
        <v>0</v>
      </c>
      <c r="FO77" s="124">
        <f t="shared" ref="FO77:GF77" ca="1" si="635">IF(AND($K77=FO$9,$N77=FO$11,$AB77=FO$8,$AI77=FO$12),INDEX(i.FS_Strategy,$AC77+1,$AB77),0)</f>
        <v>0</v>
      </c>
      <c r="FP77" s="124">
        <f t="shared" ca="1" si="635"/>
        <v>0</v>
      </c>
      <c r="FQ77" s="124">
        <f t="shared" ca="1" si="635"/>
        <v>0</v>
      </c>
      <c r="FR77" s="124">
        <f t="shared" ca="1" si="635"/>
        <v>0</v>
      </c>
      <c r="FS77" s="124">
        <f t="shared" ca="1" si="635"/>
        <v>0</v>
      </c>
      <c r="FT77" s="124">
        <f t="shared" ca="1" si="635"/>
        <v>0</v>
      </c>
      <c r="FU77" s="124">
        <f t="shared" ca="1" si="635"/>
        <v>0</v>
      </c>
      <c r="FV77" s="124">
        <f t="shared" ca="1" si="635"/>
        <v>0</v>
      </c>
      <c r="FW77" s="124">
        <f t="shared" ca="1" si="635"/>
        <v>0</v>
      </c>
      <c r="FX77" s="124">
        <f t="shared" ca="1" si="635"/>
        <v>0</v>
      </c>
      <c r="FY77" s="124">
        <f t="shared" ca="1" si="635"/>
        <v>0</v>
      </c>
      <c r="FZ77" s="124">
        <f t="shared" ca="1" si="635"/>
        <v>0</v>
      </c>
      <c r="GA77" s="124">
        <f t="shared" ca="1" si="635"/>
        <v>0</v>
      </c>
      <c r="GB77" s="124">
        <f t="shared" ca="1" si="635"/>
        <v>0</v>
      </c>
      <c r="GC77" s="124">
        <f t="shared" ca="1" si="635"/>
        <v>0</v>
      </c>
      <c r="GD77" s="124">
        <f t="shared" ca="1" si="635"/>
        <v>0</v>
      </c>
      <c r="GE77" s="124">
        <f t="shared" ca="1" si="635"/>
        <v>0</v>
      </c>
      <c r="GF77" s="124">
        <f t="shared" ca="1" si="635"/>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36">IF(AND($K77=GJ$9,$N77=GJ$11,$AB77=GJ$8),INDEX(i.FS_Strategy,$AE77+1,$AB77),0)</f>
        <v>0</v>
      </c>
      <c r="GK77" s="125">
        <f t="shared" ca="1" si="636"/>
        <v>0</v>
      </c>
      <c r="GL77" s="125">
        <f t="shared" ca="1" si="636"/>
        <v>0</v>
      </c>
      <c r="GM77" s="125">
        <f t="shared" ca="1" si="636"/>
        <v>0</v>
      </c>
      <c r="GN77" s="125">
        <f t="shared" ca="1" si="636"/>
        <v>0</v>
      </c>
      <c r="GO77" s="125">
        <f t="shared" ca="1" si="636"/>
        <v>0</v>
      </c>
      <c r="GP77" s="125">
        <f t="shared" ca="1" si="636"/>
        <v>0</v>
      </c>
      <c r="GQ77" s="125">
        <f t="shared" ca="1" si="636"/>
        <v>0</v>
      </c>
      <c r="GR77" s="125">
        <f t="shared" ca="1" si="636"/>
        <v>0</v>
      </c>
      <c r="GS77" s="125">
        <f t="shared" ca="1" si="636"/>
        <v>0</v>
      </c>
      <c r="GT77" s="125">
        <f t="shared" ca="1" si="636"/>
        <v>0</v>
      </c>
      <c r="GU77" s="125">
        <f t="shared" ca="1" si="636"/>
        <v>0</v>
      </c>
      <c r="GV77" s="125">
        <f t="shared" ca="1" si="636"/>
        <v>0</v>
      </c>
      <c r="GW77" s="124">
        <f t="shared" ref="GW77:HN77" ca="1" si="637">IF(AND($K77=GW$9,$N77=GW$11,$AB77=GW$8,$AI77=GW$12),INDEX(i.FS_Strategy,$AC77+1,$AB77),0)</f>
        <v>0</v>
      </c>
      <c r="GX77" s="124">
        <f t="shared" ca="1" si="637"/>
        <v>0</v>
      </c>
      <c r="GY77" s="124">
        <f t="shared" ca="1" si="637"/>
        <v>0</v>
      </c>
      <c r="GZ77" s="124">
        <f t="shared" ca="1" si="637"/>
        <v>0</v>
      </c>
      <c r="HA77" s="124">
        <f t="shared" ca="1" si="637"/>
        <v>0</v>
      </c>
      <c r="HB77" s="124">
        <f t="shared" ca="1" si="637"/>
        <v>0</v>
      </c>
      <c r="HC77" s="124">
        <f t="shared" ca="1" si="637"/>
        <v>0</v>
      </c>
      <c r="HD77" s="124">
        <f t="shared" ca="1" si="637"/>
        <v>0</v>
      </c>
      <c r="HE77" s="124">
        <f t="shared" ca="1" si="637"/>
        <v>0</v>
      </c>
      <c r="HF77" s="124">
        <f t="shared" ca="1" si="637"/>
        <v>0</v>
      </c>
      <c r="HG77" s="124">
        <f t="shared" ca="1" si="637"/>
        <v>0</v>
      </c>
      <c r="HH77" s="124">
        <f t="shared" ca="1" si="637"/>
        <v>0</v>
      </c>
      <c r="HI77" s="124">
        <f t="shared" ca="1" si="637"/>
        <v>0</v>
      </c>
      <c r="HJ77" s="124">
        <f t="shared" ca="1" si="637"/>
        <v>0</v>
      </c>
      <c r="HK77" s="124">
        <f t="shared" ca="1" si="637"/>
        <v>0</v>
      </c>
      <c r="HL77" s="124">
        <f t="shared" ca="1" si="637"/>
        <v>0</v>
      </c>
      <c r="HM77" s="124">
        <f t="shared" ca="1" si="637"/>
        <v>0</v>
      </c>
      <c r="HN77" s="124">
        <f t="shared" ca="1" si="637"/>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38">IF(AND($K77=HR$9,$N77=HR$11,$AB77=HR$8),INDEX(i.FS_Strategy,$AE77+1,$AB77),0)</f>
        <v>0</v>
      </c>
      <c r="HS77" s="125">
        <f t="shared" ca="1" si="638"/>
        <v>0</v>
      </c>
      <c r="HT77" s="125">
        <f t="shared" ca="1" si="638"/>
        <v>0</v>
      </c>
      <c r="HU77" s="125">
        <f t="shared" ca="1" si="638"/>
        <v>0</v>
      </c>
      <c r="HV77" s="125">
        <f t="shared" ca="1" si="638"/>
        <v>0</v>
      </c>
      <c r="HW77" s="125">
        <f t="shared" ca="1" si="638"/>
        <v>0</v>
      </c>
      <c r="HX77" s="125">
        <f t="shared" ca="1" si="638"/>
        <v>0</v>
      </c>
      <c r="HY77" s="125">
        <f t="shared" ca="1" si="638"/>
        <v>0</v>
      </c>
      <c r="HZ77" s="125">
        <f t="shared" ca="1" si="638"/>
        <v>0</v>
      </c>
      <c r="IA77" s="125">
        <f t="shared" ca="1" si="638"/>
        <v>0</v>
      </c>
      <c r="IB77" s="125">
        <f t="shared" ca="1" si="638"/>
        <v>0</v>
      </c>
      <c r="IC77" s="125">
        <f t="shared" ca="1" si="638"/>
        <v>0</v>
      </c>
      <c r="ID77" s="125">
        <f t="shared" ca="1" si="638"/>
        <v>0</v>
      </c>
      <c r="IE77" s="5">
        <f t="shared" ca="1" si="593"/>
        <v>67</v>
      </c>
      <c r="IF77" s="9"/>
      <c r="IG77" s="5">
        <f t="shared" ca="1" si="594"/>
        <v>1</v>
      </c>
      <c r="IH77" s="5" t="b">
        <f t="shared" ca="1" si="594"/>
        <v>0</v>
      </c>
      <c r="II77" s="19">
        <f t="shared" ca="1" si="595"/>
        <v>0</v>
      </c>
      <c r="IJ77" s="5">
        <f t="shared" ca="1" si="594"/>
        <v>55</v>
      </c>
      <c r="IK77" s="19">
        <f t="shared" ca="1" si="595"/>
        <v>1</v>
      </c>
      <c r="IL77" s="19">
        <f t="shared" ca="1" si="595"/>
        <v>0</v>
      </c>
      <c r="IM77" s="19">
        <f t="shared" ca="1" si="595"/>
        <v>0</v>
      </c>
      <c r="IN77" s="19">
        <f t="shared" ca="1" si="595"/>
        <v>0</v>
      </c>
      <c r="IO77" s="19">
        <f t="shared" ca="1" si="595"/>
        <v>0</v>
      </c>
      <c r="IP77" s="19">
        <f t="shared" ca="1" si="595"/>
        <v>0</v>
      </c>
      <c r="IQ77" s="19">
        <f t="shared" ca="1" si="595"/>
        <v>0</v>
      </c>
      <c r="IR77" s="19">
        <f t="shared" ca="1" si="595"/>
        <v>0</v>
      </c>
      <c r="IS77" s="19">
        <f t="shared" ca="1" si="595"/>
        <v>0</v>
      </c>
      <c r="IT77" s="19">
        <f t="shared" ca="1" si="595"/>
        <v>0</v>
      </c>
      <c r="IU77" s="19">
        <f t="shared" ca="1" si="595"/>
        <v>0</v>
      </c>
      <c r="IV77" s="19">
        <f t="shared" ca="1" si="595"/>
        <v>0</v>
      </c>
      <c r="IW77" s="19">
        <f t="shared" ca="1" si="595"/>
        <v>0</v>
      </c>
      <c r="IX77" s="19">
        <f t="shared" ca="1" si="595"/>
        <v>0</v>
      </c>
      <c r="IY77" s="19">
        <f t="shared" ca="1" si="595"/>
        <v>0</v>
      </c>
      <c r="IZ77" s="19">
        <f t="shared" ca="1" si="595"/>
        <v>0</v>
      </c>
      <c r="JA77" s="19">
        <f t="shared" ca="1" si="595"/>
        <v>0</v>
      </c>
      <c r="JB77" s="19">
        <f t="shared" ca="1" si="595"/>
        <v>0</v>
      </c>
      <c r="JC77" s="19">
        <f t="shared" ca="1" si="595"/>
        <v>0</v>
      </c>
      <c r="JD77" s="19">
        <f t="shared" ca="1" si="595"/>
        <v>0</v>
      </c>
      <c r="JE77" s="19">
        <f t="shared" ca="1" si="595"/>
        <v>0</v>
      </c>
      <c r="JF77" s="19">
        <f t="shared" ca="1" si="595"/>
        <v>0</v>
      </c>
      <c r="JG77" s="19">
        <f t="shared" ca="1" si="595"/>
        <v>1</v>
      </c>
      <c r="JH77" s="19">
        <f t="shared" ca="1" si="595"/>
        <v>0</v>
      </c>
      <c r="JI77" s="19">
        <f t="shared" ca="1" si="595"/>
        <v>1</v>
      </c>
      <c r="JJ77" s="9"/>
      <c r="JK77" s="5" t="b">
        <f t="shared" ca="1" si="596"/>
        <v>0</v>
      </c>
      <c r="JL77" s="5" t="b">
        <f t="shared" ca="1" si="597"/>
        <v>0</v>
      </c>
      <c r="JM77" s="5" t="b">
        <f t="shared" ca="1" si="597"/>
        <v>0</v>
      </c>
      <c r="JN77" s="5" t="b">
        <f t="shared" ca="1" si="597"/>
        <v>1</v>
      </c>
      <c r="JO77" s="144">
        <f t="shared" ca="1" si="615"/>
        <v>1</v>
      </c>
      <c r="JP77" s="144">
        <f t="shared" ca="1" si="615"/>
        <v>1</v>
      </c>
      <c r="JQ77" s="19" t="str">
        <f t="shared" ca="1" si="616"/>
        <v>-</v>
      </c>
      <c r="JR77" s="19" t="str">
        <f t="shared" ca="1" si="616"/>
        <v>-</v>
      </c>
      <c r="JS77" s="19" t="str">
        <f t="shared" ca="1" si="616"/>
        <v>-</v>
      </c>
      <c r="JT77" s="19" t="str">
        <f t="shared" ca="1" si="616"/>
        <v>-</v>
      </c>
      <c r="JU77" s="19">
        <f t="shared" ca="1" si="616"/>
        <v>1</v>
      </c>
      <c r="JV77" s="19">
        <f t="shared" ca="1" si="616"/>
        <v>0.66</v>
      </c>
      <c r="JW77" s="19" t="str">
        <f t="shared" ca="1" si="616"/>
        <v>-</v>
      </c>
      <c r="JX77" s="5" t="b" cm="1">
        <f t="array" aca="1" ref="JX77" ca="1">IF(OR(JY77:KF77&lt;&gt;"-"),TRUE,"-")</f>
        <v>1</v>
      </c>
      <c r="JY77" s="237">
        <f t="shared" ca="1" si="627"/>
        <v>2</v>
      </c>
      <c r="JZ77" s="237">
        <f t="shared" ca="1" si="627"/>
        <v>2</v>
      </c>
      <c r="KA77" s="237">
        <f t="shared" ca="1" si="627"/>
        <v>2</v>
      </c>
      <c r="KB77" s="237">
        <f t="shared" ca="1" si="627"/>
        <v>2</v>
      </c>
      <c r="KC77" s="237">
        <f t="shared" ca="1" si="627"/>
        <v>2</v>
      </c>
      <c r="KD77" s="237">
        <f t="shared" ca="1" si="627"/>
        <v>2</v>
      </c>
      <c r="KE77" s="237">
        <f t="shared" ca="1" si="627"/>
        <v>2</v>
      </c>
      <c r="KF77" s="237">
        <f t="shared" ca="1" si="627"/>
        <v>2</v>
      </c>
      <c r="KG77" s="5" t="str">
        <f t="array" aca="1" ref="KG77" ca="1">IF(OR(KH77:KN77&lt;&gt;"-"),TRUE,"-")</f>
        <v>-</v>
      </c>
      <c r="KH77" s="19" t="str">
        <f t="shared" ca="1" si="618"/>
        <v>-</v>
      </c>
      <c r="KI77" s="19" t="str">
        <f t="shared" ca="1" si="618"/>
        <v>-</v>
      </c>
      <c r="KJ77" s="19" t="str">
        <f t="shared" ca="1" si="618"/>
        <v>-</v>
      </c>
      <c r="KK77" s="19" t="str">
        <f t="shared" ca="1" si="618"/>
        <v>-</v>
      </c>
      <c r="KL77" s="19" t="str">
        <f t="shared" ca="1" si="618"/>
        <v>-</v>
      </c>
      <c r="KM77" s="19" t="str">
        <f t="shared" ca="1" si="618"/>
        <v>-</v>
      </c>
      <c r="KN77" s="19" t="str">
        <f t="shared" ca="1" si="618"/>
        <v>-</v>
      </c>
      <c r="KO77" s="19" t="b">
        <f t="shared" ca="1" si="618"/>
        <v>0</v>
      </c>
      <c r="KP77" s="144">
        <f t="shared" ca="1" si="599"/>
        <v>2</v>
      </c>
      <c r="KQ77" s="19">
        <f t="shared" ca="1" si="618"/>
        <v>2</v>
      </c>
      <c r="KR77" s="19" t="b">
        <f t="shared" ca="1" si="618"/>
        <v>0</v>
      </c>
      <c r="KS77" s="19" t="str">
        <f t="shared" ca="1" si="618"/>
        <v>-</v>
      </c>
      <c r="KT77" s="5" t="str">
        <f t="shared" ca="1" si="600"/>
        <v>-</v>
      </c>
      <c r="KU77" s="5" t="str">
        <f t="shared" ca="1" si="600"/>
        <v>-</v>
      </c>
      <c r="KV77" s="5" t="str">
        <f t="shared" ca="1" si="600"/>
        <v>-</v>
      </c>
      <c r="KW77" s="5" t="str">
        <f t="shared" ca="1" si="600"/>
        <v>-</v>
      </c>
      <c r="KX77" s="19" t="b">
        <f t="shared" ca="1" si="619"/>
        <v>0</v>
      </c>
      <c r="KY77" s="19" t="str">
        <f t="shared" ca="1" si="619"/>
        <v>-</v>
      </c>
      <c r="KZ77" s="19" t="str">
        <f t="shared" ca="1" si="619"/>
        <v>-</v>
      </c>
      <c r="LA77" s="19" t="b">
        <f t="shared" ca="1" si="619"/>
        <v>1</v>
      </c>
      <c r="LB77" s="19">
        <f t="shared" ca="1" si="619"/>
        <v>0.75</v>
      </c>
      <c r="LC77" s="19">
        <f t="shared" ca="1" si="619"/>
        <v>0.75</v>
      </c>
      <c r="LD77" s="19">
        <f t="shared" ca="1" si="619"/>
        <v>0.99</v>
      </c>
      <c r="LE77" s="19">
        <f t="shared" ca="1" si="619"/>
        <v>0.5</v>
      </c>
      <c r="LF77" s="19">
        <f t="shared" ca="1" si="619"/>
        <v>0</v>
      </c>
      <c r="LG77" s="19">
        <f t="shared" ca="1" si="619"/>
        <v>0</v>
      </c>
      <c r="LH77" s="19" t="str">
        <f t="shared" ca="1" si="619"/>
        <v>-</v>
      </c>
      <c r="LI77" s="19" t="str">
        <f t="shared" ca="1" si="619"/>
        <v>-</v>
      </c>
      <c r="LJ77" s="19" t="str">
        <f t="shared" ca="1" si="619"/>
        <v>-</v>
      </c>
      <c r="LK77" s="5">
        <f t="shared" ca="1" si="602"/>
        <v>1</v>
      </c>
      <c r="LL77" s="9"/>
      <c r="LM77" s="19">
        <f t="shared" ca="1" si="619"/>
        <v>70</v>
      </c>
      <c r="LN77" s="19">
        <f t="shared" ca="1" si="603"/>
        <v>50</v>
      </c>
      <c r="LO77" s="19">
        <f t="shared" ca="1" si="603"/>
        <v>80</v>
      </c>
      <c r="LP77" s="19">
        <f t="shared" ca="1" si="603"/>
        <v>50</v>
      </c>
      <c r="LQ77" s="5" t="b" cm="1">
        <f t="array" aca="1" ref="LQ77" ca="1">INDEX(i.meatgrid,$Q77,LQ$7)</f>
        <v>0</v>
      </c>
      <c r="LR77" s="5" t="b" cm="1">
        <f t="array" aca="1" ref="LR77" ca="1">INDEX(i.meatgrid,$Q77,LR$7)</f>
        <v>0</v>
      </c>
      <c r="LS77" s="5" cm="1">
        <f t="array" aca="1" ref="LS77" ca="1">INDEX(i.meatgrid,$Q77,LS$7)</f>
        <v>40</v>
      </c>
      <c r="LT77" s="5" t="str" cm="1">
        <f t="array" aca="1" ref="LT77" ca="1">INDEX(i.meatgrid,$Q77,LT$7)</f>
        <v>-</v>
      </c>
      <c r="LU77" s="19">
        <f t="shared" ca="1" si="604"/>
        <v>1</v>
      </c>
      <c r="LV77" s="5">
        <f t="shared" ca="1" si="605"/>
        <v>1</v>
      </c>
      <c r="LW77" s="5" cm="1">
        <f t="array" aca="1" ref="LW77" ca="1">INDEX(i.meatgrid,$Q77,LW$7)</f>
        <v>1</v>
      </c>
      <c r="LX77" s="5" cm="1">
        <f t="array" aca="1" ref="LX77" ca="1">INDEX(i.meatgrid,$Q77,LX$7)</f>
        <v>0</v>
      </c>
      <c r="LY77" s="5" cm="1">
        <f t="array" aca="1" ref="LY77" ca="1">INDEX(i.meatgrid,$Q77,LY$7)</f>
        <v>0</v>
      </c>
      <c r="LZ77" s="5" cm="1">
        <f t="array" aca="1" ref="LZ77" ca="1">INDEX(i.meatgrid,$Q77,LZ$7)</f>
        <v>0</v>
      </c>
      <c r="MA77" s="5" cm="1">
        <f t="array" aca="1" ref="MA77" ca="1">INDEX(i.meatgrid,$Q77,MA$7)</f>
        <v>0</v>
      </c>
      <c r="MB77" s="5" cm="1">
        <f t="array" aca="1" ref="MB77" ca="1">INDEX(i.meatgrid,$Q77,MB$7)</f>
        <v>1</v>
      </c>
      <c r="MC77" s="5" cm="1">
        <f t="array" aca="1" ref="MC77" ca="1">INDEX(i.meatgrid,$Q77,MC$7)</f>
        <v>1</v>
      </c>
      <c r="MD77" s="5" cm="1">
        <f t="array" aca="1" ref="MD77" ca="1">INDEX(i.meatgrid,$Q77,MD$7)</f>
        <v>1</v>
      </c>
      <c r="ME77" s="19">
        <f t="shared" ca="1" si="606"/>
        <v>1</v>
      </c>
      <c r="MF77" s="9"/>
      <c r="MG77" s="19" t="b">
        <f t="shared" ca="1" si="607"/>
        <v>0</v>
      </c>
      <c r="MH77" s="19" t="b">
        <f t="shared" ca="1" si="607"/>
        <v>0</v>
      </c>
      <c r="MI77" s="19">
        <f t="shared" ca="1" si="607"/>
        <v>1</v>
      </c>
      <c r="MJ77" s="19">
        <f t="shared" ca="1" si="607"/>
        <v>0.75</v>
      </c>
      <c r="MK77" s="19">
        <f t="shared" ca="1" si="607"/>
        <v>0.75</v>
      </c>
      <c r="ML77" s="19">
        <f t="shared" ca="1" si="607"/>
        <v>0.8</v>
      </c>
      <c r="MM77" s="19">
        <f t="shared" ca="1" si="607"/>
        <v>0.82499999999999996</v>
      </c>
      <c r="MN77" s="19">
        <f t="shared" ca="1" si="607"/>
        <v>0.875</v>
      </c>
      <c r="MO77" s="19">
        <f t="shared" ca="1" si="607"/>
        <v>0.9</v>
      </c>
      <c r="MP77" s="19">
        <f t="shared" ca="1" si="607"/>
        <v>1</v>
      </c>
      <c r="MQ77" s="19">
        <f t="shared" ca="1" si="607"/>
        <v>0.875</v>
      </c>
      <c r="MR77" s="19" t="b">
        <f t="shared" ca="1" si="607"/>
        <v>1</v>
      </c>
      <c r="MS77" s="19">
        <f t="shared" ca="1" si="607"/>
        <v>74.989999999999995</v>
      </c>
      <c r="MT77" s="19" t="str">
        <f t="shared" ca="1" si="607"/>
        <v>-</v>
      </c>
      <c r="MU77" s="19" t="str">
        <f t="shared" ca="1" si="607"/>
        <v>-</v>
      </c>
      <c r="MV77" s="19" t="str">
        <f t="shared" ca="1" si="607"/>
        <v>-</v>
      </c>
      <c r="MW77" s="19" t="str">
        <f t="shared" ref="MW77:OL77" ca="1" si="639">OFFSET(MW$5,$B77,0)</f>
        <v>-</v>
      </c>
      <c r="MX77" s="19" t="str">
        <f t="shared" ca="1" si="639"/>
        <v>-</v>
      </c>
      <c r="MY77" s="19" t="str">
        <f t="shared" ca="1" si="639"/>
        <v>-</v>
      </c>
      <c r="MZ77" s="19" t="str">
        <f t="shared" ca="1" si="639"/>
        <v>-</v>
      </c>
      <c r="NA77" s="19">
        <f t="shared" ca="1" si="639"/>
        <v>36.99</v>
      </c>
      <c r="NB77" s="19">
        <f t="shared" ca="1" si="639"/>
        <v>36.99</v>
      </c>
      <c r="NC77" s="19" t="str">
        <f t="shared" ca="1" si="639"/>
        <v>-</v>
      </c>
      <c r="ND77" s="19" t="str">
        <f t="shared" ca="1" si="639"/>
        <v>-</v>
      </c>
      <c r="NE77" s="19" t="str">
        <f t="shared" ca="1" si="639"/>
        <v>-</v>
      </c>
      <c r="NF77" s="19" t="str">
        <f t="shared" ca="1" si="639"/>
        <v>-</v>
      </c>
      <c r="NG77" s="19" t="str">
        <f t="shared" ca="1" si="639"/>
        <v>-</v>
      </c>
      <c r="NH77" s="19">
        <f t="shared" ca="1" si="639"/>
        <v>49.99</v>
      </c>
      <c r="NI77" s="19">
        <f t="shared" ca="1" si="639"/>
        <v>49.99</v>
      </c>
      <c r="NJ77" s="19">
        <f t="shared" ca="1" si="639"/>
        <v>49.99</v>
      </c>
      <c r="NK77" s="19">
        <f t="shared" ca="1" si="639"/>
        <v>49.99</v>
      </c>
      <c r="NL77" s="19">
        <f t="shared" ca="1" si="639"/>
        <v>49.99</v>
      </c>
      <c r="NM77" s="19">
        <f t="shared" ca="1" si="639"/>
        <v>49.99</v>
      </c>
      <c r="NN77" s="19">
        <f t="shared" ca="1" si="639"/>
        <v>49.99</v>
      </c>
      <c r="NO77" s="19">
        <f t="shared" ca="1" si="639"/>
        <v>49.99</v>
      </c>
      <c r="NP77" s="19">
        <f t="shared" ca="1" si="639"/>
        <v>412.99</v>
      </c>
      <c r="NQ77" s="19">
        <f t="shared" ca="1" si="639"/>
        <v>412.99</v>
      </c>
      <c r="NR77" s="19" t="str">
        <f t="shared" ca="1" si="639"/>
        <v>-</v>
      </c>
      <c r="NS77" s="19" t="str">
        <f t="shared" ca="1" si="639"/>
        <v>-</v>
      </c>
      <c r="NT77" s="19" t="str">
        <f t="shared" ca="1" si="639"/>
        <v>-</v>
      </c>
      <c r="NU77" s="19" t="str">
        <f t="shared" ca="1" si="639"/>
        <v>-</v>
      </c>
      <c r="NV77" s="19" t="str">
        <f t="shared" ca="1" si="639"/>
        <v>-</v>
      </c>
      <c r="NW77" s="19">
        <f t="shared" ca="1" si="639"/>
        <v>6.8900000000000006</v>
      </c>
      <c r="NX77" s="19">
        <f t="shared" ca="1" si="639"/>
        <v>6.8900000000000006</v>
      </c>
      <c r="NY77" s="19">
        <f t="shared" ca="1" si="639"/>
        <v>6.8900000000000006</v>
      </c>
      <c r="NZ77" s="19">
        <f t="shared" ca="1" si="639"/>
        <v>6.8900000000000006</v>
      </c>
      <c r="OA77" s="19">
        <f t="shared" ca="1" si="639"/>
        <v>6.8900000000000006</v>
      </c>
      <c r="OB77" s="19">
        <f t="shared" ca="1" si="639"/>
        <v>6.8900000000000006</v>
      </c>
      <c r="OC77" s="19">
        <f t="shared" ca="1" si="639"/>
        <v>6.8900000000000006</v>
      </c>
      <c r="OD77" s="19">
        <f t="shared" ca="1" si="639"/>
        <v>6.8900000000000006</v>
      </c>
      <c r="OE77" s="19">
        <f t="shared" ca="1" si="639"/>
        <v>346.99</v>
      </c>
      <c r="OF77" s="19">
        <f t="shared" ca="1" si="639"/>
        <v>346.99</v>
      </c>
      <c r="OG77" s="19" t="str">
        <f t="shared" ca="1" si="639"/>
        <v>-</v>
      </c>
      <c r="OH77" s="19" t="str">
        <f t="shared" ca="1" si="639"/>
        <v>-</v>
      </c>
      <c r="OI77" s="19" t="str">
        <f t="shared" ca="1" si="639"/>
        <v>-</v>
      </c>
      <c r="OJ77" s="19" t="str">
        <f t="shared" ca="1" si="639"/>
        <v>-</v>
      </c>
      <c r="OK77" s="19" t="str">
        <f t="shared" ca="1" si="639"/>
        <v>-</v>
      </c>
      <c r="OL77" s="19">
        <f t="shared" ca="1" si="639"/>
        <v>0</v>
      </c>
      <c r="OM77" s="24">
        <v>0</v>
      </c>
    </row>
    <row r="78" spans="1:403" outlineLevel="1">
      <c r="A78" s="21">
        <f t="shared" si="156"/>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0.124</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9"/>
      <c r="LM78" s="14"/>
      <c r="LN78" s="14"/>
      <c r="LO78" s="14"/>
      <c r="LP78" s="14"/>
      <c r="LQ78" s="14"/>
      <c r="LR78" s="14"/>
      <c r="LS78" s="14"/>
      <c r="LT78" s="14"/>
      <c r="LU78" s="14"/>
      <c r="LV78" s="14"/>
      <c r="LW78" s="14"/>
      <c r="LX78" s="14"/>
      <c r="LY78" s="14"/>
      <c r="LZ78" s="14"/>
      <c r="MA78" s="14"/>
      <c r="MB78" s="14"/>
      <c r="MC78" s="14"/>
      <c r="MD78" s="14"/>
      <c r="ME78" s="14"/>
      <c r="MF78" s="9"/>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24">
        <v>0</v>
      </c>
    </row>
    <row r="79" spans="1:403">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9"/>
      <c r="LM79" s="515"/>
      <c r="LN79" s="515"/>
      <c r="LO79" s="515"/>
      <c r="LP79" s="515"/>
      <c r="LQ79" s="515"/>
      <c r="LR79" s="515"/>
      <c r="LS79" s="515"/>
      <c r="LT79" s="515"/>
      <c r="LU79" s="515"/>
      <c r="LV79" s="515"/>
      <c r="LW79" s="515"/>
      <c r="LX79" s="515"/>
      <c r="LY79" s="515"/>
      <c r="LZ79" s="515"/>
      <c r="MA79" s="515"/>
      <c r="MB79" s="515"/>
      <c r="MC79" s="515"/>
      <c r="MD79" s="515"/>
      <c r="ME79" s="515"/>
      <c r="MF79" s="9"/>
      <c r="MG79" s="515"/>
      <c r="MH79" s="515"/>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24">
        <v>0</v>
      </c>
    </row>
    <row r="80" spans="1:403"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9"/>
      <c r="LM80" s="14"/>
      <c r="LN80" s="14"/>
      <c r="LO80" s="14"/>
      <c r="LP80" s="14"/>
      <c r="LQ80" s="14"/>
      <c r="LR80" s="14"/>
      <c r="LS80" s="14"/>
      <c r="LT80" s="14"/>
      <c r="LU80" s="14"/>
      <c r="LV80" s="14"/>
      <c r="LW80" s="14"/>
      <c r="LX80" s="14"/>
      <c r="LY80" s="14"/>
      <c r="LZ80" s="14"/>
      <c r="MA80" s="14"/>
      <c r="MB80" s="14"/>
      <c r="MC80" s="14"/>
      <c r="MD80" s="14"/>
      <c r="ME80" s="14"/>
      <c r="MF80" s="9"/>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24">
        <v>0</v>
      </c>
    </row>
    <row r="81" spans="1:403" outlineLevel="1">
      <c r="A81" s="21">
        <f t="shared" si="156"/>
        <v>76</v>
      </c>
      <c r="B81" s="29">
        <f>$A$14</f>
        <v>9</v>
      </c>
      <c r="C81">
        <v>203</v>
      </c>
      <c r="D81" s="144" t="str">
        <f t="shared" ref="D81:D86" si="640">INDEX(i.Region_Desc,$K81,1)</f>
        <v>GSM</v>
      </c>
      <c r="E81" t="b">
        <f t="shared" ref="E81:E85" si="641">$M81&lt;&gt;3</f>
        <v>1</v>
      </c>
      <c r="F81" t="b">
        <v>0</v>
      </c>
      <c r="G81" t="b">
        <f t="shared" ref="G81:G86" si="642">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3">INDEX(i.FlkStrctr,$M81,AG$7)</f>
        <v>2</v>
      </c>
      <c r="AH81" s="5">
        <f t="shared" si="643"/>
        <v>0</v>
      </c>
      <c r="AI81" s="5">
        <f t="shared" ref="AI81:AI86" si="644">INDEX(i.StdELMan,($K81-1)*12+($M81-1)*3+$N81,AI$7)</f>
        <v>1</v>
      </c>
      <c r="AJ81">
        <f t="shared" ref="AJ81:AJ86" si="645">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WP"&amp;TEXT($LU81*100,"000p")           &amp; " MP"&amp;TEXT($LV81*100,"000p")           &amp; " GP"&amp;TEXT($ME81*100,"000p")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46">INDEX(i.model_structure,$H81,AX$7)</f>
        <v>0</v>
      </c>
      <c r="AY81" s="5" t="str">
        <f t="shared" si="646"/>
        <v>-</v>
      </c>
      <c r="AZ81" s="5" t="b">
        <f t="shared" si="646"/>
        <v>0</v>
      </c>
      <c r="BA81" s="5" t="b">
        <f t="shared" si="646"/>
        <v>1</v>
      </c>
      <c r="BB81" s="5" t="b">
        <f t="shared" si="646"/>
        <v>1</v>
      </c>
      <c r="BC81" s="144">
        <f t="shared" si="646"/>
        <v>0</v>
      </c>
      <c r="BD81" s="19" t="b">
        <f t="shared" ref="BD81:BD86" ca="1" si="647">OFFSET(BD$5,$B81,0)</f>
        <v>1</v>
      </c>
      <c r="BE81" s="9"/>
      <c r="BF81" s="5" t="str">
        <f t="shared" ref="BF81:BF86" ca="1" si="648">IF($M81&lt;&gt;4,OFFSET(BF$5,$B81,0),1)</f>
        <v>-</v>
      </c>
      <c r="BG81" s="19" t="str">
        <f t="shared" ref="BG81:BI86" ca="1" si="649">OFFSET(BG$5,$B81,0)</f>
        <v>-</v>
      </c>
      <c r="BH81" s="19" t="str">
        <f t="shared" ca="1" si="649"/>
        <v>-</v>
      </c>
      <c r="BI81" s="19" t="str">
        <f t="shared" ca="1" si="649"/>
        <v>-</v>
      </c>
      <c r="BJ81" s="5" t="str">
        <f t="shared" ref="BJ81:BJ86" ca="1" si="650">IF($M81&lt;&gt;4,OFFSET(BJ$5,$B81,0),1)</f>
        <v>-</v>
      </c>
      <c r="BK81" s="19" t="str">
        <f t="shared" ref="BK81:BK86" ca="1" si="651">OFFSET(BK$5,$B81,0)</f>
        <v>-</v>
      </c>
      <c r="BL81" s="5" t="str">
        <f t="shared" ref="BL81:BL86" ca="1" si="652">IF($M81&lt;&gt;4,OFFSET(BL$5,$B81,0),1)</f>
        <v>-</v>
      </c>
      <c r="BM81" s="19" t="str">
        <f t="shared" ref="BM81:BO86" ca="1" si="653">OFFSET(BM$5,$B81,0)</f>
        <v>-</v>
      </c>
      <c r="BN81" s="19" t="str">
        <f t="shared" ca="1" si="653"/>
        <v>-</v>
      </c>
      <c r="BO81" s="19" t="str">
        <f t="shared" ca="1" si="653"/>
        <v>-</v>
      </c>
      <c r="BP81" s="5" t="str">
        <f t="shared" ref="BP81:BP86" ca="1" si="654">IF($M81&lt;&gt;4,OFFSET(BP$5,$B81,0),1)</f>
        <v>-</v>
      </c>
      <c r="BQ81" s="9"/>
      <c r="BR81" s="19" t="str">
        <f t="shared" ref="BR81:CA86" ca="1" si="655">OFFSET(BR$5,$B81,0)</f>
        <v>-</v>
      </c>
      <c r="BS81" s="19" t="str">
        <f t="shared" ca="1" si="655"/>
        <v>-</v>
      </c>
      <c r="BT81" s="19" t="str">
        <f t="shared" ca="1" si="655"/>
        <v>-</v>
      </c>
      <c r="BU81" s="19" t="str">
        <f t="shared" ca="1" si="655"/>
        <v>-</v>
      </c>
      <c r="BV81" s="19" t="str">
        <f t="shared" ca="1" si="655"/>
        <v>-</v>
      </c>
      <c r="BW81" s="19" t="str">
        <f t="shared" ca="1" si="655"/>
        <v>-</v>
      </c>
      <c r="BX81" s="19" t="str">
        <f t="shared" ca="1" si="655"/>
        <v>-</v>
      </c>
      <c r="BY81" s="19" t="str">
        <f t="shared" ca="1" si="655"/>
        <v>-</v>
      </c>
      <c r="BZ81" s="19" t="str">
        <f t="shared" ca="1" si="655"/>
        <v>-</v>
      </c>
      <c r="CA81" s="19" t="str">
        <f t="shared" ca="1" si="655"/>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56">OFFSET(CK$5,$B81,0)</f>
        <v>-</v>
      </c>
      <c r="CL81" s="19">
        <f t="shared" ca="1" si="656"/>
        <v>1</v>
      </c>
      <c r="CM81" s="19">
        <f t="shared" ca="1" si="656"/>
        <v>1</v>
      </c>
      <c r="CN81" s="9"/>
      <c r="CO81" s="444">
        <f t="shared" ref="CO81:CQ86" si="657">INDEX(i.UserPeriod0,$AI81,CO$7)</f>
        <v>652</v>
      </c>
      <c r="CP81" s="444">
        <f t="shared" si="657"/>
        <v>686</v>
      </c>
      <c r="CQ81" s="444">
        <f t="shared" si="657"/>
        <v>721</v>
      </c>
      <c r="CR81" s="152">
        <f t="shared" ref="CR81:CT86" si="658">7*INDEX(i.end_joining,1,CR$7+($AI81-1)*3)</f>
        <v>378</v>
      </c>
      <c r="CS81" s="152">
        <f t="shared" si="658"/>
        <v>413</v>
      </c>
      <c r="CT81" s="152">
        <f t="shared" si="658"/>
        <v>448</v>
      </c>
      <c r="CU81" s="19" t="str">
        <f t="shared" ref="CU81:DK86" ca="1" si="659">OFFSET(CU$5,$B81,0)</f>
        <v>-</v>
      </c>
      <c r="CV81" s="19" t="str">
        <f t="shared" ca="1" si="659"/>
        <v>-</v>
      </c>
      <c r="CW81" s="19" t="str">
        <f t="shared" ca="1" si="659"/>
        <v>-</v>
      </c>
      <c r="CX81" s="19" t="str">
        <f t="shared" ca="1" si="659"/>
        <v>-</v>
      </c>
      <c r="CY81" s="19" t="str">
        <f t="shared" ca="1" si="659"/>
        <v>-</v>
      </c>
      <c r="CZ81" s="19" t="b">
        <f t="shared" ca="1" si="659"/>
        <v>1</v>
      </c>
      <c r="DA81" s="19">
        <f t="shared" ca="1" si="659"/>
        <v>0</v>
      </c>
      <c r="DB81" s="19">
        <f t="shared" ca="1" si="659"/>
        <v>0</v>
      </c>
      <c r="DC81" s="19">
        <f t="shared" ca="1" si="659"/>
        <v>0</v>
      </c>
      <c r="DD81" s="19">
        <f t="shared" ca="1" si="659"/>
        <v>0</v>
      </c>
      <c r="DE81" s="19">
        <f t="shared" ca="1" si="659"/>
        <v>0</v>
      </c>
      <c r="DF81" s="19">
        <f t="shared" ca="1" si="659"/>
        <v>0</v>
      </c>
      <c r="DG81" s="19">
        <f t="shared" ca="1" si="659"/>
        <v>0</v>
      </c>
      <c r="DH81" s="19">
        <f t="shared" ca="1" si="659"/>
        <v>0</v>
      </c>
      <c r="DI81" s="19">
        <f t="shared" ca="1" si="659"/>
        <v>0</v>
      </c>
      <c r="DJ81" s="19">
        <f t="shared" ca="1" si="659"/>
        <v>0</v>
      </c>
      <c r="DK81" s="19">
        <f t="shared" ca="1" si="659"/>
        <v>0</v>
      </c>
      <c r="DL81" s="19">
        <f t="shared" ref="DL81:ES86" ca="1" si="660">OFFSET(DL$5,$B81,0)</f>
        <v>0</v>
      </c>
      <c r="DM81" s="19">
        <f t="shared" ca="1" si="660"/>
        <v>1</v>
      </c>
      <c r="DN81" s="19">
        <f t="shared" ca="1" si="660"/>
        <v>1</v>
      </c>
      <c r="DO81" s="19">
        <f t="shared" ca="1" si="660"/>
        <v>0</v>
      </c>
      <c r="DP81" s="19" t="str">
        <f t="shared" ca="1" si="660"/>
        <v>-</v>
      </c>
      <c r="DQ81" s="19" t="str">
        <f t="shared" ca="1" si="660"/>
        <v>-</v>
      </c>
      <c r="DR81" s="19" t="str">
        <f t="shared" ca="1" si="660"/>
        <v>-</v>
      </c>
      <c r="DS81" s="19" t="str">
        <f t="shared" ca="1" si="660"/>
        <v>-</v>
      </c>
      <c r="DT81" s="19" t="str">
        <f t="shared" ca="1" si="660"/>
        <v>-</v>
      </c>
      <c r="DU81" s="19">
        <f t="shared" ca="1" si="660"/>
        <v>0</v>
      </c>
      <c r="DV81" s="19" t="str">
        <f t="shared" ca="1" si="660"/>
        <v>-</v>
      </c>
      <c r="DW81" s="19" t="str">
        <f t="shared" ca="1" si="660"/>
        <v>-</v>
      </c>
      <c r="DX81" s="19" t="str">
        <f t="shared" ca="1" si="660"/>
        <v>-</v>
      </c>
      <c r="DY81" s="19" t="str">
        <f t="shared" ca="1" si="660"/>
        <v>-</v>
      </c>
      <c r="DZ81" s="19" t="str">
        <f t="shared" ca="1" si="660"/>
        <v>-</v>
      </c>
      <c r="EA81" s="19" t="str">
        <f t="shared" ca="1" si="660"/>
        <v>-</v>
      </c>
      <c r="EB81" s="19" t="str">
        <f t="shared" ca="1" si="660"/>
        <v>-</v>
      </c>
      <c r="EC81" s="19" t="str">
        <f t="shared" ca="1" si="660"/>
        <v>-</v>
      </c>
      <c r="ED81" s="19">
        <f t="shared" ca="1" si="660"/>
        <v>0</v>
      </c>
      <c r="EE81" s="19">
        <f t="shared" ca="1" si="660"/>
        <v>0</v>
      </c>
      <c r="EF81" s="19">
        <f t="shared" ca="1" si="660"/>
        <v>0</v>
      </c>
      <c r="EG81" s="19">
        <f t="shared" ca="1" si="660"/>
        <v>0</v>
      </c>
      <c r="EH81" s="19">
        <f t="shared" ca="1" si="660"/>
        <v>0</v>
      </c>
      <c r="EI81" s="19">
        <f t="shared" ca="1" si="660"/>
        <v>0</v>
      </c>
      <c r="EJ81" s="19">
        <f t="shared" ca="1" si="660"/>
        <v>0</v>
      </c>
      <c r="EK81" s="19">
        <f t="shared" ca="1" si="660"/>
        <v>0</v>
      </c>
      <c r="EL81" s="19">
        <f t="shared" ca="1" si="660"/>
        <v>0</v>
      </c>
      <c r="EM81" s="19">
        <f t="shared" ca="1" si="660"/>
        <v>0</v>
      </c>
      <c r="EN81" s="19">
        <f t="shared" ca="1" si="660"/>
        <v>0</v>
      </c>
      <c r="EO81" s="19">
        <f t="shared" ca="1" si="660"/>
        <v>0</v>
      </c>
      <c r="EP81" s="19">
        <f t="shared" ca="1" si="660"/>
        <v>0</v>
      </c>
      <c r="EQ81" s="19">
        <f t="shared" ca="1" si="660"/>
        <v>0</v>
      </c>
      <c r="ER81" s="19">
        <f t="shared" ca="1" si="660"/>
        <v>0</v>
      </c>
      <c r="ES81" s="19">
        <f t="shared" ca="1" si="660"/>
        <v>0</v>
      </c>
      <c r="ET81" s="19">
        <f t="shared" ref="ET81:FI85" ca="1" si="661">OFFSET(ET$5,$B81,0)</f>
        <v>0</v>
      </c>
      <c r="EU81" s="19">
        <f t="shared" ca="1" si="661"/>
        <v>0</v>
      </c>
      <c r="EV81" s="19">
        <f t="shared" ca="1" si="661"/>
        <v>0</v>
      </c>
      <c r="EW81" s="19">
        <f t="shared" ca="1" si="661"/>
        <v>0</v>
      </c>
      <c r="EX81" s="19">
        <f t="shared" ca="1" si="661"/>
        <v>0</v>
      </c>
      <c r="EY81" s="19">
        <f t="shared" ca="1" si="661"/>
        <v>0</v>
      </c>
      <c r="EZ81" s="19">
        <f t="shared" ca="1" si="661"/>
        <v>0</v>
      </c>
      <c r="FA81" s="19">
        <f t="shared" ca="1" si="661"/>
        <v>0</v>
      </c>
      <c r="FB81" s="19">
        <f t="shared" ca="1" si="661"/>
        <v>0</v>
      </c>
      <c r="FC81" s="19">
        <f t="shared" ca="1" si="661"/>
        <v>0</v>
      </c>
      <c r="FD81" s="19">
        <f t="shared" ca="1" si="661"/>
        <v>0</v>
      </c>
      <c r="FE81" s="19">
        <f t="shared" ca="1" si="661"/>
        <v>0</v>
      </c>
      <c r="FF81" s="19">
        <f t="shared" ca="1" si="661"/>
        <v>0</v>
      </c>
      <c r="FG81" s="19">
        <f t="shared" ca="1" si="661"/>
        <v>0</v>
      </c>
      <c r="FH81" s="19">
        <f t="shared" ca="1" si="661"/>
        <v>0</v>
      </c>
      <c r="FI81" s="19">
        <f t="shared" ca="1" si="661"/>
        <v>0</v>
      </c>
      <c r="FJ81" s="19">
        <f t="shared" ref="FJ81:HK84" ca="1" si="662">OFFSET(FJ$5,$B81,0)</f>
        <v>0</v>
      </c>
      <c r="FK81" s="19">
        <f t="shared" ca="1" si="662"/>
        <v>0</v>
      </c>
      <c r="FL81" s="19">
        <f t="shared" ca="1" si="662"/>
        <v>0</v>
      </c>
      <c r="FM81" s="19">
        <f t="shared" ca="1" si="662"/>
        <v>0</v>
      </c>
      <c r="FN81" s="19">
        <f t="shared" ca="1" si="662"/>
        <v>0</v>
      </c>
      <c r="FO81" s="19">
        <f t="shared" ca="1" si="662"/>
        <v>0</v>
      </c>
      <c r="FP81" s="19">
        <f t="shared" ca="1" si="662"/>
        <v>0</v>
      </c>
      <c r="FQ81" s="19">
        <f t="shared" ca="1" si="662"/>
        <v>0</v>
      </c>
      <c r="FR81" s="19">
        <f t="shared" ca="1" si="662"/>
        <v>0</v>
      </c>
      <c r="FS81" s="19">
        <f t="shared" ca="1" si="662"/>
        <v>0</v>
      </c>
      <c r="FT81" s="19">
        <f t="shared" ca="1" si="662"/>
        <v>0</v>
      </c>
      <c r="FU81" s="19">
        <f t="shared" ca="1" si="662"/>
        <v>0</v>
      </c>
      <c r="FV81" s="19">
        <f t="shared" ca="1" si="662"/>
        <v>0</v>
      </c>
      <c r="FW81" s="19">
        <f t="shared" ca="1" si="662"/>
        <v>0</v>
      </c>
      <c r="FX81" s="19">
        <f t="shared" ca="1" si="662"/>
        <v>0</v>
      </c>
      <c r="FY81" s="19">
        <f t="shared" ca="1" si="662"/>
        <v>0</v>
      </c>
      <c r="FZ81" s="19">
        <f t="shared" ca="1" si="662"/>
        <v>0</v>
      </c>
      <c r="GA81" s="19">
        <f t="shared" ca="1" si="662"/>
        <v>0</v>
      </c>
      <c r="GB81" s="19">
        <f t="shared" ca="1" si="662"/>
        <v>0</v>
      </c>
      <c r="GC81" s="19">
        <f t="shared" ca="1" si="662"/>
        <v>0</v>
      </c>
      <c r="GD81" s="19">
        <f t="shared" ca="1" si="662"/>
        <v>0</v>
      </c>
      <c r="GE81" s="19">
        <f t="shared" ca="1" si="662"/>
        <v>0</v>
      </c>
      <c r="GF81" s="19">
        <f t="shared" ca="1" si="662"/>
        <v>0</v>
      </c>
      <c r="GG81" s="19">
        <f t="shared" ca="1" si="662"/>
        <v>0</v>
      </c>
      <c r="GH81" s="19">
        <f t="shared" ca="1" si="662"/>
        <v>0</v>
      </c>
      <c r="GI81" s="19">
        <f t="shared" ca="1" si="662"/>
        <v>0</v>
      </c>
      <c r="GJ81" s="19">
        <f t="shared" ca="1" si="662"/>
        <v>0</v>
      </c>
      <c r="GK81" s="19">
        <f t="shared" ca="1" si="662"/>
        <v>0</v>
      </c>
      <c r="GL81" s="19">
        <f t="shared" ca="1" si="662"/>
        <v>0</v>
      </c>
      <c r="GM81" s="19">
        <f t="shared" ca="1" si="662"/>
        <v>0</v>
      </c>
      <c r="GN81" s="19">
        <f t="shared" ca="1" si="662"/>
        <v>0</v>
      </c>
      <c r="GO81" s="19">
        <f t="shared" ca="1" si="662"/>
        <v>0</v>
      </c>
      <c r="GP81" s="19">
        <f t="shared" ca="1" si="662"/>
        <v>0</v>
      </c>
      <c r="GQ81" s="19">
        <f t="shared" ca="1" si="662"/>
        <v>0</v>
      </c>
      <c r="GR81" s="19">
        <f t="shared" ca="1" si="662"/>
        <v>0</v>
      </c>
      <c r="GS81" s="19">
        <f t="shared" ca="1" si="662"/>
        <v>0</v>
      </c>
      <c r="GT81" s="19">
        <f t="shared" ca="1" si="662"/>
        <v>0</v>
      </c>
      <c r="GU81" s="19">
        <f t="shared" ca="1" si="662"/>
        <v>0</v>
      </c>
      <c r="GV81" s="19">
        <f t="shared" ca="1" si="662"/>
        <v>0</v>
      </c>
      <c r="GW81" s="19">
        <f t="shared" ca="1" si="662"/>
        <v>0</v>
      </c>
      <c r="GX81" s="19">
        <f t="shared" ca="1" si="662"/>
        <v>0</v>
      </c>
      <c r="GY81" s="19">
        <f t="shared" ca="1" si="662"/>
        <v>0</v>
      </c>
      <c r="GZ81" s="19">
        <f t="shared" ca="1" si="662"/>
        <v>0</v>
      </c>
      <c r="HA81" s="19">
        <f t="shared" ca="1" si="662"/>
        <v>0</v>
      </c>
      <c r="HB81" s="19">
        <f t="shared" ca="1" si="662"/>
        <v>0</v>
      </c>
      <c r="HC81" s="19">
        <f t="shared" ca="1" si="662"/>
        <v>0</v>
      </c>
      <c r="HD81" s="19">
        <f t="shared" ca="1" si="662"/>
        <v>0</v>
      </c>
      <c r="HE81" s="19">
        <f t="shared" ca="1" si="662"/>
        <v>0</v>
      </c>
      <c r="HF81" s="19">
        <f t="shared" ca="1" si="662"/>
        <v>0</v>
      </c>
      <c r="HG81" s="19">
        <f t="shared" ca="1" si="662"/>
        <v>0</v>
      </c>
      <c r="HH81" s="19">
        <f t="shared" ca="1" si="662"/>
        <v>0</v>
      </c>
      <c r="HI81" s="19">
        <f t="shared" ca="1" si="662"/>
        <v>0</v>
      </c>
      <c r="HJ81" s="19">
        <f t="shared" ca="1" si="662"/>
        <v>0</v>
      </c>
      <c r="HK81" s="19">
        <f t="shared" ca="1" si="662"/>
        <v>0</v>
      </c>
      <c r="HL81" s="19">
        <f t="shared" ref="HL81:ID83" ca="1" si="663">OFFSET(HL$5,$B81,0)</f>
        <v>0</v>
      </c>
      <c r="HM81" s="19">
        <f t="shared" ca="1" si="663"/>
        <v>0</v>
      </c>
      <c r="HN81" s="19">
        <f t="shared" ca="1" si="663"/>
        <v>0</v>
      </c>
      <c r="HO81" s="19">
        <f t="shared" ca="1" si="663"/>
        <v>0</v>
      </c>
      <c r="HP81" s="19">
        <f t="shared" ca="1" si="663"/>
        <v>0</v>
      </c>
      <c r="HQ81" s="19">
        <f t="shared" ca="1" si="663"/>
        <v>0</v>
      </c>
      <c r="HR81" s="19">
        <f t="shared" ca="1" si="663"/>
        <v>0</v>
      </c>
      <c r="HS81" s="19">
        <f t="shared" ca="1" si="663"/>
        <v>0</v>
      </c>
      <c r="HT81" s="19">
        <f t="shared" ca="1" si="663"/>
        <v>0</v>
      </c>
      <c r="HU81" s="19">
        <f t="shared" ca="1" si="663"/>
        <v>0</v>
      </c>
      <c r="HV81" s="19">
        <f t="shared" ca="1" si="663"/>
        <v>0</v>
      </c>
      <c r="HW81" s="19">
        <f t="shared" ca="1" si="663"/>
        <v>0</v>
      </c>
      <c r="HX81" s="19">
        <f t="shared" ca="1" si="663"/>
        <v>0</v>
      </c>
      <c r="HY81" s="19">
        <f t="shared" ca="1" si="663"/>
        <v>0</v>
      </c>
      <c r="HZ81" s="19">
        <f t="shared" ca="1" si="663"/>
        <v>0</v>
      </c>
      <c r="IA81" s="19">
        <f t="shared" ca="1" si="663"/>
        <v>0</v>
      </c>
      <c r="IB81" s="19">
        <f t="shared" ca="1" si="663"/>
        <v>0</v>
      </c>
      <c r="IC81" s="19">
        <f t="shared" ca="1" si="663"/>
        <v>0</v>
      </c>
      <c r="ID81" s="19">
        <f t="shared" ca="1" si="663"/>
        <v>0</v>
      </c>
      <c r="IE81" s="5">
        <f t="shared" ref="IE81:IE86" si="664">INDEX(i.TOL,$N81,IE$7)</f>
        <v>67</v>
      </c>
      <c r="IF81" s="9"/>
      <c r="IG81" s="5">
        <f t="shared" ref="IG81:IJ86" si="665">INDEX(i.FlkStrctr,$M81,IG$7)</f>
        <v>1</v>
      </c>
      <c r="IH81" s="5" t="b">
        <f t="shared" si="665"/>
        <v>0</v>
      </c>
      <c r="II81" s="19">
        <f t="shared" ref="II81:JI86" ca="1" si="666">OFFSET(II$5,$B81,0)</f>
        <v>0</v>
      </c>
      <c r="IJ81" s="5">
        <f t="shared" si="665"/>
        <v>55</v>
      </c>
      <c r="IK81" s="19">
        <f t="shared" ca="1" si="666"/>
        <v>1</v>
      </c>
      <c r="IL81" s="19">
        <f t="shared" ca="1" si="666"/>
        <v>0</v>
      </c>
      <c r="IM81" s="19">
        <f t="shared" ca="1" si="666"/>
        <v>0</v>
      </c>
      <c r="IN81" s="19">
        <f t="shared" ca="1" si="666"/>
        <v>0</v>
      </c>
      <c r="IO81" s="19">
        <f t="shared" ca="1" si="666"/>
        <v>0</v>
      </c>
      <c r="IP81" s="19">
        <f t="shared" ca="1" si="666"/>
        <v>0</v>
      </c>
      <c r="IQ81" s="19">
        <f t="shared" ca="1" si="666"/>
        <v>0</v>
      </c>
      <c r="IR81" s="19">
        <f t="shared" ca="1" si="666"/>
        <v>0</v>
      </c>
      <c r="IS81" s="19">
        <f t="shared" ca="1" si="666"/>
        <v>0</v>
      </c>
      <c r="IT81" s="19">
        <f t="shared" ca="1" si="666"/>
        <v>0</v>
      </c>
      <c r="IU81" s="19">
        <f t="shared" ca="1" si="666"/>
        <v>0</v>
      </c>
      <c r="IV81" s="19">
        <f t="shared" ca="1" si="666"/>
        <v>0</v>
      </c>
      <c r="IW81" s="19">
        <f t="shared" ca="1" si="666"/>
        <v>0</v>
      </c>
      <c r="IX81" s="19">
        <f t="shared" ca="1" si="666"/>
        <v>0</v>
      </c>
      <c r="IY81" s="19">
        <f t="shared" ca="1" si="666"/>
        <v>0</v>
      </c>
      <c r="IZ81" s="19">
        <f t="shared" ca="1" si="666"/>
        <v>0</v>
      </c>
      <c r="JA81" s="19">
        <f t="shared" ca="1" si="666"/>
        <v>0</v>
      </c>
      <c r="JB81" s="19">
        <f t="shared" ca="1" si="666"/>
        <v>0</v>
      </c>
      <c r="JC81" s="19">
        <f t="shared" ca="1" si="666"/>
        <v>0</v>
      </c>
      <c r="JD81" s="19">
        <f t="shared" ca="1" si="666"/>
        <v>0</v>
      </c>
      <c r="JE81" s="19">
        <f t="shared" ca="1" si="666"/>
        <v>0</v>
      </c>
      <c r="JF81" s="19">
        <f t="shared" ca="1" si="666"/>
        <v>0</v>
      </c>
      <c r="JG81" s="19">
        <f t="shared" ca="1" si="666"/>
        <v>1</v>
      </c>
      <c r="JH81" s="19">
        <f t="shared" ca="1" si="666"/>
        <v>0</v>
      </c>
      <c r="JI81" s="19">
        <f t="shared" ca="1" si="666"/>
        <v>1</v>
      </c>
      <c r="JJ81" s="9"/>
      <c r="JK81" s="5" t="b">
        <f t="shared" ref="JK81:JK86" ca="1" si="667">IF($L81&lt;&gt;0,INDEX(i.cropgraze_inc,$L81,JK$7),OFFSET(JK$5,$B81,0))</f>
        <v>0</v>
      </c>
      <c r="JL81" s="5" t="b">
        <f t="shared" ref="JL81:JN86" si="668">($N81=JL$11)</f>
        <v>0</v>
      </c>
      <c r="JM81" s="5" t="b">
        <f t="shared" si="668"/>
        <v>0</v>
      </c>
      <c r="JN81" s="5" t="b">
        <f t="shared" si="668"/>
        <v>1</v>
      </c>
      <c r="JO81" s="144">
        <f>$O81</f>
        <v>1</v>
      </c>
      <c r="JP81" s="144">
        <f t="shared" ref="JP81" si="669">$O81</f>
        <v>1</v>
      </c>
      <c r="JQ81" s="12" t="s">
        <v>34</v>
      </c>
      <c r="JR81" s="12" t="s">
        <v>34</v>
      </c>
      <c r="JS81" s="12" t="s">
        <v>34</v>
      </c>
      <c r="JT81" s="12" t="s">
        <v>34</v>
      </c>
      <c r="JU81" s="12">
        <v>1</v>
      </c>
      <c r="JV81" s="12">
        <v>0.66</v>
      </c>
      <c r="JW81" s="244" t="s">
        <v>34</v>
      </c>
      <c r="JX81" s="5" t="b" cm="1">
        <f t="array" ref="JX81">IF(OR(JY81:KF81&lt;&gt;"-"),TRUE,"-")</f>
        <v>1</v>
      </c>
      <c r="JY81" s="12">
        <v>2</v>
      </c>
      <c r="JZ81" s="12">
        <v>2</v>
      </c>
      <c r="KA81" s="12">
        <v>2</v>
      </c>
      <c r="KB81" s="12">
        <v>2</v>
      </c>
      <c r="KC81" s="12">
        <v>2</v>
      </c>
      <c r="KD81" s="12">
        <v>2</v>
      </c>
      <c r="KE81" s="12">
        <v>2</v>
      </c>
      <c r="KF81" s="12">
        <v>2</v>
      </c>
      <c r="KG81" s="5" t="str">
        <f t="array" ref="KG81">IF(OR(KH81:KN81&lt;&gt;"-"),TRUE,"-")</f>
        <v>-</v>
      </c>
      <c r="KH81" s="12" t="s">
        <v>34</v>
      </c>
      <c r="KI81" s="12" t="s">
        <v>34</v>
      </c>
      <c r="KJ81" s="12" t="s">
        <v>34</v>
      </c>
      <c r="KK81" s="12" t="s">
        <v>34</v>
      </c>
      <c r="KL81" s="12" t="s">
        <v>34</v>
      </c>
      <c r="KM81" s="12" t="s">
        <v>34</v>
      </c>
      <c r="KN81" s="12" t="s">
        <v>34</v>
      </c>
      <c r="KO81" s="12" t="b">
        <v>0</v>
      </c>
      <c r="KP81" s="144">
        <f t="shared" ref="KP81:KP86" si="670">IF($AI81=6,0,$KQ81)</f>
        <v>2</v>
      </c>
      <c r="KQ81" s="12">
        <v>2</v>
      </c>
      <c r="KR81" s="12" t="b">
        <v>0</v>
      </c>
      <c r="KS81" s="12" t="s">
        <v>34</v>
      </c>
      <c r="KT81" s="5" t="str">
        <f t="shared" ref="KT81:KW86" si="671">INDEX(i.FlkStrctr,$M81,KT$7)</f>
        <v>-</v>
      </c>
      <c r="KU81" s="5" t="str">
        <f t="shared" si="671"/>
        <v>-</v>
      </c>
      <c r="KV81" s="5" t="str">
        <f t="shared" si="671"/>
        <v>-</v>
      </c>
      <c r="KW81" s="5" t="str">
        <f t="shared" si="671"/>
        <v>-</v>
      </c>
      <c r="KX81" s="12" t="b">
        <v>0</v>
      </c>
      <c r="KY81" s="244" t="s">
        <v>34</v>
      </c>
      <c r="KZ81" s="244" t="s">
        <v>34</v>
      </c>
      <c r="LA81" s="12" t="b">
        <v>1</v>
      </c>
      <c r="LB81" s="12">
        <v>0.75</v>
      </c>
      <c r="LC81" s="144">
        <f>LB81</f>
        <v>0.75</v>
      </c>
      <c r="LD81" s="12">
        <v>0.99</v>
      </c>
      <c r="LE81" s="12">
        <v>0.5</v>
      </c>
      <c r="LF81" s="12">
        <v>0</v>
      </c>
      <c r="LG81" s="12">
        <v>0</v>
      </c>
      <c r="LH81" s="12" t="s">
        <v>34</v>
      </c>
      <c r="LI81" s="19" t="str">
        <f t="shared" ref="LI81:LJ81" ca="1" si="672">OFFSET(LI$5,$B81,0)</f>
        <v>-</v>
      </c>
      <c r="LJ81" s="19" t="str">
        <f t="shared" ca="1" si="672"/>
        <v>-</v>
      </c>
      <c r="LK81" s="5">
        <f t="shared" ref="LK81:LK86" si="673">INDEX(i.conservation,$W81+1,$N81)</f>
        <v>1</v>
      </c>
      <c r="LL81" s="9"/>
      <c r="LM81" s="19">
        <f t="shared" ref="LM81:LP86" ca="1" si="674">OFFSET(LM$5,$B81,0)</f>
        <v>70</v>
      </c>
      <c r="LN81" s="19">
        <f t="shared" ca="1" si="674"/>
        <v>50</v>
      </c>
      <c r="LO81" s="19">
        <f t="shared" ca="1" si="674"/>
        <v>80</v>
      </c>
      <c r="LP81" s="19">
        <f t="shared" ca="1" si="674"/>
        <v>50</v>
      </c>
      <c r="LQ81" s="5" t="b" cm="1">
        <f t="array" ref="LQ81">INDEX(i.meatgrid,$Q81,LQ$7)</f>
        <v>0</v>
      </c>
      <c r="LR81" s="5" t="b" cm="1">
        <f t="array" ref="LR81">INDEX(i.meatgrid,$Q81,LR$7)</f>
        <v>0</v>
      </c>
      <c r="LS81" s="5" t="str" cm="1">
        <f t="array" ref="LS81">INDEX(i.meatgrid,$Q81,LS$7)</f>
        <v>-</v>
      </c>
      <c r="LT81" s="5" cm="1">
        <f t="array" ref="LT81">INDEX(i.meatgrid,$Q81,LT$7)</f>
        <v>40</v>
      </c>
      <c r="LU81" s="19">
        <f t="shared" ref="LU81:LU86" ca="1" si="675">OFFSET(LU$5,$B81,0)</f>
        <v>1</v>
      </c>
      <c r="LV81" s="5">
        <f t="shared" ref="LV81:LV86" si="676">INDEX(i.MeatPrices,$S81,LV$7)</f>
        <v>1</v>
      </c>
      <c r="LW81" s="5" cm="1">
        <f t="array" ref="LW81">INDEX(i.meatgrid,$Q81,LW$7)</f>
        <v>1</v>
      </c>
      <c r="LX81" s="5" cm="1">
        <f t="array" ref="LX81">INDEX(i.meatgrid,$Q81,LX$7)</f>
        <v>0</v>
      </c>
      <c r="LY81" s="5" cm="1">
        <f t="array" ref="LY81">INDEX(i.meatgrid,$Q81,LY$7)</f>
        <v>0</v>
      </c>
      <c r="LZ81" s="5" cm="1">
        <f t="array" ref="LZ81">INDEX(i.meatgrid,$Q81,LZ$7)</f>
        <v>0</v>
      </c>
      <c r="MA81" s="5" cm="1">
        <f t="array" ref="MA81">INDEX(i.meatgrid,$Q81,MA$7)</f>
        <v>0</v>
      </c>
      <c r="MB81" s="5" cm="1">
        <f t="array" ref="MB81">INDEX(i.meatgrid,$Q81,MB$7)</f>
        <v>1</v>
      </c>
      <c r="MC81" s="5" cm="1">
        <f t="array" ref="MC81">INDEX(i.meatgrid,$Q81,MC$7)</f>
        <v>1</v>
      </c>
      <c r="MD81" s="5" cm="1">
        <f t="array" ref="MD81">INDEX(i.meatgrid,$Q81,MD$7)</f>
        <v>1</v>
      </c>
      <c r="ME81" s="19">
        <f t="shared" ref="ME81:ME86" ca="1" si="677">OFFSET(ME$5,$B81,0)</f>
        <v>1</v>
      </c>
      <c r="MF81" s="9"/>
      <c r="MG81" s="19" t="b">
        <f t="shared" ref="MG81:MV86" ca="1" si="678">OFFSET(MG$5,$B81,0)</f>
        <v>0</v>
      </c>
      <c r="MH81" s="19" t="b">
        <f t="shared" ca="1" si="678"/>
        <v>0</v>
      </c>
      <c r="MI81" s="19">
        <f ca="1">OFFSET(MI$5,$B81,0)</f>
        <v>1</v>
      </c>
      <c r="MJ81" s="19">
        <f t="shared" ref="MJ81:OL85" ca="1" si="679">OFFSET(MJ$5,$B81,0)</f>
        <v>0.75</v>
      </c>
      <c r="MK81" s="19">
        <f t="shared" ca="1" si="679"/>
        <v>0.75</v>
      </c>
      <c r="ML81" s="19">
        <f t="shared" ca="1" si="679"/>
        <v>0.8</v>
      </c>
      <c r="MM81" s="19">
        <f t="shared" ca="1" si="679"/>
        <v>0.82499999999999996</v>
      </c>
      <c r="MN81" s="19">
        <f t="shared" ca="1" si="679"/>
        <v>0.875</v>
      </c>
      <c r="MO81" s="19">
        <f t="shared" ca="1" si="679"/>
        <v>0.9</v>
      </c>
      <c r="MP81" s="19">
        <f t="shared" ca="1" si="679"/>
        <v>1</v>
      </c>
      <c r="MQ81" s="19">
        <f t="shared" ca="1" si="679"/>
        <v>0.875</v>
      </c>
      <c r="MR81" s="19" t="b">
        <f t="shared" ca="1" si="679"/>
        <v>1</v>
      </c>
      <c r="MS81" s="19">
        <f t="shared" ca="1" si="679"/>
        <v>74.989999999999995</v>
      </c>
      <c r="MT81" s="19" t="str">
        <f t="shared" ca="1" si="679"/>
        <v>-</v>
      </c>
      <c r="MU81" s="19" t="str">
        <f t="shared" ca="1" si="679"/>
        <v>-</v>
      </c>
      <c r="MV81" s="19" t="str">
        <f t="shared" ca="1" si="679"/>
        <v>-</v>
      </c>
      <c r="MW81" s="19" t="str">
        <f t="shared" ca="1" si="679"/>
        <v>-</v>
      </c>
      <c r="MX81" s="19" t="str">
        <f t="shared" ca="1" si="679"/>
        <v>-</v>
      </c>
      <c r="MY81" s="19" t="str">
        <f t="shared" ca="1" si="679"/>
        <v>-</v>
      </c>
      <c r="MZ81" s="19" t="str">
        <f t="shared" ca="1" si="679"/>
        <v>-</v>
      </c>
      <c r="NA81" s="19">
        <f t="shared" ca="1" si="679"/>
        <v>36.99</v>
      </c>
      <c r="NB81" s="19">
        <f t="shared" ca="1" si="679"/>
        <v>36.99</v>
      </c>
      <c r="NC81" s="19" t="str">
        <f t="shared" ca="1" si="679"/>
        <v>-</v>
      </c>
      <c r="ND81" s="19" t="str">
        <f t="shared" ca="1" si="679"/>
        <v>-</v>
      </c>
      <c r="NE81" s="19" t="str">
        <f t="shared" ca="1" si="679"/>
        <v>-</v>
      </c>
      <c r="NF81" s="19" t="str">
        <f t="shared" ca="1" si="679"/>
        <v>-</v>
      </c>
      <c r="NG81" s="19" t="str">
        <f t="shared" ca="1" si="679"/>
        <v>-</v>
      </c>
      <c r="NH81" s="19">
        <f t="shared" ca="1" si="679"/>
        <v>49.99</v>
      </c>
      <c r="NI81" s="19">
        <f t="shared" ca="1" si="679"/>
        <v>49.99</v>
      </c>
      <c r="NJ81" s="19">
        <f t="shared" ca="1" si="679"/>
        <v>49.99</v>
      </c>
      <c r="NK81" s="19">
        <f t="shared" ca="1" si="679"/>
        <v>49.99</v>
      </c>
      <c r="NL81" s="19">
        <f t="shared" ca="1" si="679"/>
        <v>49.99</v>
      </c>
      <c r="NM81" s="19">
        <f t="shared" ca="1" si="679"/>
        <v>49.99</v>
      </c>
      <c r="NN81" s="19">
        <f t="shared" ca="1" si="679"/>
        <v>49.99</v>
      </c>
      <c r="NO81" s="19">
        <f t="shared" ca="1" si="679"/>
        <v>49.99</v>
      </c>
      <c r="NP81" s="19">
        <f t="shared" ca="1" si="679"/>
        <v>412.99</v>
      </c>
      <c r="NQ81" s="19">
        <f t="shared" ca="1" si="679"/>
        <v>412.99</v>
      </c>
      <c r="NR81" s="19" t="str">
        <f t="shared" ca="1" si="679"/>
        <v>-</v>
      </c>
      <c r="NS81" s="19" t="str">
        <f t="shared" ca="1" si="679"/>
        <v>-</v>
      </c>
      <c r="NT81" s="19" t="str">
        <f t="shared" ca="1" si="679"/>
        <v>-</v>
      </c>
      <c r="NU81" s="19" t="str">
        <f t="shared" ca="1" si="679"/>
        <v>-</v>
      </c>
      <c r="NV81" s="19" t="str">
        <f t="shared" ca="1" si="679"/>
        <v>-</v>
      </c>
      <c r="NW81" s="19">
        <f t="shared" ca="1" si="679"/>
        <v>6.8900000000000006</v>
      </c>
      <c r="NX81" s="19">
        <f t="shared" ca="1" si="679"/>
        <v>6.8900000000000006</v>
      </c>
      <c r="NY81" s="19">
        <f t="shared" ca="1" si="679"/>
        <v>6.8900000000000006</v>
      </c>
      <c r="NZ81" s="19">
        <f t="shared" ca="1" si="679"/>
        <v>6.8900000000000006</v>
      </c>
      <c r="OA81" s="19">
        <f t="shared" ca="1" si="679"/>
        <v>6.8900000000000006</v>
      </c>
      <c r="OB81" s="19">
        <f t="shared" ca="1" si="679"/>
        <v>6.8900000000000006</v>
      </c>
      <c r="OC81" s="19">
        <f t="shared" ca="1" si="679"/>
        <v>6.8900000000000006</v>
      </c>
      <c r="OD81" s="19">
        <f t="shared" ca="1" si="679"/>
        <v>6.8900000000000006</v>
      </c>
      <c r="OE81" s="19">
        <f t="shared" ca="1" si="679"/>
        <v>346.99</v>
      </c>
      <c r="OF81" s="19">
        <f t="shared" ca="1" si="679"/>
        <v>346.99</v>
      </c>
      <c r="OG81" s="19" t="str">
        <f t="shared" ca="1" si="679"/>
        <v>-</v>
      </c>
      <c r="OH81" s="19" t="str">
        <f t="shared" ca="1" si="679"/>
        <v>-</v>
      </c>
      <c r="OI81" s="19" t="str">
        <f t="shared" ca="1" si="679"/>
        <v>-</v>
      </c>
      <c r="OJ81" s="19" t="str">
        <f t="shared" ca="1" si="679"/>
        <v>-</v>
      </c>
      <c r="OK81" s="19" t="str">
        <f t="shared" ca="1" si="679"/>
        <v>-</v>
      </c>
      <c r="OL81" s="19">
        <f t="shared" ca="1" si="679"/>
        <v>0</v>
      </c>
      <c r="OM81" s="24">
        <v>0</v>
      </c>
    </row>
    <row r="82" spans="1:403" outlineLevel="2">
      <c r="A82" s="21">
        <f t="shared" si="156"/>
        <v>77</v>
      </c>
      <c r="B82" s="29">
        <f ca="1">OFFSET(B82,-1,-1)</f>
        <v>76</v>
      </c>
      <c r="C82">
        <v>203</v>
      </c>
      <c r="D82" s="144" t="str">
        <f t="shared" ca="1" si="640"/>
        <v>GSM</v>
      </c>
      <c r="E82" t="b">
        <f t="shared" ca="1" si="641"/>
        <v>1</v>
      </c>
      <c r="F82" t="b">
        <v>0</v>
      </c>
      <c r="G82" t="b">
        <f t="shared" ca="1" si="642"/>
        <v>1</v>
      </c>
      <c r="H82" s="237">
        <f ca="1">OFFSET(H82,-1,0)</f>
        <v>2</v>
      </c>
      <c r="I82" s="237">
        <f t="shared" ref="I82:T86" ca="1" si="680">OFFSET(I82,-1,0)</f>
        <v>1</v>
      </c>
      <c r="J82" s="237" t="str">
        <f t="shared" ca="1" si="680"/>
        <v/>
      </c>
      <c r="K82" s="237">
        <f t="shared" ca="1" si="680"/>
        <v>2</v>
      </c>
      <c r="L82" s="237">
        <f t="shared" ca="1" si="680"/>
        <v>2</v>
      </c>
      <c r="M82" s="237">
        <f t="shared" ca="1" si="680"/>
        <v>2</v>
      </c>
      <c r="N82" s="237">
        <f t="shared" ca="1" si="680"/>
        <v>3</v>
      </c>
      <c r="O82" s="237">
        <f t="shared" ca="1" si="680"/>
        <v>1</v>
      </c>
      <c r="P82" s="237">
        <f t="shared" ca="1" si="680"/>
        <v>1</v>
      </c>
      <c r="Q82" s="237">
        <f t="shared" ca="1" si="680"/>
        <v>5</v>
      </c>
      <c r="R82" s="237">
        <f t="shared" ca="1" si="680"/>
        <v>1</v>
      </c>
      <c r="S82" s="237">
        <f t="shared" ca="1" si="680"/>
        <v>1</v>
      </c>
      <c r="T82" s="237">
        <f t="shared" ca="1" si="680"/>
        <v>1</v>
      </c>
      <c r="U82" s="275"/>
      <c r="V82" s="275"/>
      <c r="W82" s="237">
        <f t="shared" ref="W82:W86" ca="1" si="681">OFFSET(W82,-1,0)</f>
        <v>0</v>
      </c>
      <c r="X82" s="275"/>
      <c r="Y82" s="275">
        <f t="shared" ref="Y82:AE85" ca="1" si="682">OFFSET(Y82,-1,0)</f>
        <v>0</v>
      </c>
      <c r="Z82" s="275">
        <f t="shared" ca="1" si="682"/>
        <v>0</v>
      </c>
      <c r="AA82" s="275">
        <f t="shared" ca="1" si="682"/>
        <v>0</v>
      </c>
      <c r="AB82" s="275">
        <f t="shared" ca="1" si="682"/>
        <v>0</v>
      </c>
      <c r="AC82" s="275">
        <f t="shared" ca="1" si="682"/>
        <v>0</v>
      </c>
      <c r="AD82" s="275">
        <f t="shared" ca="1" si="682"/>
        <v>0</v>
      </c>
      <c r="AE82" s="275">
        <f t="shared" ca="1" si="682"/>
        <v>0</v>
      </c>
      <c r="AF82" s="144">
        <f ca="1">INDEX(CHOOSE($N82,DataAutumn!i.AdultDrys,DataWinter!i.AdultDrys,DataSpring!i.AdultDrys),1,$M82)</f>
        <v>3</v>
      </c>
      <c r="AG82" s="5">
        <f t="shared" ca="1" si="643"/>
        <v>2</v>
      </c>
      <c r="AH82" s="5">
        <f t="shared" ca="1" si="643"/>
        <v>0</v>
      </c>
      <c r="AI82" s="5">
        <f t="shared" ca="1" si="644"/>
        <v>1</v>
      </c>
      <c r="AJ82">
        <f t="shared" ca="1" si="645"/>
        <v>1</v>
      </c>
      <c r="AL82" s="231" t="str">
        <f ca="1">TEXT(LEFT(OFFSET(AL82,-1,0),5)+1,"00000")&amp;MID(OFFSET(AL82,-1,0),6,FIND(" ",OFFSET(AL82,-1,0),7)-5)
&amp; $D82           &amp; IF($IG82=0," FWM","")&amp;IF($IG82=1," MWM","")&amp;IF($IG82=5," Mat","")&amp;IF($IH82=TRUE,"&amp;BBT","    ")          &amp; " Day"&amp;INDEX(i.DOY,$N82,1)
&amp; " Scan"&amp;TEXT($O82,"0")        &amp;" "&amp; INDEX(DataMaster!$B$98:$B$103,$Q82,0)
&amp; " WP"&amp;TEXT($LU82*100,"000p")           &amp; " MP"&amp;TEXT($LV82*100,"000p")           &amp; " GP"&amp;TEXT($ME82*100,"000p")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46"/>
        <v>0</v>
      </c>
      <c r="AY82" s="5" t="str">
        <f t="shared" ca="1" si="646"/>
        <v>-</v>
      </c>
      <c r="AZ82" s="5" t="b">
        <f t="shared" ca="1" si="646"/>
        <v>0</v>
      </c>
      <c r="BA82" s="5" t="b">
        <f t="shared" ca="1" si="646"/>
        <v>1</v>
      </c>
      <c r="BB82" s="5" t="b">
        <f t="shared" ca="1" si="646"/>
        <v>1</v>
      </c>
      <c r="BC82" s="144">
        <f t="shared" ca="1" si="646"/>
        <v>0</v>
      </c>
      <c r="BD82" s="19" t="b">
        <f t="shared" ca="1" si="647"/>
        <v>1</v>
      </c>
      <c r="BE82" s="9"/>
      <c r="BF82" s="5" t="str">
        <f t="shared" ca="1" si="648"/>
        <v>-</v>
      </c>
      <c r="BG82" s="19" t="str">
        <f t="shared" ca="1" si="649"/>
        <v>-</v>
      </c>
      <c r="BH82" s="19" t="str">
        <f t="shared" ca="1" si="649"/>
        <v>-</v>
      </c>
      <c r="BI82" s="19" t="str">
        <f t="shared" ca="1" si="649"/>
        <v>-</v>
      </c>
      <c r="BJ82" s="5" t="str">
        <f t="shared" ca="1" si="650"/>
        <v>-</v>
      </c>
      <c r="BK82" s="19" t="str">
        <f t="shared" ca="1" si="651"/>
        <v>-</v>
      </c>
      <c r="BL82" s="5" t="str">
        <f t="shared" ca="1" si="652"/>
        <v>-</v>
      </c>
      <c r="BM82" s="19" t="str">
        <f t="shared" ca="1" si="653"/>
        <v>-</v>
      </c>
      <c r="BN82" s="19" t="str">
        <f t="shared" ca="1" si="653"/>
        <v>-</v>
      </c>
      <c r="BO82" s="19" t="str">
        <f t="shared" ca="1" si="653"/>
        <v>-</v>
      </c>
      <c r="BP82" s="5" t="str">
        <f t="shared" ca="1" si="654"/>
        <v>-</v>
      </c>
      <c r="BQ82" s="9"/>
      <c r="BR82" s="19" t="str">
        <f t="shared" ca="1" si="655"/>
        <v>-</v>
      </c>
      <c r="BS82" s="19" t="str">
        <f t="shared" ca="1" si="655"/>
        <v>-</v>
      </c>
      <c r="BT82" s="19" t="str">
        <f t="shared" ca="1" si="655"/>
        <v>-</v>
      </c>
      <c r="BU82" s="19" t="str">
        <f t="shared" ca="1" si="655"/>
        <v>-</v>
      </c>
      <c r="BV82" s="19" t="str">
        <f t="shared" ca="1" si="655"/>
        <v>-</v>
      </c>
      <c r="BW82" s="19" t="str">
        <f t="shared" ca="1" si="655"/>
        <v>-</v>
      </c>
      <c r="BX82" s="19" t="str">
        <f t="shared" ca="1" si="655"/>
        <v>-</v>
      </c>
      <c r="BY82" s="19" t="str">
        <f t="shared" ca="1" si="655"/>
        <v>-</v>
      </c>
      <c r="BZ82" s="19" t="str">
        <f t="shared" ca="1" si="655"/>
        <v>-</v>
      </c>
      <c r="CA82" s="19" t="str">
        <f t="shared" ca="1" si="655"/>
        <v>-</v>
      </c>
      <c r="CB82" s="9"/>
      <c r="CC82" s="12" t="b">
        <v>1</v>
      </c>
      <c r="CD82" s="12" t="b">
        <v>0</v>
      </c>
      <c r="CE82" s="12" t="b">
        <v>1</v>
      </c>
      <c r="CF82" s="12">
        <f ca="1">VALUE($K82&amp;$M82&amp;$N82&amp;$Q82&amp;$S82&amp;"01")</f>
        <v>2235101</v>
      </c>
      <c r="CG82" s="12" t="b">
        <v>0</v>
      </c>
      <c r="CH82" s="12" t="s">
        <v>34</v>
      </c>
      <c r="CI82" s="19" t="b">
        <f t="shared" ref="CI82:CM86" ca="1" si="683">OFFSET(CI$5,$B82,0)</f>
        <v>1</v>
      </c>
      <c r="CJ82" s="12">
        <f ca="1">VALUE($K82&amp;$M82&amp;$N82&amp;$Q82&amp;$S82&amp;"02")</f>
        <v>2235102</v>
      </c>
      <c r="CK82" s="19" t="str">
        <f t="shared" ca="1" si="683"/>
        <v>-</v>
      </c>
      <c r="CL82" s="19">
        <f t="shared" ca="1" si="683"/>
        <v>1</v>
      </c>
      <c r="CM82" s="19">
        <f t="shared" ca="1" si="683"/>
        <v>1</v>
      </c>
      <c r="CN82" s="9"/>
      <c r="CO82" s="444">
        <f t="shared" ca="1" si="657"/>
        <v>652</v>
      </c>
      <c r="CP82" s="444">
        <f t="shared" ca="1" si="657"/>
        <v>686</v>
      </c>
      <c r="CQ82" s="444">
        <f t="shared" ca="1" si="657"/>
        <v>721</v>
      </c>
      <c r="CR82" s="152">
        <f t="shared" ca="1" si="658"/>
        <v>378</v>
      </c>
      <c r="CS82" s="152">
        <f t="shared" ca="1" si="658"/>
        <v>413</v>
      </c>
      <c r="CT82" s="152">
        <f t="shared" ca="1" si="658"/>
        <v>448</v>
      </c>
      <c r="CU82" s="19" t="str">
        <f t="shared" ca="1" si="659"/>
        <v>-</v>
      </c>
      <c r="CV82" s="12" t="b">
        <v>0</v>
      </c>
      <c r="CW82" s="12" t="b">
        <v>0</v>
      </c>
      <c r="CX82" s="12" t="b">
        <v>0</v>
      </c>
      <c r="CY82" s="12" t="b">
        <v>0</v>
      </c>
      <c r="CZ82" s="19" t="b">
        <f t="shared" ca="1" si="659"/>
        <v>1</v>
      </c>
      <c r="DA82" s="19">
        <f t="shared" ca="1" si="659"/>
        <v>0</v>
      </c>
      <c r="DB82" s="19">
        <f t="shared" ca="1" si="659"/>
        <v>0</v>
      </c>
      <c r="DC82" s="19">
        <f t="shared" ca="1" si="659"/>
        <v>0</v>
      </c>
      <c r="DD82" s="19">
        <f t="shared" ca="1" si="659"/>
        <v>0</v>
      </c>
      <c r="DE82" s="19">
        <f t="shared" ca="1" si="659"/>
        <v>0</v>
      </c>
      <c r="DF82" s="19">
        <f t="shared" ca="1" si="659"/>
        <v>0</v>
      </c>
      <c r="DG82" s="19">
        <f t="shared" ca="1" si="659"/>
        <v>0</v>
      </c>
      <c r="DH82" s="19">
        <f t="shared" ca="1" si="659"/>
        <v>0</v>
      </c>
      <c r="DI82" s="19">
        <f t="shared" ca="1" si="659"/>
        <v>0</v>
      </c>
      <c r="DJ82" s="19">
        <f t="shared" ca="1" si="659"/>
        <v>0</v>
      </c>
      <c r="DK82" s="19">
        <f t="shared" ca="1" si="659"/>
        <v>0</v>
      </c>
      <c r="DL82" s="19">
        <f t="shared" ca="1" si="660"/>
        <v>0</v>
      </c>
      <c r="DM82" s="12">
        <v>3</v>
      </c>
      <c r="DN82" s="12">
        <v>3</v>
      </c>
      <c r="DO82" s="12">
        <v>0</v>
      </c>
      <c r="DP82" s="12">
        <v>2</v>
      </c>
      <c r="DQ82" s="12">
        <v>-2</v>
      </c>
      <c r="DR82" s="19" t="str">
        <f t="shared" ca="1" si="660"/>
        <v>-</v>
      </c>
      <c r="DS82" s="19" t="str">
        <f t="shared" ca="1" si="660"/>
        <v>-</v>
      </c>
      <c r="DT82" s="19" t="str">
        <f t="shared" ca="1" si="660"/>
        <v>-</v>
      </c>
      <c r="DU82" s="251">
        <f t="shared" ref="DU82:DU85" si="684">DO82</f>
        <v>0</v>
      </c>
      <c r="DV82" s="251">
        <f>DP82</f>
        <v>2</v>
      </c>
      <c r="DW82" s="251">
        <f t="shared" ref="DW82:DW85" si="685">DQ82</f>
        <v>-2</v>
      </c>
      <c r="DX82" s="19" t="str">
        <f t="shared" ca="1" si="660"/>
        <v>-</v>
      </c>
      <c r="DY82" s="19" t="str">
        <f t="shared" ca="1" si="660"/>
        <v>-</v>
      </c>
      <c r="DZ82" s="19" t="str">
        <f t="shared" ca="1" si="660"/>
        <v>-</v>
      </c>
      <c r="EA82" s="19" t="str">
        <f t="shared" ca="1" si="660"/>
        <v>-</v>
      </c>
      <c r="EB82" s="19" t="str">
        <f t="shared" ca="1" si="660"/>
        <v>-</v>
      </c>
      <c r="EC82" s="19" t="str">
        <f t="shared" ca="1" si="660"/>
        <v>-</v>
      </c>
      <c r="ED82" s="19">
        <f t="shared" ca="1" si="660"/>
        <v>0</v>
      </c>
      <c r="EE82" s="19">
        <f t="shared" ca="1" si="660"/>
        <v>0</v>
      </c>
      <c r="EF82" s="19">
        <f t="shared" ca="1" si="660"/>
        <v>0</v>
      </c>
      <c r="EG82" s="19">
        <f t="shared" ca="1" si="660"/>
        <v>0</v>
      </c>
      <c r="EH82" s="19">
        <f t="shared" ca="1" si="660"/>
        <v>0</v>
      </c>
      <c r="EI82" s="19">
        <f t="shared" ca="1" si="660"/>
        <v>0</v>
      </c>
      <c r="EJ82" s="19">
        <f t="shared" ca="1" si="660"/>
        <v>0</v>
      </c>
      <c r="EK82" s="19">
        <f t="shared" ca="1" si="660"/>
        <v>0</v>
      </c>
      <c r="EL82" s="19">
        <f t="shared" ca="1" si="660"/>
        <v>0</v>
      </c>
      <c r="EM82" s="19">
        <f t="shared" ca="1" si="660"/>
        <v>0</v>
      </c>
      <c r="EN82" s="19">
        <f t="shared" ca="1" si="660"/>
        <v>0</v>
      </c>
      <c r="EO82" s="19">
        <f t="shared" ca="1" si="660"/>
        <v>0</v>
      </c>
      <c r="EP82" s="19">
        <f t="shared" ca="1" si="660"/>
        <v>0</v>
      </c>
      <c r="EQ82" s="19">
        <f t="shared" ca="1" si="660"/>
        <v>0</v>
      </c>
      <c r="ER82" s="19">
        <f t="shared" ca="1" si="660"/>
        <v>0</v>
      </c>
      <c r="ES82" s="19">
        <f t="shared" ca="1" si="660"/>
        <v>0</v>
      </c>
      <c r="ET82" s="19">
        <f t="shared" ca="1" si="661"/>
        <v>0</v>
      </c>
      <c r="EU82" s="19">
        <f t="shared" ca="1" si="661"/>
        <v>0</v>
      </c>
      <c r="EV82" s="19">
        <f t="shared" ca="1" si="661"/>
        <v>0</v>
      </c>
      <c r="EW82" s="19">
        <f t="shared" ca="1" si="661"/>
        <v>0</v>
      </c>
      <c r="EX82" s="19">
        <f t="shared" ca="1" si="661"/>
        <v>0</v>
      </c>
      <c r="EY82" s="19">
        <f t="shared" ca="1" si="661"/>
        <v>0</v>
      </c>
      <c r="EZ82" s="19">
        <f t="shared" ca="1" si="661"/>
        <v>0</v>
      </c>
      <c r="FA82" s="19">
        <f t="shared" ca="1" si="661"/>
        <v>0</v>
      </c>
      <c r="FB82" s="19">
        <f t="shared" ca="1" si="661"/>
        <v>0</v>
      </c>
      <c r="FC82" s="19">
        <f t="shared" ca="1" si="661"/>
        <v>0</v>
      </c>
      <c r="FD82" s="19">
        <f t="shared" ca="1" si="661"/>
        <v>0</v>
      </c>
      <c r="FE82" s="19">
        <f t="shared" ca="1" si="661"/>
        <v>0</v>
      </c>
      <c r="FF82" s="19">
        <f t="shared" ca="1" si="661"/>
        <v>0</v>
      </c>
      <c r="FG82" s="19">
        <f t="shared" ca="1" si="661"/>
        <v>0</v>
      </c>
      <c r="FH82" s="19">
        <f t="shared" ca="1" si="661"/>
        <v>0</v>
      </c>
      <c r="FI82" s="19">
        <f t="shared" ca="1" si="661"/>
        <v>0</v>
      </c>
      <c r="FJ82" s="19">
        <f t="shared" ca="1" si="662"/>
        <v>0</v>
      </c>
      <c r="FK82" s="19">
        <f t="shared" ca="1" si="662"/>
        <v>0</v>
      </c>
      <c r="FL82" s="19">
        <f t="shared" ca="1" si="662"/>
        <v>0</v>
      </c>
      <c r="FM82" s="19">
        <f t="shared" ca="1" si="662"/>
        <v>0</v>
      </c>
      <c r="FN82" s="19">
        <f t="shared" ca="1" si="662"/>
        <v>0</v>
      </c>
      <c r="FO82" s="19">
        <f t="shared" ca="1" si="662"/>
        <v>0</v>
      </c>
      <c r="FP82" s="19">
        <f t="shared" ca="1" si="662"/>
        <v>0</v>
      </c>
      <c r="FQ82" s="19">
        <f t="shared" ca="1" si="662"/>
        <v>0</v>
      </c>
      <c r="FR82" s="19">
        <f t="shared" ca="1" si="662"/>
        <v>0</v>
      </c>
      <c r="FS82" s="19">
        <f t="shared" ca="1" si="662"/>
        <v>0</v>
      </c>
      <c r="FT82" s="19">
        <f t="shared" ca="1" si="662"/>
        <v>0</v>
      </c>
      <c r="FU82" s="19">
        <f t="shared" ca="1" si="662"/>
        <v>0</v>
      </c>
      <c r="FV82" s="19">
        <f t="shared" ca="1" si="662"/>
        <v>0</v>
      </c>
      <c r="FW82" s="19">
        <f t="shared" ca="1" si="662"/>
        <v>0</v>
      </c>
      <c r="FX82" s="19">
        <f t="shared" ca="1" si="662"/>
        <v>0</v>
      </c>
      <c r="FY82" s="19">
        <f t="shared" ca="1" si="662"/>
        <v>0</v>
      </c>
      <c r="FZ82" s="19">
        <f t="shared" ca="1" si="662"/>
        <v>0</v>
      </c>
      <c r="GA82" s="19">
        <f t="shared" ca="1" si="662"/>
        <v>0</v>
      </c>
      <c r="GB82" s="19">
        <f t="shared" ca="1" si="662"/>
        <v>0</v>
      </c>
      <c r="GC82" s="19">
        <f t="shared" ca="1" si="662"/>
        <v>0</v>
      </c>
      <c r="GD82" s="19">
        <f t="shared" ca="1" si="662"/>
        <v>0</v>
      </c>
      <c r="GE82" s="19">
        <f t="shared" ca="1" si="662"/>
        <v>0</v>
      </c>
      <c r="GF82" s="19">
        <f t="shared" ca="1" si="662"/>
        <v>0</v>
      </c>
      <c r="GG82" s="19">
        <f t="shared" ca="1" si="662"/>
        <v>0</v>
      </c>
      <c r="GH82" s="19">
        <f t="shared" ca="1" si="662"/>
        <v>0</v>
      </c>
      <c r="GI82" s="19">
        <f t="shared" ca="1" si="662"/>
        <v>0</v>
      </c>
      <c r="GJ82" s="19">
        <f t="shared" ca="1" si="662"/>
        <v>0</v>
      </c>
      <c r="GK82" s="19">
        <f t="shared" ca="1" si="662"/>
        <v>0</v>
      </c>
      <c r="GL82" s="19">
        <f t="shared" ca="1" si="662"/>
        <v>0</v>
      </c>
      <c r="GM82" s="19">
        <f t="shared" ca="1" si="662"/>
        <v>0</v>
      </c>
      <c r="GN82" s="19">
        <f t="shared" ca="1" si="662"/>
        <v>0</v>
      </c>
      <c r="GO82" s="19">
        <f t="shared" ca="1" si="662"/>
        <v>0</v>
      </c>
      <c r="GP82" s="19">
        <f t="shared" ca="1" si="662"/>
        <v>0</v>
      </c>
      <c r="GQ82" s="19">
        <f t="shared" ca="1" si="662"/>
        <v>0</v>
      </c>
      <c r="GR82" s="19">
        <f t="shared" ca="1" si="662"/>
        <v>0</v>
      </c>
      <c r="GS82" s="19">
        <f t="shared" ca="1" si="662"/>
        <v>0</v>
      </c>
      <c r="GT82" s="19">
        <f t="shared" ca="1" si="662"/>
        <v>0</v>
      </c>
      <c r="GU82" s="19">
        <f t="shared" ca="1" si="662"/>
        <v>0</v>
      </c>
      <c r="GV82" s="19">
        <f t="shared" ca="1" si="662"/>
        <v>0</v>
      </c>
      <c r="GW82" s="19">
        <f t="shared" ca="1" si="662"/>
        <v>0</v>
      </c>
      <c r="GX82" s="19">
        <f t="shared" ca="1" si="662"/>
        <v>0</v>
      </c>
      <c r="GY82" s="19">
        <f t="shared" ca="1" si="662"/>
        <v>0</v>
      </c>
      <c r="GZ82" s="19">
        <f t="shared" ca="1" si="662"/>
        <v>0</v>
      </c>
      <c r="HA82" s="19">
        <f t="shared" ca="1" si="662"/>
        <v>0</v>
      </c>
      <c r="HB82" s="19">
        <f t="shared" ca="1" si="662"/>
        <v>0</v>
      </c>
      <c r="HC82" s="19">
        <f t="shared" ca="1" si="662"/>
        <v>0</v>
      </c>
      <c r="HD82" s="19">
        <f t="shared" ca="1" si="662"/>
        <v>0</v>
      </c>
      <c r="HE82" s="19">
        <f t="shared" ca="1" si="662"/>
        <v>0</v>
      </c>
      <c r="HF82" s="19">
        <f t="shared" ca="1" si="662"/>
        <v>0</v>
      </c>
      <c r="HG82" s="19">
        <f t="shared" ca="1" si="662"/>
        <v>0</v>
      </c>
      <c r="HH82" s="19">
        <f t="shared" ca="1" si="662"/>
        <v>0</v>
      </c>
      <c r="HI82" s="19">
        <f t="shared" ca="1" si="662"/>
        <v>0</v>
      </c>
      <c r="HJ82" s="19">
        <f t="shared" ca="1" si="662"/>
        <v>0</v>
      </c>
      <c r="HK82" s="19">
        <f t="shared" ca="1" si="662"/>
        <v>0</v>
      </c>
      <c r="HL82" s="19">
        <f t="shared" ca="1" si="663"/>
        <v>0</v>
      </c>
      <c r="HM82" s="19">
        <f t="shared" ca="1" si="663"/>
        <v>0</v>
      </c>
      <c r="HN82" s="19">
        <f t="shared" ca="1" si="663"/>
        <v>0</v>
      </c>
      <c r="HO82" s="19">
        <f t="shared" ca="1" si="663"/>
        <v>0</v>
      </c>
      <c r="HP82" s="19">
        <f t="shared" ca="1" si="663"/>
        <v>0</v>
      </c>
      <c r="HQ82" s="19">
        <f t="shared" ca="1" si="663"/>
        <v>0</v>
      </c>
      <c r="HR82" s="19">
        <f t="shared" ca="1" si="663"/>
        <v>0</v>
      </c>
      <c r="HS82" s="19">
        <f t="shared" ca="1" si="663"/>
        <v>0</v>
      </c>
      <c r="HT82" s="19">
        <f t="shared" ca="1" si="663"/>
        <v>0</v>
      </c>
      <c r="HU82" s="19">
        <f t="shared" ca="1" si="663"/>
        <v>0</v>
      </c>
      <c r="HV82" s="19">
        <f t="shared" ca="1" si="663"/>
        <v>0</v>
      </c>
      <c r="HW82" s="19">
        <f t="shared" ca="1" si="663"/>
        <v>0</v>
      </c>
      <c r="HX82" s="19">
        <f t="shared" ca="1" si="663"/>
        <v>0</v>
      </c>
      <c r="HY82" s="19">
        <f t="shared" ca="1" si="663"/>
        <v>0</v>
      </c>
      <c r="HZ82" s="19">
        <f t="shared" ca="1" si="663"/>
        <v>0</v>
      </c>
      <c r="IA82" s="19">
        <f t="shared" ca="1" si="663"/>
        <v>0</v>
      </c>
      <c r="IB82" s="19">
        <f t="shared" ca="1" si="663"/>
        <v>0</v>
      </c>
      <c r="IC82" s="19">
        <f t="shared" ca="1" si="663"/>
        <v>0</v>
      </c>
      <c r="ID82" s="19">
        <f t="shared" ca="1" si="663"/>
        <v>0</v>
      </c>
      <c r="IE82" s="5">
        <f t="shared" ca="1" si="664"/>
        <v>67</v>
      </c>
      <c r="IF82" s="9"/>
      <c r="IG82" s="5">
        <f t="shared" ca="1" si="665"/>
        <v>1</v>
      </c>
      <c r="IH82" s="5" t="b">
        <f t="shared" ca="1" si="665"/>
        <v>0</v>
      </c>
      <c r="II82" s="19">
        <f t="shared" ca="1" si="666"/>
        <v>0</v>
      </c>
      <c r="IJ82" s="5">
        <f t="shared" ca="1" si="665"/>
        <v>55</v>
      </c>
      <c r="IK82" s="19">
        <f t="shared" ca="1" si="666"/>
        <v>1</v>
      </c>
      <c r="IL82" s="19">
        <f t="shared" ca="1" si="666"/>
        <v>0</v>
      </c>
      <c r="IM82" s="19">
        <f t="shared" ca="1" si="666"/>
        <v>0</v>
      </c>
      <c r="IN82" s="19">
        <f t="shared" ca="1" si="666"/>
        <v>0</v>
      </c>
      <c r="IO82" s="19">
        <f t="shared" ca="1" si="666"/>
        <v>0</v>
      </c>
      <c r="IP82" s="19">
        <f t="shared" ca="1" si="666"/>
        <v>0</v>
      </c>
      <c r="IQ82" s="19">
        <f t="shared" ca="1" si="666"/>
        <v>0</v>
      </c>
      <c r="IR82" s="19">
        <f t="shared" ca="1" si="666"/>
        <v>0</v>
      </c>
      <c r="IS82" s="19">
        <f t="shared" ca="1" si="666"/>
        <v>0</v>
      </c>
      <c r="IT82" s="19">
        <f t="shared" ca="1" si="666"/>
        <v>0</v>
      </c>
      <c r="IU82" s="19">
        <f t="shared" ca="1" si="666"/>
        <v>0</v>
      </c>
      <c r="IV82" s="19">
        <f t="shared" ca="1" si="666"/>
        <v>0</v>
      </c>
      <c r="IW82" s="19">
        <f t="shared" ca="1" si="666"/>
        <v>0</v>
      </c>
      <c r="IX82" s="19">
        <f t="shared" ca="1" si="666"/>
        <v>0</v>
      </c>
      <c r="IY82" s="19">
        <f t="shared" ca="1" si="666"/>
        <v>0</v>
      </c>
      <c r="IZ82" s="19">
        <f t="shared" ca="1" si="666"/>
        <v>0</v>
      </c>
      <c r="JA82" s="19">
        <f t="shared" ca="1" si="666"/>
        <v>0</v>
      </c>
      <c r="JB82" s="19">
        <f t="shared" ca="1" si="666"/>
        <v>0</v>
      </c>
      <c r="JC82" s="19">
        <f t="shared" ca="1" si="666"/>
        <v>0</v>
      </c>
      <c r="JD82" s="19">
        <f t="shared" ca="1" si="666"/>
        <v>0</v>
      </c>
      <c r="JE82" s="19">
        <f t="shared" ca="1" si="666"/>
        <v>0</v>
      </c>
      <c r="JF82" s="19">
        <f t="shared" ca="1" si="666"/>
        <v>0</v>
      </c>
      <c r="JG82" s="19">
        <f t="shared" ca="1" si="666"/>
        <v>1</v>
      </c>
      <c r="JH82" s="19">
        <f t="shared" ca="1" si="666"/>
        <v>0</v>
      </c>
      <c r="JI82" s="19">
        <f t="shared" ca="1" si="666"/>
        <v>1</v>
      </c>
      <c r="JJ82" s="9"/>
      <c r="JK82" s="5" t="b">
        <f t="shared" ca="1" si="667"/>
        <v>0</v>
      </c>
      <c r="JL82" s="5" t="b">
        <f t="shared" ca="1" si="668"/>
        <v>0</v>
      </c>
      <c r="JM82" s="5" t="b">
        <f t="shared" ca="1" si="668"/>
        <v>0</v>
      </c>
      <c r="JN82" s="5" t="b">
        <f t="shared" ca="1" si="668"/>
        <v>1</v>
      </c>
      <c r="JO82" s="144">
        <f t="shared" ref="JO82:JP86" ca="1" si="686">$O82</f>
        <v>1</v>
      </c>
      <c r="JP82" s="144">
        <f t="shared" ca="1" si="686"/>
        <v>1</v>
      </c>
      <c r="JQ82" s="19" t="str">
        <f t="shared" ref="JQ82:JW86" ca="1" si="687">OFFSET(JQ$5,$B82,0)</f>
        <v>-</v>
      </c>
      <c r="JR82" s="19" t="str">
        <f t="shared" ca="1" si="687"/>
        <v>-</v>
      </c>
      <c r="JS82" s="19" t="str">
        <f t="shared" ca="1" si="687"/>
        <v>-</v>
      </c>
      <c r="JT82" s="19" t="str">
        <f t="shared" ca="1" si="687"/>
        <v>-</v>
      </c>
      <c r="JU82" s="19">
        <f t="shared" ca="1" si="687"/>
        <v>1</v>
      </c>
      <c r="JV82" s="19">
        <f t="shared" ca="1" si="687"/>
        <v>0.66</v>
      </c>
      <c r="JW82" s="19" t="str">
        <f t="shared" ca="1" si="687"/>
        <v>-</v>
      </c>
      <c r="JX82" s="5" t="b" cm="1">
        <f t="array" aca="1" ref="JX82" ca="1">IF(OR(JY82:KF82&lt;&gt;"-"),TRUE,"-")</f>
        <v>1</v>
      </c>
      <c r="JY82" s="237">
        <f ca="1">OFFSET(JY82,-1,0)</f>
        <v>2</v>
      </c>
      <c r="JZ82" s="237">
        <f t="shared" ref="JZ82:KF82" ca="1" si="688">OFFSET(JZ82,-1,0)</f>
        <v>2</v>
      </c>
      <c r="KA82" s="237">
        <f t="shared" ca="1" si="688"/>
        <v>2</v>
      </c>
      <c r="KB82" s="237">
        <f t="shared" ca="1" si="688"/>
        <v>2</v>
      </c>
      <c r="KC82" s="237">
        <f t="shared" ca="1" si="688"/>
        <v>2</v>
      </c>
      <c r="KD82" s="237">
        <f t="shared" ca="1" si="688"/>
        <v>2</v>
      </c>
      <c r="KE82" s="237">
        <f t="shared" ca="1" si="688"/>
        <v>2</v>
      </c>
      <c r="KF82" s="237">
        <f t="shared" ca="1" si="688"/>
        <v>2</v>
      </c>
      <c r="KG82" s="5" t="str">
        <f t="array" aca="1" ref="KG82" ca="1">IF(OR(KH82:KN82&lt;&gt;"-"),TRUE,"-")</f>
        <v>-</v>
      </c>
      <c r="KH82" s="19" t="str">
        <f t="shared" ref="KH82:KS86" ca="1" si="689">OFFSET(KH$5,$B82,0)</f>
        <v>-</v>
      </c>
      <c r="KI82" s="19" t="str">
        <f t="shared" ca="1" si="689"/>
        <v>-</v>
      </c>
      <c r="KJ82" s="19" t="str">
        <f t="shared" ca="1" si="689"/>
        <v>-</v>
      </c>
      <c r="KK82" s="19" t="str">
        <f t="shared" ca="1" si="689"/>
        <v>-</v>
      </c>
      <c r="KL82" s="19" t="str">
        <f t="shared" ca="1" si="689"/>
        <v>-</v>
      </c>
      <c r="KM82" s="19" t="str">
        <f t="shared" ca="1" si="689"/>
        <v>-</v>
      </c>
      <c r="KN82" s="19" t="str">
        <f t="shared" ca="1" si="689"/>
        <v>-</v>
      </c>
      <c r="KO82" s="19" t="b">
        <f t="shared" ca="1" si="689"/>
        <v>0</v>
      </c>
      <c r="KP82" s="144">
        <f t="shared" ca="1" si="670"/>
        <v>2</v>
      </c>
      <c r="KQ82" s="19">
        <f t="shared" ca="1" si="689"/>
        <v>2</v>
      </c>
      <c r="KR82" s="19" t="b">
        <f t="shared" ca="1" si="689"/>
        <v>0</v>
      </c>
      <c r="KS82" s="19" t="str">
        <f t="shared" ca="1" si="689"/>
        <v>-</v>
      </c>
      <c r="KT82" s="5" t="str">
        <f t="shared" ca="1" si="671"/>
        <v>-</v>
      </c>
      <c r="KU82" s="5" t="str">
        <f t="shared" ca="1" si="671"/>
        <v>-</v>
      </c>
      <c r="KV82" s="5" t="str">
        <f t="shared" ca="1" si="671"/>
        <v>-</v>
      </c>
      <c r="KW82" s="5" t="str">
        <f t="shared" ca="1" si="671"/>
        <v>-</v>
      </c>
      <c r="KX82" s="19" t="b">
        <f t="shared" ref="KX82:LM86" ca="1" si="690">OFFSET(KX$5,$B82,0)</f>
        <v>0</v>
      </c>
      <c r="KY82" s="19" t="str">
        <f t="shared" ca="1" si="690"/>
        <v>-</v>
      </c>
      <c r="KZ82" s="19" t="str">
        <f ca="1">OFFSET(KZ$5,$B82,0)</f>
        <v>-</v>
      </c>
      <c r="LA82" s="19" t="b">
        <f ca="1">OFFSET(LA$5,$B82,0)</f>
        <v>1</v>
      </c>
      <c r="LB82" s="19">
        <f t="shared" ca="1" si="690"/>
        <v>0.75</v>
      </c>
      <c r="LC82" s="19">
        <f t="shared" ca="1" si="690"/>
        <v>0.75</v>
      </c>
      <c r="LD82" s="19">
        <f t="shared" ca="1" si="690"/>
        <v>0.99</v>
      </c>
      <c r="LE82" s="19">
        <f t="shared" ca="1" si="690"/>
        <v>0.5</v>
      </c>
      <c r="LF82" s="19">
        <f t="shared" ca="1" si="690"/>
        <v>0</v>
      </c>
      <c r="LG82" s="19">
        <f t="shared" ca="1" si="690"/>
        <v>0</v>
      </c>
      <c r="LH82" s="19" t="str">
        <f t="shared" ca="1" si="690"/>
        <v>-</v>
      </c>
      <c r="LI82" s="19" t="str">
        <f t="shared" ca="1" si="690"/>
        <v>-</v>
      </c>
      <c r="LJ82" s="19" t="str">
        <f t="shared" ca="1" si="690"/>
        <v>-</v>
      </c>
      <c r="LK82" s="5">
        <f t="shared" ca="1" si="673"/>
        <v>1</v>
      </c>
      <c r="LL82" s="9"/>
      <c r="LM82" s="19">
        <f t="shared" ca="1" si="690"/>
        <v>70</v>
      </c>
      <c r="LN82" s="19">
        <f t="shared" ca="1" si="674"/>
        <v>50</v>
      </c>
      <c r="LO82" s="19">
        <f t="shared" ca="1" si="674"/>
        <v>80</v>
      </c>
      <c r="LP82" s="19">
        <f t="shared" ca="1" si="674"/>
        <v>50</v>
      </c>
      <c r="LQ82" s="5" t="b" cm="1">
        <f t="array" aca="1" ref="LQ82" ca="1">INDEX(i.meatgrid,$Q82,LQ$7)</f>
        <v>0</v>
      </c>
      <c r="LR82" s="5" t="b" cm="1">
        <f t="array" aca="1" ref="LR82" ca="1">INDEX(i.meatgrid,$Q82,LR$7)</f>
        <v>0</v>
      </c>
      <c r="LS82" s="5" t="str" cm="1">
        <f t="array" aca="1" ref="LS82" ca="1">INDEX(i.meatgrid,$Q82,LS$7)</f>
        <v>-</v>
      </c>
      <c r="LT82" s="5" cm="1">
        <f t="array" aca="1" ref="LT82" ca="1">INDEX(i.meatgrid,$Q82,LT$7)</f>
        <v>40</v>
      </c>
      <c r="LU82" s="19">
        <f t="shared" ca="1" si="675"/>
        <v>1</v>
      </c>
      <c r="LV82" s="5">
        <f t="shared" ca="1" si="676"/>
        <v>1</v>
      </c>
      <c r="LW82" s="5" cm="1">
        <f t="array" aca="1" ref="LW82" ca="1">INDEX(i.meatgrid,$Q82,LW$7)</f>
        <v>1</v>
      </c>
      <c r="LX82" s="5" cm="1">
        <f t="array" aca="1" ref="LX82" ca="1">INDEX(i.meatgrid,$Q82,LX$7)</f>
        <v>0</v>
      </c>
      <c r="LY82" s="5" cm="1">
        <f t="array" aca="1" ref="LY82" ca="1">INDEX(i.meatgrid,$Q82,LY$7)</f>
        <v>0</v>
      </c>
      <c r="LZ82" s="5" cm="1">
        <f t="array" aca="1" ref="LZ82" ca="1">INDEX(i.meatgrid,$Q82,LZ$7)</f>
        <v>0</v>
      </c>
      <c r="MA82" s="5" cm="1">
        <f t="array" aca="1" ref="MA82" ca="1">INDEX(i.meatgrid,$Q82,MA$7)</f>
        <v>0</v>
      </c>
      <c r="MB82" s="5" cm="1">
        <f t="array" aca="1" ref="MB82" ca="1">INDEX(i.meatgrid,$Q82,MB$7)</f>
        <v>1</v>
      </c>
      <c r="MC82" s="5" cm="1">
        <f t="array" aca="1" ref="MC82" ca="1">INDEX(i.meatgrid,$Q82,MC$7)</f>
        <v>1</v>
      </c>
      <c r="MD82" s="5" cm="1">
        <f t="array" aca="1" ref="MD82" ca="1">INDEX(i.meatgrid,$Q82,MD$7)</f>
        <v>1</v>
      </c>
      <c r="ME82" s="19">
        <f t="shared" ca="1" si="677"/>
        <v>1</v>
      </c>
      <c r="MF82" s="9"/>
      <c r="MG82" s="19" t="b">
        <f t="shared" ca="1" si="678"/>
        <v>0</v>
      </c>
      <c r="MH82" s="19" t="b">
        <f t="shared" ca="1" si="678"/>
        <v>0</v>
      </c>
      <c r="MI82" s="19">
        <f t="shared" ca="1" si="678"/>
        <v>1</v>
      </c>
      <c r="MJ82" s="19">
        <f t="shared" ca="1" si="678"/>
        <v>0.75</v>
      </c>
      <c r="MK82" s="19">
        <f t="shared" ca="1" si="678"/>
        <v>0.75</v>
      </c>
      <c r="ML82" s="19">
        <f t="shared" ca="1" si="678"/>
        <v>0.8</v>
      </c>
      <c r="MM82" s="19">
        <f t="shared" ca="1" si="678"/>
        <v>0.82499999999999996</v>
      </c>
      <c r="MN82" s="19">
        <f t="shared" ca="1" si="678"/>
        <v>0.875</v>
      </c>
      <c r="MO82" s="19">
        <f t="shared" ca="1" si="678"/>
        <v>0.9</v>
      </c>
      <c r="MP82" s="19">
        <f t="shared" ca="1" si="678"/>
        <v>1</v>
      </c>
      <c r="MQ82" s="19">
        <f t="shared" ca="1" si="678"/>
        <v>0.875</v>
      </c>
      <c r="MR82" s="19" t="b">
        <f t="shared" ca="1" si="678"/>
        <v>1</v>
      </c>
      <c r="MS82" s="19">
        <f t="shared" ca="1" si="679"/>
        <v>74.989999999999995</v>
      </c>
      <c r="MT82" s="19" t="str">
        <f t="shared" ca="1" si="679"/>
        <v>-</v>
      </c>
      <c r="MU82" s="19" t="str">
        <f t="shared" ca="1" si="679"/>
        <v>-</v>
      </c>
      <c r="MV82" s="19" t="str">
        <f t="shared" ca="1" si="679"/>
        <v>-</v>
      </c>
      <c r="MW82" s="19" t="str">
        <f t="shared" ca="1" si="679"/>
        <v>-</v>
      </c>
      <c r="MX82" s="19" t="str">
        <f t="shared" ca="1" si="679"/>
        <v>-</v>
      </c>
      <c r="MY82" s="19" t="str">
        <f t="shared" ca="1" si="679"/>
        <v>-</v>
      </c>
      <c r="MZ82" s="19" t="str">
        <f t="shared" ca="1" si="679"/>
        <v>-</v>
      </c>
      <c r="NA82" s="19">
        <f t="shared" ca="1" si="679"/>
        <v>36.99</v>
      </c>
      <c r="NB82" s="19">
        <f t="shared" ca="1" si="679"/>
        <v>36.99</v>
      </c>
      <c r="NC82" s="19" t="str">
        <f t="shared" ca="1" si="679"/>
        <v>-</v>
      </c>
      <c r="ND82" s="19" t="str">
        <f t="shared" ca="1" si="679"/>
        <v>-</v>
      </c>
      <c r="NE82" s="19" t="str">
        <f t="shared" ca="1" si="679"/>
        <v>-</v>
      </c>
      <c r="NF82" s="19" t="str">
        <f t="shared" ca="1" si="679"/>
        <v>-</v>
      </c>
      <c r="NG82" s="19" t="str">
        <f t="shared" ca="1" si="679"/>
        <v>-</v>
      </c>
      <c r="NH82" s="19">
        <f t="shared" ca="1" si="679"/>
        <v>49.99</v>
      </c>
      <c r="NI82" s="19">
        <f t="shared" ca="1" si="679"/>
        <v>49.99</v>
      </c>
      <c r="NJ82" s="19">
        <f t="shared" ca="1" si="679"/>
        <v>49.99</v>
      </c>
      <c r="NK82" s="19">
        <f t="shared" ca="1" si="679"/>
        <v>49.99</v>
      </c>
      <c r="NL82" s="19">
        <f t="shared" ca="1" si="679"/>
        <v>49.99</v>
      </c>
      <c r="NM82" s="19">
        <f t="shared" ca="1" si="679"/>
        <v>49.99</v>
      </c>
      <c r="NN82" s="19">
        <f t="shared" ca="1" si="679"/>
        <v>49.99</v>
      </c>
      <c r="NO82" s="19">
        <f t="shared" ca="1" si="679"/>
        <v>49.99</v>
      </c>
      <c r="NP82" s="19">
        <f t="shared" ca="1" si="679"/>
        <v>412.99</v>
      </c>
      <c r="NQ82" s="19">
        <f t="shared" ca="1" si="679"/>
        <v>412.99</v>
      </c>
      <c r="NR82" s="19" t="str">
        <f t="shared" ca="1" si="679"/>
        <v>-</v>
      </c>
      <c r="NS82" s="19" t="str">
        <f t="shared" ca="1" si="679"/>
        <v>-</v>
      </c>
      <c r="NT82" s="19" t="str">
        <f t="shared" ca="1" si="679"/>
        <v>-</v>
      </c>
      <c r="NU82" s="19" t="str">
        <f t="shared" ca="1" si="679"/>
        <v>-</v>
      </c>
      <c r="NV82" s="19" t="str">
        <f t="shared" ca="1" si="679"/>
        <v>-</v>
      </c>
      <c r="NW82" s="19">
        <f t="shared" ca="1" si="679"/>
        <v>6.8900000000000006</v>
      </c>
      <c r="NX82" s="19">
        <f t="shared" ca="1" si="679"/>
        <v>6.8900000000000006</v>
      </c>
      <c r="NY82" s="19">
        <f t="shared" ca="1" si="679"/>
        <v>6.8900000000000006</v>
      </c>
      <c r="NZ82" s="19">
        <f t="shared" ca="1" si="679"/>
        <v>6.8900000000000006</v>
      </c>
      <c r="OA82" s="19">
        <f t="shared" ca="1" si="679"/>
        <v>6.8900000000000006</v>
      </c>
      <c r="OB82" s="19">
        <f t="shared" ca="1" si="679"/>
        <v>6.8900000000000006</v>
      </c>
      <c r="OC82" s="19">
        <f t="shared" ca="1" si="679"/>
        <v>6.8900000000000006</v>
      </c>
      <c r="OD82" s="19">
        <f t="shared" ca="1" si="679"/>
        <v>6.8900000000000006</v>
      </c>
      <c r="OE82" s="19">
        <f t="shared" ca="1" si="679"/>
        <v>346.99</v>
      </c>
      <c r="OF82" s="19">
        <f t="shared" ca="1" si="679"/>
        <v>346.99</v>
      </c>
      <c r="OG82" s="19" t="str">
        <f t="shared" ca="1" si="679"/>
        <v>-</v>
      </c>
      <c r="OH82" s="19" t="str">
        <f t="shared" ca="1" si="679"/>
        <v>-</v>
      </c>
      <c r="OI82" s="19" t="str">
        <f t="shared" ca="1" si="679"/>
        <v>-</v>
      </c>
      <c r="OJ82" s="19" t="str">
        <f t="shared" ca="1" si="679"/>
        <v>-</v>
      </c>
      <c r="OK82" s="19" t="str">
        <f t="shared" ca="1" si="679"/>
        <v>-</v>
      </c>
      <c r="OL82" s="19">
        <f t="shared" ca="1" si="679"/>
        <v>0</v>
      </c>
      <c r="OM82" s="24">
        <v>0</v>
      </c>
    </row>
    <row r="83" spans="1:403" outlineLevel="2">
      <c r="A83" s="21">
        <f t="shared" si="156"/>
        <v>78</v>
      </c>
      <c r="B83" s="222">
        <f t="shared" ref="B83:B86" ca="1" si="691">OFFSET(B83,-1,0)</f>
        <v>76</v>
      </c>
      <c r="C83">
        <v>203</v>
      </c>
      <c r="D83" s="144" t="str">
        <f t="shared" ca="1" si="640"/>
        <v>GSM</v>
      </c>
      <c r="E83" t="b">
        <f t="shared" ca="1" si="641"/>
        <v>1</v>
      </c>
      <c r="F83" t="b">
        <v>0</v>
      </c>
      <c r="G83" t="b">
        <f t="shared" ca="1" si="642"/>
        <v>1</v>
      </c>
      <c r="H83" s="237">
        <f t="shared" ref="H83:T86" ca="1" si="692">OFFSET(H83,-1,0)</f>
        <v>2</v>
      </c>
      <c r="I83" s="237">
        <f t="shared" ca="1" si="692"/>
        <v>1</v>
      </c>
      <c r="J83" s="237" t="str">
        <f t="shared" ca="1" si="692"/>
        <v/>
      </c>
      <c r="K83" s="237">
        <f t="shared" ca="1" si="692"/>
        <v>2</v>
      </c>
      <c r="L83" s="237">
        <f t="shared" ca="1" si="680"/>
        <v>2</v>
      </c>
      <c r="M83" s="237">
        <f t="shared" ca="1" si="680"/>
        <v>2</v>
      </c>
      <c r="N83" s="237">
        <f t="shared" ca="1" si="680"/>
        <v>3</v>
      </c>
      <c r="O83" s="237">
        <f t="shared" ca="1" si="680"/>
        <v>1</v>
      </c>
      <c r="P83" s="237">
        <f t="shared" ca="1" si="680"/>
        <v>1</v>
      </c>
      <c r="Q83" s="237">
        <f t="shared" ca="1" si="680"/>
        <v>5</v>
      </c>
      <c r="R83" s="237">
        <f t="shared" ca="1" si="680"/>
        <v>1</v>
      </c>
      <c r="S83" s="237">
        <f t="shared" ca="1" si="680"/>
        <v>1</v>
      </c>
      <c r="T83" s="237">
        <f t="shared" ca="1" si="680"/>
        <v>1</v>
      </c>
      <c r="U83" s="275"/>
      <c r="V83" s="275"/>
      <c r="W83" s="237">
        <f t="shared" ca="1" si="681"/>
        <v>0</v>
      </c>
      <c r="X83" s="275"/>
      <c r="Y83" s="275">
        <f t="shared" ca="1" si="682"/>
        <v>0</v>
      </c>
      <c r="Z83" s="275">
        <f t="shared" ca="1" si="682"/>
        <v>0</v>
      </c>
      <c r="AA83" s="275">
        <f t="shared" ca="1" si="682"/>
        <v>0</v>
      </c>
      <c r="AB83" s="275">
        <f t="shared" ca="1" si="682"/>
        <v>0</v>
      </c>
      <c r="AC83" s="275">
        <f t="shared" ca="1" si="682"/>
        <v>0</v>
      </c>
      <c r="AD83" s="275">
        <f t="shared" ca="1" si="682"/>
        <v>0</v>
      </c>
      <c r="AE83" s="275">
        <f t="shared" ca="1" si="682"/>
        <v>0</v>
      </c>
      <c r="AF83" s="144">
        <f ca="1">INDEX(CHOOSE($N83,DataAutumn!i.AdultDrys,DataWinter!i.AdultDrys,DataSpring!i.AdultDrys),1,$M83)</f>
        <v>3</v>
      </c>
      <c r="AG83" s="5">
        <f t="shared" ca="1" si="643"/>
        <v>2</v>
      </c>
      <c r="AH83" s="5">
        <f t="shared" ca="1" si="643"/>
        <v>0</v>
      </c>
      <c r="AI83" s="5">
        <f t="shared" ca="1" si="644"/>
        <v>1</v>
      </c>
      <c r="AJ83">
        <f t="shared" ca="1" si="645"/>
        <v>2</v>
      </c>
      <c r="AL83" s="231" t="str">
        <f ca="1">TEXT(LEFT(OFFSET(AL83,-1,0),5)+1,"00000")&amp;MID(OFFSET(AL83,-1,0),6,FIND(" ",OFFSET(AL83,-1,0),7)-5)
&amp; $D83           &amp; IF($IG83=0," FWM","")&amp;IF($IG83=1," MWM","")&amp;IF($IG83=5," Mat","")&amp;IF($IH83=TRUE,"&amp;BBT","    ")          &amp; " Day"&amp;INDEX(i.DOY,$N83,1)
&amp; " Scan"&amp;TEXT($O83,"0")        &amp;" "&amp; INDEX(DataMaster!$B$98:$B$103,$Q83,0)
&amp; " WP"&amp;TEXT($LU83*100,"000p")           &amp; " MP"&amp;TEXT($LV83*100,"000p")           &amp; " GP"&amp;TEXT($ME83*100,"000p")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3">OFFSET(AO83,-1,0)</f>
        <v>-</v>
      </c>
      <c r="AP83" s="237" t="str">
        <f t="shared" ca="1" si="693"/>
        <v>-</v>
      </c>
      <c r="AQ83" s="237" t="str">
        <f t="shared" ca="1" si="693"/>
        <v>-</v>
      </c>
      <c r="AR83" s="237" t="str">
        <f t="shared" ca="1" si="693"/>
        <v>-</v>
      </c>
      <c r="AS83" s="237" t="str">
        <f t="shared" ca="1" si="693"/>
        <v>-</v>
      </c>
      <c r="AT83" s="237" t="str">
        <f t="shared" ca="1" si="693"/>
        <v>-</v>
      </c>
      <c r="AU83" s="237" t="str">
        <f t="shared" ca="1" si="693"/>
        <v>-</v>
      </c>
      <c r="AV83" s="237" t="str">
        <f t="shared" ca="1" si="693"/>
        <v>-</v>
      </c>
      <c r="AW83" s="9"/>
      <c r="AX83" s="5" t="b">
        <f t="shared" ca="1" si="646"/>
        <v>0</v>
      </c>
      <c r="AY83" s="5" t="str">
        <f t="shared" ca="1" si="646"/>
        <v>-</v>
      </c>
      <c r="AZ83" s="5" t="b">
        <f t="shared" ca="1" si="646"/>
        <v>0</v>
      </c>
      <c r="BA83" s="5" t="b">
        <f t="shared" ca="1" si="646"/>
        <v>1</v>
      </c>
      <c r="BB83" s="5" t="b">
        <f t="shared" ca="1" si="646"/>
        <v>1</v>
      </c>
      <c r="BC83" s="144">
        <f t="shared" ca="1" si="646"/>
        <v>0</v>
      </c>
      <c r="BD83" s="19" t="b">
        <f t="shared" ca="1" si="647"/>
        <v>1</v>
      </c>
      <c r="BE83" s="9"/>
      <c r="BF83" s="5" t="str">
        <f t="shared" ca="1" si="648"/>
        <v>-</v>
      </c>
      <c r="BG83" s="19" t="str">
        <f t="shared" ca="1" si="649"/>
        <v>-</v>
      </c>
      <c r="BH83" s="19" t="str">
        <f t="shared" ca="1" si="649"/>
        <v>-</v>
      </c>
      <c r="BI83" s="19" t="str">
        <f t="shared" ca="1" si="649"/>
        <v>-</v>
      </c>
      <c r="BJ83" s="5" t="str">
        <f t="shared" ca="1" si="650"/>
        <v>-</v>
      </c>
      <c r="BK83" s="19" t="str">
        <f t="shared" ca="1" si="651"/>
        <v>-</v>
      </c>
      <c r="BL83" s="5" t="str">
        <f t="shared" ca="1" si="652"/>
        <v>-</v>
      </c>
      <c r="BM83" s="19" t="str">
        <f t="shared" ca="1" si="653"/>
        <v>-</v>
      </c>
      <c r="BN83" s="19" t="str">
        <f t="shared" ca="1" si="653"/>
        <v>-</v>
      </c>
      <c r="BO83" s="19" t="str">
        <f t="shared" ca="1" si="653"/>
        <v>-</v>
      </c>
      <c r="BP83" s="5" t="str">
        <f t="shared" ca="1" si="654"/>
        <v>-</v>
      </c>
      <c r="BQ83" s="9"/>
      <c r="BR83" s="19" t="str">
        <f t="shared" ca="1" si="655"/>
        <v>-</v>
      </c>
      <c r="BS83" s="19" t="str">
        <f t="shared" ca="1" si="655"/>
        <v>-</v>
      </c>
      <c r="BT83" s="19" t="str">
        <f t="shared" ca="1" si="655"/>
        <v>-</v>
      </c>
      <c r="BU83" s="19" t="str">
        <f t="shared" ca="1" si="655"/>
        <v>-</v>
      </c>
      <c r="BV83" s="19" t="str">
        <f t="shared" ca="1" si="655"/>
        <v>-</v>
      </c>
      <c r="BW83" s="19" t="str">
        <f t="shared" ca="1" si="655"/>
        <v>-</v>
      </c>
      <c r="BX83" s="19" t="str">
        <f t="shared" ca="1" si="655"/>
        <v>-</v>
      </c>
      <c r="BY83" s="19" t="str">
        <f t="shared" ca="1" si="655"/>
        <v>-</v>
      </c>
      <c r="BZ83" s="19" t="str">
        <f t="shared" ca="1" si="655"/>
        <v>-</v>
      </c>
      <c r="CA83" s="19" t="str">
        <f t="shared" ca="1" si="655"/>
        <v>-</v>
      </c>
      <c r="CB83" s="9"/>
      <c r="CC83" s="237" t="b">
        <f ca="1">OFFSET(CC83,-1,0)</f>
        <v>1</v>
      </c>
      <c r="CD83" s="12" t="b">
        <v>0</v>
      </c>
      <c r="CE83" s="237" t="b">
        <f ca="1">OFFSET(CE83,-1,0)</f>
        <v>1</v>
      </c>
      <c r="CF83" s="251">
        <f t="shared" ref="CF83:CF86" ca="1" si="694">IF(OFFSET($E83,-1,0),OFFSET($CJ83,-1,0),OFFSET(CF83,-1,0))</f>
        <v>2235102</v>
      </c>
      <c r="CG83" s="237" t="b">
        <f ca="1">OFFSET(CG83,-1,0)</f>
        <v>0</v>
      </c>
      <c r="CH83" s="12" t="s">
        <v>34</v>
      </c>
      <c r="CI83" s="19" t="b">
        <f t="shared" ca="1" si="683"/>
        <v>1</v>
      </c>
      <c r="CJ83" s="237">
        <f t="shared" ref="CJ83:CJ86" ca="1" si="695">OFFSET(CJ83,-1,0)+1</f>
        <v>2235103</v>
      </c>
      <c r="CK83" s="19" t="str">
        <f t="shared" ca="1" si="683"/>
        <v>-</v>
      </c>
      <c r="CL83" s="19">
        <f t="shared" ca="1" si="683"/>
        <v>1</v>
      </c>
      <c r="CM83" s="19">
        <f t="shared" ca="1" si="683"/>
        <v>1</v>
      </c>
      <c r="CN83" s="9"/>
      <c r="CO83" s="444">
        <f t="shared" ca="1" si="657"/>
        <v>652</v>
      </c>
      <c r="CP83" s="444">
        <f t="shared" ca="1" si="657"/>
        <v>686</v>
      </c>
      <c r="CQ83" s="444">
        <f t="shared" ca="1" si="657"/>
        <v>721</v>
      </c>
      <c r="CR83" s="152">
        <f t="shared" ca="1" si="658"/>
        <v>378</v>
      </c>
      <c r="CS83" s="152">
        <f t="shared" ca="1" si="658"/>
        <v>413</v>
      </c>
      <c r="CT83" s="152">
        <f t="shared" ca="1" si="658"/>
        <v>448</v>
      </c>
      <c r="CU83" s="19" t="str">
        <f t="shared" ca="1" si="659"/>
        <v>-</v>
      </c>
      <c r="CV83" s="12" t="b">
        <v>0</v>
      </c>
      <c r="CW83" s="12" t="b">
        <v>0</v>
      </c>
      <c r="CX83" s="12" t="b">
        <v>0</v>
      </c>
      <c r="CY83" s="12" t="b">
        <v>0</v>
      </c>
      <c r="CZ83" s="19" t="b">
        <f t="shared" ca="1" si="659"/>
        <v>1</v>
      </c>
      <c r="DA83" s="19">
        <f t="shared" ca="1" si="659"/>
        <v>0</v>
      </c>
      <c r="DB83" s="19">
        <f t="shared" ca="1" si="659"/>
        <v>0</v>
      </c>
      <c r="DC83" s="19">
        <f t="shared" ca="1" si="659"/>
        <v>0</v>
      </c>
      <c r="DD83" s="19">
        <f t="shared" ca="1" si="659"/>
        <v>0</v>
      </c>
      <c r="DE83" s="19">
        <f t="shared" ca="1" si="659"/>
        <v>0</v>
      </c>
      <c r="DF83" s="19">
        <f t="shared" ca="1" si="659"/>
        <v>0</v>
      </c>
      <c r="DG83" s="19">
        <f t="shared" ca="1" si="659"/>
        <v>0</v>
      </c>
      <c r="DH83" s="19">
        <f t="shared" ca="1" si="659"/>
        <v>0</v>
      </c>
      <c r="DI83" s="19">
        <f t="shared" ca="1" si="659"/>
        <v>0</v>
      </c>
      <c r="DJ83" s="19">
        <f t="shared" ca="1" si="659"/>
        <v>0</v>
      </c>
      <c r="DK83" s="19">
        <f t="shared" ca="1" si="659"/>
        <v>0</v>
      </c>
      <c r="DL83" s="19">
        <f t="shared" ca="1" si="660"/>
        <v>0</v>
      </c>
      <c r="DM83" s="12">
        <v>3</v>
      </c>
      <c r="DN83" s="12">
        <v>3</v>
      </c>
      <c r="DO83" s="19">
        <f t="shared" ref="DO83:DR86" ca="1" si="696">OFFSET(DO$5,$B83,0)</f>
        <v>0</v>
      </c>
      <c r="DP83" s="12">
        <v>2</v>
      </c>
      <c r="DQ83" s="12">
        <v>-2</v>
      </c>
      <c r="DR83" s="19" t="str">
        <f t="shared" ca="1" si="660"/>
        <v>-</v>
      </c>
      <c r="DS83" s="19" t="str">
        <f t="shared" ca="1" si="660"/>
        <v>-</v>
      </c>
      <c r="DT83" s="19" t="str">
        <f t="shared" ca="1" si="660"/>
        <v>-</v>
      </c>
      <c r="DU83" s="251">
        <f t="shared" ca="1" si="684"/>
        <v>0</v>
      </c>
      <c r="DV83" s="251">
        <f t="shared" ref="DV83:DV85" si="697">DP83</f>
        <v>2</v>
      </c>
      <c r="DW83" s="251">
        <f t="shared" si="685"/>
        <v>-2</v>
      </c>
      <c r="DX83" s="19" t="str">
        <f t="shared" ca="1" si="660"/>
        <v>-</v>
      </c>
      <c r="DY83" s="19" t="str">
        <f t="shared" ca="1" si="660"/>
        <v>-</v>
      </c>
      <c r="DZ83" s="19" t="str">
        <f t="shared" ca="1" si="660"/>
        <v>-</v>
      </c>
      <c r="EA83" s="19" t="str">
        <f t="shared" ca="1" si="660"/>
        <v>-</v>
      </c>
      <c r="EB83" s="19" t="str">
        <f t="shared" ca="1" si="660"/>
        <v>-</v>
      </c>
      <c r="EC83" s="19" t="str">
        <f t="shared" ca="1" si="660"/>
        <v>-</v>
      </c>
      <c r="ED83" s="19">
        <f t="shared" ca="1" si="660"/>
        <v>0</v>
      </c>
      <c r="EE83" s="19">
        <f t="shared" ca="1" si="660"/>
        <v>0</v>
      </c>
      <c r="EF83" s="19">
        <f t="shared" ca="1" si="660"/>
        <v>0</v>
      </c>
      <c r="EG83" s="19">
        <f t="shared" ca="1" si="660"/>
        <v>0</v>
      </c>
      <c r="EH83" s="19">
        <f t="shared" ca="1" si="660"/>
        <v>0</v>
      </c>
      <c r="EI83" s="19">
        <f t="shared" ca="1" si="660"/>
        <v>0</v>
      </c>
      <c r="EJ83" s="19">
        <f t="shared" ca="1" si="660"/>
        <v>0</v>
      </c>
      <c r="EK83" s="19">
        <f t="shared" ca="1" si="660"/>
        <v>0</v>
      </c>
      <c r="EL83" s="19">
        <f t="shared" ca="1" si="660"/>
        <v>0</v>
      </c>
      <c r="EM83" s="19">
        <f t="shared" ca="1" si="660"/>
        <v>0</v>
      </c>
      <c r="EN83" s="19">
        <f t="shared" ca="1" si="660"/>
        <v>0</v>
      </c>
      <c r="EO83" s="19">
        <f t="shared" ca="1" si="660"/>
        <v>0</v>
      </c>
      <c r="EP83" s="19">
        <f t="shared" ca="1" si="660"/>
        <v>0</v>
      </c>
      <c r="EQ83" s="19">
        <f t="shared" ca="1" si="660"/>
        <v>0</v>
      </c>
      <c r="ER83" s="19">
        <f t="shared" ca="1" si="660"/>
        <v>0</v>
      </c>
      <c r="ES83" s="19">
        <f t="shared" ca="1" si="660"/>
        <v>0</v>
      </c>
      <c r="ET83" s="19">
        <f t="shared" ca="1" si="661"/>
        <v>0</v>
      </c>
      <c r="EU83" s="19">
        <f t="shared" ca="1" si="661"/>
        <v>0</v>
      </c>
      <c r="EV83" s="19">
        <f t="shared" ca="1" si="661"/>
        <v>0</v>
      </c>
      <c r="EW83" s="19">
        <f t="shared" ca="1" si="661"/>
        <v>0</v>
      </c>
      <c r="EX83" s="19">
        <f t="shared" ca="1" si="661"/>
        <v>0</v>
      </c>
      <c r="EY83" s="19">
        <f t="shared" ca="1" si="661"/>
        <v>0</v>
      </c>
      <c r="EZ83" s="19">
        <f t="shared" ca="1" si="661"/>
        <v>0</v>
      </c>
      <c r="FA83" s="19">
        <f t="shared" ca="1" si="661"/>
        <v>0</v>
      </c>
      <c r="FB83" s="19">
        <f t="shared" ca="1" si="661"/>
        <v>0</v>
      </c>
      <c r="FC83" s="19">
        <f t="shared" ca="1" si="661"/>
        <v>0</v>
      </c>
      <c r="FD83" s="19">
        <f t="shared" ca="1" si="661"/>
        <v>0</v>
      </c>
      <c r="FE83" s="19">
        <f t="shared" ca="1" si="661"/>
        <v>0</v>
      </c>
      <c r="FF83" s="19">
        <f t="shared" ca="1" si="661"/>
        <v>0</v>
      </c>
      <c r="FG83" s="19">
        <f t="shared" ca="1" si="661"/>
        <v>0</v>
      </c>
      <c r="FH83" s="19">
        <f t="shared" ca="1" si="661"/>
        <v>0</v>
      </c>
      <c r="FI83" s="19">
        <f t="shared" ca="1" si="661"/>
        <v>0</v>
      </c>
      <c r="FJ83" s="19">
        <f t="shared" ca="1" si="662"/>
        <v>0</v>
      </c>
      <c r="FK83" s="19">
        <f t="shared" ca="1" si="662"/>
        <v>0</v>
      </c>
      <c r="FL83" s="19">
        <f t="shared" ca="1" si="662"/>
        <v>0</v>
      </c>
      <c r="FM83" s="19">
        <f t="shared" ca="1" si="662"/>
        <v>0</v>
      </c>
      <c r="FN83" s="19">
        <f t="shared" ca="1" si="662"/>
        <v>0</v>
      </c>
      <c r="FO83" s="19">
        <f t="shared" ca="1" si="662"/>
        <v>0</v>
      </c>
      <c r="FP83" s="19">
        <f t="shared" ca="1" si="662"/>
        <v>0</v>
      </c>
      <c r="FQ83" s="19">
        <f t="shared" ca="1" si="662"/>
        <v>0</v>
      </c>
      <c r="FR83" s="19">
        <f t="shared" ca="1" si="662"/>
        <v>0</v>
      </c>
      <c r="FS83" s="19">
        <f t="shared" ca="1" si="662"/>
        <v>0</v>
      </c>
      <c r="FT83" s="19">
        <f t="shared" ca="1" si="662"/>
        <v>0</v>
      </c>
      <c r="FU83" s="19">
        <f t="shared" ca="1" si="662"/>
        <v>0</v>
      </c>
      <c r="FV83" s="19">
        <f t="shared" ca="1" si="662"/>
        <v>0</v>
      </c>
      <c r="FW83" s="19">
        <f t="shared" ca="1" si="662"/>
        <v>0</v>
      </c>
      <c r="FX83" s="19">
        <f t="shared" ca="1" si="662"/>
        <v>0</v>
      </c>
      <c r="FY83" s="19">
        <f t="shared" ca="1" si="662"/>
        <v>0</v>
      </c>
      <c r="FZ83" s="19">
        <f t="shared" ca="1" si="662"/>
        <v>0</v>
      </c>
      <c r="GA83" s="19">
        <f t="shared" ca="1" si="662"/>
        <v>0</v>
      </c>
      <c r="GB83" s="19">
        <f t="shared" ca="1" si="662"/>
        <v>0</v>
      </c>
      <c r="GC83" s="19">
        <f t="shared" ca="1" si="662"/>
        <v>0</v>
      </c>
      <c r="GD83" s="19">
        <f t="shared" ca="1" si="662"/>
        <v>0</v>
      </c>
      <c r="GE83" s="19">
        <f t="shared" ca="1" si="662"/>
        <v>0</v>
      </c>
      <c r="GF83" s="19">
        <f t="shared" ca="1" si="662"/>
        <v>0</v>
      </c>
      <c r="GG83" s="19">
        <f t="shared" ca="1" si="662"/>
        <v>0</v>
      </c>
      <c r="GH83" s="19">
        <f t="shared" ca="1" si="662"/>
        <v>0</v>
      </c>
      <c r="GI83" s="19">
        <f t="shared" ca="1" si="662"/>
        <v>0</v>
      </c>
      <c r="GJ83" s="19">
        <f t="shared" ca="1" si="662"/>
        <v>0</v>
      </c>
      <c r="GK83" s="19">
        <f t="shared" ca="1" si="662"/>
        <v>0</v>
      </c>
      <c r="GL83" s="19">
        <f t="shared" ca="1" si="662"/>
        <v>0</v>
      </c>
      <c r="GM83" s="19">
        <f t="shared" ca="1" si="662"/>
        <v>0</v>
      </c>
      <c r="GN83" s="19">
        <f t="shared" ca="1" si="662"/>
        <v>0</v>
      </c>
      <c r="GO83" s="19">
        <f t="shared" ca="1" si="662"/>
        <v>0</v>
      </c>
      <c r="GP83" s="19">
        <f t="shared" ca="1" si="662"/>
        <v>0</v>
      </c>
      <c r="GQ83" s="19">
        <f t="shared" ca="1" si="662"/>
        <v>0</v>
      </c>
      <c r="GR83" s="19">
        <f t="shared" ca="1" si="662"/>
        <v>0</v>
      </c>
      <c r="GS83" s="19">
        <f t="shared" ca="1" si="662"/>
        <v>0</v>
      </c>
      <c r="GT83" s="19">
        <f t="shared" ca="1" si="662"/>
        <v>0</v>
      </c>
      <c r="GU83" s="19">
        <f t="shared" ca="1" si="662"/>
        <v>0</v>
      </c>
      <c r="GV83" s="19">
        <f t="shared" ca="1" si="662"/>
        <v>0</v>
      </c>
      <c r="GW83" s="19">
        <f t="shared" ca="1" si="662"/>
        <v>0</v>
      </c>
      <c r="GX83" s="19">
        <f t="shared" ca="1" si="662"/>
        <v>0</v>
      </c>
      <c r="GY83" s="19">
        <f t="shared" ca="1" si="662"/>
        <v>0</v>
      </c>
      <c r="GZ83" s="19">
        <f t="shared" ca="1" si="662"/>
        <v>0</v>
      </c>
      <c r="HA83" s="19">
        <f t="shared" ca="1" si="662"/>
        <v>0</v>
      </c>
      <c r="HB83" s="19">
        <f t="shared" ca="1" si="662"/>
        <v>0</v>
      </c>
      <c r="HC83" s="19">
        <f t="shared" ca="1" si="662"/>
        <v>0</v>
      </c>
      <c r="HD83" s="19">
        <f t="shared" ca="1" si="662"/>
        <v>0</v>
      </c>
      <c r="HE83" s="19">
        <f t="shared" ca="1" si="662"/>
        <v>0</v>
      </c>
      <c r="HF83" s="19">
        <f t="shared" ca="1" si="662"/>
        <v>0</v>
      </c>
      <c r="HG83" s="19">
        <f t="shared" ca="1" si="662"/>
        <v>0</v>
      </c>
      <c r="HH83" s="19">
        <f t="shared" ca="1" si="662"/>
        <v>0</v>
      </c>
      <c r="HI83" s="19">
        <f t="shared" ca="1" si="662"/>
        <v>0</v>
      </c>
      <c r="HJ83" s="19">
        <f t="shared" ca="1" si="662"/>
        <v>0</v>
      </c>
      <c r="HK83" s="19">
        <f t="shared" ca="1" si="662"/>
        <v>0</v>
      </c>
      <c r="HL83" s="19">
        <f t="shared" ca="1" si="663"/>
        <v>0</v>
      </c>
      <c r="HM83" s="19">
        <f t="shared" ca="1" si="663"/>
        <v>0</v>
      </c>
      <c r="HN83" s="19">
        <f t="shared" ca="1" si="663"/>
        <v>0</v>
      </c>
      <c r="HO83" s="19">
        <f t="shared" ca="1" si="663"/>
        <v>0</v>
      </c>
      <c r="HP83" s="19">
        <f t="shared" ca="1" si="663"/>
        <v>0</v>
      </c>
      <c r="HQ83" s="19">
        <f t="shared" ca="1" si="663"/>
        <v>0</v>
      </c>
      <c r="HR83" s="19">
        <f t="shared" ca="1" si="663"/>
        <v>0</v>
      </c>
      <c r="HS83" s="19">
        <f t="shared" ca="1" si="663"/>
        <v>0</v>
      </c>
      <c r="HT83" s="19">
        <f t="shared" ca="1" si="663"/>
        <v>0</v>
      </c>
      <c r="HU83" s="19">
        <f t="shared" ca="1" si="663"/>
        <v>0</v>
      </c>
      <c r="HV83" s="19">
        <f t="shared" ca="1" si="663"/>
        <v>0</v>
      </c>
      <c r="HW83" s="19">
        <f t="shared" ca="1" si="663"/>
        <v>0</v>
      </c>
      <c r="HX83" s="19">
        <f t="shared" ca="1" si="663"/>
        <v>0</v>
      </c>
      <c r="HY83" s="19">
        <f t="shared" ca="1" si="663"/>
        <v>0</v>
      </c>
      <c r="HZ83" s="19">
        <f t="shared" ca="1" si="663"/>
        <v>0</v>
      </c>
      <c r="IA83" s="19">
        <f t="shared" ca="1" si="663"/>
        <v>0</v>
      </c>
      <c r="IB83" s="19">
        <f t="shared" ca="1" si="663"/>
        <v>0</v>
      </c>
      <c r="IC83" s="19">
        <f t="shared" ca="1" si="663"/>
        <v>0</v>
      </c>
      <c r="ID83" s="19">
        <f t="shared" ca="1" si="663"/>
        <v>0</v>
      </c>
      <c r="IE83" s="5">
        <f t="shared" ca="1" si="664"/>
        <v>67</v>
      </c>
      <c r="IF83" s="9"/>
      <c r="IG83" s="5">
        <f t="shared" ca="1" si="665"/>
        <v>1</v>
      </c>
      <c r="IH83" s="5" t="b">
        <f t="shared" ca="1" si="665"/>
        <v>0</v>
      </c>
      <c r="II83" s="19">
        <f t="shared" ca="1" si="666"/>
        <v>0</v>
      </c>
      <c r="IJ83" s="5">
        <f t="shared" ca="1" si="665"/>
        <v>55</v>
      </c>
      <c r="IK83" s="19">
        <f t="shared" ca="1" si="666"/>
        <v>1</v>
      </c>
      <c r="IL83" s="19">
        <f t="shared" ca="1" si="666"/>
        <v>0</v>
      </c>
      <c r="IM83" s="19">
        <f t="shared" ca="1" si="666"/>
        <v>0</v>
      </c>
      <c r="IN83" s="19">
        <f t="shared" ca="1" si="666"/>
        <v>0</v>
      </c>
      <c r="IO83" s="19">
        <f t="shared" ca="1" si="666"/>
        <v>0</v>
      </c>
      <c r="IP83" s="19">
        <f t="shared" ca="1" si="666"/>
        <v>0</v>
      </c>
      <c r="IQ83" s="19">
        <f t="shared" ca="1" si="666"/>
        <v>0</v>
      </c>
      <c r="IR83" s="19">
        <f t="shared" ca="1" si="666"/>
        <v>0</v>
      </c>
      <c r="IS83" s="19">
        <f t="shared" ca="1" si="666"/>
        <v>0</v>
      </c>
      <c r="IT83" s="19">
        <f t="shared" ca="1" si="666"/>
        <v>0</v>
      </c>
      <c r="IU83" s="19">
        <f t="shared" ca="1" si="666"/>
        <v>0</v>
      </c>
      <c r="IV83" s="19">
        <f t="shared" ca="1" si="666"/>
        <v>0</v>
      </c>
      <c r="IW83" s="19">
        <f t="shared" ca="1" si="666"/>
        <v>0</v>
      </c>
      <c r="IX83" s="19">
        <f t="shared" ca="1" si="666"/>
        <v>0</v>
      </c>
      <c r="IY83" s="19">
        <f t="shared" ca="1" si="666"/>
        <v>0</v>
      </c>
      <c r="IZ83" s="19">
        <f t="shared" ca="1" si="666"/>
        <v>0</v>
      </c>
      <c r="JA83" s="19">
        <f t="shared" ca="1" si="666"/>
        <v>0</v>
      </c>
      <c r="JB83" s="19">
        <f t="shared" ca="1" si="666"/>
        <v>0</v>
      </c>
      <c r="JC83" s="19">
        <f t="shared" ca="1" si="666"/>
        <v>0</v>
      </c>
      <c r="JD83" s="19">
        <f t="shared" ca="1" si="666"/>
        <v>0</v>
      </c>
      <c r="JE83" s="19">
        <f t="shared" ca="1" si="666"/>
        <v>0</v>
      </c>
      <c r="JF83" s="19">
        <f t="shared" ca="1" si="666"/>
        <v>0</v>
      </c>
      <c r="JG83" s="19">
        <f t="shared" ca="1" si="666"/>
        <v>1</v>
      </c>
      <c r="JH83" s="19">
        <f t="shared" ca="1" si="666"/>
        <v>0</v>
      </c>
      <c r="JI83" s="19">
        <f t="shared" ca="1" si="666"/>
        <v>1</v>
      </c>
      <c r="JJ83" s="9"/>
      <c r="JK83" s="5" t="b">
        <f t="shared" ca="1" si="667"/>
        <v>0</v>
      </c>
      <c r="JL83" s="5" t="b">
        <f t="shared" ca="1" si="668"/>
        <v>0</v>
      </c>
      <c r="JM83" s="5" t="b">
        <f t="shared" ca="1" si="668"/>
        <v>0</v>
      </c>
      <c r="JN83" s="5" t="b">
        <f t="shared" ca="1" si="668"/>
        <v>1</v>
      </c>
      <c r="JO83" s="144">
        <f t="shared" ca="1" si="686"/>
        <v>1</v>
      </c>
      <c r="JP83" s="144">
        <f t="shared" ca="1" si="686"/>
        <v>1</v>
      </c>
      <c r="JQ83" s="19" t="str">
        <f t="shared" ca="1" si="687"/>
        <v>-</v>
      </c>
      <c r="JR83" s="19" t="str">
        <f t="shared" ca="1" si="687"/>
        <v>-</v>
      </c>
      <c r="JS83" s="19" t="str">
        <f t="shared" ca="1" si="687"/>
        <v>-</v>
      </c>
      <c r="JT83" s="19" t="str">
        <f t="shared" ca="1" si="687"/>
        <v>-</v>
      </c>
      <c r="JU83" s="19">
        <f t="shared" ca="1" si="687"/>
        <v>1</v>
      </c>
      <c r="JV83" s="19">
        <f t="shared" ca="1" si="687"/>
        <v>0.66</v>
      </c>
      <c r="JW83" s="19" t="str">
        <f t="shared" ca="1" si="687"/>
        <v>-</v>
      </c>
      <c r="JX83" s="5" t="b" cm="1">
        <f t="array" aca="1" ref="JX83" ca="1">IF(OR(JY83:KF83&lt;&gt;"-"),TRUE,"-")</f>
        <v>1</v>
      </c>
      <c r="JY83" s="237">
        <f t="shared" ref="JY83:KF86" ca="1" si="698">OFFSET(JY83,-1,0)</f>
        <v>2</v>
      </c>
      <c r="JZ83" s="237">
        <f t="shared" ca="1" si="698"/>
        <v>2</v>
      </c>
      <c r="KA83" s="237">
        <f t="shared" ca="1" si="698"/>
        <v>2</v>
      </c>
      <c r="KB83" s="237">
        <f t="shared" ca="1" si="698"/>
        <v>2</v>
      </c>
      <c r="KC83" s="237">
        <f t="shared" ca="1" si="698"/>
        <v>2</v>
      </c>
      <c r="KD83" s="237">
        <f t="shared" ca="1" si="698"/>
        <v>2</v>
      </c>
      <c r="KE83" s="237">
        <f t="shared" ca="1" si="698"/>
        <v>2</v>
      </c>
      <c r="KF83" s="237">
        <f t="shared" ca="1" si="698"/>
        <v>2</v>
      </c>
      <c r="KG83" s="5" t="str">
        <f t="array" aca="1" ref="KG83" ca="1">IF(OR(KH83:KN83&lt;&gt;"-"),TRUE,"-")</f>
        <v>-</v>
      </c>
      <c r="KH83" s="19" t="str">
        <f t="shared" ca="1" si="689"/>
        <v>-</v>
      </c>
      <c r="KI83" s="19" t="str">
        <f t="shared" ca="1" si="689"/>
        <v>-</v>
      </c>
      <c r="KJ83" s="19" t="str">
        <f t="shared" ca="1" si="689"/>
        <v>-</v>
      </c>
      <c r="KK83" s="19" t="str">
        <f t="shared" ca="1" si="689"/>
        <v>-</v>
      </c>
      <c r="KL83" s="19" t="str">
        <f t="shared" ca="1" si="689"/>
        <v>-</v>
      </c>
      <c r="KM83" s="19" t="str">
        <f t="shared" ca="1" si="689"/>
        <v>-</v>
      </c>
      <c r="KN83" s="19" t="str">
        <f t="shared" ca="1" si="689"/>
        <v>-</v>
      </c>
      <c r="KO83" s="19" t="b">
        <f t="shared" ca="1" si="689"/>
        <v>0</v>
      </c>
      <c r="KP83" s="144">
        <f t="shared" ca="1" si="670"/>
        <v>2</v>
      </c>
      <c r="KQ83" s="19">
        <f t="shared" ca="1" si="689"/>
        <v>2</v>
      </c>
      <c r="KR83" s="19" t="b">
        <f t="shared" ca="1" si="689"/>
        <v>0</v>
      </c>
      <c r="KS83" s="19" t="str">
        <f t="shared" ca="1" si="689"/>
        <v>-</v>
      </c>
      <c r="KT83" s="5" t="str">
        <f t="shared" ca="1" si="671"/>
        <v>-</v>
      </c>
      <c r="KU83" s="5" t="str">
        <f t="shared" ca="1" si="671"/>
        <v>-</v>
      </c>
      <c r="KV83" s="5" t="str">
        <f t="shared" ca="1" si="671"/>
        <v>-</v>
      </c>
      <c r="KW83" s="5" t="str">
        <f t="shared" ca="1" si="671"/>
        <v>-</v>
      </c>
      <c r="KX83" s="19" t="b">
        <f t="shared" ca="1" si="690"/>
        <v>0</v>
      </c>
      <c r="KY83" s="19" t="str">
        <f t="shared" ca="1" si="690"/>
        <v>-</v>
      </c>
      <c r="KZ83" s="19" t="str">
        <f ca="1">OFFSET(KZ$5,$B83,0)</f>
        <v>-</v>
      </c>
      <c r="LA83" s="19" t="b">
        <f ca="1">OFFSET(LA$5,$B83,0)</f>
        <v>1</v>
      </c>
      <c r="LB83" s="19">
        <f t="shared" ca="1" si="690"/>
        <v>0.75</v>
      </c>
      <c r="LC83" s="19">
        <f t="shared" ca="1" si="690"/>
        <v>0.75</v>
      </c>
      <c r="LD83" s="19">
        <f t="shared" ca="1" si="690"/>
        <v>0.99</v>
      </c>
      <c r="LE83" s="19">
        <f t="shared" ca="1" si="690"/>
        <v>0.5</v>
      </c>
      <c r="LF83" s="19">
        <f t="shared" ca="1" si="690"/>
        <v>0</v>
      </c>
      <c r="LG83" s="19">
        <f t="shared" ca="1" si="690"/>
        <v>0</v>
      </c>
      <c r="LH83" s="19" t="str">
        <f t="shared" ca="1" si="690"/>
        <v>-</v>
      </c>
      <c r="LI83" s="19" t="str">
        <f t="shared" ca="1" si="690"/>
        <v>-</v>
      </c>
      <c r="LJ83" s="19" t="str">
        <f t="shared" ca="1" si="690"/>
        <v>-</v>
      </c>
      <c r="LK83" s="5">
        <f t="shared" ca="1" si="673"/>
        <v>1</v>
      </c>
      <c r="LL83" s="9"/>
      <c r="LM83" s="19">
        <f t="shared" ca="1" si="690"/>
        <v>70</v>
      </c>
      <c r="LN83" s="19">
        <f t="shared" ca="1" si="674"/>
        <v>50</v>
      </c>
      <c r="LO83" s="19">
        <f t="shared" ca="1" si="674"/>
        <v>80</v>
      </c>
      <c r="LP83" s="19">
        <f t="shared" ca="1" si="674"/>
        <v>50</v>
      </c>
      <c r="LQ83" s="5" t="b" cm="1">
        <f t="array" aca="1" ref="LQ83" ca="1">INDEX(i.meatgrid,$Q83,LQ$7)</f>
        <v>0</v>
      </c>
      <c r="LR83" s="5" t="b" cm="1">
        <f t="array" aca="1" ref="LR83" ca="1">INDEX(i.meatgrid,$Q83,LR$7)</f>
        <v>0</v>
      </c>
      <c r="LS83" s="5" t="str" cm="1">
        <f t="array" aca="1" ref="LS83" ca="1">INDEX(i.meatgrid,$Q83,LS$7)</f>
        <v>-</v>
      </c>
      <c r="LT83" s="5" cm="1">
        <f t="array" aca="1" ref="LT83" ca="1">INDEX(i.meatgrid,$Q83,LT$7)</f>
        <v>40</v>
      </c>
      <c r="LU83" s="19">
        <f t="shared" ca="1" si="675"/>
        <v>1</v>
      </c>
      <c r="LV83" s="5">
        <f t="shared" ca="1" si="676"/>
        <v>1</v>
      </c>
      <c r="LW83" s="5" cm="1">
        <f t="array" aca="1" ref="LW83" ca="1">INDEX(i.meatgrid,$Q83,LW$7)</f>
        <v>1</v>
      </c>
      <c r="LX83" s="5" cm="1">
        <f t="array" aca="1" ref="LX83" ca="1">INDEX(i.meatgrid,$Q83,LX$7)</f>
        <v>0</v>
      </c>
      <c r="LY83" s="5" cm="1">
        <f t="array" aca="1" ref="LY83" ca="1">INDEX(i.meatgrid,$Q83,LY$7)</f>
        <v>0</v>
      </c>
      <c r="LZ83" s="5" cm="1">
        <f t="array" aca="1" ref="LZ83" ca="1">INDEX(i.meatgrid,$Q83,LZ$7)</f>
        <v>0</v>
      </c>
      <c r="MA83" s="5" cm="1">
        <f t="array" aca="1" ref="MA83" ca="1">INDEX(i.meatgrid,$Q83,MA$7)</f>
        <v>0</v>
      </c>
      <c r="MB83" s="5" cm="1">
        <f t="array" aca="1" ref="MB83" ca="1">INDEX(i.meatgrid,$Q83,MB$7)</f>
        <v>1</v>
      </c>
      <c r="MC83" s="5" cm="1">
        <f t="array" aca="1" ref="MC83" ca="1">INDEX(i.meatgrid,$Q83,MC$7)</f>
        <v>1</v>
      </c>
      <c r="MD83" s="5" cm="1">
        <f t="array" aca="1" ref="MD83" ca="1">INDEX(i.meatgrid,$Q83,MD$7)</f>
        <v>1</v>
      </c>
      <c r="ME83" s="19">
        <f t="shared" ca="1" si="677"/>
        <v>1</v>
      </c>
      <c r="MF83" s="9"/>
      <c r="MG83" s="19" t="b">
        <f t="shared" ca="1" si="678"/>
        <v>0</v>
      </c>
      <c r="MH83" s="19" t="b">
        <f t="shared" ca="1" si="678"/>
        <v>0</v>
      </c>
      <c r="MI83" s="19">
        <f t="shared" ca="1" si="678"/>
        <v>1</v>
      </c>
      <c r="MJ83" s="19">
        <f t="shared" ca="1" si="678"/>
        <v>0.75</v>
      </c>
      <c r="MK83" s="19">
        <f t="shared" ca="1" si="678"/>
        <v>0.75</v>
      </c>
      <c r="ML83" s="19">
        <f t="shared" ca="1" si="678"/>
        <v>0.8</v>
      </c>
      <c r="MM83" s="19">
        <f t="shared" ca="1" si="678"/>
        <v>0.82499999999999996</v>
      </c>
      <c r="MN83" s="19">
        <f t="shared" ca="1" si="678"/>
        <v>0.875</v>
      </c>
      <c r="MO83" s="19">
        <f t="shared" ca="1" si="678"/>
        <v>0.9</v>
      </c>
      <c r="MP83" s="19">
        <f t="shared" ca="1" si="678"/>
        <v>1</v>
      </c>
      <c r="MQ83" s="19">
        <f t="shared" ca="1" si="678"/>
        <v>0.875</v>
      </c>
      <c r="MR83" s="19" t="b">
        <f t="shared" ca="1" si="678"/>
        <v>1</v>
      </c>
      <c r="MS83" s="19">
        <f t="shared" ca="1" si="678"/>
        <v>74.989999999999995</v>
      </c>
      <c r="MT83" s="19" t="str">
        <f t="shared" ca="1" si="678"/>
        <v>-</v>
      </c>
      <c r="MU83" s="19" t="str">
        <f t="shared" ca="1" si="678"/>
        <v>-</v>
      </c>
      <c r="MV83" s="19" t="str">
        <f t="shared" ca="1" si="678"/>
        <v>-</v>
      </c>
      <c r="MW83" s="19" t="str">
        <f t="shared" ca="1" si="679"/>
        <v>-</v>
      </c>
      <c r="MX83" s="19" t="str">
        <f t="shared" ca="1" si="679"/>
        <v>-</v>
      </c>
      <c r="MY83" s="19" t="str">
        <f t="shared" ca="1" si="679"/>
        <v>-</v>
      </c>
      <c r="MZ83" s="19" t="str">
        <f t="shared" ca="1" si="679"/>
        <v>-</v>
      </c>
      <c r="NA83" s="19">
        <f t="shared" ca="1" si="679"/>
        <v>36.99</v>
      </c>
      <c r="NB83" s="19">
        <f t="shared" ca="1" si="679"/>
        <v>36.99</v>
      </c>
      <c r="NC83" s="19" t="str">
        <f t="shared" ca="1" si="679"/>
        <v>-</v>
      </c>
      <c r="ND83" s="19" t="str">
        <f t="shared" ca="1" si="679"/>
        <v>-</v>
      </c>
      <c r="NE83" s="19" t="str">
        <f t="shared" ca="1" si="679"/>
        <v>-</v>
      </c>
      <c r="NF83" s="19" t="str">
        <f t="shared" ca="1" si="679"/>
        <v>-</v>
      </c>
      <c r="NG83" s="19" t="str">
        <f t="shared" ca="1" si="679"/>
        <v>-</v>
      </c>
      <c r="NH83" s="19">
        <f t="shared" ca="1" si="679"/>
        <v>49.99</v>
      </c>
      <c r="NI83" s="19">
        <f t="shared" ca="1" si="679"/>
        <v>49.99</v>
      </c>
      <c r="NJ83" s="19">
        <f t="shared" ca="1" si="679"/>
        <v>49.99</v>
      </c>
      <c r="NK83" s="19">
        <f t="shared" ca="1" si="679"/>
        <v>49.99</v>
      </c>
      <c r="NL83" s="19">
        <f t="shared" ca="1" si="679"/>
        <v>49.99</v>
      </c>
      <c r="NM83" s="19">
        <f t="shared" ca="1" si="679"/>
        <v>49.99</v>
      </c>
      <c r="NN83" s="19">
        <f t="shared" ca="1" si="679"/>
        <v>49.99</v>
      </c>
      <c r="NO83" s="19">
        <f t="shared" ca="1" si="679"/>
        <v>49.99</v>
      </c>
      <c r="NP83" s="19">
        <f t="shared" ca="1" si="679"/>
        <v>412.99</v>
      </c>
      <c r="NQ83" s="19">
        <f t="shared" ca="1" si="679"/>
        <v>412.99</v>
      </c>
      <c r="NR83" s="19" t="str">
        <f t="shared" ca="1" si="679"/>
        <v>-</v>
      </c>
      <c r="NS83" s="19" t="str">
        <f t="shared" ca="1" si="679"/>
        <v>-</v>
      </c>
      <c r="NT83" s="19" t="str">
        <f t="shared" ca="1" si="679"/>
        <v>-</v>
      </c>
      <c r="NU83" s="19" t="str">
        <f t="shared" ca="1" si="679"/>
        <v>-</v>
      </c>
      <c r="NV83" s="19" t="str">
        <f t="shared" ca="1" si="679"/>
        <v>-</v>
      </c>
      <c r="NW83" s="19">
        <f t="shared" ca="1" si="679"/>
        <v>6.8900000000000006</v>
      </c>
      <c r="NX83" s="19">
        <f t="shared" ca="1" si="679"/>
        <v>6.8900000000000006</v>
      </c>
      <c r="NY83" s="19">
        <f t="shared" ca="1" si="679"/>
        <v>6.8900000000000006</v>
      </c>
      <c r="NZ83" s="19">
        <f t="shared" ca="1" si="679"/>
        <v>6.8900000000000006</v>
      </c>
      <c r="OA83" s="19">
        <f t="shared" ca="1" si="679"/>
        <v>6.8900000000000006</v>
      </c>
      <c r="OB83" s="19">
        <f t="shared" ca="1" si="679"/>
        <v>6.8900000000000006</v>
      </c>
      <c r="OC83" s="19">
        <f t="shared" ca="1" si="679"/>
        <v>6.8900000000000006</v>
      </c>
      <c r="OD83" s="19">
        <f t="shared" ca="1" si="679"/>
        <v>6.8900000000000006</v>
      </c>
      <c r="OE83" s="19">
        <f t="shared" ca="1" si="679"/>
        <v>346.99</v>
      </c>
      <c r="OF83" s="19">
        <f t="shared" ca="1" si="679"/>
        <v>346.99</v>
      </c>
      <c r="OG83" s="19" t="str">
        <f t="shared" ca="1" si="679"/>
        <v>-</v>
      </c>
      <c r="OH83" s="19" t="str">
        <f t="shared" ca="1" si="679"/>
        <v>-</v>
      </c>
      <c r="OI83" s="19" t="str">
        <f t="shared" ca="1" si="679"/>
        <v>-</v>
      </c>
      <c r="OJ83" s="19" t="str">
        <f t="shared" ca="1" si="679"/>
        <v>-</v>
      </c>
      <c r="OK83" s="19" t="str">
        <f t="shared" ca="1" si="679"/>
        <v>-</v>
      </c>
      <c r="OL83" s="19">
        <f t="shared" ca="1" si="679"/>
        <v>0</v>
      </c>
      <c r="OM83" s="24">
        <v>0</v>
      </c>
    </row>
    <row r="84" spans="1:403" outlineLevel="2">
      <c r="A84" s="21">
        <f t="shared" si="156"/>
        <v>79</v>
      </c>
      <c r="B84" s="222">
        <f t="shared" ca="1" si="691"/>
        <v>76</v>
      </c>
      <c r="C84">
        <v>203</v>
      </c>
      <c r="D84" s="144" t="str">
        <f t="shared" ca="1" si="640"/>
        <v>GSM</v>
      </c>
      <c r="E84" t="b">
        <f t="shared" ca="1" si="641"/>
        <v>1</v>
      </c>
      <c r="F84" t="b">
        <v>0</v>
      </c>
      <c r="G84" t="b">
        <f t="shared" ca="1" si="642"/>
        <v>1</v>
      </c>
      <c r="H84" s="237">
        <f t="shared" ca="1" si="692"/>
        <v>2</v>
      </c>
      <c r="I84" s="237">
        <f t="shared" ca="1" si="692"/>
        <v>1</v>
      </c>
      <c r="J84" s="237" t="str">
        <f t="shared" ca="1" si="692"/>
        <v/>
      </c>
      <c r="K84" s="237">
        <f t="shared" ca="1" si="692"/>
        <v>2</v>
      </c>
      <c r="L84" s="237">
        <f t="shared" ca="1" si="680"/>
        <v>2</v>
      </c>
      <c r="M84" s="237">
        <f t="shared" ca="1" si="680"/>
        <v>2</v>
      </c>
      <c r="N84" s="237">
        <f t="shared" ca="1" si="680"/>
        <v>3</v>
      </c>
      <c r="O84" s="237">
        <f t="shared" ca="1" si="680"/>
        <v>1</v>
      </c>
      <c r="P84" s="237">
        <f t="shared" ca="1" si="680"/>
        <v>1</v>
      </c>
      <c r="Q84" s="237">
        <f t="shared" ca="1" si="680"/>
        <v>5</v>
      </c>
      <c r="R84" s="237">
        <f t="shared" ca="1" si="680"/>
        <v>1</v>
      </c>
      <c r="S84" s="237">
        <f t="shared" ca="1" si="680"/>
        <v>1</v>
      </c>
      <c r="T84" s="237">
        <f t="shared" ca="1" si="680"/>
        <v>1</v>
      </c>
      <c r="U84" s="275"/>
      <c r="V84" s="275"/>
      <c r="W84" s="237">
        <f t="shared" ca="1" si="681"/>
        <v>0</v>
      </c>
      <c r="X84" s="275"/>
      <c r="Y84" s="275">
        <f t="shared" ca="1" si="682"/>
        <v>0</v>
      </c>
      <c r="Z84" s="275">
        <f t="shared" ca="1" si="682"/>
        <v>0</v>
      </c>
      <c r="AA84" s="275">
        <f t="shared" ca="1" si="682"/>
        <v>0</v>
      </c>
      <c r="AB84" s="275">
        <f t="shared" ca="1" si="682"/>
        <v>0</v>
      </c>
      <c r="AC84" s="275">
        <f t="shared" ca="1" si="682"/>
        <v>0</v>
      </c>
      <c r="AD84" s="275">
        <f t="shared" ca="1" si="682"/>
        <v>0</v>
      </c>
      <c r="AE84" s="275">
        <f t="shared" ca="1" si="682"/>
        <v>0</v>
      </c>
      <c r="AF84" s="144">
        <f ca="1">INDEX(CHOOSE($N84,DataAutumn!i.AdultDrys,DataWinter!i.AdultDrys,DataSpring!i.AdultDrys),1,$M84)</f>
        <v>3</v>
      </c>
      <c r="AG84" s="5">
        <f t="shared" ca="1" si="643"/>
        <v>2</v>
      </c>
      <c r="AH84" s="5">
        <f t="shared" ca="1" si="643"/>
        <v>0</v>
      </c>
      <c r="AI84" s="5">
        <f t="shared" ca="1" si="644"/>
        <v>1</v>
      </c>
      <c r="AJ84">
        <f t="shared" ca="1" si="645"/>
        <v>3</v>
      </c>
      <c r="AL84" s="231" t="str">
        <f ca="1">TEXT(LEFT(OFFSET(AL84,-1,0),5)+1,"00000")&amp;MID(OFFSET(AL84,-1,0),6,FIND(" ",OFFSET(AL84,-1,0),7)-5)
&amp; $D84           &amp; IF($IG84=0," FWM","")&amp;IF($IG84=1," MWM","")&amp;IF($IG84=5," Mat","")&amp;IF($IH84=TRUE,"&amp;BBT","    ")          &amp; " Day"&amp;INDEX(i.DOY,$N84,1)
&amp; " Scan"&amp;TEXT($O84,"0")        &amp;" "&amp; INDEX(DataMaster!$B$98:$B$103,$Q84,0)
&amp; " WP"&amp;TEXT($LU84*100,"000p")           &amp; " MP"&amp;TEXT($LV84*100,"000p")           &amp; " GP"&amp;TEXT($ME84*100,"000p")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3"/>
        <v>-</v>
      </c>
      <c r="AP84" s="237" t="str">
        <f t="shared" ca="1" si="693"/>
        <v>-</v>
      </c>
      <c r="AQ84" s="237" t="str">
        <f t="shared" ca="1" si="693"/>
        <v>-</v>
      </c>
      <c r="AR84" s="237" t="str">
        <f t="shared" ca="1" si="693"/>
        <v>-</v>
      </c>
      <c r="AS84" s="237" t="str">
        <f t="shared" ca="1" si="693"/>
        <v>-</v>
      </c>
      <c r="AT84" s="237" t="str">
        <f t="shared" ca="1" si="693"/>
        <v>-</v>
      </c>
      <c r="AU84" s="237" t="str">
        <f t="shared" ca="1" si="693"/>
        <v>-</v>
      </c>
      <c r="AV84" s="237" t="str">
        <f t="shared" ca="1" si="693"/>
        <v>-</v>
      </c>
      <c r="AW84" s="9"/>
      <c r="AX84" s="5" t="b">
        <f t="shared" ca="1" si="646"/>
        <v>0</v>
      </c>
      <c r="AY84" s="5" t="str">
        <f t="shared" ca="1" si="646"/>
        <v>-</v>
      </c>
      <c r="AZ84" s="5" t="b">
        <f t="shared" ca="1" si="646"/>
        <v>0</v>
      </c>
      <c r="BA84" s="5" t="b">
        <f t="shared" ca="1" si="646"/>
        <v>1</v>
      </c>
      <c r="BB84" s="5" t="b">
        <f t="shared" ca="1" si="646"/>
        <v>1</v>
      </c>
      <c r="BC84" s="144">
        <f t="shared" ca="1" si="646"/>
        <v>0</v>
      </c>
      <c r="BD84" s="19" t="b">
        <f t="shared" ca="1" si="647"/>
        <v>1</v>
      </c>
      <c r="BE84" s="9"/>
      <c r="BF84" s="5" t="str">
        <f t="shared" ca="1" si="648"/>
        <v>-</v>
      </c>
      <c r="BG84" s="19" t="str">
        <f t="shared" ca="1" si="649"/>
        <v>-</v>
      </c>
      <c r="BH84" s="19" t="str">
        <f t="shared" ca="1" si="649"/>
        <v>-</v>
      </c>
      <c r="BI84" s="19" t="str">
        <f t="shared" ca="1" si="649"/>
        <v>-</v>
      </c>
      <c r="BJ84" s="5" t="str">
        <f t="shared" ca="1" si="650"/>
        <v>-</v>
      </c>
      <c r="BK84" s="19" t="str">
        <f t="shared" ca="1" si="651"/>
        <v>-</v>
      </c>
      <c r="BL84" s="5" t="str">
        <f t="shared" ca="1" si="652"/>
        <v>-</v>
      </c>
      <c r="BM84" s="19" t="str">
        <f t="shared" ca="1" si="653"/>
        <v>-</v>
      </c>
      <c r="BN84" s="19" t="str">
        <f t="shared" ca="1" si="653"/>
        <v>-</v>
      </c>
      <c r="BO84" s="19" t="str">
        <f t="shared" ca="1" si="653"/>
        <v>-</v>
      </c>
      <c r="BP84" s="5" t="str">
        <f t="shared" ca="1" si="654"/>
        <v>-</v>
      </c>
      <c r="BQ84" s="9"/>
      <c r="BR84" s="19" t="str">
        <f t="shared" ca="1" si="655"/>
        <v>-</v>
      </c>
      <c r="BS84" s="19" t="str">
        <f t="shared" ca="1" si="655"/>
        <v>-</v>
      </c>
      <c r="BT84" s="19" t="str">
        <f t="shared" ca="1" si="655"/>
        <v>-</v>
      </c>
      <c r="BU84" s="19" t="str">
        <f t="shared" ca="1" si="655"/>
        <v>-</v>
      </c>
      <c r="BV84" s="19" t="str">
        <f t="shared" ca="1" si="655"/>
        <v>-</v>
      </c>
      <c r="BW84" s="19" t="str">
        <f t="shared" ca="1" si="655"/>
        <v>-</v>
      </c>
      <c r="BX84" s="19" t="str">
        <f t="shared" ca="1" si="655"/>
        <v>-</v>
      </c>
      <c r="BY84" s="19" t="str">
        <f t="shared" ca="1" si="655"/>
        <v>-</v>
      </c>
      <c r="BZ84" s="19" t="str">
        <f t="shared" ca="1" si="655"/>
        <v>-</v>
      </c>
      <c r="CA84" s="19" t="str">
        <f t="shared" ca="1" si="655"/>
        <v>-</v>
      </c>
      <c r="CB84" s="9"/>
      <c r="CC84" s="237" t="b">
        <f t="shared" ref="CC84:CG86" ca="1" si="699">OFFSET(CC84,-1,0)</f>
        <v>1</v>
      </c>
      <c r="CD84" s="12" t="b">
        <v>0</v>
      </c>
      <c r="CE84" s="237" t="b">
        <f t="shared" ca="1" si="699"/>
        <v>1</v>
      </c>
      <c r="CF84" s="251">
        <f t="shared" ca="1" si="694"/>
        <v>2235103</v>
      </c>
      <c r="CG84" s="237" t="b">
        <f t="shared" ca="1" si="699"/>
        <v>0</v>
      </c>
      <c r="CH84" s="12" t="s">
        <v>34</v>
      </c>
      <c r="CI84" s="19" t="b">
        <f t="shared" ca="1" si="683"/>
        <v>1</v>
      </c>
      <c r="CJ84" s="237">
        <f t="shared" ca="1" si="695"/>
        <v>2235104</v>
      </c>
      <c r="CK84" s="19" t="str">
        <f t="shared" ca="1" si="683"/>
        <v>-</v>
      </c>
      <c r="CL84" s="19">
        <f t="shared" ca="1" si="683"/>
        <v>1</v>
      </c>
      <c r="CM84" s="19">
        <f t="shared" ca="1" si="683"/>
        <v>1</v>
      </c>
      <c r="CN84" s="9"/>
      <c r="CO84" s="444">
        <f t="shared" ca="1" si="657"/>
        <v>652</v>
      </c>
      <c r="CP84" s="444">
        <f t="shared" ca="1" si="657"/>
        <v>686</v>
      </c>
      <c r="CQ84" s="444">
        <f t="shared" ca="1" si="657"/>
        <v>721</v>
      </c>
      <c r="CR84" s="152">
        <f t="shared" ca="1" si="658"/>
        <v>378</v>
      </c>
      <c r="CS84" s="152">
        <f t="shared" ca="1" si="658"/>
        <v>413</v>
      </c>
      <c r="CT84" s="152">
        <f t="shared" ca="1" si="658"/>
        <v>448</v>
      </c>
      <c r="CU84" s="19" t="str">
        <f t="shared" ca="1" si="659"/>
        <v>-</v>
      </c>
      <c r="CV84" s="12" t="b">
        <v>0</v>
      </c>
      <c r="CW84" s="12" t="b">
        <v>0</v>
      </c>
      <c r="CX84" s="12" t="b">
        <v>0</v>
      </c>
      <c r="CY84" s="12" t="b">
        <v>0</v>
      </c>
      <c r="CZ84" s="19" t="b">
        <f t="shared" ca="1" si="659"/>
        <v>1</v>
      </c>
      <c r="DA84" s="19">
        <f t="shared" ca="1" si="659"/>
        <v>0</v>
      </c>
      <c r="DB84" s="19">
        <f t="shared" ca="1" si="659"/>
        <v>0</v>
      </c>
      <c r="DC84" s="19">
        <f t="shared" ca="1" si="659"/>
        <v>0</v>
      </c>
      <c r="DD84" s="19">
        <f t="shared" ca="1" si="659"/>
        <v>0</v>
      </c>
      <c r="DE84" s="19">
        <f t="shared" ca="1" si="659"/>
        <v>0</v>
      </c>
      <c r="DF84" s="19">
        <f t="shared" ca="1" si="659"/>
        <v>0</v>
      </c>
      <c r="DG84" s="19">
        <f t="shared" ca="1" si="659"/>
        <v>0</v>
      </c>
      <c r="DH84" s="19">
        <f t="shared" ca="1" si="659"/>
        <v>0</v>
      </c>
      <c r="DI84" s="19">
        <f t="shared" ca="1" si="659"/>
        <v>0</v>
      </c>
      <c r="DJ84" s="19">
        <f t="shared" ca="1" si="659"/>
        <v>0</v>
      </c>
      <c r="DK84" s="19">
        <f t="shared" ca="1" si="659"/>
        <v>0</v>
      </c>
      <c r="DL84" s="19">
        <f t="shared" ca="1" si="660"/>
        <v>0</v>
      </c>
      <c r="DM84" s="12">
        <v>3</v>
      </c>
      <c r="DN84" s="12">
        <v>3</v>
      </c>
      <c r="DO84" s="19">
        <f t="shared" ca="1" si="696"/>
        <v>0</v>
      </c>
      <c r="DP84" s="12">
        <v>1</v>
      </c>
      <c r="DQ84" s="12">
        <v>-1</v>
      </c>
      <c r="DR84" s="19" t="str">
        <f t="shared" ca="1" si="660"/>
        <v>-</v>
      </c>
      <c r="DS84" s="19" t="str">
        <f t="shared" ca="1" si="660"/>
        <v>-</v>
      </c>
      <c r="DT84" s="19" t="str">
        <f t="shared" ca="1" si="660"/>
        <v>-</v>
      </c>
      <c r="DU84" s="251">
        <f t="shared" ca="1" si="684"/>
        <v>0</v>
      </c>
      <c r="DV84" s="251">
        <f t="shared" si="697"/>
        <v>1</v>
      </c>
      <c r="DW84" s="251">
        <f t="shared" si="685"/>
        <v>-1</v>
      </c>
      <c r="DX84" s="19" t="str">
        <f t="shared" ca="1" si="660"/>
        <v>-</v>
      </c>
      <c r="DY84" s="19" t="str">
        <f t="shared" ca="1" si="660"/>
        <v>-</v>
      </c>
      <c r="DZ84" s="19" t="str">
        <f t="shared" ca="1" si="660"/>
        <v>-</v>
      </c>
      <c r="EA84" s="19" t="str">
        <f t="shared" ca="1" si="660"/>
        <v>-</v>
      </c>
      <c r="EB84" s="19" t="str">
        <f t="shared" ca="1" si="660"/>
        <v>-</v>
      </c>
      <c r="EC84" s="19" t="str">
        <f t="shared" ca="1" si="660"/>
        <v>-</v>
      </c>
      <c r="ED84" s="19">
        <f t="shared" ca="1" si="660"/>
        <v>0</v>
      </c>
      <c r="EE84" s="19">
        <f t="shared" ca="1" si="660"/>
        <v>0</v>
      </c>
      <c r="EF84" s="19">
        <f t="shared" ca="1" si="660"/>
        <v>0</v>
      </c>
      <c r="EG84" s="19">
        <f t="shared" ca="1" si="660"/>
        <v>0</v>
      </c>
      <c r="EH84" s="19">
        <f t="shared" ca="1" si="660"/>
        <v>0</v>
      </c>
      <c r="EI84" s="19">
        <f t="shared" ca="1" si="660"/>
        <v>0</v>
      </c>
      <c r="EJ84" s="19">
        <f t="shared" ca="1" si="660"/>
        <v>0</v>
      </c>
      <c r="EK84" s="19">
        <f t="shared" ca="1" si="660"/>
        <v>0</v>
      </c>
      <c r="EL84" s="19">
        <f t="shared" ca="1" si="660"/>
        <v>0</v>
      </c>
      <c r="EM84" s="19">
        <f t="shared" ca="1" si="660"/>
        <v>0</v>
      </c>
      <c r="EN84" s="19">
        <f t="shared" ca="1" si="660"/>
        <v>0</v>
      </c>
      <c r="EO84" s="19">
        <f t="shared" ca="1" si="660"/>
        <v>0</v>
      </c>
      <c r="EP84" s="19">
        <f t="shared" ca="1" si="660"/>
        <v>0</v>
      </c>
      <c r="EQ84" s="19">
        <f t="shared" ca="1" si="660"/>
        <v>0</v>
      </c>
      <c r="ER84" s="19">
        <f t="shared" ca="1" si="660"/>
        <v>0</v>
      </c>
      <c r="ES84" s="19">
        <f t="shared" ca="1" si="660"/>
        <v>0</v>
      </c>
      <c r="ET84" s="19">
        <f t="shared" ca="1" si="661"/>
        <v>0</v>
      </c>
      <c r="EU84" s="19">
        <f t="shared" ca="1" si="661"/>
        <v>0</v>
      </c>
      <c r="EV84" s="19">
        <f t="shared" ca="1" si="661"/>
        <v>0</v>
      </c>
      <c r="EW84" s="19">
        <f t="shared" ca="1" si="661"/>
        <v>0</v>
      </c>
      <c r="EX84" s="19">
        <f t="shared" ca="1" si="661"/>
        <v>0</v>
      </c>
      <c r="EY84" s="19">
        <f t="shared" ca="1" si="661"/>
        <v>0</v>
      </c>
      <c r="EZ84" s="19">
        <f t="shared" ca="1" si="661"/>
        <v>0</v>
      </c>
      <c r="FA84" s="19">
        <f t="shared" ca="1" si="661"/>
        <v>0</v>
      </c>
      <c r="FB84" s="19">
        <f t="shared" ca="1" si="661"/>
        <v>0</v>
      </c>
      <c r="FC84" s="19">
        <f t="shared" ca="1" si="661"/>
        <v>0</v>
      </c>
      <c r="FD84" s="19">
        <f t="shared" ca="1" si="661"/>
        <v>0</v>
      </c>
      <c r="FE84" s="19">
        <f t="shared" ca="1" si="661"/>
        <v>0</v>
      </c>
      <c r="FF84" s="19">
        <f t="shared" ca="1" si="661"/>
        <v>0</v>
      </c>
      <c r="FG84" s="19">
        <f t="shared" ca="1" si="661"/>
        <v>0</v>
      </c>
      <c r="FH84" s="19">
        <f t="shared" ca="1" si="661"/>
        <v>0</v>
      </c>
      <c r="FI84" s="19">
        <f t="shared" ca="1" si="661"/>
        <v>0</v>
      </c>
      <c r="FJ84" s="19">
        <f t="shared" ca="1" si="662"/>
        <v>0</v>
      </c>
      <c r="FK84" s="19">
        <f t="shared" ca="1" si="662"/>
        <v>0</v>
      </c>
      <c r="FL84" s="19">
        <f t="shared" ca="1" si="662"/>
        <v>0</v>
      </c>
      <c r="FM84" s="19">
        <f t="shared" ca="1" si="662"/>
        <v>0</v>
      </c>
      <c r="FN84" s="19">
        <f t="shared" ca="1" si="662"/>
        <v>0</v>
      </c>
      <c r="FO84" s="19">
        <f t="shared" ca="1" si="662"/>
        <v>0</v>
      </c>
      <c r="FP84" s="19">
        <f t="shared" ca="1" si="662"/>
        <v>0</v>
      </c>
      <c r="FQ84" s="19">
        <f t="shared" ca="1" si="662"/>
        <v>0</v>
      </c>
      <c r="FR84" s="19">
        <f t="shared" ca="1" si="662"/>
        <v>0</v>
      </c>
      <c r="FS84" s="19">
        <f t="shared" ca="1" si="662"/>
        <v>0</v>
      </c>
      <c r="FT84" s="19">
        <f t="shared" ca="1" si="662"/>
        <v>0</v>
      </c>
      <c r="FU84" s="19">
        <f t="shared" ca="1" si="662"/>
        <v>0</v>
      </c>
      <c r="FV84" s="19">
        <f t="shared" ca="1" si="662"/>
        <v>0</v>
      </c>
      <c r="FW84" s="19">
        <f t="shared" ca="1" si="662"/>
        <v>0</v>
      </c>
      <c r="FX84" s="19">
        <f t="shared" ca="1" si="662"/>
        <v>0</v>
      </c>
      <c r="FY84" s="19">
        <f t="shared" ca="1" si="662"/>
        <v>0</v>
      </c>
      <c r="FZ84" s="19">
        <f t="shared" ca="1" si="662"/>
        <v>0</v>
      </c>
      <c r="GA84" s="19">
        <f t="shared" ca="1" si="662"/>
        <v>0</v>
      </c>
      <c r="GB84" s="19">
        <f t="shared" ca="1" si="662"/>
        <v>0</v>
      </c>
      <c r="GC84" s="19">
        <f t="shared" ca="1" si="662"/>
        <v>0</v>
      </c>
      <c r="GD84" s="19">
        <f t="shared" ca="1" si="662"/>
        <v>0</v>
      </c>
      <c r="GE84" s="19">
        <f t="shared" ca="1" si="662"/>
        <v>0</v>
      </c>
      <c r="GF84" s="19">
        <f t="shared" ca="1" si="662"/>
        <v>0</v>
      </c>
      <c r="GG84" s="19">
        <f t="shared" ca="1" si="662"/>
        <v>0</v>
      </c>
      <c r="GH84" s="19">
        <f t="shared" ca="1" si="662"/>
        <v>0</v>
      </c>
      <c r="GI84" s="19">
        <f t="shared" ca="1" si="662"/>
        <v>0</v>
      </c>
      <c r="GJ84" s="19">
        <f t="shared" ca="1" si="662"/>
        <v>0</v>
      </c>
      <c r="GK84" s="19">
        <f t="shared" ca="1" si="662"/>
        <v>0</v>
      </c>
      <c r="GL84" s="19">
        <f t="shared" ca="1" si="662"/>
        <v>0</v>
      </c>
      <c r="GM84" s="19">
        <f t="shared" ca="1" si="662"/>
        <v>0</v>
      </c>
      <c r="GN84" s="19">
        <f t="shared" ca="1" si="662"/>
        <v>0</v>
      </c>
      <c r="GO84" s="19">
        <f t="shared" ca="1" si="662"/>
        <v>0</v>
      </c>
      <c r="GP84" s="19">
        <f t="shared" ca="1" si="662"/>
        <v>0</v>
      </c>
      <c r="GQ84" s="19">
        <f t="shared" ca="1" si="662"/>
        <v>0</v>
      </c>
      <c r="GR84" s="19">
        <f t="shared" ca="1" si="662"/>
        <v>0</v>
      </c>
      <c r="GS84" s="19">
        <f t="shared" ca="1" si="662"/>
        <v>0</v>
      </c>
      <c r="GT84" s="19">
        <f t="shared" ca="1" si="662"/>
        <v>0</v>
      </c>
      <c r="GU84" s="19">
        <f t="shared" ca="1" si="662"/>
        <v>0</v>
      </c>
      <c r="GV84" s="19">
        <f t="shared" ca="1" si="662"/>
        <v>0</v>
      </c>
      <c r="GW84" s="19">
        <f t="shared" ref="GW84:ID85" ca="1" si="700">OFFSET(GW$5,$B84,0)</f>
        <v>0</v>
      </c>
      <c r="GX84" s="19">
        <f t="shared" ca="1" si="700"/>
        <v>0</v>
      </c>
      <c r="GY84" s="19">
        <f t="shared" ca="1" si="700"/>
        <v>0</v>
      </c>
      <c r="GZ84" s="19">
        <f t="shared" ca="1" si="700"/>
        <v>0</v>
      </c>
      <c r="HA84" s="19">
        <f t="shared" ca="1" si="700"/>
        <v>0</v>
      </c>
      <c r="HB84" s="19">
        <f t="shared" ca="1" si="700"/>
        <v>0</v>
      </c>
      <c r="HC84" s="19">
        <f t="shared" ca="1" si="700"/>
        <v>0</v>
      </c>
      <c r="HD84" s="19">
        <f t="shared" ca="1" si="700"/>
        <v>0</v>
      </c>
      <c r="HE84" s="19">
        <f t="shared" ca="1" si="700"/>
        <v>0</v>
      </c>
      <c r="HF84" s="19">
        <f t="shared" ca="1" si="700"/>
        <v>0</v>
      </c>
      <c r="HG84" s="19">
        <f t="shared" ca="1" si="700"/>
        <v>0</v>
      </c>
      <c r="HH84" s="19">
        <f t="shared" ca="1" si="700"/>
        <v>0</v>
      </c>
      <c r="HI84" s="19">
        <f t="shared" ca="1" si="700"/>
        <v>0</v>
      </c>
      <c r="HJ84" s="19">
        <f t="shared" ca="1" si="700"/>
        <v>0</v>
      </c>
      <c r="HK84" s="19">
        <f t="shared" ca="1" si="700"/>
        <v>0</v>
      </c>
      <c r="HL84" s="19">
        <f t="shared" ca="1" si="700"/>
        <v>0</v>
      </c>
      <c r="HM84" s="19">
        <f t="shared" ca="1" si="700"/>
        <v>0</v>
      </c>
      <c r="HN84" s="19">
        <f t="shared" ca="1" si="700"/>
        <v>0</v>
      </c>
      <c r="HO84" s="19">
        <f t="shared" ca="1" si="700"/>
        <v>0</v>
      </c>
      <c r="HP84" s="19">
        <f t="shared" ca="1" si="700"/>
        <v>0</v>
      </c>
      <c r="HQ84" s="19">
        <f t="shared" ca="1" si="700"/>
        <v>0</v>
      </c>
      <c r="HR84" s="19">
        <f t="shared" ca="1" si="700"/>
        <v>0</v>
      </c>
      <c r="HS84" s="19">
        <f t="shared" ca="1" si="700"/>
        <v>0</v>
      </c>
      <c r="HT84" s="19">
        <f t="shared" ca="1" si="700"/>
        <v>0</v>
      </c>
      <c r="HU84" s="19">
        <f t="shared" ca="1" si="700"/>
        <v>0</v>
      </c>
      <c r="HV84" s="19">
        <f t="shared" ca="1" si="700"/>
        <v>0</v>
      </c>
      <c r="HW84" s="19">
        <f t="shared" ca="1" si="700"/>
        <v>0</v>
      </c>
      <c r="HX84" s="19">
        <f t="shared" ca="1" si="700"/>
        <v>0</v>
      </c>
      <c r="HY84" s="19">
        <f t="shared" ca="1" si="700"/>
        <v>0</v>
      </c>
      <c r="HZ84" s="19">
        <f t="shared" ca="1" si="700"/>
        <v>0</v>
      </c>
      <c r="IA84" s="19">
        <f t="shared" ca="1" si="700"/>
        <v>0</v>
      </c>
      <c r="IB84" s="19">
        <f t="shared" ca="1" si="700"/>
        <v>0</v>
      </c>
      <c r="IC84" s="19">
        <f t="shared" ca="1" si="700"/>
        <v>0</v>
      </c>
      <c r="ID84" s="19">
        <f t="shared" ca="1" si="700"/>
        <v>0</v>
      </c>
      <c r="IE84" s="5">
        <f t="shared" ca="1" si="664"/>
        <v>67</v>
      </c>
      <c r="IF84" s="9"/>
      <c r="IG84" s="5">
        <f t="shared" ca="1" si="665"/>
        <v>1</v>
      </c>
      <c r="IH84" s="5" t="b">
        <f t="shared" ca="1" si="665"/>
        <v>0</v>
      </c>
      <c r="II84" s="19">
        <f t="shared" ca="1" si="666"/>
        <v>0</v>
      </c>
      <c r="IJ84" s="5">
        <f t="shared" ca="1" si="665"/>
        <v>55</v>
      </c>
      <c r="IK84" s="19">
        <f t="shared" ca="1" si="666"/>
        <v>1</v>
      </c>
      <c r="IL84" s="19">
        <f t="shared" ca="1" si="666"/>
        <v>0</v>
      </c>
      <c r="IM84" s="19">
        <f t="shared" ca="1" si="666"/>
        <v>0</v>
      </c>
      <c r="IN84" s="19">
        <f t="shared" ca="1" si="666"/>
        <v>0</v>
      </c>
      <c r="IO84" s="19">
        <f t="shared" ca="1" si="666"/>
        <v>0</v>
      </c>
      <c r="IP84" s="19">
        <f t="shared" ca="1" si="666"/>
        <v>0</v>
      </c>
      <c r="IQ84" s="19">
        <f t="shared" ca="1" si="666"/>
        <v>0</v>
      </c>
      <c r="IR84" s="19">
        <f t="shared" ca="1" si="666"/>
        <v>0</v>
      </c>
      <c r="IS84" s="19">
        <f t="shared" ca="1" si="666"/>
        <v>0</v>
      </c>
      <c r="IT84" s="19">
        <f t="shared" ca="1" si="666"/>
        <v>0</v>
      </c>
      <c r="IU84" s="19">
        <f t="shared" ca="1" si="666"/>
        <v>0</v>
      </c>
      <c r="IV84" s="19">
        <f t="shared" ca="1" si="666"/>
        <v>0</v>
      </c>
      <c r="IW84" s="19">
        <f t="shared" ca="1" si="666"/>
        <v>0</v>
      </c>
      <c r="IX84" s="19">
        <f t="shared" ca="1" si="666"/>
        <v>0</v>
      </c>
      <c r="IY84" s="19">
        <f t="shared" ca="1" si="666"/>
        <v>0</v>
      </c>
      <c r="IZ84" s="19">
        <f t="shared" ca="1" si="666"/>
        <v>0</v>
      </c>
      <c r="JA84" s="19">
        <f t="shared" ca="1" si="666"/>
        <v>0</v>
      </c>
      <c r="JB84" s="19">
        <f t="shared" ca="1" si="666"/>
        <v>0</v>
      </c>
      <c r="JC84" s="19">
        <f t="shared" ca="1" si="666"/>
        <v>0</v>
      </c>
      <c r="JD84" s="19">
        <f t="shared" ca="1" si="666"/>
        <v>0</v>
      </c>
      <c r="JE84" s="19">
        <f t="shared" ca="1" si="666"/>
        <v>0</v>
      </c>
      <c r="JF84" s="19">
        <f t="shared" ca="1" si="666"/>
        <v>0</v>
      </c>
      <c r="JG84" s="19">
        <f t="shared" ca="1" si="666"/>
        <v>1</v>
      </c>
      <c r="JH84" s="19">
        <f t="shared" ca="1" si="666"/>
        <v>0</v>
      </c>
      <c r="JI84" s="19">
        <f t="shared" ca="1" si="666"/>
        <v>1</v>
      </c>
      <c r="JJ84" s="9"/>
      <c r="JK84" s="5" t="b">
        <f t="shared" ca="1" si="667"/>
        <v>0</v>
      </c>
      <c r="JL84" s="5" t="b">
        <f t="shared" ca="1" si="668"/>
        <v>0</v>
      </c>
      <c r="JM84" s="5" t="b">
        <f t="shared" ca="1" si="668"/>
        <v>0</v>
      </c>
      <c r="JN84" s="5" t="b">
        <f t="shared" ca="1" si="668"/>
        <v>1</v>
      </c>
      <c r="JO84" s="144">
        <f t="shared" ca="1" si="686"/>
        <v>1</v>
      </c>
      <c r="JP84" s="144">
        <f t="shared" ca="1" si="686"/>
        <v>1</v>
      </c>
      <c r="JQ84" s="19" t="str">
        <f t="shared" ca="1" si="687"/>
        <v>-</v>
      </c>
      <c r="JR84" s="19" t="str">
        <f t="shared" ca="1" si="687"/>
        <v>-</v>
      </c>
      <c r="JS84" s="19" t="str">
        <f t="shared" ca="1" si="687"/>
        <v>-</v>
      </c>
      <c r="JT84" s="19" t="str">
        <f t="shared" ca="1" si="687"/>
        <v>-</v>
      </c>
      <c r="JU84" s="19">
        <f t="shared" ca="1" si="687"/>
        <v>1</v>
      </c>
      <c r="JV84" s="19">
        <f t="shared" ca="1" si="687"/>
        <v>0.66</v>
      </c>
      <c r="JW84" s="19" t="str">
        <f t="shared" ca="1" si="687"/>
        <v>-</v>
      </c>
      <c r="JX84" s="5" t="b" cm="1">
        <f t="array" aca="1" ref="JX84" ca="1">IF(OR(JY84:KF84&lt;&gt;"-"),TRUE,"-")</f>
        <v>1</v>
      </c>
      <c r="JY84" s="237">
        <f t="shared" ca="1" si="698"/>
        <v>2</v>
      </c>
      <c r="JZ84" s="237">
        <f t="shared" ca="1" si="698"/>
        <v>2</v>
      </c>
      <c r="KA84" s="237">
        <f t="shared" ca="1" si="698"/>
        <v>2</v>
      </c>
      <c r="KB84" s="237">
        <f t="shared" ca="1" si="698"/>
        <v>2</v>
      </c>
      <c r="KC84" s="237">
        <f t="shared" ca="1" si="698"/>
        <v>2</v>
      </c>
      <c r="KD84" s="237">
        <f t="shared" ca="1" si="698"/>
        <v>2</v>
      </c>
      <c r="KE84" s="237">
        <f t="shared" ca="1" si="698"/>
        <v>2</v>
      </c>
      <c r="KF84" s="237">
        <f t="shared" ca="1" si="698"/>
        <v>2</v>
      </c>
      <c r="KG84" s="5" t="str">
        <f t="array" aca="1" ref="KG84" ca="1">IF(OR(KH84:KN84&lt;&gt;"-"),TRUE,"-")</f>
        <v>-</v>
      </c>
      <c r="KH84" s="19" t="str">
        <f t="shared" ca="1" si="689"/>
        <v>-</v>
      </c>
      <c r="KI84" s="19" t="str">
        <f t="shared" ca="1" si="689"/>
        <v>-</v>
      </c>
      <c r="KJ84" s="19" t="str">
        <f t="shared" ca="1" si="689"/>
        <v>-</v>
      </c>
      <c r="KK84" s="19" t="str">
        <f t="shared" ca="1" si="689"/>
        <v>-</v>
      </c>
      <c r="KL84" s="19" t="str">
        <f t="shared" ca="1" si="689"/>
        <v>-</v>
      </c>
      <c r="KM84" s="19" t="str">
        <f t="shared" ca="1" si="689"/>
        <v>-</v>
      </c>
      <c r="KN84" s="19" t="str">
        <f t="shared" ca="1" si="689"/>
        <v>-</v>
      </c>
      <c r="KO84" s="19" t="b">
        <f t="shared" ca="1" si="689"/>
        <v>0</v>
      </c>
      <c r="KP84" s="144">
        <f t="shared" ca="1" si="670"/>
        <v>2</v>
      </c>
      <c r="KQ84" s="19">
        <f t="shared" ca="1" si="689"/>
        <v>2</v>
      </c>
      <c r="KR84" s="19" t="b">
        <f t="shared" ca="1" si="689"/>
        <v>0</v>
      </c>
      <c r="KS84" s="19" t="str">
        <f t="shared" ca="1" si="689"/>
        <v>-</v>
      </c>
      <c r="KT84" s="5" t="str">
        <f t="shared" ca="1" si="671"/>
        <v>-</v>
      </c>
      <c r="KU84" s="5" t="str">
        <f t="shared" ca="1" si="671"/>
        <v>-</v>
      </c>
      <c r="KV84" s="5" t="str">
        <f t="shared" ca="1" si="671"/>
        <v>-</v>
      </c>
      <c r="KW84" s="5" t="str">
        <f t="shared" ca="1" si="671"/>
        <v>-</v>
      </c>
      <c r="KX84" s="19" t="b">
        <f t="shared" ca="1" si="690"/>
        <v>0</v>
      </c>
      <c r="KY84" s="19" t="str">
        <f t="shared" ca="1" si="690"/>
        <v>-</v>
      </c>
      <c r="KZ84" s="19" t="str">
        <f t="shared" ca="1" si="690"/>
        <v>-</v>
      </c>
      <c r="LA84" s="19" t="b">
        <f t="shared" ca="1" si="690"/>
        <v>1</v>
      </c>
      <c r="LB84" s="19">
        <f t="shared" ca="1" si="690"/>
        <v>0.75</v>
      </c>
      <c r="LC84" s="19">
        <f t="shared" ca="1" si="690"/>
        <v>0.75</v>
      </c>
      <c r="LD84" s="19">
        <f t="shared" ca="1" si="690"/>
        <v>0.99</v>
      </c>
      <c r="LE84" s="19">
        <f t="shared" ca="1" si="690"/>
        <v>0.5</v>
      </c>
      <c r="LF84" s="19">
        <f t="shared" ca="1" si="690"/>
        <v>0</v>
      </c>
      <c r="LG84" s="19">
        <f t="shared" ca="1" si="690"/>
        <v>0</v>
      </c>
      <c r="LH84" s="19" t="str">
        <f t="shared" ca="1" si="690"/>
        <v>-</v>
      </c>
      <c r="LI84" s="19" t="str">
        <f t="shared" ca="1" si="690"/>
        <v>-</v>
      </c>
      <c r="LJ84" s="19" t="str">
        <f t="shared" ca="1" si="690"/>
        <v>-</v>
      </c>
      <c r="LK84" s="5">
        <f t="shared" ca="1" si="673"/>
        <v>1</v>
      </c>
      <c r="LL84" s="9"/>
      <c r="LM84" s="19">
        <f t="shared" ca="1" si="690"/>
        <v>70</v>
      </c>
      <c r="LN84" s="19">
        <f t="shared" ca="1" si="674"/>
        <v>50</v>
      </c>
      <c r="LO84" s="19">
        <f t="shared" ca="1" si="674"/>
        <v>80</v>
      </c>
      <c r="LP84" s="19">
        <f t="shared" ca="1" si="674"/>
        <v>50</v>
      </c>
      <c r="LQ84" s="5" t="b" cm="1">
        <f t="array" aca="1" ref="LQ84" ca="1">INDEX(i.meatgrid,$Q84,LQ$7)</f>
        <v>0</v>
      </c>
      <c r="LR84" s="5" t="b" cm="1">
        <f t="array" aca="1" ref="LR84" ca="1">INDEX(i.meatgrid,$Q84,LR$7)</f>
        <v>0</v>
      </c>
      <c r="LS84" s="5" t="str" cm="1">
        <f t="array" aca="1" ref="LS84" ca="1">INDEX(i.meatgrid,$Q84,LS$7)</f>
        <v>-</v>
      </c>
      <c r="LT84" s="5" cm="1">
        <f t="array" aca="1" ref="LT84" ca="1">INDEX(i.meatgrid,$Q84,LT$7)</f>
        <v>40</v>
      </c>
      <c r="LU84" s="19">
        <f t="shared" ca="1" si="675"/>
        <v>1</v>
      </c>
      <c r="LV84" s="5">
        <f t="shared" ca="1" si="676"/>
        <v>1</v>
      </c>
      <c r="LW84" s="5" cm="1">
        <f t="array" aca="1" ref="LW84" ca="1">INDEX(i.meatgrid,$Q84,LW$7)</f>
        <v>1</v>
      </c>
      <c r="LX84" s="5" cm="1">
        <f t="array" aca="1" ref="LX84" ca="1">INDEX(i.meatgrid,$Q84,LX$7)</f>
        <v>0</v>
      </c>
      <c r="LY84" s="5" cm="1">
        <f t="array" aca="1" ref="LY84" ca="1">INDEX(i.meatgrid,$Q84,LY$7)</f>
        <v>0</v>
      </c>
      <c r="LZ84" s="5" cm="1">
        <f t="array" aca="1" ref="LZ84" ca="1">INDEX(i.meatgrid,$Q84,LZ$7)</f>
        <v>0</v>
      </c>
      <c r="MA84" s="5" cm="1">
        <f t="array" aca="1" ref="MA84" ca="1">INDEX(i.meatgrid,$Q84,MA$7)</f>
        <v>0</v>
      </c>
      <c r="MB84" s="5" cm="1">
        <f t="array" aca="1" ref="MB84" ca="1">INDEX(i.meatgrid,$Q84,MB$7)</f>
        <v>1</v>
      </c>
      <c r="MC84" s="5" cm="1">
        <f t="array" aca="1" ref="MC84" ca="1">INDEX(i.meatgrid,$Q84,MC$7)</f>
        <v>1</v>
      </c>
      <c r="MD84" s="5" cm="1">
        <f t="array" aca="1" ref="MD84" ca="1">INDEX(i.meatgrid,$Q84,MD$7)</f>
        <v>1</v>
      </c>
      <c r="ME84" s="19">
        <f t="shared" ca="1" si="677"/>
        <v>1</v>
      </c>
      <c r="MF84" s="9"/>
      <c r="MG84" s="19" t="b">
        <f t="shared" ca="1" si="678"/>
        <v>0</v>
      </c>
      <c r="MH84" s="19" t="b">
        <f t="shared" ca="1" si="678"/>
        <v>0</v>
      </c>
      <c r="MI84" s="19">
        <f t="shared" ca="1" si="678"/>
        <v>1</v>
      </c>
      <c r="MJ84" s="19">
        <f t="shared" ca="1" si="678"/>
        <v>0.75</v>
      </c>
      <c r="MK84" s="19">
        <f t="shared" ca="1" si="678"/>
        <v>0.75</v>
      </c>
      <c r="ML84" s="19">
        <f t="shared" ca="1" si="678"/>
        <v>0.8</v>
      </c>
      <c r="MM84" s="19">
        <f t="shared" ca="1" si="678"/>
        <v>0.82499999999999996</v>
      </c>
      <c r="MN84" s="19">
        <f t="shared" ca="1" si="678"/>
        <v>0.875</v>
      </c>
      <c r="MO84" s="19">
        <f t="shared" ca="1" si="678"/>
        <v>0.9</v>
      </c>
      <c r="MP84" s="19">
        <f t="shared" ca="1" si="678"/>
        <v>1</v>
      </c>
      <c r="MQ84" s="19">
        <f t="shared" ca="1" si="678"/>
        <v>0.875</v>
      </c>
      <c r="MR84" s="19" t="b">
        <f t="shared" ca="1" si="678"/>
        <v>1</v>
      </c>
      <c r="MS84" s="19">
        <f t="shared" ca="1" si="678"/>
        <v>74.989999999999995</v>
      </c>
      <c r="MT84" s="19" t="str">
        <f t="shared" ca="1" si="678"/>
        <v>-</v>
      </c>
      <c r="MU84" s="19" t="str">
        <f t="shared" ca="1" si="678"/>
        <v>-</v>
      </c>
      <c r="MV84" s="19" t="str">
        <f t="shared" ca="1" si="678"/>
        <v>-</v>
      </c>
      <c r="MW84" s="19" t="str">
        <f t="shared" ca="1" si="679"/>
        <v>-</v>
      </c>
      <c r="MX84" s="19" t="str">
        <f t="shared" ca="1" si="679"/>
        <v>-</v>
      </c>
      <c r="MY84" s="19" t="str">
        <f t="shared" ca="1" si="679"/>
        <v>-</v>
      </c>
      <c r="MZ84" s="19" t="str">
        <f t="shared" ca="1" si="679"/>
        <v>-</v>
      </c>
      <c r="NA84" s="19">
        <f t="shared" ca="1" si="679"/>
        <v>36.99</v>
      </c>
      <c r="NB84" s="19">
        <f t="shared" ca="1" si="679"/>
        <v>36.99</v>
      </c>
      <c r="NC84" s="19" t="str">
        <f t="shared" ca="1" si="679"/>
        <v>-</v>
      </c>
      <c r="ND84" s="19" t="str">
        <f t="shared" ca="1" si="679"/>
        <v>-</v>
      </c>
      <c r="NE84" s="19" t="str">
        <f t="shared" ca="1" si="679"/>
        <v>-</v>
      </c>
      <c r="NF84" s="19" t="str">
        <f t="shared" ca="1" si="679"/>
        <v>-</v>
      </c>
      <c r="NG84" s="19" t="str">
        <f t="shared" ca="1" si="679"/>
        <v>-</v>
      </c>
      <c r="NH84" s="19">
        <f t="shared" ca="1" si="679"/>
        <v>49.99</v>
      </c>
      <c r="NI84" s="19">
        <f t="shared" ca="1" si="679"/>
        <v>49.99</v>
      </c>
      <c r="NJ84" s="19">
        <f t="shared" ca="1" si="679"/>
        <v>49.99</v>
      </c>
      <c r="NK84" s="19">
        <f t="shared" ca="1" si="679"/>
        <v>49.99</v>
      </c>
      <c r="NL84" s="19">
        <f t="shared" ca="1" si="679"/>
        <v>49.99</v>
      </c>
      <c r="NM84" s="19">
        <f t="shared" ca="1" si="679"/>
        <v>49.99</v>
      </c>
      <c r="NN84" s="19">
        <f t="shared" ca="1" si="679"/>
        <v>49.99</v>
      </c>
      <c r="NO84" s="19">
        <f t="shared" ca="1" si="679"/>
        <v>49.99</v>
      </c>
      <c r="NP84" s="19">
        <f t="shared" ca="1" si="679"/>
        <v>412.99</v>
      </c>
      <c r="NQ84" s="19">
        <f t="shared" ca="1" si="679"/>
        <v>412.99</v>
      </c>
      <c r="NR84" s="19" t="str">
        <f t="shared" ca="1" si="679"/>
        <v>-</v>
      </c>
      <c r="NS84" s="19" t="str">
        <f t="shared" ca="1" si="679"/>
        <v>-</v>
      </c>
      <c r="NT84" s="19" t="str">
        <f t="shared" ca="1" si="679"/>
        <v>-</v>
      </c>
      <c r="NU84" s="19" t="str">
        <f t="shared" ca="1" si="679"/>
        <v>-</v>
      </c>
      <c r="NV84" s="19" t="str">
        <f t="shared" ca="1" si="679"/>
        <v>-</v>
      </c>
      <c r="NW84" s="19">
        <f t="shared" ca="1" si="679"/>
        <v>6.8900000000000006</v>
      </c>
      <c r="NX84" s="19">
        <f t="shared" ca="1" si="679"/>
        <v>6.8900000000000006</v>
      </c>
      <c r="NY84" s="19">
        <f t="shared" ca="1" si="679"/>
        <v>6.8900000000000006</v>
      </c>
      <c r="NZ84" s="19">
        <f t="shared" ca="1" si="679"/>
        <v>6.8900000000000006</v>
      </c>
      <c r="OA84" s="19">
        <f t="shared" ca="1" si="679"/>
        <v>6.8900000000000006</v>
      </c>
      <c r="OB84" s="19">
        <f t="shared" ca="1" si="679"/>
        <v>6.8900000000000006</v>
      </c>
      <c r="OC84" s="19">
        <f t="shared" ca="1" si="679"/>
        <v>6.8900000000000006</v>
      </c>
      <c r="OD84" s="19">
        <f t="shared" ca="1" si="679"/>
        <v>6.8900000000000006</v>
      </c>
      <c r="OE84" s="19">
        <f t="shared" ca="1" si="679"/>
        <v>346.99</v>
      </c>
      <c r="OF84" s="19">
        <f t="shared" ca="1" si="679"/>
        <v>346.99</v>
      </c>
      <c r="OG84" s="19" t="str">
        <f t="shared" ca="1" si="679"/>
        <v>-</v>
      </c>
      <c r="OH84" s="19" t="str">
        <f t="shared" ca="1" si="679"/>
        <v>-</v>
      </c>
      <c r="OI84" s="19" t="str">
        <f t="shared" ca="1" si="679"/>
        <v>-</v>
      </c>
      <c r="OJ84" s="19" t="str">
        <f t="shared" ca="1" si="679"/>
        <v>-</v>
      </c>
      <c r="OK84" s="19" t="str">
        <f t="shared" ca="1" si="679"/>
        <v>-</v>
      </c>
      <c r="OL84" s="19">
        <f t="shared" ca="1" si="679"/>
        <v>0</v>
      </c>
      <c r="OM84" s="24">
        <v>0</v>
      </c>
    </row>
    <row r="85" spans="1:403" outlineLevel="2">
      <c r="A85" s="21">
        <f t="shared" si="156"/>
        <v>80</v>
      </c>
      <c r="B85" s="222">
        <f t="shared" ca="1" si="691"/>
        <v>76</v>
      </c>
      <c r="C85">
        <v>203</v>
      </c>
      <c r="D85" s="144" t="str">
        <f t="shared" ca="1" si="640"/>
        <v>GSM</v>
      </c>
      <c r="E85" t="b">
        <f t="shared" ca="1" si="641"/>
        <v>1</v>
      </c>
      <c r="F85" t="b">
        <v>0</v>
      </c>
      <c r="G85" t="b">
        <f t="shared" ca="1" si="642"/>
        <v>1</v>
      </c>
      <c r="H85" s="237">
        <f t="shared" ca="1" si="692"/>
        <v>2</v>
      </c>
      <c r="I85" s="237">
        <f t="shared" ca="1" si="692"/>
        <v>1</v>
      </c>
      <c r="J85" s="237" t="str">
        <f t="shared" ca="1" si="692"/>
        <v/>
      </c>
      <c r="K85" s="237">
        <f t="shared" ca="1" si="692"/>
        <v>2</v>
      </c>
      <c r="L85" s="237">
        <f t="shared" ca="1" si="680"/>
        <v>2</v>
      </c>
      <c r="M85" s="237">
        <f t="shared" ca="1" si="680"/>
        <v>2</v>
      </c>
      <c r="N85" s="237">
        <f t="shared" ca="1" si="680"/>
        <v>3</v>
      </c>
      <c r="O85" s="237">
        <f t="shared" ca="1" si="680"/>
        <v>1</v>
      </c>
      <c r="P85" s="237">
        <f t="shared" ca="1" si="680"/>
        <v>1</v>
      </c>
      <c r="Q85" s="237">
        <f t="shared" ca="1" si="680"/>
        <v>5</v>
      </c>
      <c r="R85" s="237">
        <f t="shared" ca="1" si="680"/>
        <v>1</v>
      </c>
      <c r="S85" s="237">
        <f t="shared" ca="1" si="680"/>
        <v>1</v>
      </c>
      <c r="T85" s="237">
        <f t="shared" ca="1" si="680"/>
        <v>1</v>
      </c>
      <c r="U85" s="275"/>
      <c r="V85" s="275"/>
      <c r="W85" s="237">
        <f t="shared" ca="1" si="681"/>
        <v>0</v>
      </c>
      <c r="X85" s="275"/>
      <c r="Y85" s="275">
        <f t="shared" ca="1" si="682"/>
        <v>0</v>
      </c>
      <c r="Z85" s="275">
        <f t="shared" ca="1" si="682"/>
        <v>0</v>
      </c>
      <c r="AA85" s="275">
        <f t="shared" ca="1" si="682"/>
        <v>0</v>
      </c>
      <c r="AB85" s="275">
        <f t="shared" ca="1" si="682"/>
        <v>0</v>
      </c>
      <c r="AC85" s="275">
        <f t="shared" ca="1" si="682"/>
        <v>0</v>
      </c>
      <c r="AD85" s="275">
        <f t="shared" ca="1" si="682"/>
        <v>0</v>
      </c>
      <c r="AE85" s="275">
        <f t="shared" ca="1" si="682"/>
        <v>0</v>
      </c>
      <c r="AF85" s="144">
        <f ca="1">INDEX(CHOOSE($N85,DataAutumn!i.AdultDrys,DataWinter!i.AdultDrys,DataSpring!i.AdultDrys),1,$M85)</f>
        <v>3</v>
      </c>
      <c r="AG85" s="5">
        <f t="shared" ca="1" si="643"/>
        <v>2</v>
      </c>
      <c r="AH85" s="5">
        <f t="shared" ca="1" si="643"/>
        <v>0</v>
      </c>
      <c r="AI85" s="5">
        <f t="shared" ca="1" si="644"/>
        <v>1</v>
      </c>
      <c r="AJ85">
        <f t="shared" ca="1" si="645"/>
        <v>4</v>
      </c>
      <c r="AL85" s="231" t="str">
        <f ca="1">TEXT(LEFT(OFFSET(AL85,-1,0),5)+1,"00000")&amp;MID(OFFSET(AL85,-1,0),6,FIND(" ",OFFSET(AL85,-1,0),7)-5)
&amp; $D85           &amp; IF($IG85=0," FWM","")&amp;IF($IG85=1," MWM","")&amp;IF($IG85=5," Mat","")&amp;IF($IH85=TRUE,"&amp;BBT","    ")          &amp; " Day"&amp;INDEX(i.DOY,$N85,1)
&amp; " Scan"&amp;TEXT($O85,"0")        &amp;" "&amp; INDEX(DataMaster!$B$98:$B$103,$Q85,0)
&amp; " WP"&amp;TEXT($LU85*100,"000p")           &amp; " MP"&amp;TEXT($LV85*100,"000p")           &amp; " GP"&amp;TEXT($ME85*100,"000p")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3"/>
        <v>-</v>
      </c>
      <c r="AP85" s="237" t="str">
        <f t="shared" ca="1" si="693"/>
        <v>-</v>
      </c>
      <c r="AQ85" s="237" t="str">
        <f t="shared" ca="1" si="693"/>
        <v>-</v>
      </c>
      <c r="AR85" s="237" t="str">
        <f t="shared" ca="1" si="693"/>
        <v>-</v>
      </c>
      <c r="AS85" s="237" t="str">
        <f t="shared" ca="1" si="693"/>
        <v>-</v>
      </c>
      <c r="AT85" s="237" t="str">
        <f t="shared" ca="1" si="693"/>
        <v>-</v>
      </c>
      <c r="AU85" s="237" t="str">
        <f t="shared" ca="1" si="693"/>
        <v>-</v>
      </c>
      <c r="AV85" s="237" t="str">
        <f t="shared" ca="1" si="693"/>
        <v>-</v>
      </c>
      <c r="AW85" s="9"/>
      <c r="AX85" s="5" t="b">
        <f t="shared" ca="1" si="646"/>
        <v>0</v>
      </c>
      <c r="AY85" s="5" t="str">
        <f t="shared" ca="1" si="646"/>
        <v>-</v>
      </c>
      <c r="AZ85" s="5" t="b">
        <f t="shared" ca="1" si="646"/>
        <v>0</v>
      </c>
      <c r="BA85" s="5" t="b">
        <f t="shared" ca="1" si="646"/>
        <v>1</v>
      </c>
      <c r="BB85" s="5" t="b">
        <f t="shared" ca="1" si="646"/>
        <v>1</v>
      </c>
      <c r="BC85" s="144">
        <f t="shared" ca="1" si="646"/>
        <v>0</v>
      </c>
      <c r="BD85" s="19" t="b">
        <f t="shared" ca="1" si="647"/>
        <v>1</v>
      </c>
      <c r="BE85" s="9"/>
      <c r="BF85" s="5" t="str">
        <f t="shared" ca="1" si="648"/>
        <v>-</v>
      </c>
      <c r="BG85" s="19" t="str">
        <f t="shared" ca="1" si="649"/>
        <v>-</v>
      </c>
      <c r="BH85" s="19" t="str">
        <f t="shared" ca="1" si="649"/>
        <v>-</v>
      </c>
      <c r="BI85" s="19" t="str">
        <f t="shared" ca="1" si="649"/>
        <v>-</v>
      </c>
      <c r="BJ85" s="5" t="str">
        <f t="shared" ca="1" si="650"/>
        <v>-</v>
      </c>
      <c r="BK85" s="19" t="str">
        <f t="shared" ca="1" si="651"/>
        <v>-</v>
      </c>
      <c r="BL85" s="5" t="str">
        <f t="shared" ca="1" si="652"/>
        <v>-</v>
      </c>
      <c r="BM85" s="19" t="str">
        <f t="shared" ca="1" si="653"/>
        <v>-</v>
      </c>
      <c r="BN85" s="19" t="str">
        <f t="shared" ca="1" si="653"/>
        <v>-</v>
      </c>
      <c r="BO85" s="19" t="str">
        <f t="shared" ca="1" si="653"/>
        <v>-</v>
      </c>
      <c r="BP85" s="5" t="str">
        <f t="shared" ca="1" si="654"/>
        <v>-</v>
      </c>
      <c r="BQ85" s="9"/>
      <c r="BR85" s="19" t="str">
        <f t="shared" ca="1" si="655"/>
        <v>-</v>
      </c>
      <c r="BS85" s="19" t="str">
        <f t="shared" ca="1" si="655"/>
        <v>-</v>
      </c>
      <c r="BT85" s="19" t="str">
        <f t="shared" ca="1" si="655"/>
        <v>-</v>
      </c>
      <c r="BU85" s="19" t="str">
        <f t="shared" ca="1" si="655"/>
        <v>-</v>
      </c>
      <c r="BV85" s="19" t="str">
        <f t="shared" ca="1" si="655"/>
        <v>-</v>
      </c>
      <c r="BW85" s="19" t="str">
        <f t="shared" ca="1" si="655"/>
        <v>-</v>
      </c>
      <c r="BX85" s="19" t="str">
        <f t="shared" ca="1" si="655"/>
        <v>-</v>
      </c>
      <c r="BY85" s="19" t="str">
        <f t="shared" ca="1" si="655"/>
        <v>-</v>
      </c>
      <c r="BZ85" s="19" t="str">
        <f t="shared" ca="1" si="655"/>
        <v>-</v>
      </c>
      <c r="CA85" s="19" t="str">
        <f t="shared" ca="1" si="655"/>
        <v>-</v>
      </c>
      <c r="CB85" s="9"/>
      <c r="CC85" s="237" t="b">
        <f t="shared" ca="1" si="699"/>
        <v>1</v>
      </c>
      <c r="CD85" s="12" t="b">
        <v>1</v>
      </c>
      <c r="CE85" s="237" t="b">
        <f t="shared" ca="1" si="699"/>
        <v>1</v>
      </c>
      <c r="CF85" s="251">
        <f t="shared" ca="1" si="694"/>
        <v>2235104</v>
      </c>
      <c r="CG85" s="237" t="b">
        <f t="shared" ca="1" si="699"/>
        <v>0</v>
      </c>
      <c r="CH85" s="12" t="s">
        <v>34</v>
      </c>
      <c r="CI85" s="19" t="b">
        <f t="shared" ca="1" si="683"/>
        <v>1</v>
      </c>
      <c r="CJ85" s="237">
        <f t="shared" ca="1" si="695"/>
        <v>2235105</v>
      </c>
      <c r="CK85" s="19" t="str">
        <f t="shared" ca="1" si="683"/>
        <v>-</v>
      </c>
      <c r="CL85" s="19">
        <f t="shared" ca="1" si="683"/>
        <v>1</v>
      </c>
      <c r="CM85" s="19">
        <f t="shared" ca="1" si="683"/>
        <v>1</v>
      </c>
      <c r="CN85" s="9"/>
      <c r="CO85" s="444">
        <f t="shared" ca="1" si="657"/>
        <v>652</v>
      </c>
      <c r="CP85" s="444">
        <f t="shared" ca="1" si="657"/>
        <v>686</v>
      </c>
      <c r="CQ85" s="444">
        <f t="shared" ca="1" si="657"/>
        <v>721</v>
      </c>
      <c r="CR85" s="152">
        <f t="shared" ca="1" si="658"/>
        <v>378</v>
      </c>
      <c r="CS85" s="152">
        <f t="shared" ca="1" si="658"/>
        <v>413</v>
      </c>
      <c r="CT85" s="152">
        <f t="shared" ca="1" si="658"/>
        <v>448</v>
      </c>
      <c r="CU85" s="19" t="str">
        <f t="shared" ca="1" si="659"/>
        <v>-</v>
      </c>
      <c r="CV85" s="12" t="b">
        <v>0</v>
      </c>
      <c r="CW85" s="12" t="b">
        <v>0</v>
      </c>
      <c r="CX85" s="12" t="b">
        <v>0</v>
      </c>
      <c r="CY85" s="12" t="b">
        <v>0</v>
      </c>
      <c r="CZ85" s="19" t="b">
        <f t="shared" ca="1" si="659"/>
        <v>1</v>
      </c>
      <c r="DA85" s="19">
        <f t="shared" ca="1" si="659"/>
        <v>0</v>
      </c>
      <c r="DB85" s="19">
        <f t="shared" ca="1" si="659"/>
        <v>0</v>
      </c>
      <c r="DC85" s="19">
        <f t="shared" ca="1" si="659"/>
        <v>0</v>
      </c>
      <c r="DD85" s="19">
        <f t="shared" ca="1" si="659"/>
        <v>0</v>
      </c>
      <c r="DE85" s="19">
        <f t="shared" ca="1" si="659"/>
        <v>0</v>
      </c>
      <c r="DF85" s="19">
        <f t="shared" ca="1" si="659"/>
        <v>0</v>
      </c>
      <c r="DG85" s="19">
        <f t="shared" ca="1" si="659"/>
        <v>0</v>
      </c>
      <c r="DH85" s="19">
        <f t="shared" ca="1" si="659"/>
        <v>0</v>
      </c>
      <c r="DI85" s="19">
        <f t="shared" ca="1" si="659"/>
        <v>0</v>
      </c>
      <c r="DJ85" s="19">
        <f t="shared" ca="1" si="659"/>
        <v>0</v>
      </c>
      <c r="DK85" s="19">
        <f t="shared" ca="1" si="659"/>
        <v>0</v>
      </c>
      <c r="DL85" s="19">
        <f t="shared" ca="1" si="660"/>
        <v>0</v>
      </c>
      <c r="DM85" s="12">
        <v>3</v>
      </c>
      <c r="DN85" s="12">
        <v>3</v>
      </c>
      <c r="DO85" s="19">
        <f t="shared" ca="1" si="696"/>
        <v>0</v>
      </c>
      <c r="DP85" s="12">
        <v>1</v>
      </c>
      <c r="DQ85" s="12">
        <v>-1</v>
      </c>
      <c r="DR85" s="19" t="str">
        <f t="shared" ca="1" si="660"/>
        <v>-</v>
      </c>
      <c r="DS85" s="19" t="str">
        <f t="shared" ca="1" si="660"/>
        <v>-</v>
      </c>
      <c r="DT85" s="19" t="str">
        <f t="shared" ca="1" si="660"/>
        <v>-</v>
      </c>
      <c r="DU85" s="251">
        <f t="shared" ca="1" si="684"/>
        <v>0</v>
      </c>
      <c r="DV85" s="251">
        <f t="shared" si="697"/>
        <v>1</v>
      </c>
      <c r="DW85" s="251">
        <f t="shared" si="685"/>
        <v>-1</v>
      </c>
      <c r="DX85" s="19" t="str">
        <f t="shared" ca="1" si="660"/>
        <v>-</v>
      </c>
      <c r="DY85" s="19" t="str">
        <f t="shared" ca="1" si="660"/>
        <v>-</v>
      </c>
      <c r="DZ85" s="19" t="str">
        <f t="shared" ca="1" si="660"/>
        <v>-</v>
      </c>
      <c r="EA85" s="19" t="str">
        <f t="shared" ca="1" si="660"/>
        <v>-</v>
      </c>
      <c r="EB85" s="19" t="str">
        <f t="shared" ca="1" si="660"/>
        <v>-</v>
      </c>
      <c r="EC85" s="19" t="str">
        <f t="shared" ca="1" si="660"/>
        <v>-</v>
      </c>
      <c r="ED85" s="19">
        <f t="shared" ca="1" si="660"/>
        <v>0</v>
      </c>
      <c r="EE85" s="19">
        <f t="shared" ca="1" si="660"/>
        <v>0</v>
      </c>
      <c r="EF85" s="19">
        <f t="shared" ca="1" si="660"/>
        <v>0</v>
      </c>
      <c r="EG85" s="19">
        <f t="shared" ca="1" si="660"/>
        <v>0</v>
      </c>
      <c r="EH85" s="19">
        <f t="shared" ca="1" si="660"/>
        <v>0</v>
      </c>
      <c r="EI85" s="19">
        <f t="shared" ca="1" si="660"/>
        <v>0</v>
      </c>
      <c r="EJ85" s="19">
        <f t="shared" ca="1" si="660"/>
        <v>0</v>
      </c>
      <c r="EK85" s="19">
        <f t="shared" ca="1" si="660"/>
        <v>0</v>
      </c>
      <c r="EL85" s="19">
        <f t="shared" ca="1" si="660"/>
        <v>0</v>
      </c>
      <c r="EM85" s="19">
        <f t="shared" ca="1" si="660"/>
        <v>0</v>
      </c>
      <c r="EN85" s="19">
        <f t="shared" ca="1" si="660"/>
        <v>0</v>
      </c>
      <c r="EO85" s="19">
        <f t="shared" ca="1" si="660"/>
        <v>0</v>
      </c>
      <c r="EP85" s="19">
        <f t="shared" ca="1" si="660"/>
        <v>0</v>
      </c>
      <c r="EQ85" s="19">
        <f t="shared" ca="1" si="660"/>
        <v>0</v>
      </c>
      <c r="ER85" s="19">
        <f t="shared" ca="1" si="660"/>
        <v>0</v>
      </c>
      <c r="ES85" s="19">
        <f t="shared" ca="1" si="660"/>
        <v>0</v>
      </c>
      <c r="ET85" s="19">
        <f t="shared" ca="1" si="661"/>
        <v>0</v>
      </c>
      <c r="EU85" s="19">
        <f t="shared" ca="1" si="661"/>
        <v>0</v>
      </c>
      <c r="EV85" s="19">
        <f t="shared" ca="1" si="661"/>
        <v>0</v>
      </c>
      <c r="EW85" s="19">
        <f t="shared" ca="1" si="661"/>
        <v>0</v>
      </c>
      <c r="EX85" s="19">
        <f t="shared" ca="1" si="661"/>
        <v>0</v>
      </c>
      <c r="EY85" s="19">
        <f t="shared" ca="1" si="661"/>
        <v>0</v>
      </c>
      <c r="EZ85" s="19">
        <f t="shared" ca="1" si="661"/>
        <v>0</v>
      </c>
      <c r="FA85" s="19">
        <f t="shared" ca="1" si="661"/>
        <v>0</v>
      </c>
      <c r="FB85" s="19">
        <f t="shared" ca="1" si="661"/>
        <v>0</v>
      </c>
      <c r="FC85" s="19">
        <f t="shared" ca="1" si="661"/>
        <v>0</v>
      </c>
      <c r="FD85" s="19">
        <f t="shared" ca="1" si="661"/>
        <v>0</v>
      </c>
      <c r="FE85" s="19">
        <f t="shared" ca="1" si="661"/>
        <v>0</v>
      </c>
      <c r="FF85" s="19">
        <f t="shared" ca="1" si="661"/>
        <v>0</v>
      </c>
      <c r="FG85" s="19">
        <f t="shared" ca="1" si="661"/>
        <v>0</v>
      </c>
      <c r="FH85" s="19">
        <f t="shared" ca="1" si="661"/>
        <v>0</v>
      </c>
      <c r="FI85" s="19">
        <f t="shared" ca="1" si="661"/>
        <v>0</v>
      </c>
      <c r="FJ85" s="19">
        <f t="shared" ref="FJ85:HP85" ca="1" si="701">OFFSET(FJ$5,$B85,0)</f>
        <v>0</v>
      </c>
      <c r="FK85" s="19">
        <f t="shared" ca="1" si="701"/>
        <v>0</v>
      </c>
      <c r="FL85" s="19">
        <f t="shared" ca="1" si="701"/>
        <v>0</v>
      </c>
      <c r="FM85" s="19">
        <f t="shared" ca="1" si="701"/>
        <v>0</v>
      </c>
      <c r="FN85" s="19">
        <f t="shared" ca="1" si="701"/>
        <v>0</v>
      </c>
      <c r="FO85" s="19">
        <f t="shared" ca="1" si="701"/>
        <v>0</v>
      </c>
      <c r="FP85" s="19">
        <f t="shared" ca="1" si="701"/>
        <v>0</v>
      </c>
      <c r="FQ85" s="19">
        <f t="shared" ca="1" si="701"/>
        <v>0</v>
      </c>
      <c r="FR85" s="19">
        <f t="shared" ca="1" si="701"/>
        <v>0</v>
      </c>
      <c r="FS85" s="19">
        <f t="shared" ca="1" si="701"/>
        <v>0</v>
      </c>
      <c r="FT85" s="19">
        <f t="shared" ca="1" si="701"/>
        <v>0</v>
      </c>
      <c r="FU85" s="19">
        <f t="shared" ca="1" si="701"/>
        <v>0</v>
      </c>
      <c r="FV85" s="19">
        <f t="shared" ca="1" si="701"/>
        <v>0</v>
      </c>
      <c r="FW85" s="19">
        <f t="shared" ca="1" si="701"/>
        <v>0</v>
      </c>
      <c r="FX85" s="19">
        <f t="shared" ca="1" si="701"/>
        <v>0</v>
      </c>
      <c r="FY85" s="19">
        <f t="shared" ca="1" si="701"/>
        <v>0</v>
      </c>
      <c r="FZ85" s="19">
        <f t="shared" ca="1" si="701"/>
        <v>0</v>
      </c>
      <c r="GA85" s="19">
        <f t="shared" ca="1" si="701"/>
        <v>0</v>
      </c>
      <c r="GB85" s="19">
        <f t="shared" ca="1" si="701"/>
        <v>0</v>
      </c>
      <c r="GC85" s="19">
        <f t="shared" ca="1" si="701"/>
        <v>0</v>
      </c>
      <c r="GD85" s="19">
        <f t="shared" ca="1" si="701"/>
        <v>0</v>
      </c>
      <c r="GE85" s="19">
        <f t="shared" ca="1" si="701"/>
        <v>0</v>
      </c>
      <c r="GF85" s="19">
        <f t="shared" ca="1" si="701"/>
        <v>0</v>
      </c>
      <c r="GG85" s="19">
        <f t="shared" ca="1" si="701"/>
        <v>0</v>
      </c>
      <c r="GH85" s="19">
        <f t="shared" ca="1" si="701"/>
        <v>0</v>
      </c>
      <c r="GI85" s="19">
        <f t="shared" ca="1" si="701"/>
        <v>0</v>
      </c>
      <c r="GJ85" s="19">
        <f t="shared" ca="1" si="701"/>
        <v>0</v>
      </c>
      <c r="GK85" s="19">
        <f t="shared" ca="1" si="701"/>
        <v>0</v>
      </c>
      <c r="GL85" s="19">
        <f t="shared" ca="1" si="701"/>
        <v>0</v>
      </c>
      <c r="GM85" s="19">
        <f t="shared" ca="1" si="701"/>
        <v>0</v>
      </c>
      <c r="GN85" s="19">
        <f t="shared" ca="1" si="701"/>
        <v>0</v>
      </c>
      <c r="GO85" s="19">
        <f t="shared" ca="1" si="701"/>
        <v>0</v>
      </c>
      <c r="GP85" s="19">
        <f t="shared" ca="1" si="701"/>
        <v>0</v>
      </c>
      <c r="GQ85" s="19">
        <f t="shared" ca="1" si="701"/>
        <v>0</v>
      </c>
      <c r="GR85" s="19">
        <f t="shared" ca="1" si="701"/>
        <v>0</v>
      </c>
      <c r="GS85" s="19">
        <f t="shared" ca="1" si="701"/>
        <v>0</v>
      </c>
      <c r="GT85" s="19">
        <f t="shared" ca="1" si="701"/>
        <v>0</v>
      </c>
      <c r="GU85" s="19">
        <f t="shared" ca="1" si="701"/>
        <v>0</v>
      </c>
      <c r="GV85" s="19">
        <f t="shared" ca="1" si="701"/>
        <v>0</v>
      </c>
      <c r="GW85" s="19">
        <f t="shared" ca="1" si="701"/>
        <v>0</v>
      </c>
      <c r="GX85" s="19">
        <f t="shared" ca="1" si="701"/>
        <v>0</v>
      </c>
      <c r="GY85" s="19">
        <f t="shared" ca="1" si="701"/>
        <v>0</v>
      </c>
      <c r="GZ85" s="19">
        <f t="shared" ca="1" si="701"/>
        <v>0</v>
      </c>
      <c r="HA85" s="19">
        <f t="shared" ca="1" si="701"/>
        <v>0</v>
      </c>
      <c r="HB85" s="19">
        <f t="shared" ca="1" si="701"/>
        <v>0</v>
      </c>
      <c r="HC85" s="19">
        <f t="shared" ca="1" si="701"/>
        <v>0</v>
      </c>
      <c r="HD85" s="19">
        <f t="shared" ca="1" si="701"/>
        <v>0</v>
      </c>
      <c r="HE85" s="19">
        <f t="shared" ca="1" si="701"/>
        <v>0</v>
      </c>
      <c r="HF85" s="19">
        <f t="shared" ca="1" si="701"/>
        <v>0</v>
      </c>
      <c r="HG85" s="19">
        <f t="shared" ca="1" si="701"/>
        <v>0</v>
      </c>
      <c r="HH85" s="19">
        <f t="shared" ca="1" si="701"/>
        <v>0</v>
      </c>
      <c r="HI85" s="19">
        <f t="shared" ca="1" si="701"/>
        <v>0</v>
      </c>
      <c r="HJ85" s="19">
        <f t="shared" ca="1" si="701"/>
        <v>0</v>
      </c>
      <c r="HK85" s="19">
        <f t="shared" ca="1" si="701"/>
        <v>0</v>
      </c>
      <c r="HL85" s="19">
        <f t="shared" ca="1" si="701"/>
        <v>0</v>
      </c>
      <c r="HM85" s="19">
        <f t="shared" ca="1" si="701"/>
        <v>0</v>
      </c>
      <c r="HN85" s="19">
        <f t="shared" ca="1" si="701"/>
        <v>0</v>
      </c>
      <c r="HO85" s="19">
        <f t="shared" ca="1" si="701"/>
        <v>0</v>
      </c>
      <c r="HP85" s="19">
        <f t="shared" ca="1" si="701"/>
        <v>0</v>
      </c>
      <c r="HQ85" s="19">
        <f t="shared" ca="1" si="700"/>
        <v>0</v>
      </c>
      <c r="HR85" s="19">
        <f t="shared" ca="1" si="700"/>
        <v>0</v>
      </c>
      <c r="HS85" s="19">
        <f t="shared" ca="1" si="700"/>
        <v>0</v>
      </c>
      <c r="HT85" s="19">
        <f t="shared" ca="1" si="700"/>
        <v>0</v>
      </c>
      <c r="HU85" s="19">
        <f t="shared" ca="1" si="700"/>
        <v>0</v>
      </c>
      <c r="HV85" s="19">
        <f t="shared" ca="1" si="700"/>
        <v>0</v>
      </c>
      <c r="HW85" s="19">
        <f t="shared" ca="1" si="700"/>
        <v>0</v>
      </c>
      <c r="HX85" s="19">
        <f t="shared" ca="1" si="700"/>
        <v>0</v>
      </c>
      <c r="HY85" s="19">
        <f t="shared" ca="1" si="700"/>
        <v>0</v>
      </c>
      <c r="HZ85" s="19">
        <f t="shared" ca="1" si="700"/>
        <v>0</v>
      </c>
      <c r="IA85" s="19">
        <f t="shared" ca="1" si="700"/>
        <v>0</v>
      </c>
      <c r="IB85" s="19">
        <f t="shared" ca="1" si="700"/>
        <v>0</v>
      </c>
      <c r="IC85" s="19">
        <f t="shared" ca="1" si="700"/>
        <v>0</v>
      </c>
      <c r="ID85" s="19">
        <f t="shared" ca="1" si="700"/>
        <v>0</v>
      </c>
      <c r="IE85" s="5">
        <f t="shared" ca="1" si="664"/>
        <v>67</v>
      </c>
      <c r="IF85" s="9"/>
      <c r="IG85" s="5">
        <f t="shared" ca="1" si="665"/>
        <v>1</v>
      </c>
      <c r="IH85" s="5" t="b">
        <f t="shared" ca="1" si="665"/>
        <v>0</v>
      </c>
      <c r="II85" s="19">
        <f t="shared" ca="1" si="666"/>
        <v>0</v>
      </c>
      <c r="IJ85" s="5">
        <f t="shared" ca="1" si="665"/>
        <v>55</v>
      </c>
      <c r="IK85" s="19">
        <f t="shared" ca="1" si="666"/>
        <v>1</v>
      </c>
      <c r="IL85" s="19">
        <f t="shared" ca="1" si="666"/>
        <v>0</v>
      </c>
      <c r="IM85" s="19">
        <f t="shared" ca="1" si="666"/>
        <v>0</v>
      </c>
      <c r="IN85" s="19">
        <f t="shared" ca="1" si="666"/>
        <v>0</v>
      </c>
      <c r="IO85" s="19">
        <f t="shared" ca="1" si="666"/>
        <v>0</v>
      </c>
      <c r="IP85" s="19">
        <f t="shared" ca="1" si="666"/>
        <v>0</v>
      </c>
      <c r="IQ85" s="19">
        <f t="shared" ca="1" si="666"/>
        <v>0</v>
      </c>
      <c r="IR85" s="19">
        <f t="shared" ca="1" si="666"/>
        <v>0</v>
      </c>
      <c r="IS85" s="19">
        <f t="shared" ca="1" si="666"/>
        <v>0</v>
      </c>
      <c r="IT85" s="19">
        <f t="shared" ca="1" si="666"/>
        <v>0</v>
      </c>
      <c r="IU85" s="19">
        <f t="shared" ca="1" si="666"/>
        <v>0</v>
      </c>
      <c r="IV85" s="19">
        <f t="shared" ca="1" si="666"/>
        <v>0</v>
      </c>
      <c r="IW85" s="19">
        <f t="shared" ca="1" si="666"/>
        <v>0</v>
      </c>
      <c r="IX85" s="19">
        <f t="shared" ca="1" si="666"/>
        <v>0</v>
      </c>
      <c r="IY85" s="19">
        <f t="shared" ca="1" si="666"/>
        <v>0</v>
      </c>
      <c r="IZ85" s="19">
        <f t="shared" ca="1" si="666"/>
        <v>0</v>
      </c>
      <c r="JA85" s="19">
        <f t="shared" ca="1" si="666"/>
        <v>0</v>
      </c>
      <c r="JB85" s="19">
        <f t="shared" ca="1" si="666"/>
        <v>0</v>
      </c>
      <c r="JC85" s="19">
        <f t="shared" ca="1" si="666"/>
        <v>0</v>
      </c>
      <c r="JD85" s="19">
        <f t="shared" ca="1" si="666"/>
        <v>0</v>
      </c>
      <c r="JE85" s="19">
        <f t="shared" ca="1" si="666"/>
        <v>0</v>
      </c>
      <c r="JF85" s="19">
        <f t="shared" ca="1" si="666"/>
        <v>0</v>
      </c>
      <c r="JG85" s="19">
        <f t="shared" ca="1" si="666"/>
        <v>1</v>
      </c>
      <c r="JH85" s="19">
        <f t="shared" ca="1" si="666"/>
        <v>0</v>
      </c>
      <c r="JI85" s="19">
        <f t="shared" ca="1" si="666"/>
        <v>1</v>
      </c>
      <c r="JJ85" s="9"/>
      <c r="JK85" s="5" t="b">
        <f t="shared" ca="1" si="667"/>
        <v>0</v>
      </c>
      <c r="JL85" s="5" t="b">
        <f t="shared" ca="1" si="668"/>
        <v>0</v>
      </c>
      <c r="JM85" s="5" t="b">
        <f t="shared" ca="1" si="668"/>
        <v>0</v>
      </c>
      <c r="JN85" s="5" t="b">
        <f t="shared" ca="1" si="668"/>
        <v>1</v>
      </c>
      <c r="JO85" s="144">
        <f t="shared" ca="1" si="686"/>
        <v>1</v>
      </c>
      <c r="JP85" s="144">
        <f t="shared" ca="1" si="686"/>
        <v>1</v>
      </c>
      <c r="JQ85" s="19" t="str">
        <f t="shared" ca="1" si="687"/>
        <v>-</v>
      </c>
      <c r="JR85" s="19" t="str">
        <f t="shared" ca="1" si="687"/>
        <v>-</v>
      </c>
      <c r="JS85" s="19" t="str">
        <f t="shared" ca="1" si="687"/>
        <v>-</v>
      </c>
      <c r="JT85" s="19" t="str">
        <f t="shared" ca="1" si="687"/>
        <v>-</v>
      </c>
      <c r="JU85" s="19">
        <f t="shared" ca="1" si="687"/>
        <v>1</v>
      </c>
      <c r="JV85" s="19">
        <f t="shared" ca="1" si="687"/>
        <v>0.66</v>
      </c>
      <c r="JW85" s="19" t="str">
        <f t="shared" ca="1" si="687"/>
        <v>-</v>
      </c>
      <c r="JX85" s="5" t="b" cm="1">
        <f t="array" aca="1" ref="JX85" ca="1">IF(OR(JY85:KF85&lt;&gt;"-"),TRUE,"-")</f>
        <v>1</v>
      </c>
      <c r="JY85" s="237">
        <f t="shared" ca="1" si="698"/>
        <v>2</v>
      </c>
      <c r="JZ85" s="237">
        <f t="shared" ca="1" si="698"/>
        <v>2</v>
      </c>
      <c r="KA85" s="237">
        <f t="shared" ca="1" si="698"/>
        <v>2</v>
      </c>
      <c r="KB85" s="237">
        <f t="shared" ca="1" si="698"/>
        <v>2</v>
      </c>
      <c r="KC85" s="237">
        <f t="shared" ca="1" si="698"/>
        <v>2</v>
      </c>
      <c r="KD85" s="237">
        <f t="shared" ca="1" si="698"/>
        <v>2</v>
      </c>
      <c r="KE85" s="237">
        <f t="shared" ca="1" si="698"/>
        <v>2</v>
      </c>
      <c r="KF85" s="237">
        <f t="shared" ca="1" si="698"/>
        <v>2</v>
      </c>
      <c r="KG85" s="5" t="str">
        <f t="array" aca="1" ref="KG85" ca="1">IF(OR(KH85:KN85&lt;&gt;"-"),TRUE,"-")</f>
        <v>-</v>
      </c>
      <c r="KH85" s="19" t="str">
        <f t="shared" ca="1" si="689"/>
        <v>-</v>
      </c>
      <c r="KI85" s="19" t="str">
        <f t="shared" ca="1" si="689"/>
        <v>-</v>
      </c>
      <c r="KJ85" s="19" t="str">
        <f t="shared" ca="1" si="689"/>
        <v>-</v>
      </c>
      <c r="KK85" s="19" t="str">
        <f t="shared" ca="1" si="689"/>
        <v>-</v>
      </c>
      <c r="KL85" s="19" t="str">
        <f t="shared" ca="1" si="689"/>
        <v>-</v>
      </c>
      <c r="KM85" s="19" t="str">
        <f t="shared" ca="1" si="689"/>
        <v>-</v>
      </c>
      <c r="KN85" s="19" t="str">
        <f t="shared" ca="1" si="689"/>
        <v>-</v>
      </c>
      <c r="KO85" s="19" t="b">
        <f t="shared" ca="1" si="689"/>
        <v>0</v>
      </c>
      <c r="KP85" s="144">
        <f t="shared" ca="1" si="670"/>
        <v>2</v>
      </c>
      <c r="KQ85" s="19">
        <f t="shared" ca="1" si="689"/>
        <v>2</v>
      </c>
      <c r="KR85" s="19" t="b">
        <f t="shared" ca="1" si="689"/>
        <v>0</v>
      </c>
      <c r="KS85" s="19" t="str">
        <f t="shared" ca="1" si="689"/>
        <v>-</v>
      </c>
      <c r="KT85" s="5" t="str">
        <f t="shared" ca="1" si="671"/>
        <v>-</v>
      </c>
      <c r="KU85" s="5" t="str">
        <f t="shared" ca="1" si="671"/>
        <v>-</v>
      </c>
      <c r="KV85" s="5" t="str">
        <f t="shared" ca="1" si="671"/>
        <v>-</v>
      </c>
      <c r="KW85" s="5" t="str">
        <f t="shared" ca="1" si="671"/>
        <v>-</v>
      </c>
      <c r="KX85" s="19" t="b">
        <f t="shared" ca="1" si="690"/>
        <v>0</v>
      </c>
      <c r="KY85" s="19" t="str">
        <f t="shared" ca="1" si="690"/>
        <v>-</v>
      </c>
      <c r="KZ85" s="19" t="str">
        <f t="shared" ca="1" si="690"/>
        <v>-</v>
      </c>
      <c r="LA85" s="19" t="b">
        <f t="shared" ca="1" si="690"/>
        <v>1</v>
      </c>
      <c r="LB85" s="19">
        <f t="shared" ca="1" si="690"/>
        <v>0.75</v>
      </c>
      <c r="LC85" s="19">
        <f t="shared" ca="1" si="690"/>
        <v>0.75</v>
      </c>
      <c r="LD85" s="19">
        <f t="shared" ca="1" si="690"/>
        <v>0.99</v>
      </c>
      <c r="LE85" s="19">
        <f t="shared" ca="1" si="690"/>
        <v>0.5</v>
      </c>
      <c r="LF85" s="19">
        <f t="shared" ca="1" si="690"/>
        <v>0</v>
      </c>
      <c r="LG85" s="19">
        <f t="shared" ca="1" si="690"/>
        <v>0</v>
      </c>
      <c r="LH85" s="19" t="str">
        <f t="shared" ca="1" si="690"/>
        <v>-</v>
      </c>
      <c r="LI85" s="19" t="str">
        <f t="shared" ca="1" si="690"/>
        <v>-</v>
      </c>
      <c r="LJ85" s="19" t="str">
        <f t="shared" ca="1" si="690"/>
        <v>-</v>
      </c>
      <c r="LK85" s="5">
        <f t="shared" ca="1" si="673"/>
        <v>1</v>
      </c>
      <c r="LL85" s="9"/>
      <c r="LM85" s="19">
        <f t="shared" ca="1" si="690"/>
        <v>70</v>
      </c>
      <c r="LN85" s="19">
        <f t="shared" ca="1" si="674"/>
        <v>50</v>
      </c>
      <c r="LO85" s="19">
        <f t="shared" ca="1" si="674"/>
        <v>80</v>
      </c>
      <c r="LP85" s="19">
        <f t="shared" ca="1" si="674"/>
        <v>50</v>
      </c>
      <c r="LQ85" s="5" t="b" cm="1">
        <f t="array" aca="1" ref="LQ85" ca="1">INDEX(i.meatgrid,$Q85,LQ$7)</f>
        <v>0</v>
      </c>
      <c r="LR85" s="5" t="b" cm="1">
        <f t="array" aca="1" ref="LR85" ca="1">INDEX(i.meatgrid,$Q85,LR$7)</f>
        <v>0</v>
      </c>
      <c r="LS85" s="5" t="str" cm="1">
        <f t="array" aca="1" ref="LS85" ca="1">INDEX(i.meatgrid,$Q85,LS$7)</f>
        <v>-</v>
      </c>
      <c r="LT85" s="5" cm="1">
        <f t="array" aca="1" ref="LT85" ca="1">INDEX(i.meatgrid,$Q85,LT$7)</f>
        <v>40</v>
      </c>
      <c r="LU85" s="19">
        <f t="shared" ca="1" si="675"/>
        <v>1</v>
      </c>
      <c r="LV85" s="5">
        <f t="shared" ca="1" si="676"/>
        <v>1</v>
      </c>
      <c r="LW85" s="5" cm="1">
        <f t="array" aca="1" ref="LW85" ca="1">INDEX(i.meatgrid,$Q85,LW$7)</f>
        <v>1</v>
      </c>
      <c r="LX85" s="5" cm="1">
        <f t="array" aca="1" ref="LX85" ca="1">INDEX(i.meatgrid,$Q85,LX$7)</f>
        <v>0</v>
      </c>
      <c r="LY85" s="5" cm="1">
        <f t="array" aca="1" ref="LY85" ca="1">INDEX(i.meatgrid,$Q85,LY$7)</f>
        <v>0</v>
      </c>
      <c r="LZ85" s="5" cm="1">
        <f t="array" aca="1" ref="LZ85" ca="1">INDEX(i.meatgrid,$Q85,LZ$7)</f>
        <v>0</v>
      </c>
      <c r="MA85" s="5" cm="1">
        <f t="array" aca="1" ref="MA85" ca="1">INDEX(i.meatgrid,$Q85,MA$7)</f>
        <v>0</v>
      </c>
      <c r="MB85" s="5" cm="1">
        <f t="array" aca="1" ref="MB85" ca="1">INDEX(i.meatgrid,$Q85,MB$7)</f>
        <v>1</v>
      </c>
      <c r="MC85" s="5" cm="1">
        <f t="array" aca="1" ref="MC85" ca="1">INDEX(i.meatgrid,$Q85,MC$7)</f>
        <v>1</v>
      </c>
      <c r="MD85" s="5" cm="1">
        <f t="array" aca="1" ref="MD85" ca="1">INDEX(i.meatgrid,$Q85,MD$7)</f>
        <v>1</v>
      </c>
      <c r="ME85" s="19">
        <f t="shared" ca="1" si="677"/>
        <v>1</v>
      </c>
      <c r="MF85" s="9"/>
      <c r="MG85" s="19" t="b">
        <f t="shared" ca="1" si="678"/>
        <v>0</v>
      </c>
      <c r="MH85" s="19" t="b">
        <f t="shared" ca="1" si="678"/>
        <v>0</v>
      </c>
      <c r="MI85" s="19">
        <f t="shared" ca="1" si="678"/>
        <v>1</v>
      </c>
      <c r="MJ85" s="19">
        <f t="shared" ca="1" si="678"/>
        <v>0.75</v>
      </c>
      <c r="MK85" s="19">
        <f t="shared" ca="1" si="678"/>
        <v>0.75</v>
      </c>
      <c r="ML85" s="19">
        <f t="shared" ca="1" si="678"/>
        <v>0.8</v>
      </c>
      <c r="MM85" s="19">
        <f t="shared" ca="1" si="678"/>
        <v>0.82499999999999996</v>
      </c>
      <c r="MN85" s="19">
        <f t="shared" ca="1" si="678"/>
        <v>0.875</v>
      </c>
      <c r="MO85" s="19">
        <f t="shared" ca="1" si="678"/>
        <v>0.9</v>
      </c>
      <c r="MP85" s="19">
        <f t="shared" ca="1" si="678"/>
        <v>1</v>
      </c>
      <c r="MQ85" s="19">
        <f t="shared" ca="1" si="678"/>
        <v>0.875</v>
      </c>
      <c r="MR85" s="19" t="b">
        <f t="shared" ca="1" si="678"/>
        <v>1</v>
      </c>
      <c r="MS85" s="19">
        <f t="shared" ca="1" si="678"/>
        <v>74.989999999999995</v>
      </c>
      <c r="MT85" s="19" t="str">
        <f t="shared" ca="1" si="678"/>
        <v>-</v>
      </c>
      <c r="MU85" s="19" t="str">
        <f t="shared" ca="1" si="678"/>
        <v>-</v>
      </c>
      <c r="MV85" s="19" t="str">
        <f t="shared" ca="1" si="678"/>
        <v>-</v>
      </c>
      <c r="MW85" s="19" t="str">
        <f t="shared" ca="1" si="679"/>
        <v>-</v>
      </c>
      <c r="MX85" s="19" t="str">
        <f t="shared" ca="1" si="679"/>
        <v>-</v>
      </c>
      <c r="MY85" s="19" t="str">
        <f t="shared" ca="1" si="679"/>
        <v>-</v>
      </c>
      <c r="MZ85" s="19" t="str">
        <f t="shared" ca="1" si="679"/>
        <v>-</v>
      </c>
      <c r="NA85" s="19">
        <f t="shared" ca="1" si="679"/>
        <v>36.99</v>
      </c>
      <c r="NB85" s="19">
        <f t="shared" ca="1" si="679"/>
        <v>36.99</v>
      </c>
      <c r="NC85" s="19" t="str">
        <f t="shared" ca="1" si="679"/>
        <v>-</v>
      </c>
      <c r="ND85" s="19" t="str">
        <f t="shared" ca="1" si="679"/>
        <v>-</v>
      </c>
      <c r="NE85" s="19" t="str">
        <f t="shared" ca="1" si="679"/>
        <v>-</v>
      </c>
      <c r="NF85" s="19" t="str">
        <f t="shared" ca="1" si="679"/>
        <v>-</v>
      </c>
      <c r="NG85" s="19" t="str">
        <f t="shared" ca="1" si="679"/>
        <v>-</v>
      </c>
      <c r="NH85" s="19">
        <f t="shared" ca="1" si="679"/>
        <v>49.99</v>
      </c>
      <c r="NI85" s="19">
        <f t="shared" ca="1" si="679"/>
        <v>49.99</v>
      </c>
      <c r="NJ85" s="19">
        <f t="shared" ca="1" si="679"/>
        <v>49.99</v>
      </c>
      <c r="NK85" s="19">
        <f t="shared" ca="1" si="679"/>
        <v>49.99</v>
      </c>
      <c r="NL85" s="19">
        <f t="shared" ca="1" si="679"/>
        <v>49.99</v>
      </c>
      <c r="NM85" s="19">
        <f t="shared" ca="1" si="679"/>
        <v>49.99</v>
      </c>
      <c r="NN85" s="19">
        <f t="shared" ca="1" si="679"/>
        <v>49.99</v>
      </c>
      <c r="NO85" s="19">
        <f t="shared" ca="1" si="679"/>
        <v>49.99</v>
      </c>
      <c r="NP85" s="19">
        <f t="shared" ca="1" si="679"/>
        <v>412.99</v>
      </c>
      <c r="NQ85" s="19">
        <f t="shared" ca="1" si="679"/>
        <v>412.99</v>
      </c>
      <c r="NR85" s="19" t="str">
        <f t="shared" ca="1" si="679"/>
        <v>-</v>
      </c>
      <c r="NS85" s="19" t="str">
        <f t="shared" ca="1" si="679"/>
        <v>-</v>
      </c>
      <c r="NT85" s="19" t="str">
        <f t="shared" ca="1" si="679"/>
        <v>-</v>
      </c>
      <c r="NU85" s="19" t="str">
        <f t="shared" ca="1" si="679"/>
        <v>-</v>
      </c>
      <c r="NV85" s="19" t="str">
        <f t="shared" ca="1" si="679"/>
        <v>-</v>
      </c>
      <c r="NW85" s="19">
        <f t="shared" ca="1" si="679"/>
        <v>6.8900000000000006</v>
      </c>
      <c r="NX85" s="19">
        <f t="shared" ca="1" si="679"/>
        <v>6.8900000000000006</v>
      </c>
      <c r="NY85" s="19">
        <f t="shared" ref="NY85:OL85" ca="1" si="702">OFFSET(NY$5,$B85,0)</f>
        <v>6.8900000000000006</v>
      </c>
      <c r="NZ85" s="19">
        <f t="shared" ca="1" si="702"/>
        <v>6.8900000000000006</v>
      </c>
      <c r="OA85" s="19">
        <f t="shared" ca="1" si="702"/>
        <v>6.8900000000000006</v>
      </c>
      <c r="OB85" s="19">
        <f t="shared" ca="1" si="702"/>
        <v>6.8900000000000006</v>
      </c>
      <c r="OC85" s="19">
        <f t="shared" ca="1" si="702"/>
        <v>6.8900000000000006</v>
      </c>
      <c r="OD85" s="19">
        <f t="shared" ca="1" si="702"/>
        <v>6.8900000000000006</v>
      </c>
      <c r="OE85" s="19">
        <f t="shared" ca="1" si="702"/>
        <v>346.99</v>
      </c>
      <c r="OF85" s="19">
        <f t="shared" ca="1" si="702"/>
        <v>346.99</v>
      </c>
      <c r="OG85" s="19" t="str">
        <f t="shared" ca="1" si="702"/>
        <v>-</v>
      </c>
      <c r="OH85" s="19" t="str">
        <f t="shared" ca="1" si="702"/>
        <v>-</v>
      </c>
      <c r="OI85" s="19" t="str">
        <f t="shared" ca="1" si="702"/>
        <v>-</v>
      </c>
      <c r="OJ85" s="19" t="str">
        <f t="shared" ca="1" si="702"/>
        <v>-</v>
      </c>
      <c r="OK85" s="19" t="str">
        <f t="shared" ca="1" si="702"/>
        <v>-</v>
      </c>
      <c r="OL85" s="19">
        <f t="shared" ca="1" si="702"/>
        <v>0</v>
      </c>
      <c r="OM85" s="24">
        <v>0</v>
      </c>
    </row>
    <row r="86" spans="1:403" outlineLevel="2">
      <c r="A86" s="21">
        <f t="shared" si="156"/>
        <v>81</v>
      </c>
      <c r="B86" s="222">
        <f t="shared" ca="1" si="691"/>
        <v>76</v>
      </c>
      <c r="C86">
        <v>203</v>
      </c>
      <c r="D86" s="549" t="str">
        <f t="shared" ca="1" si="640"/>
        <v>GSM</v>
      </c>
      <c r="E86" s="550" t="b">
        <f t="shared" ref="E86" ca="1" si="703">AND($M86&lt;&gt;3,OR($AC86=0,$M86=4))</f>
        <v>1</v>
      </c>
      <c r="F86" t="b">
        <v>0</v>
      </c>
      <c r="G86" t="b">
        <f t="shared" ca="1" si="642"/>
        <v>1</v>
      </c>
      <c r="H86" s="237">
        <f t="shared" ca="1" si="692"/>
        <v>2</v>
      </c>
      <c r="I86" s="237">
        <f t="shared" ca="1" si="692"/>
        <v>1</v>
      </c>
      <c r="J86" s="237" t="str">
        <f t="shared" ca="1" si="692"/>
        <v/>
      </c>
      <c r="K86" s="237">
        <f t="shared" ca="1" si="692"/>
        <v>2</v>
      </c>
      <c r="L86" s="237">
        <f t="shared" ca="1" si="680"/>
        <v>2</v>
      </c>
      <c r="M86" s="237">
        <f t="shared" ca="1" si="680"/>
        <v>2</v>
      </c>
      <c r="N86" s="237">
        <f t="shared" ca="1" si="692"/>
        <v>3</v>
      </c>
      <c r="O86" s="237">
        <f t="shared" ca="1" si="680"/>
        <v>1</v>
      </c>
      <c r="P86" s="237">
        <f t="shared" ca="1" si="692"/>
        <v>1</v>
      </c>
      <c r="Q86" s="237">
        <f t="shared" ca="1" si="692"/>
        <v>5</v>
      </c>
      <c r="R86" s="237">
        <f t="shared" ca="1" si="692"/>
        <v>1</v>
      </c>
      <c r="S86" s="237">
        <f t="shared" ca="1" si="692"/>
        <v>1</v>
      </c>
      <c r="T86" s="237">
        <f t="shared" ca="1" si="692"/>
        <v>1</v>
      </c>
      <c r="U86" s="275"/>
      <c r="V86" s="275"/>
      <c r="W86" s="237">
        <f t="shared" ca="1" si="681"/>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3"/>
        <v>2</v>
      </c>
      <c r="AH86" s="5">
        <f t="shared" ca="1" si="643"/>
        <v>0</v>
      </c>
      <c r="AI86" s="5">
        <f t="shared" ca="1" si="644"/>
        <v>1</v>
      </c>
      <c r="AJ86">
        <f t="shared" ca="1" si="645"/>
        <v>5</v>
      </c>
      <c r="AK86">
        <v>1</v>
      </c>
      <c r="AL86" s="231" t="str">
        <f ca="1">TEXT(LEFT(OFFSET(AL86,-1,0),5)+1,"00000")&amp;MID(OFFSET(AL86,-1,0),6,FIND(" ",OFFSET(AL86,-1,0),7)-5)
&amp; $D86           &amp; IF($IG86=0," FWM","")&amp;IF($IG86=1," MWM","")&amp;IF($IG86=5," Mat","")&amp;IF($IH86=TRUE,"&amp;BBT","    ")          &amp; " Day"&amp;INDEX(i.DOY,$N86,1)
&amp; " Scan"&amp;TEXT($O86,"0")        &amp;" "&amp; INDEX(DataMaster!$B$98:$B$103,$Q86,0)
&amp; " WP"&amp;TEXT($LU86*100,"000p")           &amp; " MP"&amp;TEXT($LV86*100,"000p")           &amp; " GP"&amp;TEXT($ME86*100,"000p")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3"/>
        <v>-</v>
      </c>
      <c r="AP86" s="237" t="str">
        <f t="shared" ca="1" si="693"/>
        <v>-</v>
      </c>
      <c r="AQ86" s="237" t="str">
        <f t="shared" ca="1" si="693"/>
        <v>-</v>
      </c>
      <c r="AR86" s="237" t="str">
        <f t="shared" ca="1" si="693"/>
        <v>-</v>
      </c>
      <c r="AS86" s="237" t="str">
        <f t="shared" ca="1" si="693"/>
        <v>-</v>
      </c>
      <c r="AT86" s="237" t="str">
        <f t="shared" ca="1" si="693"/>
        <v>-</v>
      </c>
      <c r="AU86" s="237" t="str">
        <f t="shared" ca="1" si="693"/>
        <v>-</v>
      </c>
      <c r="AV86" s="237" t="str">
        <f t="shared" ca="1" si="693"/>
        <v>-</v>
      </c>
      <c r="AW86" s="9"/>
      <c r="AX86" s="5" t="b">
        <f t="shared" ca="1" si="646"/>
        <v>0</v>
      </c>
      <c r="AY86" s="5" t="str">
        <f t="shared" ca="1" si="646"/>
        <v>-</v>
      </c>
      <c r="AZ86" s="5" t="b">
        <f t="shared" ca="1" si="646"/>
        <v>0</v>
      </c>
      <c r="BA86" s="5" t="b">
        <f t="shared" ca="1" si="646"/>
        <v>1</v>
      </c>
      <c r="BB86" s="5" t="b">
        <f t="shared" ca="1" si="646"/>
        <v>1</v>
      </c>
      <c r="BC86" s="144">
        <f t="shared" ca="1" si="646"/>
        <v>0</v>
      </c>
      <c r="BD86" s="19" t="b">
        <f t="shared" ca="1" si="647"/>
        <v>1</v>
      </c>
      <c r="BE86" s="9"/>
      <c r="BF86" s="5" t="str">
        <f t="shared" ca="1" si="648"/>
        <v>-</v>
      </c>
      <c r="BG86" s="19" t="str">
        <f t="shared" ca="1" si="649"/>
        <v>-</v>
      </c>
      <c r="BH86" s="19" t="str">
        <f t="shared" ca="1" si="649"/>
        <v>-</v>
      </c>
      <c r="BI86" s="19" t="str">
        <f t="shared" ca="1" si="649"/>
        <v>-</v>
      </c>
      <c r="BJ86" s="5" t="str">
        <f t="shared" ca="1" si="650"/>
        <v>-</v>
      </c>
      <c r="BK86" s="19" t="str">
        <f t="shared" ca="1" si="651"/>
        <v>-</v>
      </c>
      <c r="BL86" s="5" t="str">
        <f t="shared" ca="1" si="652"/>
        <v>-</v>
      </c>
      <c r="BM86" s="19" t="str">
        <f t="shared" ca="1" si="653"/>
        <v>-</v>
      </c>
      <c r="BN86" s="19" t="str">
        <f t="shared" ca="1" si="653"/>
        <v>-</v>
      </c>
      <c r="BO86" s="19" t="str">
        <f t="shared" ca="1" si="653"/>
        <v>-</v>
      </c>
      <c r="BP86" s="5" t="str">
        <f t="shared" ca="1" si="654"/>
        <v>-</v>
      </c>
      <c r="BQ86" s="9"/>
      <c r="BR86" s="19" t="str">
        <f t="shared" ca="1" si="655"/>
        <v>-</v>
      </c>
      <c r="BS86" s="19" t="str">
        <f t="shared" ca="1" si="655"/>
        <v>-</v>
      </c>
      <c r="BT86" s="19" t="str">
        <f t="shared" ca="1" si="655"/>
        <v>-</v>
      </c>
      <c r="BU86" s="19" t="str">
        <f t="shared" ca="1" si="655"/>
        <v>-</v>
      </c>
      <c r="BV86" s="19" t="str">
        <f t="shared" ca="1" si="655"/>
        <v>-</v>
      </c>
      <c r="BW86" s="19" t="str">
        <f t="shared" ca="1" si="655"/>
        <v>-</v>
      </c>
      <c r="BX86" s="19" t="str">
        <f t="shared" ca="1" si="655"/>
        <v>-</v>
      </c>
      <c r="BY86" s="19" t="str">
        <f t="shared" ca="1" si="655"/>
        <v>-</v>
      </c>
      <c r="BZ86" s="19" t="str">
        <f t="shared" ca="1" si="655"/>
        <v>-</v>
      </c>
      <c r="CA86" s="19" t="str">
        <f t="shared" ca="1" si="655"/>
        <v>-</v>
      </c>
      <c r="CB86" s="9"/>
      <c r="CC86" s="237" t="b">
        <f t="shared" ca="1" si="699"/>
        <v>1</v>
      </c>
      <c r="CD86" s="12" t="b">
        <v>1</v>
      </c>
      <c r="CE86" s="237" t="b">
        <f t="shared" ca="1" si="699"/>
        <v>1</v>
      </c>
      <c r="CF86" s="251">
        <f t="shared" ca="1" si="694"/>
        <v>2235105</v>
      </c>
      <c r="CG86" s="12" t="b">
        <v>1</v>
      </c>
      <c r="CH86" s="12">
        <v>0</v>
      </c>
      <c r="CI86" s="12" t="b">
        <v>0</v>
      </c>
      <c r="CJ86" s="237">
        <f t="shared" ca="1" si="695"/>
        <v>2235106</v>
      </c>
      <c r="CK86" s="19" t="str">
        <f t="shared" ca="1" si="683"/>
        <v>-</v>
      </c>
      <c r="CL86" s="12">
        <v>1</v>
      </c>
      <c r="CM86" s="12">
        <v>1</v>
      </c>
      <c r="CN86" s="9"/>
      <c r="CO86" s="444">
        <f t="shared" ca="1" si="657"/>
        <v>652</v>
      </c>
      <c r="CP86" s="444">
        <f t="shared" ca="1" si="657"/>
        <v>686</v>
      </c>
      <c r="CQ86" s="444">
        <f t="shared" ca="1" si="657"/>
        <v>721</v>
      </c>
      <c r="CR86" s="152">
        <f t="shared" ca="1" si="658"/>
        <v>378</v>
      </c>
      <c r="CS86" s="152">
        <f t="shared" ca="1" si="658"/>
        <v>413</v>
      </c>
      <c r="CT86" s="152">
        <f t="shared" ca="1" si="658"/>
        <v>448</v>
      </c>
      <c r="CU86" s="19" t="str">
        <f t="shared" ca="1" si="659"/>
        <v>-</v>
      </c>
      <c r="CV86" s="19" t="str">
        <f t="shared" ca="1" si="659"/>
        <v>-</v>
      </c>
      <c r="CW86" s="19" t="str">
        <f t="shared" ca="1" si="659"/>
        <v>-</v>
      </c>
      <c r="CX86" s="19" t="str">
        <f t="shared" ca="1" si="659"/>
        <v>-</v>
      </c>
      <c r="CY86" s="19" t="str">
        <f t="shared" ca="1" si="659"/>
        <v>-</v>
      </c>
      <c r="CZ86" s="19" t="b">
        <f t="shared" ca="1" si="659"/>
        <v>1</v>
      </c>
      <c r="DA86" s="19">
        <f t="shared" ca="1" si="659"/>
        <v>0</v>
      </c>
      <c r="DB86" s="19">
        <f t="shared" ca="1" si="659"/>
        <v>0</v>
      </c>
      <c r="DC86" s="19">
        <f t="shared" ca="1" si="659"/>
        <v>0</v>
      </c>
      <c r="DD86" s="19">
        <f t="shared" ca="1" si="659"/>
        <v>0</v>
      </c>
      <c r="DE86" s="19">
        <f t="shared" ca="1" si="659"/>
        <v>0</v>
      </c>
      <c r="DF86" s="19">
        <f t="shared" ca="1" si="659"/>
        <v>0</v>
      </c>
      <c r="DG86" s="19">
        <f t="shared" ca="1" si="659"/>
        <v>0</v>
      </c>
      <c r="DH86" s="19">
        <f t="shared" ca="1" si="659"/>
        <v>0</v>
      </c>
      <c r="DI86" s="19">
        <f t="shared" ca="1" si="659"/>
        <v>0</v>
      </c>
      <c r="DJ86" s="19">
        <f t="shared" ca="1" si="659"/>
        <v>0</v>
      </c>
      <c r="DK86" s="19">
        <f t="shared" ca="1" si="659"/>
        <v>0</v>
      </c>
      <c r="DL86" s="19">
        <f t="shared" ca="1" si="660"/>
        <v>0</v>
      </c>
      <c r="DM86" s="12">
        <v>1</v>
      </c>
      <c r="DN86" s="12">
        <v>1</v>
      </c>
      <c r="DO86" s="19">
        <f t="shared" ca="1" si="696"/>
        <v>0</v>
      </c>
      <c r="DP86" s="19" t="str">
        <f t="shared" ca="1" si="696"/>
        <v>-</v>
      </c>
      <c r="DQ86" s="19" t="str">
        <f t="shared" ca="1" si="696"/>
        <v>-</v>
      </c>
      <c r="DR86" s="19" t="str">
        <f t="shared" ca="1" si="696"/>
        <v>-</v>
      </c>
      <c r="DS86" s="19" t="str">
        <f t="shared" ca="1" si="660"/>
        <v>-</v>
      </c>
      <c r="DT86" s="19" t="str">
        <f t="shared" ca="1" si="660"/>
        <v>-</v>
      </c>
      <c r="DU86" s="19">
        <f t="shared" ca="1" si="660"/>
        <v>0</v>
      </c>
      <c r="DV86" s="19" t="str">
        <f t="shared" ca="1" si="660"/>
        <v>-</v>
      </c>
      <c r="DW86" s="19" t="str">
        <f t="shared" ca="1" si="660"/>
        <v>-</v>
      </c>
      <c r="DX86" s="19" t="str">
        <f t="shared" ca="1" si="660"/>
        <v>-</v>
      </c>
      <c r="DY86" s="19" t="str">
        <f t="shared" ca="1" si="660"/>
        <v>-</v>
      </c>
      <c r="DZ86" s="19" t="str">
        <f t="shared" ca="1" si="660"/>
        <v>-</v>
      </c>
      <c r="EA86" s="19" t="str">
        <f t="shared" ca="1" si="660"/>
        <v>-</v>
      </c>
      <c r="EB86" s="19" t="str">
        <f t="shared" ca="1" si="660"/>
        <v>-</v>
      </c>
      <c r="EC86" s="19" t="str">
        <f t="shared" ca="1" si="660"/>
        <v>-</v>
      </c>
      <c r="ED86" s="19">
        <f t="shared" ca="1" si="660"/>
        <v>0</v>
      </c>
      <c r="EE86" s="19">
        <f t="shared" ca="1" si="660"/>
        <v>0</v>
      </c>
      <c r="EF86" s="19">
        <f t="shared" ca="1" si="660"/>
        <v>0</v>
      </c>
      <c r="EG86" s="124">
        <f t="shared" ref="EG86:EX86" ca="1" si="704">IF(AND($K86=EG$9,$N86=EG$11,$AB86=EG$8,$AI86=EG$12),INDEX(i.FS_Strategy,$AC86+1,$AB86),0)</f>
        <v>0</v>
      </c>
      <c r="EH86" s="124">
        <f t="shared" ca="1" si="704"/>
        <v>0</v>
      </c>
      <c r="EI86" s="124">
        <f t="shared" ca="1" si="704"/>
        <v>0</v>
      </c>
      <c r="EJ86" s="124">
        <f t="shared" ca="1" si="704"/>
        <v>0</v>
      </c>
      <c r="EK86" s="124">
        <f t="shared" ca="1" si="704"/>
        <v>0</v>
      </c>
      <c r="EL86" s="124">
        <f t="shared" ca="1" si="704"/>
        <v>0</v>
      </c>
      <c r="EM86" s="124">
        <f t="shared" ca="1" si="704"/>
        <v>0</v>
      </c>
      <c r="EN86" s="124">
        <f t="shared" ca="1" si="704"/>
        <v>0</v>
      </c>
      <c r="EO86" s="124">
        <f t="shared" ca="1" si="704"/>
        <v>0</v>
      </c>
      <c r="EP86" s="124">
        <f t="shared" ca="1" si="704"/>
        <v>0</v>
      </c>
      <c r="EQ86" s="124">
        <f t="shared" ca="1" si="704"/>
        <v>0</v>
      </c>
      <c r="ER86" s="124">
        <f t="shared" ca="1" si="704"/>
        <v>0</v>
      </c>
      <c r="ES86" s="124">
        <f t="shared" ca="1" si="704"/>
        <v>0</v>
      </c>
      <c r="ET86" s="124">
        <f t="shared" ca="1" si="704"/>
        <v>0</v>
      </c>
      <c r="EU86" s="124">
        <f t="shared" ca="1" si="704"/>
        <v>0</v>
      </c>
      <c r="EV86" s="124">
        <f t="shared" ca="1" si="704"/>
        <v>0</v>
      </c>
      <c r="EW86" s="124">
        <f t="shared" ca="1" si="704"/>
        <v>0</v>
      </c>
      <c r="EX86" s="124">
        <f t="shared" ca="1" si="70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05">IF(AND($K86=FB$9,$N86=FB$11,$AB86=FB$8),INDEX(i.FS_Strategy,$AE86+1,$AB86),0)</f>
        <v>0</v>
      </c>
      <c r="FC86" s="125">
        <f t="shared" ca="1" si="705"/>
        <v>0</v>
      </c>
      <c r="FD86" s="125">
        <f t="shared" ca="1" si="705"/>
        <v>0</v>
      </c>
      <c r="FE86" s="125">
        <f t="shared" ca="1" si="705"/>
        <v>0</v>
      </c>
      <c r="FF86" s="125">
        <f t="shared" ca="1" si="705"/>
        <v>0</v>
      </c>
      <c r="FG86" s="125">
        <f t="shared" ca="1" si="705"/>
        <v>0</v>
      </c>
      <c r="FH86" s="125">
        <f t="shared" ca="1" si="705"/>
        <v>0</v>
      </c>
      <c r="FI86" s="125">
        <f t="shared" ca="1" si="705"/>
        <v>0</v>
      </c>
      <c r="FJ86" s="125">
        <f t="shared" ca="1" si="705"/>
        <v>0</v>
      </c>
      <c r="FK86" s="125">
        <f t="shared" ca="1" si="705"/>
        <v>0</v>
      </c>
      <c r="FL86" s="125">
        <f t="shared" ca="1" si="705"/>
        <v>0</v>
      </c>
      <c r="FM86" s="125">
        <f t="shared" ca="1" si="705"/>
        <v>0</v>
      </c>
      <c r="FN86" s="125">
        <f t="shared" ca="1" si="705"/>
        <v>0</v>
      </c>
      <c r="FO86" s="124">
        <f t="shared" ref="FO86:GF86" ca="1" si="706">IF(AND($K86=FO$9,$N86=FO$11,$AB86=FO$8,$AI86=FO$12),INDEX(i.FS_Strategy,$AC86+1,$AB86),0)</f>
        <v>0</v>
      </c>
      <c r="FP86" s="124">
        <f t="shared" ca="1" si="706"/>
        <v>0</v>
      </c>
      <c r="FQ86" s="124">
        <f t="shared" ca="1" si="706"/>
        <v>0</v>
      </c>
      <c r="FR86" s="124">
        <f t="shared" ca="1" si="706"/>
        <v>0</v>
      </c>
      <c r="FS86" s="124">
        <f t="shared" ca="1" si="706"/>
        <v>0</v>
      </c>
      <c r="FT86" s="124">
        <f t="shared" ca="1" si="706"/>
        <v>0</v>
      </c>
      <c r="FU86" s="124">
        <f t="shared" ca="1" si="706"/>
        <v>0</v>
      </c>
      <c r="FV86" s="124">
        <f t="shared" ca="1" si="706"/>
        <v>0</v>
      </c>
      <c r="FW86" s="124">
        <f t="shared" ca="1" si="706"/>
        <v>0</v>
      </c>
      <c r="FX86" s="124">
        <f t="shared" ca="1" si="706"/>
        <v>0</v>
      </c>
      <c r="FY86" s="124">
        <f t="shared" ca="1" si="706"/>
        <v>0</v>
      </c>
      <c r="FZ86" s="124">
        <f t="shared" ca="1" si="706"/>
        <v>0</v>
      </c>
      <c r="GA86" s="124">
        <f t="shared" ca="1" si="706"/>
        <v>0</v>
      </c>
      <c r="GB86" s="124">
        <f t="shared" ca="1" si="706"/>
        <v>0</v>
      </c>
      <c r="GC86" s="124">
        <f t="shared" ca="1" si="706"/>
        <v>0</v>
      </c>
      <c r="GD86" s="124">
        <f t="shared" ca="1" si="706"/>
        <v>0</v>
      </c>
      <c r="GE86" s="124">
        <f t="shared" ca="1" si="706"/>
        <v>0</v>
      </c>
      <c r="GF86" s="124">
        <f t="shared" ca="1" si="70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07">IF(AND($K86=GJ$9,$N86=GJ$11,$AB86=GJ$8),INDEX(i.FS_Strategy,$AE86+1,$AB86),0)</f>
        <v>0</v>
      </c>
      <c r="GK86" s="125">
        <f t="shared" ca="1" si="707"/>
        <v>0</v>
      </c>
      <c r="GL86" s="125">
        <f t="shared" ca="1" si="707"/>
        <v>0</v>
      </c>
      <c r="GM86" s="125">
        <f t="shared" ca="1" si="707"/>
        <v>0</v>
      </c>
      <c r="GN86" s="125">
        <f t="shared" ca="1" si="707"/>
        <v>0</v>
      </c>
      <c r="GO86" s="125">
        <f t="shared" ca="1" si="707"/>
        <v>0</v>
      </c>
      <c r="GP86" s="125">
        <f t="shared" ca="1" si="707"/>
        <v>0</v>
      </c>
      <c r="GQ86" s="125">
        <f t="shared" ca="1" si="707"/>
        <v>0</v>
      </c>
      <c r="GR86" s="125">
        <f t="shared" ca="1" si="707"/>
        <v>0</v>
      </c>
      <c r="GS86" s="125">
        <f t="shared" ca="1" si="707"/>
        <v>0</v>
      </c>
      <c r="GT86" s="125">
        <f t="shared" ca="1" si="707"/>
        <v>0</v>
      </c>
      <c r="GU86" s="125">
        <f t="shared" ca="1" si="707"/>
        <v>0</v>
      </c>
      <c r="GV86" s="125">
        <f t="shared" ca="1" si="707"/>
        <v>0</v>
      </c>
      <c r="GW86" s="124">
        <f t="shared" ref="GW86:HN86" ca="1" si="708">IF(AND($K86=GW$9,$N86=GW$11,$AB86=GW$8,$AI86=GW$12),INDEX(i.FS_Strategy,$AC86+1,$AB86),0)</f>
        <v>0</v>
      </c>
      <c r="GX86" s="124">
        <f t="shared" ca="1" si="708"/>
        <v>0</v>
      </c>
      <c r="GY86" s="124">
        <f t="shared" ca="1" si="708"/>
        <v>0</v>
      </c>
      <c r="GZ86" s="124">
        <f t="shared" ca="1" si="708"/>
        <v>0</v>
      </c>
      <c r="HA86" s="124">
        <f t="shared" ca="1" si="708"/>
        <v>0</v>
      </c>
      <c r="HB86" s="124">
        <f t="shared" ca="1" si="708"/>
        <v>0</v>
      </c>
      <c r="HC86" s="124">
        <f t="shared" ca="1" si="708"/>
        <v>0</v>
      </c>
      <c r="HD86" s="124">
        <f t="shared" ca="1" si="708"/>
        <v>0</v>
      </c>
      <c r="HE86" s="124">
        <f t="shared" ca="1" si="708"/>
        <v>0</v>
      </c>
      <c r="HF86" s="124">
        <f t="shared" ca="1" si="708"/>
        <v>0</v>
      </c>
      <c r="HG86" s="124">
        <f t="shared" ca="1" si="708"/>
        <v>0</v>
      </c>
      <c r="HH86" s="124">
        <f t="shared" ca="1" si="708"/>
        <v>0</v>
      </c>
      <c r="HI86" s="124">
        <f t="shared" ca="1" si="708"/>
        <v>0</v>
      </c>
      <c r="HJ86" s="124">
        <f t="shared" ca="1" si="708"/>
        <v>0</v>
      </c>
      <c r="HK86" s="124">
        <f t="shared" ca="1" si="708"/>
        <v>0</v>
      </c>
      <c r="HL86" s="124">
        <f t="shared" ca="1" si="708"/>
        <v>0</v>
      </c>
      <c r="HM86" s="124">
        <f t="shared" ca="1" si="708"/>
        <v>0</v>
      </c>
      <c r="HN86" s="124">
        <f t="shared" ca="1" si="70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09">IF(AND($K86=HR$9,$N86=HR$11,$AB86=HR$8),INDEX(i.FS_Strategy,$AE86+1,$AB86),0)</f>
        <v>0</v>
      </c>
      <c r="HS86" s="125">
        <f t="shared" ca="1" si="709"/>
        <v>0</v>
      </c>
      <c r="HT86" s="125">
        <f t="shared" ca="1" si="709"/>
        <v>0</v>
      </c>
      <c r="HU86" s="125">
        <f t="shared" ca="1" si="709"/>
        <v>0</v>
      </c>
      <c r="HV86" s="125">
        <f t="shared" ca="1" si="709"/>
        <v>0</v>
      </c>
      <c r="HW86" s="125">
        <f t="shared" ca="1" si="709"/>
        <v>0</v>
      </c>
      <c r="HX86" s="125">
        <f t="shared" ca="1" si="709"/>
        <v>0</v>
      </c>
      <c r="HY86" s="125">
        <f t="shared" ca="1" si="709"/>
        <v>0</v>
      </c>
      <c r="HZ86" s="125">
        <f t="shared" ca="1" si="709"/>
        <v>0</v>
      </c>
      <c r="IA86" s="125">
        <f t="shared" ca="1" si="709"/>
        <v>0</v>
      </c>
      <c r="IB86" s="125">
        <f t="shared" ca="1" si="709"/>
        <v>0</v>
      </c>
      <c r="IC86" s="125">
        <f t="shared" ca="1" si="709"/>
        <v>0</v>
      </c>
      <c r="ID86" s="125">
        <f t="shared" ca="1" si="709"/>
        <v>0</v>
      </c>
      <c r="IE86" s="5">
        <f t="shared" ca="1" si="664"/>
        <v>67</v>
      </c>
      <c r="IF86" s="9"/>
      <c r="IG86" s="5">
        <f t="shared" ca="1" si="665"/>
        <v>1</v>
      </c>
      <c r="IH86" s="5" t="b">
        <f t="shared" ca="1" si="665"/>
        <v>0</v>
      </c>
      <c r="II86" s="19">
        <f t="shared" ca="1" si="666"/>
        <v>0</v>
      </c>
      <c r="IJ86" s="5">
        <f t="shared" ca="1" si="665"/>
        <v>55</v>
      </c>
      <c r="IK86" s="19">
        <f t="shared" ca="1" si="666"/>
        <v>1</v>
      </c>
      <c r="IL86" s="19">
        <f t="shared" ca="1" si="666"/>
        <v>0</v>
      </c>
      <c r="IM86" s="19">
        <f t="shared" ca="1" si="666"/>
        <v>0</v>
      </c>
      <c r="IN86" s="19">
        <f t="shared" ca="1" si="666"/>
        <v>0</v>
      </c>
      <c r="IO86" s="19">
        <f t="shared" ca="1" si="666"/>
        <v>0</v>
      </c>
      <c r="IP86" s="19">
        <f t="shared" ca="1" si="666"/>
        <v>0</v>
      </c>
      <c r="IQ86" s="19">
        <f t="shared" ca="1" si="666"/>
        <v>0</v>
      </c>
      <c r="IR86" s="19">
        <f t="shared" ca="1" si="666"/>
        <v>0</v>
      </c>
      <c r="IS86" s="19">
        <f t="shared" ca="1" si="666"/>
        <v>0</v>
      </c>
      <c r="IT86" s="19">
        <f t="shared" ca="1" si="666"/>
        <v>0</v>
      </c>
      <c r="IU86" s="19">
        <f t="shared" ca="1" si="666"/>
        <v>0</v>
      </c>
      <c r="IV86" s="19">
        <f t="shared" ca="1" si="666"/>
        <v>0</v>
      </c>
      <c r="IW86" s="19">
        <f t="shared" ca="1" si="666"/>
        <v>0</v>
      </c>
      <c r="IX86" s="19">
        <f t="shared" ca="1" si="666"/>
        <v>0</v>
      </c>
      <c r="IY86" s="19">
        <f t="shared" ca="1" si="666"/>
        <v>0</v>
      </c>
      <c r="IZ86" s="19">
        <f t="shared" ca="1" si="666"/>
        <v>0</v>
      </c>
      <c r="JA86" s="19">
        <f t="shared" ca="1" si="666"/>
        <v>0</v>
      </c>
      <c r="JB86" s="19">
        <f t="shared" ca="1" si="666"/>
        <v>0</v>
      </c>
      <c r="JC86" s="19">
        <f t="shared" ca="1" si="666"/>
        <v>0</v>
      </c>
      <c r="JD86" s="19">
        <f t="shared" ca="1" si="666"/>
        <v>0</v>
      </c>
      <c r="JE86" s="19">
        <f t="shared" ca="1" si="666"/>
        <v>0</v>
      </c>
      <c r="JF86" s="19">
        <f t="shared" ca="1" si="666"/>
        <v>0</v>
      </c>
      <c r="JG86" s="19">
        <f t="shared" ca="1" si="666"/>
        <v>1</v>
      </c>
      <c r="JH86" s="19">
        <f t="shared" ca="1" si="666"/>
        <v>0</v>
      </c>
      <c r="JI86" s="19">
        <f t="shared" ca="1" si="666"/>
        <v>1</v>
      </c>
      <c r="JJ86" s="9"/>
      <c r="JK86" s="5" t="b">
        <f t="shared" ca="1" si="667"/>
        <v>0</v>
      </c>
      <c r="JL86" s="5" t="b">
        <f t="shared" ca="1" si="668"/>
        <v>0</v>
      </c>
      <c r="JM86" s="5" t="b">
        <f t="shared" ca="1" si="668"/>
        <v>0</v>
      </c>
      <c r="JN86" s="5" t="b">
        <f t="shared" ca="1" si="668"/>
        <v>1</v>
      </c>
      <c r="JO86" s="144">
        <f t="shared" ca="1" si="686"/>
        <v>1</v>
      </c>
      <c r="JP86" s="144">
        <f t="shared" ca="1" si="686"/>
        <v>1</v>
      </c>
      <c r="JQ86" s="19" t="str">
        <f t="shared" ca="1" si="687"/>
        <v>-</v>
      </c>
      <c r="JR86" s="19" t="str">
        <f t="shared" ca="1" si="687"/>
        <v>-</v>
      </c>
      <c r="JS86" s="19" t="str">
        <f t="shared" ca="1" si="687"/>
        <v>-</v>
      </c>
      <c r="JT86" s="19" t="str">
        <f t="shared" ca="1" si="687"/>
        <v>-</v>
      </c>
      <c r="JU86" s="19">
        <f t="shared" ca="1" si="687"/>
        <v>1</v>
      </c>
      <c r="JV86" s="19">
        <f t="shared" ca="1" si="687"/>
        <v>0.66</v>
      </c>
      <c r="JW86" s="19" t="str">
        <f t="shared" ca="1" si="687"/>
        <v>-</v>
      </c>
      <c r="JX86" s="5" t="b" cm="1">
        <f t="array" aca="1" ref="JX86" ca="1">IF(OR(JY86:KF86&lt;&gt;"-"),TRUE,"-")</f>
        <v>1</v>
      </c>
      <c r="JY86" s="237">
        <f t="shared" ca="1" si="698"/>
        <v>2</v>
      </c>
      <c r="JZ86" s="237">
        <f t="shared" ca="1" si="698"/>
        <v>2</v>
      </c>
      <c r="KA86" s="237">
        <f t="shared" ca="1" si="698"/>
        <v>2</v>
      </c>
      <c r="KB86" s="237">
        <f t="shared" ca="1" si="698"/>
        <v>2</v>
      </c>
      <c r="KC86" s="237">
        <f t="shared" ca="1" si="698"/>
        <v>2</v>
      </c>
      <c r="KD86" s="237">
        <f t="shared" ca="1" si="698"/>
        <v>2</v>
      </c>
      <c r="KE86" s="237">
        <f t="shared" ca="1" si="698"/>
        <v>2</v>
      </c>
      <c r="KF86" s="237">
        <f t="shared" ca="1" si="698"/>
        <v>2</v>
      </c>
      <c r="KG86" s="5" t="str">
        <f t="array" aca="1" ref="KG86" ca="1">IF(OR(KH86:KN86&lt;&gt;"-"),TRUE,"-")</f>
        <v>-</v>
      </c>
      <c r="KH86" s="19" t="str">
        <f t="shared" ca="1" si="689"/>
        <v>-</v>
      </c>
      <c r="KI86" s="19" t="str">
        <f t="shared" ca="1" si="689"/>
        <v>-</v>
      </c>
      <c r="KJ86" s="19" t="str">
        <f t="shared" ca="1" si="689"/>
        <v>-</v>
      </c>
      <c r="KK86" s="19" t="str">
        <f t="shared" ca="1" si="689"/>
        <v>-</v>
      </c>
      <c r="KL86" s="19" t="str">
        <f t="shared" ca="1" si="689"/>
        <v>-</v>
      </c>
      <c r="KM86" s="19" t="str">
        <f t="shared" ca="1" si="689"/>
        <v>-</v>
      </c>
      <c r="KN86" s="19" t="str">
        <f t="shared" ca="1" si="689"/>
        <v>-</v>
      </c>
      <c r="KO86" s="19" t="b">
        <f t="shared" ca="1" si="689"/>
        <v>0</v>
      </c>
      <c r="KP86" s="144">
        <f t="shared" ca="1" si="670"/>
        <v>2</v>
      </c>
      <c r="KQ86" s="19">
        <f t="shared" ca="1" si="689"/>
        <v>2</v>
      </c>
      <c r="KR86" s="19" t="b">
        <f t="shared" ca="1" si="689"/>
        <v>0</v>
      </c>
      <c r="KS86" s="19" t="str">
        <f t="shared" ca="1" si="689"/>
        <v>-</v>
      </c>
      <c r="KT86" s="5" t="str">
        <f t="shared" ca="1" si="671"/>
        <v>-</v>
      </c>
      <c r="KU86" s="5" t="str">
        <f t="shared" ca="1" si="671"/>
        <v>-</v>
      </c>
      <c r="KV86" s="5" t="str">
        <f t="shared" ca="1" si="671"/>
        <v>-</v>
      </c>
      <c r="KW86" s="5" t="str">
        <f t="shared" ca="1" si="671"/>
        <v>-</v>
      </c>
      <c r="KX86" s="19" t="b">
        <f t="shared" ca="1" si="690"/>
        <v>0</v>
      </c>
      <c r="KY86" s="19" t="str">
        <f t="shared" ca="1" si="690"/>
        <v>-</v>
      </c>
      <c r="KZ86" s="19" t="str">
        <f t="shared" ca="1" si="690"/>
        <v>-</v>
      </c>
      <c r="LA86" s="19" t="b">
        <f t="shared" ca="1" si="690"/>
        <v>1</v>
      </c>
      <c r="LB86" s="19">
        <f t="shared" ca="1" si="690"/>
        <v>0.75</v>
      </c>
      <c r="LC86" s="19">
        <f t="shared" ca="1" si="690"/>
        <v>0.75</v>
      </c>
      <c r="LD86" s="19">
        <f t="shared" ca="1" si="690"/>
        <v>0.99</v>
      </c>
      <c r="LE86" s="19">
        <f t="shared" ca="1" si="690"/>
        <v>0.5</v>
      </c>
      <c r="LF86" s="19">
        <f t="shared" ca="1" si="690"/>
        <v>0</v>
      </c>
      <c r="LG86" s="19">
        <f t="shared" ca="1" si="690"/>
        <v>0</v>
      </c>
      <c r="LH86" s="19" t="str">
        <f t="shared" ca="1" si="690"/>
        <v>-</v>
      </c>
      <c r="LI86" s="19" t="str">
        <f t="shared" ca="1" si="690"/>
        <v>-</v>
      </c>
      <c r="LJ86" s="19" t="str">
        <f t="shared" ca="1" si="690"/>
        <v>-</v>
      </c>
      <c r="LK86" s="5">
        <f t="shared" ca="1" si="673"/>
        <v>1</v>
      </c>
      <c r="LL86" s="9"/>
      <c r="LM86" s="19">
        <f t="shared" ca="1" si="690"/>
        <v>70</v>
      </c>
      <c r="LN86" s="19">
        <f t="shared" ca="1" si="674"/>
        <v>50</v>
      </c>
      <c r="LO86" s="19">
        <f t="shared" ca="1" si="674"/>
        <v>80</v>
      </c>
      <c r="LP86" s="19">
        <f t="shared" ca="1" si="674"/>
        <v>50</v>
      </c>
      <c r="LQ86" s="5" t="b" cm="1">
        <f t="array" aca="1" ref="LQ86" ca="1">INDEX(i.meatgrid,$Q86,LQ$7)</f>
        <v>0</v>
      </c>
      <c r="LR86" s="5" t="b" cm="1">
        <f t="array" aca="1" ref="LR86" ca="1">INDEX(i.meatgrid,$Q86,LR$7)</f>
        <v>0</v>
      </c>
      <c r="LS86" s="5" t="str" cm="1">
        <f t="array" aca="1" ref="LS86" ca="1">INDEX(i.meatgrid,$Q86,LS$7)</f>
        <v>-</v>
      </c>
      <c r="LT86" s="5" cm="1">
        <f t="array" aca="1" ref="LT86" ca="1">INDEX(i.meatgrid,$Q86,LT$7)</f>
        <v>40</v>
      </c>
      <c r="LU86" s="19">
        <f t="shared" ca="1" si="675"/>
        <v>1</v>
      </c>
      <c r="LV86" s="5">
        <f t="shared" ca="1" si="676"/>
        <v>1</v>
      </c>
      <c r="LW86" s="5" cm="1">
        <f t="array" aca="1" ref="LW86" ca="1">INDEX(i.meatgrid,$Q86,LW$7)</f>
        <v>1</v>
      </c>
      <c r="LX86" s="5" cm="1">
        <f t="array" aca="1" ref="LX86" ca="1">INDEX(i.meatgrid,$Q86,LX$7)</f>
        <v>0</v>
      </c>
      <c r="LY86" s="5" cm="1">
        <f t="array" aca="1" ref="LY86" ca="1">INDEX(i.meatgrid,$Q86,LY$7)</f>
        <v>0</v>
      </c>
      <c r="LZ86" s="5" cm="1">
        <f t="array" aca="1" ref="LZ86" ca="1">INDEX(i.meatgrid,$Q86,LZ$7)</f>
        <v>0</v>
      </c>
      <c r="MA86" s="5" cm="1">
        <f t="array" aca="1" ref="MA86" ca="1">INDEX(i.meatgrid,$Q86,MA$7)</f>
        <v>0</v>
      </c>
      <c r="MB86" s="5" cm="1">
        <f t="array" aca="1" ref="MB86" ca="1">INDEX(i.meatgrid,$Q86,MB$7)</f>
        <v>1</v>
      </c>
      <c r="MC86" s="5" cm="1">
        <f t="array" aca="1" ref="MC86" ca="1">INDEX(i.meatgrid,$Q86,MC$7)</f>
        <v>1</v>
      </c>
      <c r="MD86" s="5" cm="1">
        <f t="array" aca="1" ref="MD86" ca="1">INDEX(i.meatgrid,$Q86,MD$7)</f>
        <v>1</v>
      </c>
      <c r="ME86" s="19">
        <f t="shared" ca="1" si="677"/>
        <v>1</v>
      </c>
      <c r="MF86" s="9"/>
      <c r="MG86" s="19" t="b">
        <f t="shared" ca="1" si="678"/>
        <v>0</v>
      </c>
      <c r="MH86" s="19" t="b">
        <f t="shared" ca="1" si="678"/>
        <v>0</v>
      </c>
      <c r="MI86" s="19">
        <f t="shared" ca="1" si="678"/>
        <v>1</v>
      </c>
      <c r="MJ86" s="19">
        <f t="shared" ca="1" si="678"/>
        <v>0.75</v>
      </c>
      <c r="MK86" s="19">
        <f t="shared" ca="1" si="678"/>
        <v>0.75</v>
      </c>
      <c r="ML86" s="19">
        <f t="shared" ca="1" si="678"/>
        <v>0.8</v>
      </c>
      <c r="MM86" s="19">
        <f t="shared" ca="1" si="678"/>
        <v>0.82499999999999996</v>
      </c>
      <c r="MN86" s="19">
        <f t="shared" ca="1" si="678"/>
        <v>0.875</v>
      </c>
      <c r="MO86" s="19">
        <f t="shared" ca="1" si="678"/>
        <v>0.9</v>
      </c>
      <c r="MP86" s="19">
        <f t="shared" ca="1" si="678"/>
        <v>1</v>
      </c>
      <c r="MQ86" s="19">
        <f t="shared" ca="1" si="678"/>
        <v>0.875</v>
      </c>
      <c r="MR86" s="19" t="b">
        <f t="shared" ca="1" si="678"/>
        <v>1</v>
      </c>
      <c r="MS86" s="19">
        <f t="shared" ca="1" si="678"/>
        <v>74.989999999999995</v>
      </c>
      <c r="MT86" s="19" t="str">
        <f t="shared" ca="1" si="678"/>
        <v>-</v>
      </c>
      <c r="MU86" s="19" t="str">
        <f t="shared" ca="1" si="678"/>
        <v>-</v>
      </c>
      <c r="MV86" s="19" t="str">
        <f t="shared" ca="1" si="678"/>
        <v>-</v>
      </c>
      <c r="MW86" s="19" t="str">
        <f t="shared" ref="MW86:OL86" ca="1" si="710">OFFSET(MW$5,$B86,0)</f>
        <v>-</v>
      </c>
      <c r="MX86" s="19" t="str">
        <f t="shared" ca="1" si="710"/>
        <v>-</v>
      </c>
      <c r="MY86" s="19" t="str">
        <f t="shared" ca="1" si="710"/>
        <v>-</v>
      </c>
      <c r="MZ86" s="19" t="str">
        <f t="shared" ca="1" si="710"/>
        <v>-</v>
      </c>
      <c r="NA86" s="19">
        <f t="shared" ca="1" si="710"/>
        <v>36.99</v>
      </c>
      <c r="NB86" s="19">
        <f t="shared" ca="1" si="710"/>
        <v>36.99</v>
      </c>
      <c r="NC86" s="19" t="str">
        <f t="shared" ca="1" si="710"/>
        <v>-</v>
      </c>
      <c r="ND86" s="19" t="str">
        <f t="shared" ca="1" si="710"/>
        <v>-</v>
      </c>
      <c r="NE86" s="19" t="str">
        <f t="shared" ca="1" si="710"/>
        <v>-</v>
      </c>
      <c r="NF86" s="19" t="str">
        <f t="shared" ca="1" si="710"/>
        <v>-</v>
      </c>
      <c r="NG86" s="19" t="str">
        <f t="shared" ca="1" si="710"/>
        <v>-</v>
      </c>
      <c r="NH86" s="19">
        <f t="shared" ca="1" si="710"/>
        <v>49.99</v>
      </c>
      <c r="NI86" s="19">
        <f t="shared" ca="1" si="710"/>
        <v>49.99</v>
      </c>
      <c r="NJ86" s="19">
        <f t="shared" ca="1" si="710"/>
        <v>49.99</v>
      </c>
      <c r="NK86" s="19">
        <f t="shared" ca="1" si="710"/>
        <v>49.99</v>
      </c>
      <c r="NL86" s="19">
        <f t="shared" ca="1" si="710"/>
        <v>49.99</v>
      </c>
      <c r="NM86" s="19">
        <f t="shared" ca="1" si="710"/>
        <v>49.99</v>
      </c>
      <c r="NN86" s="19">
        <f t="shared" ca="1" si="710"/>
        <v>49.99</v>
      </c>
      <c r="NO86" s="19">
        <f t="shared" ca="1" si="710"/>
        <v>49.99</v>
      </c>
      <c r="NP86" s="19">
        <f t="shared" ca="1" si="710"/>
        <v>412.99</v>
      </c>
      <c r="NQ86" s="19">
        <f t="shared" ca="1" si="710"/>
        <v>412.99</v>
      </c>
      <c r="NR86" s="19" t="str">
        <f t="shared" ca="1" si="710"/>
        <v>-</v>
      </c>
      <c r="NS86" s="19" t="str">
        <f t="shared" ca="1" si="710"/>
        <v>-</v>
      </c>
      <c r="NT86" s="19" t="str">
        <f t="shared" ca="1" si="710"/>
        <v>-</v>
      </c>
      <c r="NU86" s="19" t="str">
        <f t="shared" ca="1" si="710"/>
        <v>-</v>
      </c>
      <c r="NV86" s="19" t="str">
        <f t="shared" ca="1" si="710"/>
        <v>-</v>
      </c>
      <c r="NW86" s="19">
        <f t="shared" ca="1" si="710"/>
        <v>6.8900000000000006</v>
      </c>
      <c r="NX86" s="19">
        <f t="shared" ca="1" si="710"/>
        <v>6.8900000000000006</v>
      </c>
      <c r="NY86" s="19">
        <f t="shared" ca="1" si="710"/>
        <v>6.8900000000000006</v>
      </c>
      <c r="NZ86" s="19">
        <f t="shared" ca="1" si="710"/>
        <v>6.8900000000000006</v>
      </c>
      <c r="OA86" s="19">
        <f t="shared" ca="1" si="710"/>
        <v>6.8900000000000006</v>
      </c>
      <c r="OB86" s="19">
        <f t="shared" ca="1" si="710"/>
        <v>6.8900000000000006</v>
      </c>
      <c r="OC86" s="19">
        <f t="shared" ca="1" si="710"/>
        <v>6.8900000000000006</v>
      </c>
      <c r="OD86" s="19">
        <f t="shared" ca="1" si="710"/>
        <v>6.8900000000000006</v>
      </c>
      <c r="OE86" s="19">
        <f t="shared" ca="1" si="710"/>
        <v>346.99</v>
      </c>
      <c r="OF86" s="19">
        <f t="shared" ca="1" si="710"/>
        <v>346.99</v>
      </c>
      <c r="OG86" s="19" t="str">
        <f t="shared" ca="1" si="710"/>
        <v>-</v>
      </c>
      <c r="OH86" s="19" t="str">
        <f t="shared" ca="1" si="710"/>
        <v>-</v>
      </c>
      <c r="OI86" s="19" t="str">
        <f t="shared" ca="1" si="710"/>
        <v>-</v>
      </c>
      <c r="OJ86" s="19" t="str">
        <f t="shared" ca="1" si="710"/>
        <v>-</v>
      </c>
      <c r="OK86" s="19" t="str">
        <f t="shared" ca="1" si="710"/>
        <v>-</v>
      </c>
      <c r="OL86" s="19">
        <f t="shared" ca="1" si="710"/>
        <v>0</v>
      </c>
      <c r="OM86" s="24">
        <v>0</v>
      </c>
    </row>
    <row r="87" spans="1:403" outlineLevel="1">
      <c r="A87" s="21">
        <f t="shared" si="156"/>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0.771</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9"/>
      <c r="LM87" s="14"/>
      <c r="LN87" s="14"/>
      <c r="LO87" s="14"/>
      <c r="LP87" s="14"/>
      <c r="LQ87" s="14"/>
      <c r="LR87" s="14"/>
      <c r="LS87" s="14"/>
      <c r="LT87" s="14"/>
      <c r="LU87" s="14"/>
      <c r="LV87" s="14"/>
      <c r="LW87" s="14"/>
      <c r="LX87" s="14"/>
      <c r="LY87" s="14"/>
      <c r="LZ87" s="14"/>
      <c r="MA87" s="14"/>
      <c r="MB87" s="14"/>
      <c r="MC87" s="14"/>
      <c r="MD87" s="14"/>
      <c r="ME87" s="14"/>
      <c r="MF87" s="9"/>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24">
        <v>0</v>
      </c>
    </row>
    <row r="88" spans="1:403">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9"/>
      <c r="LM88" s="515"/>
      <c r="LN88" s="515"/>
      <c r="LO88" s="515"/>
      <c r="LP88" s="515"/>
      <c r="LQ88" s="515"/>
      <c r="LR88" s="515"/>
      <c r="LS88" s="515"/>
      <c r="LT88" s="515"/>
      <c r="LU88" s="515"/>
      <c r="LV88" s="515"/>
      <c r="LW88" s="515"/>
      <c r="LX88" s="515"/>
      <c r="LY88" s="515"/>
      <c r="LZ88" s="515"/>
      <c r="MA88" s="515"/>
      <c r="MB88" s="515"/>
      <c r="MC88" s="515"/>
      <c r="MD88" s="515"/>
      <c r="ME88" s="515"/>
      <c r="MF88" s="9"/>
      <c r="MG88" s="515"/>
      <c r="MH88" s="515"/>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24">
        <v>0</v>
      </c>
    </row>
    <row r="89" spans="1:403"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9"/>
      <c r="LM89" s="14"/>
      <c r="LN89" s="14"/>
      <c r="LO89" s="14"/>
      <c r="LP89" s="14"/>
      <c r="LQ89" s="14"/>
      <c r="LR89" s="14"/>
      <c r="LS89" s="14"/>
      <c r="LT89" s="14"/>
      <c r="LU89" s="14"/>
      <c r="LV89" s="14"/>
      <c r="LW89" s="14"/>
      <c r="LX89" s="14"/>
      <c r="LY89" s="14"/>
      <c r="LZ89" s="14"/>
      <c r="MA89" s="14"/>
      <c r="MB89" s="14"/>
      <c r="MC89" s="14"/>
      <c r="MD89" s="14"/>
      <c r="ME89" s="14"/>
      <c r="MF89" s="9"/>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24">
        <v>0</v>
      </c>
    </row>
    <row r="90" spans="1:403" outlineLevel="1">
      <c r="A90" s="21">
        <f t="shared" si="156"/>
        <v>85</v>
      </c>
      <c r="B90" s="29">
        <f>$A$14</f>
        <v>9</v>
      </c>
      <c r="C90">
        <v>203</v>
      </c>
      <c r="D90" s="144" t="str">
        <f t="shared" ref="D90:D95" si="711">INDEX(i.Region_Desc,$K90,1)</f>
        <v>GSM</v>
      </c>
      <c r="E90" t="b">
        <f t="shared" ref="E90:E94" si="712">$M90&lt;&gt;3</f>
        <v>1</v>
      </c>
      <c r="F90" t="b">
        <v>0</v>
      </c>
      <c r="G90" t="b">
        <f t="shared" ref="G90:G95" si="713">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4">INDEX(i.FlkStrctr,$M90,AG$7)</f>
        <v>2</v>
      </c>
      <c r="AH90" s="5">
        <f t="shared" si="714"/>
        <v>0</v>
      </c>
      <c r="AI90" s="5">
        <f t="shared" ref="AI90:AI95" si="715">INDEX(i.StdELMan,($K90-1)*12+($M90-1)*3+$N90,AI$7)</f>
        <v>1</v>
      </c>
      <c r="AJ90">
        <f t="shared" ref="AJ90:AJ95" si="716">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WP"&amp;TEXT($LU90*100,"000p")           &amp; " MP"&amp;TEXT($LV90*100,"000p")           &amp; " GP"&amp;TEXT($ME90*100,"000p")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17">INDEX(i.model_structure,$H90,AX$7)</f>
        <v>0</v>
      </c>
      <c r="AY90" s="5" t="str">
        <f t="shared" si="717"/>
        <v>-</v>
      </c>
      <c r="AZ90" s="5" t="b">
        <f t="shared" si="717"/>
        <v>0</v>
      </c>
      <c r="BA90" s="5" t="b">
        <f t="shared" si="717"/>
        <v>1</v>
      </c>
      <c r="BB90" s="5" t="b">
        <f t="shared" si="717"/>
        <v>1</v>
      </c>
      <c r="BC90" s="144">
        <f t="shared" si="717"/>
        <v>0</v>
      </c>
      <c r="BD90" s="19" t="b">
        <f t="shared" ref="BD90:BD95" ca="1" si="718">OFFSET(BD$5,$B90,0)</f>
        <v>1</v>
      </c>
      <c r="BE90" s="9"/>
      <c r="BF90" s="5" t="str">
        <f t="shared" ref="BF90:BF95" ca="1" si="719">IF($M90&lt;&gt;4,OFFSET(BF$5,$B90,0),1)</f>
        <v>-</v>
      </c>
      <c r="BG90" s="19" t="str">
        <f t="shared" ref="BG90:BI95" ca="1" si="720">OFFSET(BG$5,$B90,0)</f>
        <v>-</v>
      </c>
      <c r="BH90" s="19" t="str">
        <f t="shared" ca="1" si="720"/>
        <v>-</v>
      </c>
      <c r="BI90" s="19" t="str">
        <f t="shared" ca="1" si="720"/>
        <v>-</v>
      </c>
      <c r="BJ90" s="5" t="str">
        <f t="shared" ref="BJ90:BJ95" ca="1" si="721">IF($M90&lt;&gt;4,OFFSET(BJ$5,$B90,0),1)</f>
        <v>-</v>
      </c>
      <c r="BK90" s="19" t="str">
        <f t="shared" ref="BK90:BK95" ca="1" si="722">OFFSET(BK$5,$B90,0)</f>
        <v>-</v>
      </c>
      <c r="BL90" s="5" t="str">
        <f t="shared" ref="BL90:BL95" ca="1" si="723">IF($M90&lt;&gt;4,OFFSET(BL$5,$B90,0),1)</f>
        <v>-</v>
      </c>
      <c r="BM90" s="19" t="str">
        <f t="shared" ref="BM90:BO95" ca="1" si="724">OFFSET(BM$5,$B90,0)</f>
        <v>-</v>
      </c>
      <c r="BN90" s="19" t="str">
        <f t="shared" ca="1" si="724"/>
        <v>-</v>
      </c>
      <c r="BO90" s="19" t="str">
        <f t="shared" ca="1" si="724"/>
        <v>-</v>
      </c>
      <c r="BP90" s="5" t="str">
        <f t="shared" ref="BP90:BP95" ca="1" si="725">IF($M90&lt;&gt;4,OFFSET(BP$5,$B90,0),1)</f>
        <v>-</v>
      </c>
      <c r="BQ90" s="9"/>
      <c r="BR90" s="19" t="str">
        <f t="shared" ref="BR90:CA95" ca="1" si="726">OFFSET(BR$5,$B90,0)</f>
        <v>-</v>
      </c>
      <c r="BS90" s="19" t="str">
        <f t="shared" ca="1" si="726"/>
        <v>-</v>
      </c>
      <c r="BT90" s="19" t="str">
        <f t="shared" ca="1" si="726"/>
        <v>-</v>
      </c>
      <c r="BU90" s="19" t="str">
        <f t="shared" ca="1" si="726"/>
        <v>-</v>
      </c>
      <c r="BV90" s="19" t="str">
        <f t="shared" ca="1" si="726"/>
        <v>-</v>
      </c>
      <c r="BW90" s="19" t="str">
        <f t="shared" ca="1" si="726"/>
        <v>-</v>
      </c>
      <c r="BX90" s="19" t="str">
        <f t="shared" ca="1" si="726"/>
        <v>-</v>
      </c>
      <c r="BY90" s="19" t="str">
        <f t="shared" ca="1" si="726"/>
        <v>-</v>
      </c>
      <c r="BZ90" s="19" t="str">
        <f t="shared" ca="1" si="726"/>
        <v>-</v>
      </c>
      <c r="CA90" s="19" t="str">
        <f t="shared" ca="1" si="726"/>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27">OFFSET(CK$5,$B90,0)</f>
        <v>-</v>
      </c>
      <c r="CL90" s="19">
        <f t="shared" ca="1" si="727"/>
        <v>1</v>
      </c>
      <c r="CM90" s="19">
        <f t="shared" ca="1" si="727"/>
        <v>1</v>
      </c>
      <c r="CN90" s="9"/>
      <c r="CO90" s="444">
        <f t="shared" ref="CO90:CQ95" si="728">INDEX(i.UserPeriod0,$AI90,CO$7)</f>
        <v>652</v>
      </c>
      <c r="CP90" s="444">
        <f t="shared" si="728"/>
        <v>686</v>
      </c>
      <c r="CQ90" s="444">
        <f t="shared" si="728"/>
        <v>721</v>
      </c>
      <c r="CR90" s="152">
        <f t="shared" ref="CR90:CT95" si="729">7*INDEX(i.end_joining,1,CR$7+($AI90-1)*3)</f>
        <v>378</v>
      </c>
      <c r="CS90" s="152">
        <f t="shared" si="729"/>
        <v>413</v>
      </c>
      <c r="CT90" s="152">
        <f t="shared" si="729"/>
        <v>448</v>
      </c>
      <c r="CU90" s="19" t="str">
        <f t="shared" ref="CU90:DK95" ca="1" si="730">OFFSET(CU$5,$B90,0)</f>
        <v>-</v>
      </c>
      <c r="CV90" s="19" t="str">
        <f t="shared" ca="1" si="730"/>
        <v>-</v>
      </c>
      <c r="CW90" s="19" t="str">
        <f t="shared" ca="1" si="730"/>
        <v>-</v>
      </c>
      <c r="CX90" s="19" t="str">
        <f t="shared" ca="1" si="730"/>
        <v>-</v>
      </c>
      <c r="CY90" s="19" t="str">
        <f t="shared" ca="1" si="730"/>
        <v>-</v>
      </c>
      <c r="CZ90" s="19" t="b">
        <f t="shared" ca="1" si="730"/>
        <v>1</v>
      </c>
      <c r="DA90" s="19">
        <f t="shared" ca="1" si="730"/>
        <v>0</v>
      </c>
      <c r="DB90" s="19">
        <f t="shared" ca="1" si="730"/>
        <v>0</v>
      </c>
      <c r="DC90" s="19">
        <f t="shared" ca="1" si="730"/>
        <v>0</v>
      </c>
      <c r="DD90" s="19">
        <f t="shared" ca="1" si="730"/>
        <v>0</v>
      </c>
      <c r="DE90" s="19">
        <f t="shared" ca="1" si="730"/>
        <v>0</v>
      </c>
      <c r="DF90" s="19">
        <f t="shared" ca="1" si="730"/>
        <v>0</v>
      </c>
      <c r="DG90" s="19">
        <f t="shared" ca="1" si="730"/>
        <v>0</v>
      </c>
      <c r="DH90" s="19">
        <f t="shared" ca="1" si="730"/>
        <v>0</v>
      </c>
      <c r="DI90" s="19">
        <f t="shared" ca="1" si="730"/>
        <v>0</v>
      </c>
      <c r="DJ90" s="19">
        <f t="shared" ca="1" si="730"/>
        <v>0</v>
      </c>
      <c r="DK90" s="19">
        <f t="shared" ca="1" si="730"/>
        <v>0</v>
      </c>
      <c r="DL90" s="19">
        <f t="shared" ref="DL90:ES95" ca="1" si="731">OFFSET(DL$5,$B90,0)</f>
        <v>0</v>
      </c>
      <c r="DM90" s="19">
        <f t="shared" ca="1" si="731"/>
        <v>1</v>
      </c>
      <c r="DN90" s="19">
        <f t="shared" ca="1" si="731"/>
        <v>1</v>
      </c>
      <c r="DO90" s="19">
        <f t="shared" ca="1" si="731"/>
        <v>0</v>
      </c>
      <c r="DP90" s="19" t="str">
        <f t="shared" ca="1" si="731"/>
        <v>-</v>
      </c>
      <c r="DQ90" s="19" t="str">
        <f t="shared" ca="1" si="731"/>
        <v>-</v>
      </c>
      <c r="DR90" s="19" t="str">
        <f t="shared" ca="1" si="731"/>
        <v>-</v>
      </c>
      <c r="DS90" s="19" t="str">
        <f t="shared" ca="1" si="731"/>
        <v>-</v>
      </c>
      <c r="DT90" s="19" t="str">
        <f t="shared" ca="1" si="731"/>
        <v>-</v>
      </c>
      <c r="DU90" s="19">
        <f t="shared" ca="1" si="731"/>
        <v>0</v>
      </c>
      <c r="DV90" s="19" t="str">
        <f t="shared" ca="1" si="731"/>
        <v>-</v>
      </c>
      <c r="DW90" s="19" t="str">
        <f t="shared" ca="1" si="731"/>
        <v>-</v>
      </c>
      <c r="DX90" s="19" t="str">
        <f t="shared" ca="1" si="731"/>
        <v>-</v>
      </c>
      <c r="DY90" s="19" t="str">
        <f t="shared" ca="1" si="731"/>
        <v>-</v>
      </c>
      <c r="DZ90" s="19" t="str">
        <f t="shared" ca="1" si="731"/>
        <v>-</v>
      </c>
      <c r="EA90" s="19" t="str">
        <f t="shared" ca="1" si="731"/>
        <v>-</v>
      </c>
      <c r="EB90" s="19" t="str">
        <f t="shared" ca="1" si="731"/>
        <v>-</v>
      </c>
      <c r="EC90" s="19" t="str">
        <f t="shared" ca="1" si="731"/>
        <v>-</v>
      </c>
      <c r="ED90" s="19">
        <f t="shared" ca="1" si="731"/>
        <v>0</v>
      </c>
      <c r="EE90" s="19">
        <f t="shared" ca="1" si="731"/>
        <v>0</v>
      </c>
      <c r="EF90" s="19">
        <f t="shared" ca="1" si="731"/>
        <v>0</v>
      </c>
      <c r="EG90" s="19">
        <f t="shared" ca="1" si="731"/>
        <v>0</v>
      </c>
      <c r="EH90" s="19">
        <f t="shared" ca="1" si="731"/>
        <v>0</v>
      </c>
      <c r="EI90" s="19">
        <f t="shared" ca="1" si="731"/>
        <v>0</v>
      </c>
      <c r="EJ90" s="19">
        <f t="shared" ca="1" si="731"/>
        <v>0</v>
      </c>
      <c r="EK90" s="19">
        <f t="shared" ca="1" si="731"/>
        <v>0</v>
      </c>
      <c r="EL90" s="19">
        <f t="shared" ca="1" si="731"/>
        <v>0</v>
      </c>
      <c r="EM90" s="19">
        <f t="shared" ca="1" si="731"/>
        <v>0</v>
      </c>
      <c r="EN90" s="19">
        <f t="shared" ca="1" si="731"/>
        <v>0</v>
      </c>
      <c r="EO90" s="19">
        <f t="shared" ca="1" si="731"/>
        <v>0</v>
      </c>
      <c r="EP90" s="19">
        <f t="shared" ca="1" si="731"/>
        <v>0</v>
      </c>
      <c r="EQ90" s="19">
        <f t="shared" ca="1" si="731"/>
        <v>0</v>
      </c>
      <c r="ER90" s="19">
        <f t="shared" ca="1" si="731"/>
        <v>0</v>
      </c>
      <c r="ES90" s="19">
        <f t="shared" ca="1" si="731"/>
        <v>0</v>
      </c>
      <c r="ET90" s="19">
        <f t="shared" ref="ET90:FI94" ca="1" si="732">OFFSET(ET$5,$B90,0)</f>
        <v>0</v>
      </c>
      <c r="EU90" s="19">
        <f t="shared" ca="1" si="732"/>
        <v>0</v>
      </c>
      <c r="EV90" s="19">
        <f t="shared" ca="1" si="732"/>
        <v>0</v>
      </c>
      <c r="EW90" s="19">
        <f t="shared" ca="1" si="732"/>
        <v>0</v>
      </c>
      <c r="EX90" s="19">
        <f t="shared" ca="1" si="732"/>
        <v>0</v>
      </c>
      <c r="EY90" s="19">
        <f t="shared" ca="1" si="732"/>
        <v>0</v>
      </c>
      <c r="EZ90" s="19">
        <f t="shared" ca="1" si="732"/>
        <v>0</v>
      </c>
      <c r="FA90" s="19">
        <f t="shared" ca="1" si="732"/>
        <v>0</v>
      </c>
      <c r="FB90" s="19">
        <f t="shared" ca="1" si="732"/>
        <v>0</v>
      </c>
      <c r="FC90" s="19">
        <f t="shared" ca="1" si="732"/>
        <v>0</v>
      </c>
      <c r="FD90" s="19">
        <f t="shared" ca="1" si="732"/>
        <v>0</v>
      </c>
      <c r="FE90" s="19">
        <f t="shared" ca="1" si="732"/>
        <v>0</v>
      </c>
      <c r="FF90" s="19">
        <f t="shared" ca="1" si="732"/>
        <v>0</v>
      </c>
      <c r="FG90" s="19">
        <f t="shared" ca="1" si="732"/>
        <v>0</v>
      </c>
      <c r="FH90" s="19">
        <f t="shared" ca="1" si="732"/>
        <v>0</v>
      </c>
      <c r="FI90" s="19">
        <f t="shared" ca="1" si="732"/>
        <v>0</v>
      </c>
      <c r="FJ90" s="19">
        <f t="shared" ref="FJ90:HK93" ca="1" si="733">OFFSET(FJ$5,$B90,0)</f>
        <v>0</v>
      </c>
      <c r="FK90" s="19">
        <f t="shared" ca="1" si="733"/>
        <v>0</v>
      </c>
      <c r="FL90" s="19">
        <f t="shared" ca="1" si="733"/>
        <v>0</v>
      </c>
      <c r="FM90" s="19">
        <f t="shared" ca="1" si="733"/>
        <v>0</v>
      </c>
      <c r="FN90" s="19">
        <f t="shared" ca="1" si="733"/>
        <v>0</v>
      </c>
      <c r="FO90" s="19">
        <f t="shared" ca="1" si="733"/>
        <v>0</v>
      </c>
      <c r="FP90" s="19">
        <f t="shared" ca="1" si="733"/>
        <v>0</v>
      </c>
      <c r="FQ90" s="19">
        <f t="shared" ca="1" si="733"/>
        <v>0</v>
      </c>
      <c r="FR90" s="19">
        <f t="shared" ca="1" si="733"/>
        <v>0</v>
      </c>
      <c r="FS90" s="19">
        <f t="shared" ca="1" si="733"/>
        <v>0</v>
      </c>
      <c r="FT90" s="19">
        <f t="shared" ca="1" si="733"/>
        <v>0</v>
      </c>
      <c r="FU90" s="19">
        <f t="shared" ca="1" si="733"/>
        <v>0</v>
      </c>
      <c r="FV90" s="19">
        <f t="shared" ca="1" si="733"/>
        <v>0</v>
      </c>
      <c r="FW90" s="19">
        <f t="shared" ca="1" si="733"/>
        <v>0</v>
      </c>
      <c r="FX90" s="19">
        <f t="shared" ca="1" si="733"/>
        <v>0</v>
      </c>
      <c r="FY90" s="19">
        <f t="shared" ca="1" si="733"/>
        <v>0</v>
      </c>
      <c r="FZ90" s="19">
        <f t="shared" ca="1" si="733"/>
        <v>0</v>
      </c>
      <c r="GA90" s="19">
        <f t="shared" ca="1" si="733"/>
        <v>0</v>
      </c>
      <c r="GB90" s="19">
        <f t="shared" ca="1" si="733"/>
        <v>0</v>
      </c>
      <c r="GC90" s="19">
        <f t="shared" ca="1" si="733"/>
        <v>0</v>
      </c>
      <c r="GD90" s="19">
        <f t="shared" ca="1" si="733"/>
        <v>0</v>
      </c>
      <c r="GE90" s="19">
        <f t="shared" ca="1" si="733"/>
        <v>0</v>
      </c>
      <c r="GF90" s="19">
        <f t="shared" ca="1" si="733"/>
        <v>0</v>
      </c>
      <c r="GG90" s="19">
        <f t="shared" ca="1" si="733"/>
        <v>0</v>
      </c>
      <c r="GH90" s="19">
        <f t="shared" ca="1" si="733"/>
        <v>0</v>
      </c>
      <c r="GI90" s="19">
        <f t="shared" ca="1" si="733"/>
        <v>0</v>
      </c>
      <c r="GJ90" s="19">
        <f t="shared" ca="1" si="733"/>
        <v>0</v>
      </c>
      <c r="GK90" s="19">
        <f t="shared" ca="1" si="733"/>
        <v>0</v>
      </c>
      <c r="GL90" s="19">
        <f t="shared" ca="1" si="733"/>
        <v>0</v>
      </c>
      <c r="GM90" s="19">
        <f t="shared" ca="1" si="733"/>
        <v>0</v>
      </c>
      <c r="GN90" s="19">
        <f t="shared" ca="1" si="733"/>
        <v>0</v>
      </c>
      <c r="GO90" s="19">
        <f t="shared" ca="1" si="733"/>
        <v>0</v>
      </c>
      <c r="GP90" s="19">
        <f t="shared" ca="1" si="733"/>
        <v>0</v>
      </c>
      <c r="GQ90" s="19">
        <f t="shared" ca="1" si="733"/>
        <v>0</v>
      </c>
      <c r="GR90" s="19">
        <f t="shared" ca="1" si="733"/>
        <v>0</v>
      </c>
      <c r="GS90" s="19">
        <f t="shared" ca="1" si="733"/>
        <v>0</v>
      </c>
      <c r="GT90" s="19">
        <f t="shared" ca="1" si="733"/>
        <v>0</v>
      </c>
      <c r="GU90" s="19">
        <f t="shared" ca="1" si="733"/>
        <v>0</v>
      </c>
      <c r="GV90" s="19">
        <f t="shared" ca="1" si="733"/>
        <v>0</v>
      </c>
      <c r="GW90" s="19">
        <f t="shared" ca="1" si="733"/>
        <v>0</v>
      </c>
      <c r="GX90" s="19">
        <f t="shared" ca="1" si="733"/>
        <v>0</v>
      </c>
      <c r="GY90" s="19">
        <f t="shared" ca="1" si="733"/>
        <v>0</v>
      </c>
      <c r="GZ90" s="19">
        <f t="shared" ca="1" si="733"/>
        <v>0</v>
      </c>
      <c r="HA90" s="19">
        <f t="shared" ca="1" si="733"/>
        <v>0</v>
      </c>
      <c r="HB90" s="19">
        <f t="shared" ca="1" si="733"/>
        <v>0</v>
      </c>
      <c r="HC90" s="19">
        <f t="shared" ca="1" si="733"/>
        <v>0</v>
      </c>
      <c r="HD90" s="19">
        <f t="shared" ca="1" si="733"/>
        <v>0</v>
      </c>
      <c r="HE90" s="19">
        <f t="shared" ca="1" si="733"/>
        <v>0</v>
      </c>
      <c r="HF90" s="19">
        <f t="shared" ca="1" si="733"/>
        <v>0</v>
      </c>
      <c r="HG90" s="19">
        <f t="shared" ca="1" si="733"/>
        <v>0</v>
      </c>
      <c r="HH90" s="19">
        <f t="shared" ca="1" si="733"/>
        <v>0</v>
      </c>
      <c r="HI90" s="19">
        <f t="shared" ca="1" si="733"/>
        <v>0</v>
      </c>
      <c r="HJ90" s="19">
        <f t="shared" ca="1" si="733"/>
        <v>0</v>
      </c>
      <c r="HK90" s="19">
        <f t="shared" ca="1" si="733"/>
        <v>0</v>
      </c>
      <c r="HL90" s="19">
        <f t="shared" ref="HL90:ID92" ca="1" si="734">OFFSET(HL$5,$B90,0)</f>
        <v>0</v>
      </c>
      <c r="HM90" s="19">
        <f t="shared" ca="1" si="734"/>
        <v>0</v>
      </c>
      <c r="HN90" s="19">
        <f t="shared" ca="1" si="734"/>
        <v>0</v>
      </c>
      <c r="HO90" s="19">
        <f t="shared" ca="1" si="734"/>
        <v>0</v>
      </c>
      <c r="HP90" s="19">
        <f t="shared" ca="1" si="734"/>
        <v>0</v>
      </c>
      <c r="HQ90" s="19">
        <f t="shared" ca="1" si="734"/>
        <v>0</v>
      </c>
      <c r="HR90" s="19">
        <f t="shared" ca="1" si="734"/>
        <v>0</v>
      </c>
      <c r="HS90" s="19">
        <f t="shared" ca="1" si="734"/>
        <v>0</v>
      </c>
      <c r="HT90" s="19">
        <f t="shared" ca="1" si="734"/>
        <v>0</v>
      </c>
      <c r="HU90" s="19">
        <f t="shared" ca="1" si="734"/>
        <v>0</v>
      </c>
      <c r="HV90" s="19">
        <f t="shared" ca="1" si="734"/>
        <v>0</v>
      </c>
      <c r="HW90" s="19">
        <f t="shared" ca="1" si="734"/>
        <v>0</v>
      </c>
      <c r="HX90" s="19">
        <f t="shared" ca="1" si="734"/>
        <v>0</v>
      </c>
      <c r="HY90" s="19">
        <f t="shared" ca="1" si="734"/>
        <v>0</v>
      </c>
      <c r="HZ90" s="19">
        <f t="shared" ca="1" si="734"/>
        <v>0</v>
      </c>
      <c r="IA90" s="19">
        <f t="shared" ca="1" si="734"/>
        <v>0</v>
      </c>
      <c r="IB90" s="19">
        <f t="shared" ca="1" si="734"/>
        <v>0</v>
      </c>
      <c r="IC90" s="19">
        <f t="shared" ca="1" si="734"/>
        <v>0</v>
      </c>
      <c r="ID90" s="19">
        <f t="shared" ca="1" si="734"/>
        <v>0</v>
      </c>
      <c r="IE90" s="5">
        <f t="shared" ref="IE90:IE95" si="735">INDEX(i.TOL,$N90,IE$7)</f>
        <v>67</v>
      </c>
      <c r="IF90" s="9"/>
      <c r="IG90" s="5">
        <f t="shared" ref="IG90:IJ95" si="736">INDEX(i.FlkStrctr,$M90,IG$7)</f>
        <v>1</v>
      </c>
      <c r="IH90" s="5" t="b">
        <f t="shared" si="736"/>
        <v>0</v>
      </c>
      <c r="II90" s="19">
        <f t="shared" ref="II90:JI95" ca="1" si="737">OFFSET(II$5,$B90,0)</f>
        <v>0</v>
      </c>
      <c r="IJ90" s="5">
        <f t="shared" si="736"/>
        <v>55</v>
      </c>
      <c r="IK90" s="19">
        <f t="shared" ca="1" si="737"/>
        <v>1</v>
      </c>
      <c r="IL90" s="19">
        <f t="shared" ca="1" si="737"/>
        <v>0</v>
      </c>
      <c r="IM90" s="19">
        <f t="shared" ca="1" si="737"/>
        <v>0</v>
      </c>
      <c r="IN90" s="19">
        <f t="shared" ca="1" si="737"/>
        <v>0</v>
      </c>
      <c r="IO90" s="19">
        <f t="shared" ca="1" si="737"/>
        <v>0</v>
      </c>
      <c r="IP90" s="19">
        <f t="shared" ca="1" si="737"/>
        <v>0</v>
      </c>
      <c r="IQ90" s="19">
        <f t="shared" ca="1" si="737"/>
        <v>0</v>
      </c>
      <c r="IR90" s="19">
        <f t="shared" ca="1" si="737"/>
        <v>0</v>
      </c>
      <c r="IS90" s="19">
        <f t="shared" ca="1" si="737"/>
        <v>0</v>
      </c>
      <c r="IT90" s="19">
        <f t="shared" ca="1" si="737"/>
        <v>0</v>
      </c>
      <c r="IU90" s="19">
        <f t="shared" ca="1" si="737"/>
        <v>0</v>
      </c>
      <c r="IV90" s="19">
        <f t="shared" ca="1" si="737"/>
        <v>0</v>
      </c>
      <c r="IW90" s="19">
        <f t="shared" ca="1" si="737"/>
        <v>0</v>
      </c>
      <c r="IX90" s="19">
        <f t="shared" ca="1" si="737"/>
        <v>0</v>
      </c>
      <c r="IY90" s="19">
        <f t="shared" ca="1" si="737"/>
        <v>0</v>
      </c>
      <c r="IZ90" s="19">
        <f t="shared" ca="1" si="737"/>
        <v>0</v>
      </c>
      <c r="JA90" s="19">
        <f t="shared" ca="1" si="737"/>
        <v>0</v>
      </c>
      <c r="JB90" s="19">
        <f t="shared" ca="1" si="737"/>
        <v>0</v>
      </c>
      <c r="JC90" s="19">
        <f t="shared" ca="1" si="737"/>
        <v>0</v>
      </c>
      <c r="JD90" s="19">
        <f t="shared" ca="1" si="737"/>
        <v>0</v>
      </c>
      <c r="JE90" s="19">
        <f t="shared" ca="1" si="737"/>
        <v>0</v>
      </c>
      <c r="JF90" s="19">
        <f t="shared" ca="1" si="737"/>
        <v>0</v>
      </c>
      <c r="JG90" s="19">
        <f t="shared" ca="1" si="737"/>
        <v>1</v>
      </c>
      <c r="JH90" s="19">
        <f t="shared" ca="1" si="737"/>
        <v>0</v>
      </c>
      <c r="JI90" s="19">
        <f t="shared" ca="1" si="737"/>
        <v>1</v>
      </c>
      <c r="JJ90" s="9"/>
      <c r="JK90" s="5" t="b">
        <f t="shared" ref="JK90:JK95" ca="1" si="738">IF($L90&lt;&gt;0,INDEX(i.cropgraze_inc,$L90,JK$7),OFFSET(JK$5,$B90,0))</f>
        <v>0</v>
      </c>
      <c r="JL90" s="5" t="b">
        <f t="shared" ref="JL90:JN95" si="739">($N90=JL$11)</f>
        <v>0</v>
      </c>
      <c r="JM90" s="5" t="b">
        <f t="shared" si="739"/>
        <v>0</v>
      </c>
      <c r="JN90" s="5" t="b">
        <f t="shared" si="739"/>
        <v>1</v>
      </c>
      <c r="JO90" s="144">
        <f>$O90</f>
        <v>1</v>
      </c>
      <c r="JP90" s="144">
        <f t="shared" ref="JP90" si="740">$O90</f>
        <v>1</v>
      </c>
      <c r="JQ90" s="12" t="s">
        <v>34</v>
      </c>
      <c r="JR90" s="12" t="s">
        <v>34</v>
      </c>
      <c r="JS90" s="12" t="s">
        <v>34</v>
      </c>
      <c r="JT90" s="12" t="s">
        <v>34</v>
      </c>
      <c r="JU90" s="12">
        <v>1</v>
      </c>
      <c r="JV90" s="12">
        <v>0.66</v>
      </c>
      <c r="JW90" s="244" t="s">
        <v>34</v>
      </c>
      <c r="JX90" s="5" t="b" cm="1">
        <f t="array" ref="JX90">IF(OR(JY90:KF90&lt;&gt;"-"),TRUE,"-")</f>
        <v>1</v>
      </c>
      <c r="JY90" s="12">
        <v>2</v>
      </c>
      <c r="JZ90" s="12">
        <v>2</v>
      </c>
      <c r="KA90" s="12">
        <v>2</v>
      </c>
      <c r="KB90" s="12">
        <v>2</v>
      </c>
      <c r="KC90" s="12">
        <v>2</v>
      </c>
      <c r="KD90" s="12">
        <v>2</v>
      </c>
      <c r="KE90" s="12">
        <v>2</v>
      </c>
      <c r="KF90" s="12">
        <v>2</v>
      </c>
      <c r="KG90" s="5" t="str">
        <f t="array" ref="KG90">IF(OR(KH90:KN90&lt;&gt;"-"),TRUE,"-")</f>
        <v>-</v>
      </c>
      <c r="KH90" s="12" t="s">
        <v>34</v>
      </c>
      <c r="KI90" s="12" t="s">
        <v>34</v>
      </c>
      <c r="KJ90" s="12" t="s">
        <v>34</v>
      </c>
      <c r="KK90" s="12" t="s">
        <v>34</v>
      </c>
      <c r="KL90" s="12" t="s">
        <v>34</v>
      </c>
      <c r="KM90" s="12" t="s">
        <v>34</v>
      </c>
      <c r="KN90" s="12" t="s">
        <v>34</v>
      </c>
      <c r="KO90" s="12" t="b">
        <v>0</v>
      </c>
      <c r="KP90" s="144">
        <f t="shared" ref="KP90:KP95" si="741">IF($AI90=6,0,$KQ90)</f>
        <v>2</v>
      </c>
      <c r="KQ90" s="12">
        <v>2</v>
      </c>
      <c r="KR90" s="12" t="b">
        <v>0</v>
      </c>
      <c r="KS90" s="12" t="s">
        <v>34</v>
      </c>
      <c r="KT90" s="5" t="str">
        <f t="shared" ref="KT90:KW95" si="742">INDEX(i.FlkStrctr,$M90,KT$7)</f>
        <v>-</v>
      </c>
      <c r="KU90" s="5" t="str">
        <f t="shared" si="742"/>
        <v>-</v>
      </c>
      <c r="KV90" s="5" t="str">
        <f t="shared" si="742"/>
        <v>-</v>
      </c>
      <c r="KW90" s="5" t="str">
        <f t="shared" si="742"/>
        <v>-</v>
      </c>
      <c r="KX90" s="12" t="b">
        <v>0</v>
      </c>
      <c r="KY90" s="244" t="s">
        <v>34</v>
      </c>
      <c r="KZ90" s="244" t="s">
        <v>34</v>
      </c>
      <c r="LA90" s="12" t="b">
        <v>1</v>
      </c>
      <c r="LB90" s="12">
        <v>0.75</v>
      </c>
      <c r="LC90" s="144">
        <f>LB90</f>
        <v>0.75</v>
      </c>
      <c r="LD90" s="12">
        <v>0.99</v>
      </c>
      <c r="LE90" s="12">
        <v>0.5</v>
      </c>
      <c r="LF90" s="12">
        <v>0</v>
      </c>
      <c r="LG90" s="12">
        <v>0</v>
      </c>
      <c r="LH90" s="12" t="s">
        <v>34</v>
      </c>
      <c r="LI90" s="19" t="str">
        <f t="shared" ref="LI90:LJ90" ca="1" si="743">OFFSET(LI$5,$B90,0)</f>
        <v>-</v>
      </c>
      <c r="LJ90" s="19" t="str">
        <f t="shared" ca="1" si="743"/>
        <v>-</v>
      </c>
      <c r="LK90" s="5">
        <f t="shared" ref="LK90:LK95" si="744">INDEX(i.conservation,$W90+1,$N90)</f>
        <v>1</v>
      </c>
      <c r="LL90" s="9"/>
      <c r="LM90" s="19">
        <f t="shared" ref="LM90:LP95" ca="1" si="745">OFFSET(LM$5,$B90,0)</f>
        <v>70</v>
      </c>
      <c r="LN90" s="19">
        <f t="shared" ca="1" si="745"/>
        <v>50</v>
      </c>
      <c r="LO90" s="19">
        <f t="shared" ca="1" si="745"/>
        <v>80</v>
      </c>
      <c r="LP90" s="19">
        <f t="shared" ca="1" si="745"/>
        <v>50</v>
      </c>
      <c r="LQ90" s="5" t="b" cm="1">
        <f t="array" ref="LQ90">INDEX(i.meatgrid,$Q90,LQ$7)</f>
        <v>1</v>
      </c>
      <c r="LR90" s="5" t="b" cm="1">
        <f t="array" ref="LR90">INDEX(i.meatgrid,$Q90,LR$7)</f>
        <v>0</v>
      </c>
      <c r="LS90" s="5" t="str" cm="1">
        <f t="array" ref="LS90">INDEX(i.meatgrid,$Q90,LS$7)</f>
        <v>-</v>
      </c>
      <c r="LT90" s="5" t="str" cm="1">
        <f t="array" ref="LT90">INDEX(i.meatgrid,$Q90,LT$7)</f>
        <v>-</v>
      </c>
      <c r="LU90" s="19">
        <f t="shared" ref="LU90:LU95" ca="1" si="746">OFFSET(LU$5,$B90,0)</f>
        <v>1</v>
      </c>
      <c r="LV90" s="5">
        <f t="shared" ref="LV90:LV95" si="747">INDEX(i.MeatPrices,$S90,LV$7)</f>
        <v>1</v>
      </c>
      <c r="LW90" s="5" cm="1">
        <f t="array" ref="LW90">INDEX(i.meatgrid,$Q90,LW$7)</f>
        <v>0</v>
      </c>
      <c r="LX90" s="5" cm="1">
        <f t="array" ref="LX90">INDEX(i.meatgrid,$Q90,LX$7)</f>
        <v>0</v>
      </c>
      <c r="LY90" s="5" cm="1">
        <f t="array" ref="LY90">INDEX(i.meatgrid,$Q90,LY$7)</f>
        <v>0</v>
      </c>
      <c r="LZ90" s="5" cm="1">
        <f t="array" ref="LZ90">INDEX(i.meatgrid,$Q90,LZ$7)</f>
        <v>0</v>
      </c>
      <c r="MA90" s="5" cm="1">
        <f t="array" ref="MA90">INDEX(i.meatgrid,$Q90,MA$7)</f>
        <v>0</v>
      </c>
      <c r="MB90" s="5" cm="1">
        <f t="array" ref="MB90">INDEX(i.meatgrid,$Q90,MB$7)</f>
        <v>1</v>
      </c>
      <c r="MC90" s="5" cm="1">
        <f t="array" ref="MC90">INDEX(i.meatgrid,$Q90,MC$7)</f>
        <v>1</v>
      </c>
      <c r="MD90" s="5" cm="1">
        <f t="array" ref="MD90">INDEX(i.meatgrid,$Q90,MD$7)</f>
        <v>1</v>
      </c>
      <c r="ME90" s="19">
        <f t="shared" ref="ME90:ME95" ca="1" si="748">OFFSET(ME$5,$B90,0)</f>
        <v>1</v>
      </c>
      <c r="MF90" s="9"/>
      <c r="MG90" s="19" t="b">
        <f t="shared" ref="MG90:MV95" ca="1" si="749">OFFSET(MG$5,$B90,0)</f>
        <v>0</v>
      </c>
      <c r="MH90" s="19" t="b">
        <f t="shared" ca="1" si="749"/>
        <v>0</v>
      </c>
      <c r="MI90" s="19">
        <f ca="1">OFFSET(MI$5,$B90,0)</f>
        <v>1</v>
      </c>
      <c r="MJ90" s="19">
        <f t="shared" ref="MJ90:OL94" ca="1" si="750">OFFSET(MJ$5,$B90,0)</f>
        <v>0.75</v>
      </c>
      <c r="MK90" s="19">
        <f t="shared" ca="1" si="750"/>
        <v>0.75</v>
      </c>
      <c r="ML90" s="19">
        <f t="shared" ca="1" si="750"/>
        <v>0.8</v>
      </c>
      <c r="MM90" s="19">
        <f t="shared" ca="1" si="750"/>
        <v>0.82499999999999996</v>
      </c>
      <c r="MN90" s="19">
        <f t="shared" ca="1" si="750"/>
        <v>0.875</v>
      </c>
      <c r="MO90" s="19">
        <f t="shared" ca="1" si="750"/>
        <v>0.9</v>
      </c>
      <c r="MP90" s="19">
        <f t="shared" ca="1" si="750"/>
        <v>1</v>
      </c>
      <c r="MQ90" s="19">
        <f t="shared" ca="1" si="750"/>
        <v>0.875</v>
      </c>
      <c r="MR90" s="19" t="b">
        <f t="shared" ca="1" si="750"/>
        <v>1</v>
      </c>
      <c r="MS90" s="19">
        <f t="shared" ca="1" si="750"/>
        <v>74.989999999999995</v>
      </c>
      <c r="MT90" s="19" t="str">
        <f t="shared" ca="1" si="750"/>
        <v>-</v>
      </c>
      <c r="MU90" s="19" t="str">
        <f t="shared" ca="1" si="750"/>
        <v>-</v>
      </c>
      <c r="MV90" s="19" t="str">
        <f t="shared" ca="1" si="750"/>
        <v>-</v>
      </c>
      <c r="MW90" s="19" t="str">
        <f t="shared" ca="1" si="750"/>
        <v>-</v>
      </c>
      <c r="MX90" s="19" t="str">
        <f t="shared" ca="1" si="750"/>
        <v>-</v>
      </c>
      <c r="MY90" s="19" t="str">
        <f t="shared" ca="1" si="750"/>
        <v>-</v>
      </c>
      <c r="MZ90" s="19" t="str">
        <f t="shared" ca="1" si="750"/>
        <v>-</v>
      </c>
      <c r="NA90" s="19">
        <f t="shared" ca="1" si="750"/>
        <v>36.99</v>
      </c>
      <c r="NB90" s="19">
        <f t="shared" ca="1" si="750"/>
        <v>36.99</v>
      </c>
      <c r="NC90" s="19" t="str">
        <f t="shared" ca="1" si="750"/>
        <v>-</v>
      </c>
      <c r="ND90" s="19" t="str">
        <f t="shared" ca="1" si="750"/>
        <v>-</v>
      </c>
      <c r="NE90" s="19" t="str">
        <f t="shared" ca="1" si="750"/>
        <v>-</v>
      </c>
      <c r="NF90" s="19" t="str">
        <f t="shared" ca="1" si="750"/>
        <v>-</v>
      </c>
      <c r="NG90" s="19" t="str">
        <f t="shared" ca="1" si="750"/>
        <v>-</v>
      </c>
      <c r="NH90" s="19">
        <f t="shared" ca="1" si="750"/>
        <v>49.99</v>
      </c>
      <c r="NI90" s="19">
        <f t="shared" ca="1" si="750"/>
        <v>49.99</v>
      </c>
      <c r="NJ90" s="19">
        <f t="shared" ca="1" si="750"/>
        <v>49.99</v>
      </c>
      <c r="NK90" s="19">
        <f t="shared" ca="1" si="750"/>
        <v>49.99</v>
      </c>
      <c r="NL90" s="19">
        <f t="shared" ca="1" si="750"/>
        <v>49.99</v>
      </c>
      <c r="NM90" s="19">
        <f t="shared" ca="1" si="750"/>
        <v>49.99</v>
      </c>
      <c r="NN90" s="19">
        <f t="shared" ca="1" si="750"/>
        <v>49.99</v>
      </c>
      <c r="NO90" s="19">
        <f t="shared" ca="1" si="750"/>
        <v>49.99</v>
      </c>
      <c r="NP90" s="19">
        <f t="shared" ca="1" si="750"/>
        <v>412.99</v>
      </c>
      <c r="NQ90" s="19">
        <f t="shared" ca="1" si="750"/>
        <v>412.99</v>
      </c>
      <c r="NR90" s="19" t="str">
        <f t="shared" ca="1" si="750"/>
        <v>-</v>
      </c>
      <c r="NS90" s="19" t="str">
        <f t="shared" ca="1" si="750"/>
        <v>-</v>
      </c>
      <c r="NT90" s="19" t="str">
        <f t="shared" ca="1" si="750"/>
        <v>-</v>
      </c>
      <c r="NU90" s="19" t="str">
        <f t="shared" ca="1" si="750"/>
        <v>-</v>
      </c>
      <c r="NV90" s="19" t="str">
        <f t="shared" ca="1" si="750"/>
        <v>-</v>
      </c>
      <c r="NW90" s="19">
        <f t="shared" ca="1" si="750"/>
        <v>6.8900000000000006</v>
      </c>
      <c r="NX90" s="19">
        <f t="shared" ca="1" si="750"/>
        <v>6.8900000000000006</v>
      </c>
      <c r="NY90" s="19">
        <f t="shared" ca="1" si="750"/>
        <v>6.8900000000000006</v>
      </c>
      <c r="NZ90" s="19">
        <f t="shared" ca="1" si="750"/>
        <v>6.8900000000000006</v>
      </c>
      <c r="OA90" s="19">
        <f t="shared" ca="1" si="750"/>
        <v>6.8900000000000006</v>
      </c>
      <c r="OB90" s="19">
        <f t="shared" ca="1" si="750"/>
        <v>6.8900000000000006</v>
      </c>
      <c r="OC90" s="19">
        <f t="shared" ca="1" si="750"/>
        <v>6.8900000000000006</v>
      </c>
      <c r="OD90" s="19">
        <f t="shared" ca="1" si="750"/>
        <v>6.8900000000000006</v>
      </c>
      <c r="OE90" s="19">
        <f t="shared" ca="1" si="750"/>
        <v>346.99</v>
      </c>
      <c r="OF90" s="19">
        <f t="shared" ca="1" si="750"/>
        <v>346.99</v>
      </c>
      <c r="OG90" s="19" t="str">
        <f t="shared" ca="1" si="750"/>
        <v>-</v>
      </c>
      <c r="OH90" s="19" t="str">
        <f t="shared" ca="1" si="750"/>
        <v>-</v>
      </c>
      <c r="OI90" s="19" t="str">
        <f t="shared" ca="1" si="750"/>
        <v>-</v>
      </c>
      <c r="OJ90" s="19" t="str">
        <f t="shared" ca="1" si="750"/>
        <v>-</v>
      </c>
      <c r="OK90" s="19" t="str">
        <f t="shared" ca="1" si="750"/>
        <v>-</v>
      </c>
      <c r="OL90" s="19">
        <f t="shared" ca="1" si="750"/>
        <v>0</v>
      </c>
      <c r="OM90" s="24">
        <v>0</v>
      </c>
    </row>
    <row r="91" spans="1:403" outlineLevel="2">
      <c r="A91" s="21">
        <f t="shared" si="156"/>
        <v>86</v>
      </c>
      <c r="B91" s="29">
        <f ca="1">OFFSET(B91,-1,-1)</f>
        <v>85</v>
      </c>
      <c r="C91">
        <v>203</v>
      </c>
      <c r="D91" s="144" t="str">
        <f t="shared" ca="1" si="711"/>
        <v>GSM</v>
      </c>
      <c r="E91" t="b">
        <f t="shared" ca="1" si="712"/>
        <v>1</v>
      </c>
      <c r="F91" t="b">
        <v>0</v>
      </c>
      <c r="G91" t="b">
        <f t="shared" ca="1" si="713"/>
        <v>1</v>
      </c>
      <c r="H91" s="237">
        <f ca="1">OFFSET(H91,-1,0)</f>
        <v>2</v>
      </c>
      <c r="I91" s="237">
        <f t="shared" ref="I91:T95" ca="1" si="751">OFFSET(I91,-1,0)</f>
        <v>1</v>
      </c>
      <c r="J91" s="237" t="str">
        <f t="shared" ca="1" si="751"/>
        <v/>
      </c>
      <c r="K91" s="237">
        <f t="shared" ca="1" si="751"/>
        <v>2</v>
      </c>
      <c r="L91" s="237">
        <f t="shared" ca="1" si="751"/>
        <v>2</v>
      </c>
      <c r="M91" s="237">
        <f t="shared" ca="1" si="751"/>
        <v>2</v>
      </c>
      <c r="N91" s="237">
        <f t="shared" ca="1" si="751"/>
        <v>3</v>
      </c>
      <c r="O91" s="237">
        <f t="shared" ca="1" si="751"/>
        <v>1</v>
      </c>
      <c r="P91" s="237">
        <f t="shared" ca="1" si="751"/>
        <v>1</v>
      </c>
      <c r="Q91" s="237">
        <f t="shared" ca="1" si="751"/>
        <v>6</v>
      </c>
      <c r="R91" s="237">
        <f t="shared" ca="1" si="751"/>
        <v>1</v>
      </c>
      <c r="S91" s="237">
        <f t="shared" ca="1" si="751"/>
        <v>1</v>
      </c>
      <c r="T91" s="237">
        <f t="shared" ca="1" si="751"/>
        <v>1</v>
      </c>
      <c r="U91" s="275"/>
      <c r="V91" s="275"/>
      <c r="W91" s="237">
        <f t="shared" ref="W91:W95" ca="1" si="752">OFFSET(W91,-1,0)</f>
        <v>0</v>
      </c>
      <c r="X91" s="275"/>
      <c r="Y91" s="275">
        <f t="shared" ref="Y91:AE94" ca="1" si="753">OFFSET(Y91,-1,0)</f>
        <v>0</v>
      </c>
      <c r="Z91" s="275">
        <f t="shared" ca="1" si="753"/>
        <v>0</v>
      </c>
      <c r="AA91" s="275">
        <f t="shared" ca="1" si="753"/>
        <v>0</v>
      </c>
      <c r="AB91" s="275">
        <f t="shared" ca="1" si="753"/>
        <v>0</v>
      </c>
      <c r="AC91" s="275">
        <f t="shared" ca="1" si="753"/>
        <v>0</v>
      </c>
      <c r="AD91" s="275">
        <f t="shared" ca="1" si="753"/>
        <v>0</v>
      </c>
      <c r="AE91" s="275">
        <f t="shared" ca="1" si="753"/>
        <v>0</v>
      </c>
      <c r="AF91" s="144">
        <f ca="1">INDEX(CHOOSE($N91,DataAutumn!i.AdultDrys,DataWinter!i.AdultDrys,DataSpring!i.AdultDrys),1,$M91)</f>
        <v>3</v>
      </c>
      <c r="AG91" s="5">
        <f t="shared" ca="1" si="714"/>
        <v>2</v>
      </c>
      <c r="AH91" s="5">
        <f t="shared" ca="1" si="714"/>
        <v>0</v>
      </c>
      <c r="AI91" s="5">
        <f t="shared" ca="1" si="715"/>
        <v>1</v>
      </c>
      <c r="AJ91">
        <f t="shared" ca="1" si="716"/>
        <v>1</v>
      </c>
      <c r="AL91" s="231" t="str">
        <f ca="1">TEXT(LEFT(OFFSET(AL91,-1,0),5)+1,"00000")&amp;MID(OFFSET(AL91,-1,0),6,FIND(" ",OFFSET(AL91,-1,0),7)-5)
&amp; $D91           &amp; IF($IG91=0," FWM","")&amp;IF($IG91=1," MWM","")&amp;IF($IG91=5," Mat","")&amp;IF($IH91=TRUE,"&amp;BBT","    ")          &amp; " Day"&amp;INDEX(i.DOY,$N91,1)
&amp; " Scan"&amp;TEXT($O91,"0")        &amp;" "&amp; INDEX(DataMaster!$B$98:$B$103,$Q91,0)
&amp; " WP"&amp;TEXT($LU91*100,"000p")           &amp; " MP"&amp;TEXT($LV91*100,"000p")           &amp; " GP"&amp;TEXT($ME91*100,"000p")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17"/>
        <v>0</v>
      </c>
      <c r="AY91" s="5" t="str">
        <f t="shared" ca="1" si="717"/>
        <v>-</v>
      </c>
      <c r="AZ91" s="5" t="b">
        <f t="shared" ca="1" si="717"/>
        <v>0</v>
      </c>
      <c r="BA91" s="5" t="b">
        <f t="shared" ca="1" si="717"/>
        <v>1</v>
      </c>
      <c r="BB91" s="5" t="b">
        <f t="shared" ca="1" si="717"/>
        <v>1</v>
      </c>
      <c r="BC91" s="144">
        <f t="shared" ca="1" si="717"/>
        <v>0</v>
      </c>
      <c r="BD91" s="19" t="b">
        <f t="shared" ca="1" si="718"/>
        <v>1</v>
      </c>
      <c r="BE91" s="9"/>
      <c r="BF91" s="5" t="str">
        <f t="shared" ca="1" si="719"/>
        <v>-</v>
      </c>
      <c r="BG91" s="19" t="str">
        <f t="shared" ca="1" si="720"/>
        <v>-</v>
      </c>
      <c r="BH91" s="19" t="str">
        <f t="shared" ca="1" si="720"/>
        <v>-</v>
      </c>
      <c r="BI91" s="19" t="str">
        <f t="shared" ca="1" si="720"/>
        <v>-</v>
      </c>
      <c r="BJ91" s="5" t="str">
        <f t="shared" ca="1" si="721"/>
        <v>-</v>
      </c>
      <c r="BK91" s="19" t="str">
        <f t="shared" ca="1" si="722"/>
        <v>-</v>
      </c>
      <c r="BL91" s="5" t="str">
        <f t="shared" ca="1" si="723"/>
        <v>-</v>
      </c>
      <c r="BM91" s="19" t="str">
        <f t="shared" ca="1" si="724"/>
        <v>-</v>
      </c>
      <c r="BN91" s="19" t="str">
        <f t="shared" ca="1" si="724"/>
        <v>-</v>
      </c>
      <c r="BO91" s="19" t="str">
        <f t="shared" ca="1" si="724"/>
        <v>-</v>
      </c>
      <c r="BP91" s="5" t="str">
        <f t="shared" ca="1" si="725"/>
        <v>-</v>
      </c>
      <c r="BQ91" s="9"/>
      <c r="BR91" s="19" t="str">
        <f t="shared" ca="1" si="726"/>
        <v>-</v>
      </c>
      <c r="BS91" s="19" t="str">
        <f t="shared" ca="1" si="726"/>
        <v>-</v>
      </c>
      <c r="BT91" s="19" t="str">
        <f t="shared" ca="1" si="726"/>
        <v>-</v>
      </c>
      <c r="BU91" s="19" t="str">
        <f t="shared" ca="1" si="726"/>
        <v>-</v>
      </c>
      <c r="BV91" s="19" t="str">
        <f t="shared" ca="1" si="726"/>
        <v>-</v>
      </c>
      <c r="BW91" s="19" t="str">
        <f t="shared" ca="1" si="726"/>
        <v>-</v>
      </c>
      <c r="BX91" s="19" t="str">
        <f t="shared" ca="1" si="726"/>
        <v>-</v>
      </c>
      <c r="BY91" s="19" t="str">
        <f t="shared" ca="1" si="726"/>
        <v>-</v>
      </c>
      <c r="BZ91" s="19" t="str">
        <f t="shared" ca="1" si="726"/>
        <v>-</v>
      </c>
      <c r="CA91" s="19" t="str">
        <f t="shared" ca="1" si="726"/>
        <v>-</v>
      </c>
      <c r="CB91" s="9"/>
      <c r="CC91" s="12" t="b">
        <v>1</v>
      </c>
      <c r="CD91" s="12" t="b">
        <v>0</v>
      </c>
      <c r="CE91" s="12" t="b">
        <v>1</v>
      </c>
      <c r="CF91" s="12">
        <f ca="1">VALUE($K91&amp;$M91&amp;$N91&amp;$Q91&amp;$S91&amp;"01")</f>
        <v>2236101</v>
      </c>
      <c r="CG91" s="12" t="b">
        <v>0</v>
      </c>
      <c r="CH91" s="12" t="s">
        <v>34</v>
      </c>
      <c r="CI91" s="19" t="b">
        <f t="shared" ref="CI91:CM95" ca="1" si="754">OFFSET(CI$5,$B91,0)</f>
        <v>1</v>
      </c>
      <c r="CJ91" s="12">
        <f ca="1">VALUE($K91&amp;$M91&amp;$N91&amp;$Q91&amp;$S91&amp;"02")</f>
        <v>2236102</v>
      </c>
      <c r="CK91" s="19" t="str">
        <f t="shared" ca="1" si="754"/>
        <v>-</v>
      </c>
      <c r="CL91" s="19">
        <f t="shared" ca="1" si="754"/>
        <v>1</v>
      </c>
      <c r="CM91" s="19">
        <f t="shared" ca="1" si="754"/>
        <v>1</v>
      </c>
      <c r="CN91" s="9"/>
      <c r="CO91" s="444">
        <f t="shared" ca="1" si="728"/>
        <v>652</v>
      </c>
      <c r="CP91" s="444">
        <f t="shared" ca="1" si="728"/>
        <v>686</v>
      </c>
      <c r="CQ91" s="444">
        <f t="shared" ca="1" si="728"/>
        <v>721</v>
      </c>
      <c r="CR91" s="152">
        <f t="shared" ca="1" si="729"/>
        <v>378</v>
      </c>
      <c r="CS91" s="152">
        <f t="shared" ca="1" si="729"/>
        <v>413</v>
      </c>
      <c r="CT91" s="152">
        <f t="shared" ca="1" si="729"/>
        <v>448</v>
      </c>
      <c r="CU91" s="19" t="str">
        <f t="shared" ca="1" si="730"/>
        <v>-</v>
      </c>
      <c r="CV91" s="12" t="b">
        <v>0</v>
      </c>
      <c r="CW91" s="12" t="b">
        <v>0</v>
      </c>
      <c r="CX91" s="12" t="b">
        <v>0</v>
      </c>
      <c r="CY91" s="12" t="b">
        <v>0</v>
      </c>
      <c r="CZ91" s="19" t="b">
        <f t="shared" ca="1" si="730"/>
        <v>1</v>
      </c>
      <c r="DA91" s="19">
        <f t="shared" ca="1" si="730"/>
        <v>0</v>
      </c>
      <c r="DB91" s="19">
        <f t="shared" ca="1" si="730"/>
        <v>0</v>
      </c>
      <c r="DC91" s="19">
        <f t="shared" ca="1" si="730"/>
        <v>0</v>
      </c>
      <c r="DD91" s="19">
        <f t="shared" ca="1" si="730"/>
        <v>0</v>
      </c>
      <c r="DE91" s="19">
        <f t="shared" ca="1" si="730"/>
        <v>0</v>
      </c>
      <c r="DF91" s="19">
        <f t="shared" ca="1" si="730"/>
        <v>0</v>
      </c>
      <c r="DG91" s="19">
        <f t="shared" ca="1" si="730"/>
        <v>0</v>
      </c>
      <c r="DH91" s="19">
        <f t="shared" ca="1" si="730"/>
        <v>0</v>
      </c>
      <c r="DI91" s="19">
        <f t="shared" ca="1" si="730"/>
        <v>0</v>
      </c>
      <c r="DJ91" s="19">
        <f t="shared" ca="1" si="730"/>
        <v>0</v>
      </c>
      <c r="DK91" s="19">
        <f t="shared" ca="1" si="730"/>
        <v>0</v>
      </c>
      <c r="DL91" s="19">
        <f t="shared" ca="1" si="731"/>
        <v>0</v>
      </c>
      <c r="DM91" s="12">
        <v>3</v>
      </c>
      <c r="DN91" s="12">
        <v>3</v>
      </c>
      <c r="DO91" s="12">
        <v>0</v>
      </c>
      <c r="DP91" s="12">
        <v>2</v>
      </c>
      <c r="DQ91" s="12">
        <v>-2</v>
      </c>
      <c r="DR91" s="19" t="str">
        <f t="shared" ca="1" si="731"/>
        <v>-</v>
      </c>
      <c r="DS91" s="19" t="str">
        <f t="shared" ca="1" si="731"/>
        <v>-</v>
      </c>
      <c r="DT91" s="19" t="str">
        <f t="shared" ca="1" si="731"/>
        <v>-</v>
      </c>
      <c r="DU91" s="251">
        <f t="shared" ref="DU91:DU94" si="755">DO91</f>
        <v>0</v>
      </c>
      <c r="DV91" s="251">
        <f>DP91</f>
        <v>2</v>
      </c>
      <c r="DW91" s="251">
        <f t="shared" ref="DW91:DW94" si="756">DQ91</f>
        <v>-2</v>
      </c>
      <c r="DX91" s="19" t="str">
        <f t="shared" ca="1" si="731"/>
        <v>-</v>
      </c>
      <c r="DY91" s="19" t="str">
        <f t="shared" ca="1" si="731"/>
        <v>-</v>
      </c>
      <c r="DZ91" s="19" t="str">
        <f t="shared" ca="1" si="731"/>
        <v>-</v>
      </c>
      <c r="EA91" s="19" t="str">
        <f t="shared" ca="1" si="731"/>
        <v>-</v>
      </c>
      <c r="EB91" s="19" t="str">
        <f t="shared" ca="1" si="731"/>
        <v>-</v>
      </c>
      <c r="EC91" s="19" t="str">
        <f t="shared" ca="1" si="731"/>
        <v>-</v>
      </c>
      <c r="ED91" s="19">
        <f t="shared" ca="1" si="731"/>
        <v>0</v>
      </c>
      <c r="EE91" s="19">
        <f t="shared" ca="1" si="731"/>
        <v>0</v>
      </c>
      <c r="EF91" s="19">
        <f t="shared" ca="1" si="731"/>
        <v>0</v>
      </c>
      <c r="EG91" s="19">
        <f t="shared" ca="1" si="731"/>
        <v>0</v>
      </c>
      <c r="EH91" s="19">
        <f t="shared" ca="1" si="731"/>
        <v>0</v>
      </c>
      <c r="EI91" s="19">
        <f t="shared" ca="1" si="731"/>
        <v>0</v>
      </c>
      <c r="EJ91" s="19">
        <f t="shared" ca="1" si="731"/>
        <v>0</v>
      </c>
      <c r="EK91" s="19">
        <f t="shared" ca="1" si="731"/>
        <v>0</v>
      </c>
      <c r="EL91" s="19">
        <f t="shared" ca="1" si="731"/>
        <v>0</v>
      </c>
      <c r="EM91" s="19">
        <f t="shared" ca="1" si="731"/>
        <v>0</v>
      </c>
      <c r="EN91" s="19">
        <f t="shared" ca="1" si="731"/>
        <v>0</v>
      </c>
      <c r="EO91" s="19">
        <f t="shared" ca="1" si="731"/>
        <v>0</v>
      </c>
      <c r="EP91" s="19">
        <f t="shared" ca="1" si="731"/>
        <v>0</v>
      </c>
      <c r="EQ91" s="19">
        <f t="shared" ca="1" si="731"/>
        <v>0</v>
      </c>
      <c r="ER91" s="19">
        <f t="shared" ca="1" si="731"/>
        <v>0</v>
      </c>
      <c r="ES91" s="19">
        <f t="shared" ca="1" si="731"/>
        <v>0</v>
      </c>
      <c r="ET91" s="19">
        <f t="shared" ca="1" si="732"/>
        <v>0</v>
      </c>
      <c r="EU91" s="19">
        <f t="shared" ca="1" si="732"/>
        <v>0</v>
      </c>
      <c r="EV91" s="19">
        <f t="shared" ca="1" si="732"/>
        <v>0</v>
      </c>
      <c r="EW91" s="19">
        <f t="shared" ca="1" si="732"/>
        <v>0</v>
      </c>
      <c r="EX91" s="19">
        <f t="shared" ca="1" si="732"/>
        <v>0</v>
      </c>
      <c r="EY91" s="19">
        <f t="shared" ca="1" si="732"/>
        <v>0</v>
      </c>
      <c r="EZ91" s="19">
        <f t="shared" ca="1" si="732"/>
        <v>0</v>
      </c>
      <c r="FA91" s="19">
        <f t="shared" ca="1" si="732"/>
        <v>0</v>
      </c>
      <c r="FB91" s="19">
        <f t="shared" ca="1" si="732"/>
        <v>0</v>
      </c>
      <c r="FC91" s="19">
        <f t="shared" ca="1" si="732"/>
        <v>0</v>
      </c>
      <c r="FD91" s="19">
        <f t="shared" ca="1" si="732"/>
        <v>0</v>
      </c>
      <c r="FE91" s="19">
        <f t="shared" ca="1" si="732"/>
        <v>0</v>
      </c>
      <c r="FF91" s="19">
        <f t="shared" ca="1" si="732"/>
        <v>0</v>
      </c>
      <c r="FG91" s="19">
        <f t="shared" ca="1" si="732"/>
        <v>0</v>
      </c>
      <c r="FH91" s="19">
        <f t="shared" ca="1" si="732"/>
        <v>0</v>
      </c>
      <c r="FI91" s="19">
        <f t="shared" ca="1" si="732"/>
        <v>0</v>
      </c>
      <c r="FJ91" s="19">
        <f t="shared" ca="1" si="733"/>
        <v>0</v>
      </c>
      <c r="FK91" s="19">
        <f t="shared" ca="1" si="733"/>
        <v>0</v>
      </c>
      <c r="FL91" s="19">
        <f t="shared" ca="1" si="733"/>
        <v>0</v>
      </c>
      <c r="FM91" s="19">
        <f t="shared" ca="1" si="733"/>
        <v>0</v>
      </c>
      <c r="FN91" s="19">
        <f t="shared" ca="1" si="733"/>
        <v>0</v>
      </c>
      <c r="FO91" s="19">
        <f t="shared" ca="1" si="733"/>
        <v>0</v>
      </c>
      <c r="FP91" s="19">
        <f t="shared" ca="1" si="733"/>
        <v>0</v>
      </c>
      <c r="FQ91" s="19">
        <f t="shared" ca="1" si="733"/>
        <v>0</v>
      </c>
      <c r="FR91" s="19">
        <f t="shared" ca="1" si="733"/>
        <v>0</v>
      </c>
      <c r="FS91" s="19">
        <f t="shared" ca="1" si="733"/>
        <v>0</v>
      </c>
      <c r="FT91" s="19">
        <f t="shared" ca="1" si="733"/>
        <v>0</v>
      </c>
      <c r="FU91" s="19">
        <f t="shared" ca="1" si="733"/>
        <v>0</v>
      </c>
      <c r="FV91" s="19">
        <f t="shared" ca="1" si="733"/>
        <v>0</v>
      </c>
      <c r="FW91" s="19">
        <f t="shared" ca="1" si="733"/>
        <v>0</v>
      </c>
      <c r="FX91" s="19">
        <f t="shared" ca="1" si="733"/>
        <v>0</v>
      </c>
      <c r="FY91" s="19">
        <f t="shared" ca="1" si="733"/>
        <v>0</v>
      </c>
      <c r="FZ91" s="19">
        <f t="shared" ca="1" si="733"/>
        <v>0</v>
      </c>
      <c r="GA91" s="19">
        <f t="shared" ca="1" si="733"/>
        <v>0</v>
      </c>
      <c r="GB91" s="19">
        <f t="shared" ca="1" si="733"/>
        <v>0</v>
      </c>
      <c r="GC91" s="19">
        <f t="shared" ca="1" si="733"/>
        <v>0</v>
      </c>
      <c r="GD91" s="19">
        <f t="shared" ca="1" si="733"/>
        <v>0</v>
      </c>
      <c r="GE91" s="19">
        <f t="shared" ca="1" si="733"/>
        <v>0</v>
      </c>
      <c r="GF91" s="19">
        <f t="shared" ca="1" si="733"/>
        <v>0</v>
      </c>
      <c r="GG91" s="19">
        <f t="shared" ca="1" si="733"/>
        <v>0</v>
      </c>
      <c r="GH91" s="19">
        <f t="shared" ca="1" si="733"/>
        <v>0</v>
      </c>
      <c r="GI91" s="19">
        <f t="shared" ca="1" si="733"/>
        <v>0</v>
      </c>
      <c r="GJ91" s="19">
        <f t="shared" ca="1" si="733"/>
        <v>0</v>
      </c>
      <c r="GK91" s="19">
        <f t="shared" ca="1" si="733"/>
        <v>0</v>
      </c>
      <c r="GL91" s="19">
        <f t="shared" ca="1" si="733"/>
        <v>0</v>
      </c>
      <c r="GM91" s="19">
        <f t="shared" ca="1" si="733"/>
        <v>0</v>
      </c>
      <c r="GN91" s="19">
        <f t="shared" ca="1" si="733"/>
        <v>0</v>
      </c>
      <c r="GO91" s="19">
        <f t="shared" ca="1" si="733"/>
        <v>0</v>
      </c>
      <c r="GP91" s="19">
        <f t="shared" ca="1" si="733"/>
        <v>0</v>
      </c>
      <c r="GQ91" s="19">
        <f t="shared" ca="1" si="733"/>
        <v>0</v>
      </c>
      <c r="GR91" s="19">
        <f t="shared" ca="1" si="733"/>
        <v>0</v>
      </c>
      <c r="GS91" s="19">
        <f t="shared" ca="1" si="733"/>
        <v>0</v>
      </c>
      <c r="GT91" s="19">
        <f t="shared" ca="1" si="733"/>
        <v>0</v>
      </c>
      <c r="GU91" s="19">
        <f t="shared" ca="1" si="733"/>
        <v>0</v>
      </c>
      <c r="GV91" s="19">
        <f t="shared" ca="1" si="733"/>
        <v>0</v>
      </c>
      <c r="GW91" s="19">
        <f t="shared" ca="1" si="733"/>
        <v>0</v>
      </c>
      <c r="GX91" s="19">
        <f t="shared" ca="1" si="733"/>
        <v>0</v>
      </c>
      <c r="GY91" s="19">
        <f t="shared" ca="1" si="733"/>
        <v>0</v>
      </c>
      <c r="GZ91" s="19">
        <f t="shared" ca="1" si="733"/>
        <v>0</v>
      </c>
      <c r="HA91" s="19">
        <f t="shared" ca="1" si="733"/>
        <v>0</v>
      </c>
      <c r="HB91" s="19">
        <f t="shared" ca="1" si="733"/>
        <v>0</v>
      </c>
      <c r="HC91" s="19">
        <f t="shared" ca="1" si="733"/>
        <v>0</v>
      </c>
      <c r="HD91" s="19">
        <f t="shared" ca="1" si="733"/>
        <v>0</v>
      </c>
      <c r="HE91" s="19">
        <f t="shared" ca="1" si="733"/>
        <v>0</v>
      </c>
      <c r="HF91" s="19">
        <f t="shared" ca="1" si="733"/>
        <v>0</v>
      </c>
      <c r="HG91" s="19">
        <f t="shared" ca="1" si="733"/>
        <v>0</v>
      </c>
      <c r="HH91" s="19">
        <f t="shared" ca="1" si="733"/>
        <v>0</v>
      </c>
      <c r="HI91" s="19">
        <f t="shared" ca="1" si="733"/>
        <v>0</v>
      </c>
      <c r="HJ91" s="19">
        <f t="shared" ca="1" si="733"/>
        <v>0</v>
      </c>
      <c r="HK91" s="19">
        <f t="shared" ca="1" si="733"/>
        <v>0</v>
      </c>
      <c r="HL91" s="19">
        <f t="shared" ca="1" si="734"/>
        <v>0</v>
      </c>
      <c r="HM91" s="19">
        <f t="shared" ca="1" si="734"/>
        <v>0</v>
      </c>
      <c r="HN91" s="19">
        <f t="shared" ca="1" si="734"/>
        <v>0</v>
      </c>
      <c r="HO91" s="19">
        <f t="shared" ca="1" si="734"/>
        <v>0</v>
      </c>
      <c r="HP91" s="19">
        <f t="shared" ca="1" si="734"/>
        <v>0</v>
      </c>
      <c r="HQ91" s="19">
        <f t="shared" ca="1" si="734"/>
        <v>0</v>
      </c>
      <c r="HR91" s="19">
        <f t="shared" ca="1" si="734"/>
        <v>0</v>
      </c>
      <c r="HS91" s="19">
        <f t="shared" ca="1" si="734"/>
        <v>0</v>
      </c>
      <c r="HT91" s="19">
        <f t="shared" ca="1" si="734"/>
        <v>0</v>
      </c>
      <c r="HU91" s="19">
        <f t="shared" ca="1" si="734"/>
        <v>0</v>
      </c>
      <c r="HV91" s="19">
        <f t="shared" ca="1" si="734"/>
        <v>0</v>
      </c>
      <c r="HW91" s="19">
        <f t="shared" ca="1" si="734"/>
        <v>0</v>
      </c>
      <c r="HX91" s="19">
        <f t="shared" ca="1" si="734"/>
        <v>0</v>
      </c>
      <c r="HY91" s="19">
        <f t="shared" ca="1" si="734"/>
        <v>0</v>
      </c>
      <c r="HZ91" s="19">
        <f t="shared" ca="1" si="734"/>
        <v>0</v>
      </c>
      <c r="IA91" s="19">
        <f t="shared" ca="1" si="734"/>
        <v>0</v>
      </c>
      <c r="IB91" s="19">
        <f t="shared" ca="1" si="734"/>
        <v>0</v>
      </c>
      <c r="IC91" s="19">
        <f t="shared" ca="1" si="734"/>
        <v>0</v>
      </c>
      <c r="ID91" s="19">
        <f t="shared" ca="1" si="734"/>
        <v>0</v>
      </c>
      <c r="IE91" s="5">
        <f t="shared" ca="1" si="735"/>
        <v>67</v>
      </c>
      <c r="IF91" s="9"/>
      <c r="IG91" s="5">
        <f t="shared" ca="1" si="736"/>
        <v>1</v>
      </c>
      <c r="IH91" s="5" t="b">
        <f t="shared" ca="1" si="736"/>
        <v>0</v>
      </c>
      <c r="II91" s="19">
        <f t="shared" ca="1" si="737"/>
        <v>0</v>
      </c>
      <c r="IJ91" s="5">
        <f t="shared" ca="1" si="736"/>
        <v>55</v>
      </c>
      <c r="IK91" s="19">
        <f t="shared" ca="1" si="737"/>
        <v>1</v>
      </c>
      <c r="IL91" s="19">
        <f t="shared" ca="1" si="737"/>
        <v>0</v>
      </c>
      <c r="IM91" s="19">
        <f t="shared" ca="1" si="737"/>
        <v>0</v>
      </c>
      <c r="IN91" s="19">
        <f t="shared" ca="1" si="737"/>
        <v>0</v>
      </c>
      <c r="IO91" s="19">
        <f t="shared" ca="1" si="737"/>
        <v>0</v>
      </c>
      <c r="IP91" s="19">
        <f t="shared" ca="1" si="737"/>
        <v>0</v>
      </c>
      <c r="IQ91" s="19">
        <f t="shared" ca="1" si="737"/>
        <v>0</v>
      </c>
      <c r="IR91" s="19">
        <f t="shared" ca="1" si="737"/>
        <v>0</v>
      </c>
      <c r="IS91" s="19">
        <f t="shared" ca="1" si="737"/>
        <v>0</v>
      </c>
      <c r="IT91" s="19">
        <f t="shared" ca="1" si="737"/>
        <v>0</v>
      </c>
      <c r="IU91" s="19">
        <f t="shared" ca="1" si="737"/>
        <v>0</v>
      </c>
      <c r="IV91" s="19">
        <f t="shared" ca="1" si="737"/>
        <v>0</v>
      </c>
      <c r="IW91" s="19">
        <f t="shared" ca="1" si="737"/>
        <v>0</v>
      </c>
      <c r="IX91" s="19">
        <f t="shared" ca="1" si="737"/>
        <v>0</v>
      </c>
      <c r="IY91" s="19">
        <f t="shared" ca="1" si="737"/>
        <v>0</v>
      </c>
      <c r="IZ91" s="19">
        <f t="shared" ca="1" si="737"/>
        <v>0</v>
      </c>
      <c r="JA91" s="19">
        <f t="shared" ca="1" si="737"/>
        <v>0</v>
      </c>
      <c r="JB91" s="19">
        <f t="shared" ca="1" si="737"/>
        <v>0</v>
      </c>
      <c r="JC91" s="19">
        <f t="shared" ca="1" si="737"/>
        <v>0</v>
      </c>
      <c r="JD91" s="19">
        <f t="shared" ca="1" si="737"/>
        <v>0</v>
      </c>
      <c r="JE91" s="19">
        <f t="shared" ca="1" si="737"/>
        <v>0</v>
      </c>
      <c r="JF91" s="19">
        <f t="shared" ca="1" si="737"/>
        <v>0</v>
      </c>
      <c r="JG91" s="19">
        <f t="shared" ca="1" si="737"/>
        <v>1</v>
      </c>
      <c r="JH91" s="19">
        <f t="shared" ca="1" si="737"/>
        <v>0</v>
      </c>
      <c r="JI91" s="19">
        <f t="shared" ca="1" si="737"/>
        <v>1</v>
      </c>
      <c r="JJ91" s="9"/>
      <c r="JK91" s="5" t="b">
        <f t="shared" ca="1" si="738"/>
        <v>0</v>
      </c>
      <c r="JL91" s="5" t="b">
        <f t="shared" ca="1" si="739"/>
        <v>0</v>
      </c>
      <c r="JM91" s="5" t="b">
        <f t="shared" ca="1" si="739"/>
        <v>0</v>
      </c>
      <c r="JN91" s="5" t="b">
        <f t="shared" ca="1" si="739"/>
        <v>1</v>
      </c>
      <c r="JO91" s="144">
        <f t="shared" ref="JO91:JP95" ca="1" si="757">$O91</f>
        <v>1</v>
      </c>
      <c r="JP91" s="144">
        <f t="shared" ca="1" si="757"/>
        <v>1</v>
      </c>
      <c r="JQ91" s="19" t="str">
        <f t="shared" ref="JQ91:JW95" ca="1" si="758">OFFSET(JQ$5,$B91,0)</f>
        <v>-</v>
      </c>
      <c r="JR91" s="19" t="str">
        <f t="shared" ca="1" si="758"/>
        <v>-</v>
      </c>
      <c r="JS91" s="19" t="str">
        <f t="shared" ca="1" si="758"/>
        <v>-</v>
      </c>
      <c r="JT91" s="19" t="str">
        <f t="shared" ca="1" si="758"/>
        <v>-</v>
      </c>
      <c r="JU91" s="19">
        <f t="shared" ca="1" si="758"/>
        <v>1</v>
      </c>
      <c r="JV91" s="19">
        <f t="shared" ca="1" si="758"/>
        <v>0.66</v>
      </c>
      <c r="JW91" s="19" t="str">
        <f t="shared" ca="1" si="758"/>
        <v>-</v>
      </c>
      <c r="JX91" s="5" t="b" cm="1">
        <f t="array" aca="1" ref="JX91" ca="1">IF(OR(JY91:KF91&lt;&gt;"-"),TRUE,"-")</f>
        <v>1</v>
      </c>
      <c r="JY91" s="237">
        <f ca="1">OFFSET(JY91,-1,0)</f>
        <v>2</v>
      </c>
      <c r="JZ91" s="237">
        <f t="shared" ref="JZ91:KF91" ca="1" si="759">OFFSET(JZ91,-1,0)</f>
        <v>2</v>
      </c>
      <c r="KA91" s="237">
        <f t="shared" ca="1" si="759"/>
        <v>2</v>
      </c>
      <c r="KB91" s="237">
        <f t="shared" ca="1" si="759"/>
        <v>2</v>
      </c>
      <c r="KC91" s="237">
        <f t="shared" ca="1" si="759"/>
        <v>2</v>
      </c>
      <c r="KD91" s="237">
        <f t="shared" ca="1" si="759"/>
        <v>2</v>
      </c>
      <c r="KE91" s="237">
        <f t="shared" ca="1" si="759"/>
        <v>2</v>
      </c>
      <c r="KF91" s="237">
        <f t="shared" ca="1" si="759"/>
        <v>2</v>
      </c>
      <c r="KG91" s="5" t="str">
        <f t="array" aca="1" ref="KG91" ca="1">IF(OR(KH91:KN91&lt;&gt;"-"),TRUE,"-")</f>
        <v>-</v>
      </c>
      <c r="KH91" s="19" t="str">
        <f t="shared" ref="KH91:KS95" ca="1" si="760">OFFSET(KH$5,$B91,0)</f>
        <v>-</v>
      </c>
      <c r="KI91" s="19" t="str">
        <f t="shared" ca="1" si="760"/>
        <v>-</v>
      </c>
      <c r="KJ91" s="19" t="str">
        <f t="shared" ca="1" si="760"/>
        <v>-</v>
      </c>
      <c r="KK91" s="19" t="str">
        <f t="shared" ca="1" si="760"/>
        <v>-</v>
      </c>
      <c r="KL91" s="19" t="str">
        <f t="shared" ca="1" si="760"/>
        <v>-</v>
      </c>
      <c r="KM91" s="19" t="str">
        <f t="shared" ca="1" si="760"/>
        <v>-</v>
      </c>
      <c r="KN91" s="19" t="str">
        <f t="shared" ca="1" si="760"/>
        <v>-</v>
      </c>
      <c r="KO91" s="19" t="b">
        <f t="shared" ca="1" si="760"/>
        <v>0</v>
      </c>
      <c r="KP91" s="144">
        <f t="shared" ca="1" si="741"/>
        <v>2</v>
      </c>
      <c r="KQ91" s="19">
        <f t="shared" ca="1" si="760"/>
        <v>2</v>
      </c>
      <c r="KR91" s="19" t="b">
        <f t="shared" ca="1" si="760"/>
        <v>0</v>
      </c>
      <c r="KS91" s="19" t="str">
        <f t="shared" ca="1" si="760"/>
        <v>-</v>
      </c>
      <c r="KT91" s="5" t="str">
        <f t="shared" ca="1" si="742"/>
        <v>-</v>
      </c>
      <c r="KU91" s="5" t="str">
        <f t="shared" ca="1" si="742"/>
        <v>-</v>
      </c>
      <c r="KV91" s="5" t="str">
        <f t="shared" ca="1" si="742"/>
        <v>-</v>
      </c>
      <c r="KW91" s="5" t="str">
        <f t="shared" ca="1" si="742"/>
        <v>-</v>
      </c>
      <c r="KX91" s="19" t="b">
        <f t="shared" ref="KX91:LM95" ca="1" si="761">OFFSET(KX$5,$B91,0)</f>
        <v>0</v>
      </c>
      <c r="KY91" s="19" t="str">
        <f t="shared" ca="1" si="761"/>
        <v>-</v>
      </c>
      <c r="KZ91" s="19" t="str">
        <f ca="1">OFFSET(KZ$5,$B91,0)</f>
        <v>-</v>
      </c>
      <c r="LA91" s="19" t="b">
        <f ca="1">OFFSET(LA$5,$B91,0)</f>
        <v>1</v>
      </c>
      <c r="LB91" s="19">
        <f t="shared" ca="1" si="761"/>
        <v>0.75</v>
      </c>
      <c r="LC91" s="19">
        <f t="shared" ca="1" si="761"/>
        <v>0.75</v>
      </c>
      <c r="LD91" s="19">
        <f t="shared" ca="1" si="761"/>
        <v>0.99</v>
      </c>
      <c r="LE91" s="19">
        <f t="shared" ca="1" si="761"/>
        <v>0.5</v>
      </c>
      <c r="LF91" s="19">
        <f t="shared" ca="1" si="761"/>
        <v>0</v>
      </c>
      <c r="LG91" s="19">
        <f t="shared" ca="1" si="761"/>
        <v>0</v>
      </c>
      <c r="LH91" s="19" t="str">
        <f t="shared" ca="1" si="761"/>
        <v>-</v>
      </c>
      <c r="LI91" s="19" t="str">
        <f t="shared" ca="1" si="761"/>
        <v>-</v>
      </c>
      <c r="LJ91" s="19" t="str">
        <f t="shared" ca="1" si="761"/>
        <v>-</v>
      </c>
      <c r="LK91" s="5">
        <f t="shared" ca="1" si="744"/>
        <v>1</v>
      </c>
      <c r="LL91" s="9"/>
      <c r="LM91" s="19">
        <f t="shared" ca="1" si="761"/>
        <v>70</v>
      </c>
      <c r="LN91" s="19">
        <f t="shared" ca="1" si="745"/>
        <v>50</v>
      </c>
      <c r="LO91" s="19">
        <f t="shared" ca="1" si="745"/>
        <v>80</v>
      </c>
      <c r="LP91" s="19">
        <f t="shared" ca="1" si="745"/>
        <v>50</v>
      </c>
      <c r="LQ91" s="5" t="b" cm="1">
        <f t="array" aca="1" ref="LQ91" ca="1">INDEX(i.meatgrid,$Q91,LQ$7)</f>
        <v>1</v>
      </c>
      <c r="LR91" s="5" t="b" cm="1">
        <f t="array" aca="1" ref="LR91" ca="1">INDEX(i.meatgrid,$Q91,LR$7)</f>
        <v>0</v>
      </c>
      <c r="LS91" s="5" t="str" cm="1">
        <f t="array" aca="1" ref="LS91" ca="1">INDEX(i.meatgrid,$Q91,LS$7)</f>
        <v>-</v>
      </c>
      <c r="LT91" s="5" t="str" cm="1">
        <f t="array" aca="1" ref="LT91" ca="1">INDEX(i.meatgrid,$Q91,LT$7)</f>
        <v>-</v>
      </c>
      <c r="LU91" s="19">
        <f t="shared" ca="1" si="746"/>
        <v>1</v>
      </c>
      <c r="LV91" s="5">
        <f t="shared" ca="1" si="747"/>
        <v>1</v>
      </c>
      <c r="LW91" s="5" cm="1">
        <f t="array" aca="1" ref="LW91" ca="1">INDEX(i.meatgrid,$Q91,LW$7)</f>
        <v>0</v>
      </c>
      <c r="LX91" s="5" cm="1">
        <f t="array" aca="1" ref="LX91" ca="1">INDEX(i.meatgrid,$Q91,LX$7)</f>
        <v>0</v>
      </c>
      <c r="LY91" s="5" cm="1">
        <f t="array" aca="1" ref="LY91" ca="1">INDEX(i.meatgrid,$Q91,LY$7)</f>
        <v>0</v>
      </c>
      <c r="LZ91" s="5" cm="1">
        <f t="array" aca="1" ref="LZ91" ca="1">INDEX(i.meatgrid,$Q91,LZ$7)</f>
        <v>0</v>
      </c>
      <c r="MA91" s="5" cm="1">
        <f t="array" aca="1" ref="MA91" ca="1">INDEX(i.meatgrid,$Q91,MA$7)</f>
        <v>0</v>
      </c>
      <c r="MB91" s="5" cm="1">
        <f t="array" aca="1" ref="MB91" ca="1">INDEX(i.meatgrid,$Q91,MB$7)</f>
        <v>1</v>
      </c>
      <c r="MC91" s="5" cm="1">
        <f t="array" aca="1" ref="MC91" ca="1">INDEX(i.meatgrid,$Q91,MC$7)</f>
        <v>1</v>
      </c>
      <c r="MD91" s="5" cm="1">
        <f t="array" aca="1" ref="MD91" ca="1">INDEX(i.meatgrid,$Q91,MD$7)</f>
        <v>1</v>
      </c>
      <c r="ME91" s="19">
        <f t="shared" ca="1" si="748"/>
        <v>1</v>
      </c>
      <c r="MF91" s="9"/>
      <c r="MG91" s="19" t="b">
        <f t="shared" ca="1" si="749"/>
        <v>0</v>
      </c>
      <c r="MH91" s="19" t="b">
        <f t="shared" ca="1" si="749"/>
        <v>0</v>
      </c>
      <c r="MI91" s="19">
        <f t="shared" ca="1" si="749"/>
        <v>1</v>
      </c>
      <c r="MJ91" s="19">
        <f t="shared" ca="1" si="749"/>
        <v>0.75</v>
      </c>
      <c r="MK91" s="19">
        <f t="shared" ca="1" si="749"/>
        <v>0.75</v>
      </c>
      <c r="ML91" s="19">
        <f t="shared" ca="1" si="749"/>
        <v>0.8</v>
      </c>
      <c r="MM91" s="19">
        <f t="shared" ca="1" si="749"/>
        <v>0.82499999999999996</v>
      </c>
      <c r="MN91" s="19">
        <f t="shared" ca="1" si="749"/>
        <v>0.875</v>
      </c>
      <c r="MO91" s="19">
        <f t="shared" ca="1" si="749"/>
        <v>0.9</v>
      </c>
      <c r="MP91" s="19">
        <f t="shared" ca="1" si="749"/>
        <v>1</v>
      </c>
      <c r="MQ91" s="19">
        <f t="shared" ca="1" si="749"/>
        <v>0.875</v>
      </c>
      <c r="MR91" s="19" t="b">
        <f t="shared" ca="1" si="749"/>
        <v>1</v>
      </c>
      <c r="MS91" s="19">
        <f t="shared" ca="1" si="750"/>
        <v>74.989999999999995</v>
      </c>
      <c r="MT91" s="19" t="str">
        <f t="shared" ca="1" si="750"/>
        <v>-</v>
      </c>
      <c r="MU91" s="19" t="str">
        <f t="shared" ca="1" si="750"/>
        <v>-</v>
      </c>
      <c r="MV91" s="19" t="str">
        <f t="shared" ca="1" si="750"/>
        <v>-</v>
      </c>
      <c r="MW91" s="19" t="str">
        <f t="shared" ca="1" si="750"/>
        <v>-</v>
      </c>
      <c r="MX91" s="19" t="str">
        <f t="shared" ca="1" si="750"/>
        <v>-</v>
      </c>
      <c r="MY91" s="19" t="str">
        <f t="shared" ca="1" si="750"/>
        <v>-</v>
      </c>
      <c r="MZ91" s="19" t="str">
        <f t="shared" ca="1" si="750"/>
        <v>-</v>
      </c>
      <c r="NA91" s="19">
        <f t="shared" ca="1" si="750"/>
        <v>36.99</v>
      </c>
      <c r="NB91" s="19">
        <f t="shared" ca="1" si="750"/>
        <v>36.99</v>
      </c>
      <c r="NC91" s="19" t="str">
        <f t="shared" ca="1" si="750"/>
        <v>-</v>
      </c>
      <c r="ND91" s="19" t="str">
        <f t="shared" ca="1" si="750"/>
        <v>-</v>
      </c>
      <c r="NE91" s="19" t="str">
        <f t="shared" ca="1" si="750"/>
        <v>-</v>
      </c>
      <c r="NF91" s="19" t="str">
        <f t="shared" ca="1" si="750"/>
        <v>-</v>
      </c>
      <c r="NG91" s="19" t="str">
        <f t="shared" ca="1" si="750"/>
        <v>-</v>
      </c>
      <c r="NH91" s="19">
        <f t="shared" ca="1" si="750"/>
        <v>49.99</v>
      </c>
      <c r="NI91" s="19">
        <f t="shared" ca="1" si="750"/>
        <v>49.99</v>
      </c>
      <c r="NJ91" s="19">
        <f t="shared" ca="1" si="750"/>
        <v>49.99</v>
      </c>
      <c r="NK91" s="19">
        <f t="shared" ca="1" si="750"/>
        <v>49.99</v>
      </c>
      <c r="NL91" s="19">
        <f t="shared" ca="1" si="750"/>
        <v>49.99</v>
      </c>
      <c r="NM91" s="19">
        <f t="shared" ca="1" si="750"/>
        <v>49.99</v>
      </c>
      <c r="NN91" s="19">
        <f t="shared" ca="1" si="750"/>
        <v>49.99</v>
      </c>
      <c r="NO91" s="19">
        <f t="shared" ca="1" si="750"/>
        <v>49.99</v>
      </c>
      <c r="NP91" s="19">
        <f t="shared" ca="1" si="750"/>
        <v>412.99</v>
      </c>
      <c r="NQ91" s="19">
        <f t="shared" ca="1" si="750"/>
        <v>412.99</v>
      </c>
      <c r="NR91" s="19" t="str">
        <f t="shared" ca="1" si="750"/>
        <v>-</v>
      </c>
      <c r="NS91" s="19" t="str">
        <f t="shared" ca="1" si="750"/>
        <v>-</v>
      </c>
      <c r="NT91" s="19" t="str">
        <f t="shared" ca="1" si="750"/>
        <v>-</v>
      </c>
      <c r="NU91" s="19" t="str">
        <f t="shared" ca="1" si="750"/>
        <v>-</v>
      </c>
      <c r="NV91" s="19" t="str">
        <f t="shared" ca="1" si="750"/>
        <v>-</v>
      </c>
      <c r="NW91" s="19">
        <f t="shared" ca="1" si="750"/>
        <v>6.8900000000000006</v>
      </c>
      <c r="NX91" s="19">
        <f t="shared" ca="1" si="750"/>
        <v>6.8900000000000006</v>
      </c>
      <c r="NY91" s="19">
        <f t="shared" ca="1" si="750"/>
        <v>6.8900000000000006</v>
      </c>
      <c r="NZ91" s="19">
        <f t="shared" ca="1" si="750"/>
        <v>6.8900000000000006</v>
      </c>
      <c r="OA91" s="19">
        <f t="shared" ca="1" si="750"/>
        <v>6.8900000000000006</v>
      </c>
      <c r="OB91" s="19">
        <f t="shared" ca="1" si="750"/>
        <v>6.8900000000000006</v>
      </c>
      <c r="OC91" s="19">
        <f t="shared" ca="1" si="750"/>
        <v>6.8900000000000006</v>
      </c>
      <c r="OD91" s="19">
        <f t="shared" ca="1" si="750"/>
        <v>6.8900000000000006</v>
      </c>
      <c r="OE91" s="19">
        <f t="shared" ca="1" si="750"/>
        <v>346.99</v>
      </c>
      <c r="OF91" s="19">
        <f t="shared" ca="1" si="750"/>
        <v>346.99</v>
      </c>
      <c r="OG91" s="19" t="str">
        <f t="shared" ca="1" si="750"/>
        <v>-</v>
      </c>
      <c r="OH91" s="19" t="str">
        <f t="shared" ca="1" si="750"/>
        <v>-</v>
      </c>
      <c r="OI91" s="19" t="str">
        <f t="shared" ca="1" si="750"/>
        <v>-</v>
      </c>
      <c r="OJ91" s="19" t="str">
        <f t="shared" ca="1" si="750"/>
        <v>-</v>
      </c>
      <c r="OK91" s="19" t="str">
        <f t="shared" ca="1" si="750"/>
        <v>-</v>
      </c>
      <c r="OL91" s="19">
        <f t="shared" ca="1" si="750"/>
        <v>0</v>
      </c>
      <c r="OM91" s="24">
        <v>0</v>
      </c>
    </row>
    <row r="92" spans="1:403" outlineLevel="2">
      <c r="A92" s="21">
        <f t="shared" si="156"/>
        <v>87</v>
      </c>
      <c r="B92" s="222">
        <f t="shared" ref="B92:B95" ca="1" si="762">OFFSET(B92,-1,0)</f>
        <v>85</v>
      </c>
      <c r="C92">
        <v>203</v>
      </c>
      <c r="D92" s="144" t="str">
        <f t="shared" ca="1" si="711"/>
        <v>GSM</v>
      </c>
      <c r="E92" t="b">
        <f t="shared" ca="1" si="712"/>
        <v>1</v>
      </c>
      <c r="F92" t="b">
        <v>0</v>
      </c>
      <c r="G92" t="b">
        <f t="shared" ca="1" si="713"/>
        <v>1</v>
      </c>
      <c r="H92" s="237">
        <f t="shared" ref="H92:T95" ca="1" si="763">OFFSET(H92,-1,0)</f>
        <v>2</v>
      </c>
      <c r="I92" s="237">
        <f t="shared" ca="1" si="763"/>
        <v>1</v>
      </c>
      <c r="J92" s="237" t="str">
        <f t="shared" ca="1" si="763"/>
        <v/>
      </c>
      <c r="K92" s="237">
        <f t="shared" ca="1" si="763"/>
        <v>2</v>
      </c>
      <c r="L92" s="237">
        <f t="shared" ca="1" si="751"/>
        <v>2</v>
      </c>
      <c r="M92" s="237">
        <f t="shared" ca="1" si="751"/>
        <v>2</v>
      </c>
      <c r="N92" s="237">
        <f t="shared" ca="1" si="751"/>
        <v>3</v>
      </c>
      <c r="O92" s="237">
        <f t="shared" ca="1" si="751"/>
        <v>1</v>
      </c>
      <c r="P92" s="237">
        <f t="shared" ca="1" si="751"/>
        <v>1</v>
      </c>
      <c r="Q92" s="237">
        <f t="shared" ca="1" si="751"/>
        <v>6</v>
      </c>
      <c r="R92" s="237">
        <f t="shared" ca="1" si="751"/>
        <v>1</v>
      </c>
      <c r="S92" s="237">
        <f t="shared" ca="1" si="751"/>
        <v>1</v>
      </c>
      <c r="T92" s="237">
        <f t="shared" ca="1" si="751"/>
        <v>1</v>
      </c>
      <c r="U92" s="275"/>
      <c r="V92" s="275"/>
      <c r="W92" s="237">
        <f t="shared" ca="1" si="752"/>
        <v>0</v>
      </c>
      <c r="X92" s="275"/>
      <c r="Y92" s="275">
        <f t="shared" ca="1" si="753"/>
        <v>0</v>
      </c>
      <c r="Z92" s="275">
        <f t="shared" ca="1" si="753"/>
        <v>0</v>
      </c>
      <c r="AA92" s="275">
        <f t="shared" ca="1" si="753"/>
        <v>0</v>
      </c>
      <c r="AB92" s="275">
        <f t="shared" ca="1" si="753"/>
        <v>0</v>
      </c>
      <c r="AC92" s="275">
        <f t="shared" ca="1" si="753"/>
        <v>0</v>
      </c>
      <c r="AD92" s="275">
        <f t="shared" ca="1" si="753"/>
        <v>0</v>
      </c>
      <c r="AE92" s="275">
        <f t="shared" ca="1" si="753"/>
        <v>0</v>
      </c>
      <c r="AF92" s="144">
        <f ca="1">INDEX(CHOOSE($N92,DataAutumn!i.AdultDrys,DataWinter!i.AdultDrys,DataSpring!i.AdultDrys),1,$M92)</f>
        <v>3</v>
      </c>
      <c r="AG92" s="5">
        <f t="shared" ca="1" si="714"/>
        <v>2</v>
      </c>
      <c r="AH92" s="5">
        <f t="shared" ca="1" si="714"/>
        <v>0</v>
      </c>
      <c r="AI92" s="5">
        <f t="shared" ca="1" si="715"/>
        <v>1</v>
      </c>
      <c r="AJ92">
        <f t="shared" ca="1" si="716"/>
        <v>2</v>
      </c>
      <c r="AL92" s="231" t="str">
        <f ca="1">TEXT(LEFT(OFFSET(AL92,-1,0),5)+1,"00000")&amp;MID(OFFSET(AL92,-1,0),6,FIND(" ",OFFSET(AL92,-1,0),7)-5)
&amp; $D92           &amp; IF($IG92=0," FWM","")&amp;IF($IG92=1," MWM","")&amp;IF($IG92=5," Mat","")&amp;IF($IH92=TRUE,"&amp;BBT","    ")          &amp; " Day"&amp;INDEX(i.DOY,$N92,1)
&amp; " Scan"&amp;TEXT($O92,"0")        &amp;" "&amp; INDEX(DataMaster!$B$98:$B$103,$Q92,0)
&amp; " WP"&amp;TEXT($LU92*100,"000p")           &amp; " MP"&amp;TEXT($LV92*100,"000p")           &amp; " GP"&amp;TEXT($ME92*100,"000p")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4">OFFSET(AO92,-1,0)</f>
        <v>-</v>
      </c>
      <c r="AP92" s="237" t="str">
        <f t="shared" ca="1" si="764"/>
        <v>-</v>
      </c>
      <c r="AQ92" s="237" t="str">
        <f t="shared" ca="1" si="764"/>
        <v>-</v>
      </c>
      <c r="AR92" s="237" t="str">
        <f t="shared" ca="1" si="764"/>
        <v>-</v>
      </c>
      <c r="AS92" s="237" t="str">
        <f t="shared" ca="1" si="764"/>
        <v>-</v>
      </c>
      <c r="AT92" s="237" t="str">
        <f t="shared" ca="1" si="764"/>
        <v>-</v>
      </c>
      <c r="AU92" s="237" t="str">
        <f t="shared" ca="1" si="764"/>
        <v>-</v>
      </c>
      <c r="AV92" s="237" t="str">
        <f t="shared" ca="1" si="764"/>
        <v>-</v>
      </c>
      <c r="AW92" s="9"/>
      <c r="AX92" s="5" t="b">
        <f t="shared" ca="1" si="717"/>
        <v>0</v>
      </c>
      <c r="AY92" s="5" t="str">
        <f t="shared" ca="1" si="717"/>
        <v>-</v>
      </c>
      <c r="AZ92" s="5" t="b">
        <f t="shared" ca="1" si="717"/>
        <v>0</v>
      </c>
      <c r="BA92" s="5" t="b">
        <f t="shared" ca="1" si="717"/>
        <v>1</v>
      </c>
      <c r="BB92" s="5" t="b">
        <f t="shared" ca="1" si="717"/>
        <v>1</v>
      </c>
      <c r="BC92" s="144">
        <f t="shared" ca="1" si="717"/>
        <v>0</v>
      </c>
      <c r="BD92" s="19" t="b">
        <f t="shared" ca="1" si="718"/>
        <v>1</v>
      </c>
      <c r="BE92" s="9"/>
      <c r="BF92" s="5" t="str">
        <f t="shared" ca="1" si="719"/>
        <v>-</v>
      </c>
      <c r="BG92" s="19" t="str">
        <f t="shared" ca="1" si="720"/>
        <v>-</v>
      </c>
      <c r="BH92" s="19" t="str">
        <f t="shared" ca="1" si="720"/>
        <v>-</v>
      </c>
      <c r="BI92" s="19" t="str">
        <f t="shared" ca="1" si="720"/>
        <v>-</v>
      </c>
      <c r="BJ92" s="5" t="str">
        <f t="shared" ca="1" si="721"/>
        <v>-</v>
      </c>
      <c r="BK92" s="19" t="str">
        <f t="shared" ca="1" si="722"/>
        <v>-</v>
      </c>
      <c r="BL92" s="5" t="str">
        <f t="shared" ca="1" si="723"/>
        <v>-</v>
      </c>
      <c r="BM92" s="19" t="str">
        <f t="shared" ca="1" si="724"/>
        <v>-</v>
      </c>
      <c r="BN92" s="19" t="str">
        <f t="shared" ca="1" si="724"/>
        <v>-</v>
      </c>
      <c r="BO92" s="19" t="str">
        <f t="shared" ca="1" si="724"/>
        <v>-</v>
      </c>
      <c r="BP92" s="5" t="str">
        <f t="shared" ca="1" si="725"/>
        <v>-</v>
      </c>
      <c r="BQ92" s="9"/>
      <c r="BR92" s="19" t="str">
        <f t="shared" ca="1" si="726"/>
        <v>-</v>
      </c>
      <c r="BS92" s="19" t="str">
        <f t="shared" ca="1" si="726"/>
        <v>-</v>
      </c>
      <c r="BT92" s="19" t="str">
        <f t="shared" ca="1" si="726"/>
        <v>-</v>
      </c>
      <c r="BU92" s="19" t="str">
        <f t="shared" ca="1" si="726"/>
        <v>-</v>
      </c>
      <c r="BV92" s="19" t="str">
        <f t="shared" ca="1" si="726"/>
        <v>-</v>
      </c>
      <c r="BW92" s="19" t="str">
        <f t="shared" ca="1" si="726"/>
        <v>-</v>
      </c>
      <c r="BX92" s="19" t="str">
        <f t="shared" ca="1" si="726"/>
        <v>-</v>
      </c>
      <c r="BY92" s="19" t="str">
        <f t="shared" ca="1" si="726"/>
        <v>-</v>
      </c>
      <c r="BZ92" s="19" t="str">
        <f t="shared" ca="1" si="726"/>
        <v>-</v>
      </c>
      <c r="CA92" s="19" t="str">
        <f t="shared" ca="1" si="726"/>
        <v>-</v>
      </c>
      <c r="CB92" s="9"/>
      <c r="CC92" s="237" t="b">
        <f ca="1">OFFSET(CC92,-1,0)</f>
        <v>1</v>
      </c>
      <c r="CD92" s="12" t="b">
        <v>0</v>
      </c>
      <c r="CE92" s="237" t="b">
        <f ca="1">OFFSET(CE92,-1,0)</f>
        <v>1</v>
      </c>
      <c r="CF92" s="251">
        <f t="shared" ref="CF92:CF95" ca="1" si="765">IF(OFFSET($E92,-1,0),OFFSET($CJ92,-1,0),OFFSET(CF92,-1,0))</f>
        <v>2236102</v>
      </c>
      <c r="CG92" s="237" t="b">
        <f ca="1">OFFSET(CG92,-1,0)</f>
        <v>0</v>
      </c>
      <c r="CH92" s="12" t="s">
        <v>34</v>
      </c>
      <c r="CI92" s="19" t="b">
        <f t="shared" ca="1" si="754"/>
        <v>1</v>
      </c>
      <c r="CJ92" s="237">
        <f t="shared" ref="CJ92:CJ95" ca="1" si="766">OFFSET(CJ92,-1,0)+1</f>
        <v>2236103</v>
      </c>
      <c r="CK92" s="19" t="str">
        <f t="shared" ca="1" si="754"/>
        <v>-</v>
      </c>
      <c r="CL92" s="19">
        <f t="shared" ca="1" si="754"/>
        <v>1</v>
      </c>
      <c r="CM92" s="19">
        <f t="shared" ca="1" si="754"/>
        <v>1</v>
      </c>
      <c r="CN92" s="9"/>
      <c r="CO92" s="444">
        <f t="shared" ca="1" si="728"/>
        <v>652</v>
      </c>
      <c r="CP92" s="444">
        <f t="shared" ca="1" si="728"/>
        <v>686</v>
      </c>
      <c r="CQ92" s="444">
        <f t="shared" ca="1" si="728"/>
        <v>721</v>
      </c>
      <c r="CR92" s="152">
        <f t="shared" ca="1" si="729"/>
        <v>378</v>
      </c>
      <c r="CS92" s="152">
        <f t="shared" ca="1" si="729"/>
        <v>413</v>
      </c>
      <c r="CT92" s="152">
        <f t="shared" ca="1" si="729"/>
        <v>448</v>
      </c>
      <c r="CU92" s="19" t="str">
        <f t="shared" ca="1" si="730"/>
        <v>-</v>
      </c>
      <c r="CV92" s="12" t="b">
        <v>0</v>
      </c>
      <c r="CW92" s="12" t="b">
        <v>0</v>
      </c>
      <c r="CX92" s="12" t="b">
        <v>0</v>
      </c>
      <c r="CY92" s="12" t="b">
        <v>0</v>
      </c>
      <c r="CZ92" s="19" t="b">
        <f t="shared" ca="1" si="730"/>
        <v>1</v>
      </c>
      <c r="DA92" s="19">
        <f t="shared" ca="1" si="730"/>
        <v>0</v>
      </c>
      <c r="DB92" s="19">
        <f t="shared" ca="1" si="730"/>
        <v>0</v>
      </c>
      <c r="DC92" s="19">
        <f t="shared" ca="1" si="730"/>
        <v>0</v>
      </c>
      <c r="DD92" s="19">
        <f t="shared" ca="1" si="730"/>
        <v>0</v>
      </c>
      <c r="DE92" s="19">
        <f t="shared" ca="1" si="730"/>
        <v>0</v>
      </c>
      <c r="DF92" s="19">
        <f t="shared" ca="1" si="730"/>
        <v>0</v>
      </c>
      <c r="DG92" s="19">
        <f t="shared" ca="1" si="730"/>
        <v>0</v>
      </c>
      <c r="DH92" s="19">
        <f t="shared" ca="1" si="730"/>
        <v>0</v>
      </c>
      <c r="DI92" s="19">
        <f t="shared" ca="1" si="730"/>
        <v>0</v>
      </c>
      <c r="DJ92" s="19">
        <f t="shared" ca="1" si="730"/>
        <v>0</v>
      </c>
      <c r="DK92" s="19">
        <f t="shared" ca="1" si="730"/>
        <v>0</v>
      </c>
      <c r="DL92" s="19">
        <f t="shared" ca="1" si="731"/>
        <v>0</v>
      </c>
      <c r="DM92" s="12">
        <v>3</v>
      </c>
      <c r="DN92" s="12">
        <v>3</v>
      </c>
      <c r="DO92" s="19">
        <f t="shared" ref="DO92:DR95" ca="1" si="767">OFFSET(DO$5,$B92,0)</f>
        <v>0</v>
      </c>
      <c r="DP92" s="12">
        <v>2</v>
      </c>
      <c r="DQ92" s="12">
        <v>-2</v>
      </c>
      <c r="DR92" s="19" t="str">
        <f t="shared" ca="1" si="731"/>
        <v>-</v>
      </c>
      <c r="DS92" s="19" t="str">
        <f t="shared" ca="1" si="731"/>
        <v>-</v>
      </c>
      <c r="DT92" s="19" t="str">
        <f t="shared" ca="1" si="731"/>
        <v>-</v>
      </c>
      <c r="DU92" s="251">
        <f t="shared" ca="1" si="755"/>
        <v>0</v>
      </c>
      <c r="DV92" s="251">
        <f t="shared" ref="DV92:DV94" si="768">DP92</f>
        <v>2</v>
      </c>
      <c r="DW92" s="251">
        <f t="shared" si="756"/>
        <v>-2</v>
      </c>
      <c r="DX92" s="19" t="str">
        <f t="shared" ca="1" si="731"/>
        <v>-</v>
      </c>
      <c r="DY92" s="19" t="str">
        <f t="shared" ca="1" si="731"/>
        <v>-</v>
      </c>
      <c r="DZ92" s="19" t="str">
        <f t="shared" ca="1" si="731"/>
        <v>-</v>
      </c>
      <c r="EA92" s="19" t="str">
        <f t="shared" ca="1" si="731"/>
        <v>-</v>
      </c>
      <c r="EB92" s="19" t="str">
        <f t="shared" ca="1" si="731"/>
        <v>-</v>
      </c>
      <c r="EC92" s="19" t="str">
        <f t="shared" ca="1" si="731"/>
        <v>-</v>
      </c>
      <c r="ED92" s="19">
        <f t="shared" ca="1" si="731"/>
        <v>0</v>
      </c>
      <c r="EE92" s="19">
        <f t="shared" ca="1" si="731"/>
        <v>0</v>
      </c>
      <c r="EF92" s="19">
        <f t="shared" ca="1" si="731"/>
        <v>0</v>
      </c>
      <c r="EG92" s="19">
        <f t="shared" ca="1" si="731"/>
        <v>0</v>
      </c>
      <c r="EH92" s="19">
        <f t="shared" ca="1" si="731"/>
        <v>0</v>
      </c>
      <c r="EI92" s="19">
        <f t="shared" ca="1" si="731"/>
        <v>0</v>
      </c>
      <c r="EJ92" s="19">
        <f t="shared" ca="1" si="731"/>
        <v>0</v>
      </c>
      <c r="EK92" s="19">
        <f t="shared" ca="1" si="731"/>
        <v>0</v>
      </c>
      <c r="EL92" s="19">
        <f t="shared" ca="1" si="731"/>
        <v>0</v>
      </c>
      <c r="EM92" s="19">
        <f t="shared" ca="1" si="731"/>
        <v>0</v>
      </c>
      <c r="EN92" s="19">
        <f t="shared" ca="1" si="731"/>
        <v>0</v>
      </c>
      <c r="EO92" s="19">
        <f t="shared" ca="1" si="731"/>
        <v>0</v>
      </c>
      <c r="EP92" s="19">
        <f t="shared" ca="1" si="731"/>
        <v>0</v>
      </c>
      <c r="EQ92" s="19">
        <f t="shared" ca="1" si="731"/>
        <v>0</v>
      </c>
      <c r="ER92" s="19">
        <f t="shared" ca="1" si="731"/>
        <v>0</v>
      </c>
      <c r="ES92" s="19">
        <f t="shared" ca="1" si="731"/>
        <v>0</v>
      </c>
      <c r="ET92" s="19">
        <f t="shared" ca="1" si="732"/>
        <v>0</v>
      </c>
      <c r="EU92" s="19">
        <f t="shared" ca="1" si="732"/>
        <v>0</v>
      </c>
      <c r="EV92" s="19">
        <f t="shared" ca="1" si="732"/>
        <v>0</v>
      </c>
      <c r="EW92" s="19">
        <f t="shared" ca="1" si="732"/>
        <v>0</v>
      </c>
      <c r="EX92" s="19">
        <f t="shared" ca="1" si="732"/>
        <v>0</v>
      </c>
      <c r="EY92" s="19">
        <f t="shared" ca="1" si="732"/>
        <v>0</v>
      </c>
      <c r="EZ92" s="19">
        <f t="shared" ca="1" si="732"/>
        <v>0</v>
      </c>
      <c r="FA92" s="19">
        <f t="shared" ca="1" si="732"/>
        <v>0</v>
      </c>
      <c r="FB92" s="19">
        <f t="shared" ca="1" si="732"/>
        <v>0</v>
      </c>
      <c r="FC92" s="19">
        <f t="shared" ca="1" si="732"/>
        <v>0</v>
      </c>
      <c r="FD92" s="19">
        <f t="shared" ca="1" si="732"/>
        <v>0</v>
      </c>
      <c r="FE92" s="19">
        <f t="shared" ca="1" si="732"/>
        <v>0</v>
      </c>
      <c r="FF92" s="19">
        <f t="shared" ca="1" si="732"/>
        <v>0</v>
      </c>
      <c r="FG92" s="19">
        <f t="shared" ca="1" si="732"/>
        <v>0</v>
      </c>
      <c r="FH92" s="19">
        <f t="shared" ca="1" si="732"/>
        <v>0</v>
      </c>
      <c r="FI92" s="19">
        <f t="shared" ca="1" si="732"/>
        <v>0</v>
      </c>
      <c r="FJ92" s="19">
        <f t="shared" ca="1" si="733"/>
        <v>0</v>
      </c>
      <c r="FK92" s="19">
        <f t="shared" ca="1" si="733"/>
        <v>0</v>
      </c>
      <c r="FL92" s="19">
        <f t="shared" ca="1" si="733"/>
        <v>0</v>
      </c>
      <c r="FM92" s="19">
        <f t="shared" ca="1" si="733"/>
        <v>0</v>
      </c>
      <c r="FN92" s="19">
        <f t="shared" ca="1" si="733"/>
        <v>0</v>
      </c>
      <c r="FO92" s="19">
        <f t="shared" ca="1" si="733"/>
        <v>0</v>
      </c>
      <c r="FP92" s="19">
        <f t="shared" ca="1" si="733"/>
        <v>0</v>
      </c>
      <c r="FQ92" s="19">
        <f t="shared" ca="1" si="733"/>
        <v>0</v>
      </c>
      <c r="FR92" s="19">
        <f t="shared" ca="1" si="733"/>
        <v>0</v>
      </c>
      <c r="FS92" s="19">
        <f t="shared" ca="1" si="733"/>
        <v>0</v>
      </c>
      <c r="FT92" s="19">
        <f t="shared" ca="1" si="733"/>
        <v>0</v>
      </c>
      <c r="FU92" s="19">
        <f t="shared" ca="1" si="733"/>
        <v>0</v>
      </c>
      <c r="FV92" s="19">
        <f t="shared" ca="1" si="733"/>
        <v>0</v>
      </c>
      <c r="FW92" s="19">
        <f t="shared" ca="1" si="733"/>
        <v>0</v>
      </c>
      <c r="FX92" s="19">
        <f t="shared" ca="1" si="733"/>
        <v>0</v>
      </c>
      <c r="FY92" s="19">
        <f t="shared" ca="1" si="733"/>
        <v>0</v>
      </c>
      <c r="FZ92" s="19">
        <f t="shared" ca="1" si="733"/>
        <v>0</v>
      </c>
      <c r="GA92" s="19">
        <f t="shared" ca="1" si="733"/>
        <v>0</v>
      </c>
      <c r="GB92" s="19">
        <f t="shared" ca="1" si="733"/>
        <v>0</v>
      </c>
      <c r="GC92" s="19">
        <f t="shared" ca="1" si="733"/>
        <v>0</v>
      </c>
      <c r="GD92" s="19">
        <f t="shared" ca="1" si="733"/>
        <v>0</v>
      </c>
      <c r="GE92" s="19">
        <f t="shared" ca="1" si="733"/>
        <v>0</v>
      </c>
      <c r="GF92" s="19">
        <f t="shared" ca="1" si="733"/>
        <v>0</v>
      </c>
      <c r="GG92" s="19">
        <f t="shared" ca="1" si="733"/>
        <v>0</v>
      </c>
      <c r="GH92" s="19">
        <f t="shared" ca="1" si="733"/>
        <v>0</v>
      </c>
      <c r="GI92" s="19">
        <f t="shared" ca="1" si="733"/>
        <v>0</v>
      </c>
      <c r="GJ92" s="19">
        <f t="shared" ca="1" si="733"/>
        <v>0</v>
      </c>
      <c r="GK92" s="19">
        <f t="shared" ca="1" si="733"/>
        <v>0</v>
      </c>
      <c r="GL92" s="19">
        <f t="shared" ca="1" si="733"/>
        <v>0</v>
      </c>
      <c r="GM92" s="19">
        <f t="shared" ca="1" si="733"/>
        <v>0</v>
      </c>
      <c r="GN92" s="19">
        <f t="shared" ca="1" si="733"/>
        <v>0</v>
      </c>
      <c r="GO92" s="19">
        <f t="shared" ca="1" si="733"/>
        <v>0</v>
      </c>
      <c r="GP92" s="19">
        <f t="shared" ca="1" si="733"/>
        <v>0</v>
      </c>
      <c r="GQ92" s="19">
        <f t="shared" ca="1" si="733"/>
        <v>0</v>
      </c>
      <c r="GR92" s="19">
        <f t="shared" ca="1" si="733"/>
        <v>0</v>
      </c>
      <c r="GS92" s="19">
        <f t="shared" ca="1" si="733"/>
        <v>0</v>
      </c>
      <c r="GT92" s="19">
        <f t="shared" ca="1" si="733"/>
        <v>0</v>
      </c>
      <c r="GU92" s="19">
        <f t="shared" ca="1" si="733"/>
        <v>0</v>
      </c>
      <c r="GV92" s="19">
        <f t="shared" ca="1" si="733"/>
        <v>0</v>
      </c>
      <c r="GW92" s="19">
        <f t="shared" ca="1" si="733"/>
        <v>0</v>
      </c>
      <c r="GX92" s="19">
        <f t="shared" ca="1" si="733"/>
        <v>0</v>
      </c>
      <c r="GY92" s="19">
        <f t="shared" ca="1" si="733"/>
        <v>0</v>
      </c>
      <c r="GZ92" s="19">
        <f t="shared" ca="1" si="733"/>
        <v>0</v>
      </c>
      <c r="HA92" s="19">
        <f t="shared" ca="1" si="733"/>
        <v>0</v>
      </c>
      <c r="HB92" s="19">
        <f t="shared" ca="1" si="733"/>
        <v>0</v>
      </c>
      <c r="HC92" s="19">
        <f t="shared" ca="1" si="733"/>
        <v>0</v>
      </c>
      <c r="HD92" s="19">
        <f t="shared" ca="1" si="733"/>
        <v>0</v>
      </c>
      <c r="HE92" s="19">
        <f t="shared" ca="1" si="733"/>
        <v>0</v>
      </c>
      <c r="HF92" s="19">
        <f t="shared" ca="1" si="733"/>
        <v>0</v>
      </c>
      <c r="HG92" s="19">
        <f t="shared" ca="1" si="733"/>
        <v>0</v>
      </c>
      <c r="HH92" s="19">
        <f t="shared" ca="1" si="733"/>
        <v>0</v>
      </c>
      <c r="HI92" s="19">
        <f t="shared" ca="1" si="733"/>
        <v>0</v>
      </c>
      <c r="HJ92" s="19">
        <f t="shared" ca="1" si="733"/>
        <v>0</v>
      </c>
      <c r="HK92" s="19">
        <f t="shared" ca="1" si="733"/>
        <v>0</v>
      </c>
      <c r="HL92" s="19">
        <f t="shared" ca="1" si="734"/>
        <v>0</v>
      </c>
      <c r="HM92" s="19">
        <f t="shared" ca="1" si="734"/>
        <v>0</v>
      </c>
      <c r="HN92" s="19">
        <f t="shared" ca="1" si="734"/>
        <v>0</v>
      </c>
      <c r="HO92" s="19">
        <f t="shared" ca="1" si="734"/>
        <v>0</v>
      </c>
      <c r="HP92" s="19">
        <f t="shared" ca="1" si="734"/>
        <v>0</v>
      </c>
      <c r="HQ92" s="19">
        <f t="shared" ca="1" si="734"/>
        <v>0</v>
      </c>
      <c r="HR92" s="19">
        <f t="shared" ca="1" si="734"/>
        <v>0</v>
      </c>
      <c r="HS92" s="19">
        <f t="shared" ca="1" si="734"/>
        <v>0</v>
      </c>
      <c r="HT92" s="19">
        <f t="shared" ca="1" si="734"/>
        <v>0</v>
      </c>
      <c r="HU92" s="19">
        <f t="shared" ca="1" si="734"/>
        <v>0</v>
      </c>
      <c r="HV92" s="19">
        <f t="shared" ca="1" si="734"/>
        <v>0</v>
      </c>
      <c r="HW92" s="19">
        <f t="shared" ca="1" si="734"/>
        <v>0</v>
      </c>
      <c r="HX92" s="19">
        <f t="shared" ca="1" si="734"/>
        <v>0</v>
      </c>
      <c r="HY92" s="19">
        <f t="shared" ca="1" si="734"/>
        <v>0</v>
      </c>
      <c r="HZ92" s="19">
        <f t="shared" ca="1" si="734"/>
        <v>0</v>
      </c>
      <c r="IA92" s="19">
        <f t="shared" ca="1" si="734"/>
        <v>0</v>
      </c>
      <c r="IB92" s="19">
        <f t="shared" ca="1" si="734"/>
        <v>0</v>
      </c>
      <c r="IC92" s="19">
        <f t="shared" ca="1" si="734"/>
        <v>0</v>
      </c>
      <c r="ID92" s="19">
        <f t="shared" ca="1" si="734"/>
        <v>0</v>
      </c>
      <c r="IE92" s="5">
        <f t="shared" ca="1" si="735"/>
        <v>67</v>
      </c>
      <c r="IF92" s="9"/>
      <c r="IG92" s="5">
        <f t="shared" ca="1" si="736"/>
        <v>1</v>
      </c>
      <c r="IH92" s="5" t="b">
        <f t="shared" ca="1" si="736"/>
        <v>0</v>
      </c>
      <c r="II92" s="19">
        <f t="shared" ca="1" si="737"/>
        <v>0</v>
      </c>
      <c r="IJ92" s="5">
        <f t="shared" ca="1" si="736"/>
        <v>55</v>
      </c>
      <c r="IK92" s="19">
        <f t="shared" ca="1" si="737"/>
        <v>1</v>
      </c>
      <c r="IL92" s="19">
        <f t="shared" ca="1" si="737"/>
        <v>0</v>
      </c>
      <c r="IM92" s="19">
        <f t="shared" ca="1" si="737"/>
        <v>0</v>
      </c>
      <c r="IN92" s="19">
        <f t="shared" ca="1" si="737"/>
        <v>0</v>
      </c>
      <c r="IO92" s="19">
        <f t="shared" ca="1" si="737"/>
        <v>0</v>
      </c>
      <c r="IP92" s="19">
        <f t="shared" ca="1" si="737"/>
        <v>0</v>
      </c>
      <c r="IQ92" s="19">
        <f t="shared" ca="1" si="737"/>
        <v>0</v>
      </c>
      <c r="IR92" s="19">
        <f t="shared" ca="1" si="737"/>
        <v>0</v>
      </c>
      <c r="IS92" s="19">
        <f t="shared" ca="1" si="737"/>
        <v>0</v>
      </c>
      <c r="IT92" s="19">
        <f t="shared" ca="1" si="737"/>
        <v>0</v>
      </c>
      <c r="IU92" s="19">
        <f t="shared" ca="1" si="737"/>
        <v>0</v>
      </c>
      <c r="IV92" s="19">
        <f t="shared" ca="1" si="737"/>
        <v>0</v>
      </c>
      <c r="IW92" s="19">
        <f t="shared" ca="1" si="737"/>
        <v>0</v>
      </c>
      <c r="IX92" s="19">
        <f t="shared" ca="1" si="737"/>
        <v>0</v>
      </c>
      <c r="IY92" s="19">
        <f t="shared" ca="1" si="737"/>
        <v>0</v>
      </c>
      <c r="IZ92" s="19">
        <f t="shared" ca="1" si="737"/>
        <v>0</v>
      </c>
      <c r="JA92" s="19">
        <f t="shared" ca="1" si="737"/>
        <v>0</v>
      </c>
      <c r="JB92" s="19">
        <f t="shared" ca="1" si="737"/>
        <v>0</v>
      </c>
      <c r="JC92" s="19">
        <f t="shared" ca="1" si="737"/>
        <v>0</v>
      </c>
      <c r="JD92" s="19">
        <f t="shared" ca="1" si="737"/>
        <v>0</v>
      </c>
      <c r="JE92" s="19">
        <f t="shared" ca="1" si="737"/>
        <v>0</v>
      </c>
      <c r="JF92" s="19">
        <f t="shared" ca="1" si="737"/>
        <v>0</v>
      </c>
      <c r="JG92" s="19">
        <f t="shared" ca="1" si="737"/>
        <v>1</v>
      </c>
      <c r="JH92" s="19">
        <f t="shared" ca="1" si="737"/>
        <v>0</v>
      </c>
      <c r="JI92" s="19">
        <f t="shared" ca="1" si="737"/>
        <v>1</v>
      </c>
      <c r="JJ92" s="9"/>
      <c r="JK92" s="5" t="b">
        <f t="shared" ca="1" si="738"/>
        <v>0</v>
      </c>
      <c r="JL92" s="5" t="b">
        <f t="shared" ca="1" si="739"/>
        <v>0</v>
      </c>
      <c r="JM92" s="5" t="b">
        <f t="shared" ca="1" si="739"/>
        <v>0</v>
      </c>
      <c r="JN92" s="5" t="b">
        <f t="shared" ca="1" si="739"/>
        <v>1</v>
      </c>
      <c r="JO92" s="144">
        <f t="shared" ca="1" si="757"/>
        <v>1</v>
      </c>
      <c r="JP92" s="144">
        <f t="shared" ca="1" si="757"/>
        <v>1</v>
      </c>
      <c r="JQ92" s="19" t="str">
        <f t="shared" ca="1" si="758"/>
        <v>-</v>
      </c>
      <c r="JR92" s="19" t="str">
        <f t="shared" ca="1" si="758"/>
        <v>-</v>
      </c>
      <c r="JS92" s="19" t="str">
        <f t="shared" ca="1" si="758"/>
        <v>-</v>
      </c>
      <c r="JT92" s="19" t="str">
        <f t="shared" ca="1" si="758"/>
        <v>-</v>
      </c>
      <c r="JU92" s="19">
        <f t="shared" ca="1" si="758"/>
        <v>1</v>
      </c>
      <c r="JV92" s="19">
        <f t="shared" ca="1" si="758"/>
        <v>0.66</v>
      </c>
      <c r="JW92" s="19" t="str">
        <f t="shared" ca="1" si="758"/>
        <v>-</v>
      </c>
      <c r="JX92" s="5" t="b" cm="1">
        <f t="array" aca="1" ref="JX92" ca="1">IF(OR(JY92:KF92&lt;&gt;"-"),TRUE,"-")</f>
        <v>1</v>
      </c>
      <c r="JY92" s="237">
        <f t="shared" ref="JY92:KF95" ca="1" si="769">OFFSET(JY92,-1,0)</f>
        <v>2</v>
      </c>
      <c r="JZ92" s="237">
        <f t="shared" ca="1" si="769"/>
        <v>2</v>
      </c>
      <c r="KA92" s="237">
        <f t="shared" ca="1" si="769"/>
        <v>2</v>
      </c>
      <c r="KB92" s="237">
        <f t="shared" ca="1" si="769"/>
        <v>2</v>
      </c>
      <c r="KC92" s="237">
        <f t="shared" ca="1" si="769"/>
        <v>2</v>
      </c>
      <c r="KD92" s="237">
        <f t="shared" ca="1" si="769"/>
        <v>2</v>
      </c>
      <c r="KE92" s="237">
        <f t="shared" ca="1" si="769"/>
        <v>2</v>
      </c>
      <c r="KF92" s="237">
        <f t="shared" ca="1" si="769"/>
        <v>2</v>
      </c>
      <c r="KG92" s="5" t="str">
        <f t="array" aca="1" ref="KG92" ca="1">IF(OR(KH92:KN92&lt;&gt;"-"),TRUE,"-")</f>
        <v>-</v>
      </c>
      <c r="KH92" s="19" t="str">
        <f t="shared" ca="1" si="760"/>
        <v>-</v>
      </c>
      <c r="KI92" s="19" t="str">
        <f t="shared" ca="1" si="760"/>
        <v>-</v>
      </c>
      <c r="KJ92" s="19" t="str">
        <f t="shared" ca="1" si="760"/>
        <v>-</v>
      </c>
      <c r="KK92" s="19" t="str">
        <f t="shared" ca="1" si="760"/>
        <v>-</v>
      </c>
      <c r="KL92" s="19" t="str">
        <f t="shared" ca="1" si="760"/>
        <v>-</v>
      </c>
      <c r="KM92" s="19" t="str">
        <f t="shared" ca="1" si="760"/>
        <v>-</v>
      </c>
      <c r="KN92" s="19" t="str">
        <f t="shared" ca="1" si="760"/>
        <v>-</v>
      </c>
      <c r="KO92" s="19" t="b">
        <f t="shared" ca="1" si="760"/>
        <v>0</v>
      </c>
      <c r="KP92" s="144">
        <f t="shared" ca="1" si="741"/>
        <v>2</v>
      </c>
      <c r="KQ92" s="19">
        <f t="shared" ca="1" si="760"/>
        <v>2</v>
      </c>
      <c r="KR92" s="19" t="b">
        <f t="shared" ca="1" si="760"/>
        <v>0</v>
      </c>
      <c r="KS92" s="19" t="str">
        <f t="shared" ca="1" si="760"/>
        <v>-</v>
      </c>
      <c r="KT92" s="5" t="str">
        <f t="shared" ca="1" si="742"/>
        <v>-</v>
      </c>
      <c r="KU92" s="5" t="str">
        <f t="shared" ca="1" si="742"/>
        <v>-</v>
      </c>
      <c r="KV92" s="5" t="str">
        <f t="shared" ca="1" si="742"/>
        <v>-</v>
      </c>
      <c r="KW92" s="5" t="str">
        <f t="shared" ca="1" si="742"/>
        <v>-</v>
      </c>
      <c r="KX92" s="19" t="b">
        <f t="shared" ca="1" si="761"/>
        <v>0</v>
      </c>
      <c r="KY92" s="19" t="str">
        <f t="shared" ca="1" si="761"/>
        <v>-</v>
      </c>
      <c r="KZ92" s="19" t="str">
        <f ca="1">OFFSET(KZ$5,$B92,0)</f>
        <v>-</v>
      </c>
      <c r="LA92" s="19" t="b">
        <f ca="1">OFFSET(LA$5,$B92,0)</f>
        <v>1</v>
      </c>
      <c r="LB92" s="19">
        <f t="shared" ca="1" si="761"/>
        <v>0.75</v>
      </c>
      <c r="LC92" s="19">
        <f t="shared" ca="1" si="761"/>
        <v>0.75</v>
      </c>
      <c r="LD92" s="19">
        <f t="shared" ca="1" si="761"/>
        <v>0.99</v>
      </c>
      <c r="LE92" s="19">
        <f t="shared" ca="1" si="761"/>
        <v>0.5</v>
      </c>
      <c r="LF92" s="19">
        <f t="shared" ca="1" si="761"/>
        <v>0</v>
      </c>
      <c r="LG92" s="19">
        <f t="shared" ca="1" si="761"/>
        <v>0</v>
      </c>
      <c r="LH92" s="19" t="str">
        <f t="shared" ca="1" si="761"/>
        <v>-</v>
      </c>
      <c r="LI92" s="19" t="str">
        <f t="shared" ca="1" si="761"/>
        <v>-</v>
      </c>
      <c r="LJ92" s="19" t="str">
        <f t="shared" ca="1" si="761"/>
        <v>-</v>
      </c>
      <c r="LK92" s="5">
        <f t="shared" ca="1" si="744"/>
        <v>1</v>
      </c>
      <c r="LL92" s="9"/>
      <c r="LM92" s="19">
        <f t="shared" ca="1" si="761"/>
        <v>70</v>
      </c>
      <c r="LN92" s="19">
        <f t="shared" ca="1" si="745"/>
        <v>50</v>
      </c>
      <c r="LO92" s="19">
        <f t="shared" ca="1" si="745"/>
        <v>80</v>
      </c>
      <c r="LP92" s="19">
        <f t="shared" ca="1" si="745"/>
        <v>50</v>
      </c>
      <c r="LQ92" s="5" t="b" cm="1">
        <f t="array" aca="1" ref="LQ92" ca="1">INDEX(i.meatgrid,$Q92,LQ$7)</f>
        <v>1</v>
      </c>
      <c r="LR92" s="5" t="b" cm="1">
        <f t="array" aca="1" ref="LR92" ca="1">INDEX(i.meatgrid,$Q92,LR$7)</f>
        <v>0</v>
      </c>
      <c r="LS92" s="5" t="str" cm="1">
        <f t="array" aca="1" ref="LS92" ca="1">INDEX(i.meatgrid,$Q92,LS$7)</f>
        <v>-</v>
      </c>
      <c r="LT92" s="5" t="str" cm="1">
        <f t="array" aca="1" ref="LT92" ca="1">INDEX(i.meatgrid,$Q92,LT$7)</f>
        <v>-</v>
      </c>
      <c r="LU92" s="19">
        <f t="shared" ca="1" si="746"/>
        <v>1</v>
      </c>
      <c r="LV92" s="5">
        <f t="shared" ca="1" si="747"/>
        <v>1</v>
      </c>
      <c r="LW92" s="5" cm="1">
        <f t="array" aca="1" ref="LW92" ca="1">INDEX(i.meatgrid,$Q92,LW$7)</f>
        <v>0</v>
      </c>
      <c r="LX92" s="5" cm="1">
        <f t="array" aca="1" ref="LX92" ca="1">INDEX(i.meatgrid,$Q92,LX$7)</f>
        <v>0</v>
      </c>
      <c r="LY92" s="5" cm="1">
        <f t="array" aca="1" ref="LY92" ca="1">INDEX(i.meatgrid,$Q92,LY$7)</f>
        <v>0</v>
      </c>
      <c r="LZ92" s="5" cm="1">
        <f t="array" aca="1" ref="LZ92" ca="1">INDEX(i.meatgrid,$Q92,LZ$7)</f>
        <v>0</v>
      </c>
      <c r="MA92" s="5" cm="1">
        <f t="array" aca="1" ref="MA92" ca="1">INDEX(i.meatgrid,$Q92,MA$7)</f>
        <v>0</v>
      </c>
      <c r="MB92" s="5" cm="1">
        <f t="array" aca="1" ref="MB92" ca="1">INDEX(i.meatgrid,$Q92,MB$7)</f>
        <v>1</v>
      </c>
      <c r="MC92" s="5" cm="1">
        <f t="array" aca="1" ref="MC92" ca="1">INDEX(i.meatgrid,$Q92,MC$7)</f>
        <v>1</v>
      </c>
      <c r="MD92" s="5" cm="1">
        <f t="array" aca="1" ref="MD92" ca="1">INDEX(i.meatgrid,$Q92,MD$7)</f>
        <v>1</v>
      </c>
      <c r="ME92" s="19">
        <f t="shared" ca="1" si="748"/>
        <v>1</v>
      </c>
      <c r="MF92" s="9"/>
      <c r="MG92" s="19" t="b">
        <f t="shared" ca="1" si="749"/>
        <v>0</v>
      </c>
      <c r="MH92" s="19" t="b">
        <f t="shared" ca="1" si="749"/>
        <v>0</v>
      </c>
      <c r="MI92" s="19">
        <f t="shared" ca="1" si="749"/>
        <v>1</v>
      </c>
      <c r="MJ92" s="19">
        <f t="shared" ca="1" si="749"/>
        <v>0.75</v>
      </c>
      <c r="MK92" s="19">
        <f t="shared" ca="1" si="749"/>
        <v>0.75</v>
      </c>
      <c r="ML92" s="19">
        <f t="shared" ca="1" si="749"/>
        <v>0.8</v>
      </c>
      <c r="MM92" s="19">
        <f t="shared" ca="1" si="749"/>
        <v>0.82499999999999996</v>
      </c>
      <c r="MN92" s="19">
        <f t="shared" ca="1" si="749"/>
        <v>0.875</v>
      </c>
      <c r="MO92" s="19">
        <f t="shared" ca="1" si="749"/>
        <v>0.9</v>
      </c>
      <c r="MP92" s="19">
        <f t="shared" ca="1" si="749"/>
        <v>1</v>
      </c>
      <c r="MQ92" s="19">
        <f t="shared" ca="1" si="749"/>
        <v>0.875</v>
      </c>
      <c r="MR92" s="19" t="b">
        <f t="shared" ca="1" si="749"/>
        <v>1</v>
      </c>
      <c r="MS92" s="19">
        <f t="shared" ca="1" si="749"/>
        <v>74.989999999999995</v>
      </c>
      <c r="MT92" s="19" t="str">
        <f t="shared" ca="1" si="749"/>
        <v>-</v>
      </c>
      <c r="MU92" s="19" t="str">
        <f t="shared" ca="1" si="749"/>
        <v>-</v>
      </c>
      <c r="MV92" s="19" t="str">
        <f t="shared" ca="1" si="749"/>
        <v>-</v>
      </c>
      <c r="MW92" s="19" t="str">
        <f t="shared" ca="1" si="750"/>
        <v>-</v>
      </c>
      <c r="MX92" s="19" t="str">
        <f t="shared" ca="1" si="750"/>
        <v>-</v>
      </c>
      <c r="MY92" s="19" t="str">
        <f t="shared" ca="1" si="750"/>
        <v>-</v>
      </c>
      <c r="MZ92" s="19" t="str">
        <f t="shared" ca="1" si="750"/>
        <v>-</v>
      </c>
      <c r="NA92" s="19">
        <f t="shared" ca="1" si="750"/>
        <v>36.99</v>
      </c>
      <c r="NB92" s="19">
        <f t="shared" ca="1" si="750"/>
        <v>36.99</v>
      </c>
      <c r="NC92" s="19" t="str">
        <f t="shared" ca="1" si="750"/>
        <v>-</v>
      </c>
      <c r="ND92" s="19" t="str">
        <f t="shared" ca="1" si="750"/>
        <v>-</v>
      </c>
      <c r="NE92" s="19" t="str">
        <f t="shared" ca="1" si="750"/>
        <v>-</v>
      </c>
      <c r="NF92" s="19" t="str">
        <f t="shared" ca="1" si="750"/>
        <v>-</v>
      </c>
      <c r="NG92" s="19" t="str">
        <f t="shared" ca="1" si="750"/>
        <v>-</v>
      </c>
      <c r="NH92" s="19">
        <f t="shared" ca="1" si="750"/>
        <v>49.99</v>
      </c>
      <c r="NI92" s="19">
        <f t="shared" ca="1" si="750"/>
        <v>49.99</v>
      </c>
      <c r="NJ92" s="19">
        <f t="shared" ca="1" si="750"/>
        <v>49.99</v>
      </c>
      <c r="NK92" s="19">
        <f t="shared" ca="1" si="750"/>
        <v>49.99</v>
      </c>
      <c r="NL92" s="19">
        <f t="shared" ca="1" si="750"/>
        <v>49.99</v>
      </c>
      <c r="NM92" s="19">
        <f t="shared" ca="1" si="750"/>
        <v>49.99</v>
      </c>
      <c r="NN92" s="19">
        <f t="shared" ca="1" si="750"/>
        <v>49.99</v>
      </c>
      <c r="NO92" s="19">
        <f t="shared" ca="1" si="750"/>
        <v>49.99</v>
      </c>
      <c r="NP92" s="19">
        <f t="shared" ca="1" si="750"/>
        <v>412.99</v>
      </c>
      <c r="NQ92" s="19">
        <f t="shared" ca="1" si="750"/>
        <v>412.99</v>
      </c>
      <c r="NR92" s="19" t="str">
        <f t="shared" ca="1" si="750"/>
        <v>-</v>
      </c>
      <c r="NS92" s="19" t="str">
        <f t="shared" ca="1" si="750"/>
        <v>-</v>
      </c>
      <c r="NT92" s="19" t="str">
        <f t="shared" ca="1" si="750"/>
        <v>-</v>
      </c>
      <c r="NU92" s="19" t="str">
        <f t="shared" ca="1" si="750"/>
        <v>-</v>
      </c>
      <c r="NV92" s="19" t="str">
        <f t="shared" ca="1" si="750"/>
        <v>-</v>
      </c>
      <c r="NW92" s="19">
        <f t="shared" ca="1" si="750"/>
        <v>6.8900000000000006</v>
      </c>
      <c r="NX92" s="19">
        <f t="shared" ca="1" si="750"/>
        <v>6.8900000000000006</v>
      </c>
      <c r="NY92" s="19">
        <f t="shared" ca="1" si="750"/>
        <v>6.8900000000000006</v>
      </c>
      <c r="NZ92" s="19">
        <f t="shared" ca="1" si="750"/>
        <v>6.8900000000000006</v>
      </c>
      <c r="OA92" s="19">
        <f t="shared" ca="1" si="750"/>
        <v>6.8900000000000006</v>
      </c>
      <c r="OB92" s="19">
        <f t="shared" ca="1" si="750"/>
        <v>6.8900000000000006</v>
      </c>
      <c r="OC92" s="19">
        <f t="shared" ca="1" si="750"/>
        <v>6.8900000000000006</v>
      </c>
      <c r="OD92" s="19">
        <f t="shared" ca="1" si="750"/>
        <v>6.8900000000000006</v>
      </c>
      <c r="OE92" s="19">
        <f t="shared" ca="1" si="750"/>
        <v>346.99</v>
      </c>
      <c r="OF92" s="19">
        <f t="shared" ca="1" si="750"/>
        <v>346.99</v>
      </c>
      <c r="OG92" s="19" t="str">
        <f t="shared" ca="1" si="750"/>
        <v>-</v>
      </c>
      <c r="OH92" s="19" t="str">
        <f t="shared" ca="1" si="750"/>
        <v>-</v>
      </c>
      <c r="OI92" s="19" t="str">
        <f t="shared" ca="1" si="750"/>
        <v>-</v>
      </c>
      <c r="OJ92" s="19" t="str">
        <f t="shared" ca="1" si="750"/>
        <v>-</v>
      </c>
      <c r="OK92" s="19" t="str">
        <f t="shared" ca="1" si="750"/>
        <v>-</v>
      </c>
      <c r="OL92" s="19">
        <f t="shared" ca="1" si="750"/>
        <v>0</v>
      </c>
      <c r="OM92" s="24">
        <v>0</v>
      </c>
    </row>
    <row r="93" spans="1:403" outlineLevel="2">
      <c r="A93" s="21">
        <f t="shared" si="156"/>
        <v>88</v>
      </c>
      <c r="B93" s="222">
        <f t="shared" ca="1" si="762"/>
        <v>85</v>
      </c>
      <c r="C93">
        <v>203</v>
      </c>
      <c r="D93" s="144" t="str">
        <f t="shared" ca="1" si="711"/>
        <v>GSM</v>
      </c>
      <c r="E93" t="b">
        <f t="shared" ca="1" si="712"/>
        <v>1</v>
      </c>
      <c r="F93" t="b">
        <v>0</v>
      </c>
      <c r="G93" t="b">
        <f t="shared" ca="1" si="713"/>
        <v>1</v>
      </c>
      <c r="H93" s="237">
        <f t="shared" ca="1" si="763"/>
        <v>2</v>
      </c>
      <c r="I93" s="237">
        <f t="shared" ca="1" si="763"/>
        <v>1</v>
      </c>
      <c r="J93" s="237" t="str">
        <f t="shared" ca="1" si="763"/>
        <v/>
      </c>
      <c r="K93" s="237">
        <f t="shared" ca="1" si="763"/>
        <v>2</v>
      </c>
      <c r="L93" s="237">
        <f t="shared" ca="1" si="751"/>
        <v>2</v>
      </c>
      <c r="M93" s="237">
        <f t="shared" ca="1" si="751"/>
        <v>2</v>
      </c>
      <c r="N93" s="237">
        <f t="shared" ca="1" si="751"/>
        <v>3</v>
      </c>
      <c r="O93" s="237">
        <f t="shared" ca="1" si="751"/>
        <v>1</v>
      </c>
      <c r="P93" s="237">
        <f t="shared" ca="1" si="751"/>
        <v>1</v>
      </c>
      <c r="Q93" s="237">
        <f t="shared" ca="1" si="751"/>
        <v>6</v>
      </c>
      <c r="R93" s="237">
        <f t="shared" ca="1" si="751"/>
        <v>1</v>
      </c>
      <c r="S93" s="237">
        <f t="shared" ca="1" si="751"/>
        <v>1</v>
      </c>
      <c r="T93" s="237">
        <f t="shared" ca="1" si="751"/>
        <v>1</v>
      </c>
      <c r="U93" s="275"/>
      <c r="V93" s="275"/>
      <c r="W93" s="237">
        <f t="shared" ca="1" si="752"/>
        <v>0</v>
      </c>
      <c r="X93" s="275"/>
      <c r="Y93" s="275">
        <f t="shared" ca="1" si="753"/>
        <v>0</v>
      </c>
      <c r="Z93" s="275">
        <f t="shared" ca="1" si="753"/>
        <v>0</v>
      </c>
      <c r="AA93" s="275">
        <f t="shared" ca="1" si="753"/>
        <v>0</v>
      </c>
      <c r="AB93" s="275">
        <f t="shared" ca="1" si="753"/>
        <v>0</v>
      </c>
      <c r="AC93" s="275">
        <f t="shared" ca="1" si="753"/>
        <v>0</v>
      </c>
      <c r="AD93" s="275">
        <f t="shared" ca="1" si="753"/>
        <v>0</v>
      </c>
      <c r="AE93" s="275">
        <f t="shared" ca="1" si="753"/>
        <v>0</v>
      </c>
      <c r="AF93" s="144">
        <f ca="1">INDEX(CHOOSE($N93,DataAutumn!i.AdultDrys,DataWinter!i.AdultDrys,DataSpring!i.AdultDrys),1,$M93)</f>
        <v>3</v>
      </c>
      <c r="AG93" s="5">
        <f t="shared" ca="1" si="714"/>
        <v>2</v>
      </c>
      <c r="AH93" s="5">
        <f t="shared" ca="1" si="714"/>
        <v>0</v>
      </c>
      <c r="AI93" s="5">
        <f t="shared" ca="1" si="715"/>
        <v>1</v>
      </c>
      <c r="AJ93">
        <f t="shared" ca="1" si="716"/>
        <v>3</v>
      </c>
      <c r="AL93" s="231" t="str">
        <f ca="1">TEXT(LEFT(OFFSET(AL93,-1,0),5)+1,"00000")&amp;MID(OFFSET(AL93,-1,0),6,FIND(" ",OFFSET(AL93,-1,0),7)-5)
&amp; $D93           &amp; IF($IG93=0," FWM","")&amp;IF($IG93=1," MWM","")&amp;IF($IG93=5," Mat","")&amp;IF($IH93=TRUE,"&amp;BBT","    ")          &amp; " Day"&amp;INDEX(i.DOY,$N93,1)
&amp; " Scan"&amp;TEXT($O93,"0")        &amp;" "&amp; INDEX(DataMaster!$B$98:$B$103,$Q93,0)
&amp; " WP"&amp;TEXT($LU93*100,"000p")           &amp; " MP"&amp;TEXT($LV93*100,"000p")           &amp; " GP"&amp;TEXT($ME93*100,"000p")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4"/>
        <v>-</v>
      </c>
      <c r="AP93" s="237" t="str">
        <f t="shared" ca="1" si="764"/>
        <v>-</v>
      </c>
      <c r="AQ93" s="237" t="str">
        <f t="shared" ca="1" si="764"/>
        <v>-</v>
      </c>
      <c r="AR93" s="237" t="str">
        <f t="shared" ca="1" si="764"/>
        <v>-</v>
      </c>
      <c r="AS93" s="237" t="str">
        <f t="shared" ca="1" si="764"/>
        <v>-</v>
      </c>
      <c r="AT93" s="237" t="str">
        <f t="shared" ca="1" si="764"/>
        <v>-</v>
      </c>
      <c r="AU93" s="237" t="str">
        <f t="shared" ca="1" si="764"/>
        <v>-</v>
      </c>
      <c r="AV93" s="237" t="str">
        <f t="shared" ca="1" si="764"/>
        <v>-</v>
      </c>
      <c r="AW93" s="9"/>
      <c r="AX93" s="5" t="b">
        <f t="shared" ca="1" si="717"/>
        <v>0</v>
      </c>
      <c r="AY93" s="5" t="str">
        <f t="shared" ca="1" si="717"/>
        <v>-</v>
      </c>
      <c r="AZ93" s="5" t="b">
        <f t="shared" ca="1" si="717"/>
        <v>0</v>
      </c>
      <c r="BA93" s="5" t="b">
        <f t="shared" ca="1" si="717"/>
        <v>1</v>
      </c>
      <c r="BB93" s="5" t="b">
        <f t="shared" ca="1" si="717"/>
        <v>1</v>
      </c>
      <c r="BC93" s="144">
        <f t="shared" ca="1" si="717"/>
        <v>0</v>
      </c>
      <c r="BD93" s="19" t="b">
        <f t="shared" ca="1" si="718"/>
        <v>1</v>
      </c>
      <c r="BE93" s="9"/>
      <c r="BF93" s="5" t="str">
        <f t="shared" ca="1" si="719"/>
        <v>-</v>
      </c>
      <c r="BG93" s="19" t="str">
        <f t="shared" ca="1" si="720"/>
        <v>-</v>
      </c>
      <c r="BH93" s="19" t="str">
        <f t="shared" ca="1" si="720"/>
        <v>-</v>
      </c>
      <c r="BI93" s="19" t="str">
        <f t="shared" ca="1" si="720"/>
        <v>-</v>
      </c>
      <c r="BJ93" s="5" t="str">
        <f t="shared" ca="1" si="721"/>
        <v>-</v>
      </c>
      <c r="BK93" s="19" t="str">
        <f t="shared" ca="1" si="722"/>
        <v>-</v>
      </c>
      <c r="BL93" s="5" t="str">
        <f t="shared" ca="1" si="723"/>
        <v>-</v>
      </c>
      <c r="BM93" s="19" t="str">
        <f t="shared" ca="1" si="724"/>
        <v>-</v>
      </c>
      <c r="BN93" s="19" t="str">
        <f t="shared" ca="1" si="724"/>
        <v>-</v>
      </c>
      <c r="BO93" s="19" t="str">
        <f t="shared" ca="1" si="724"/>
        <v>-</v>
      </c>
      <c r="BP93" s="5" t="str">
        <f t="shared" ca="1" si="725"/>
        <v>-</v>
      </c>
      <c r="BQ93" s="9"/>
      <c r="BR93" s="19" t="str">
        <f t="shared" ca="1" si="726"/>
        <v>-</v>
      </c>
      <c r="BS93" s="19" t="str">
        <f t="shared" ca="1" si="726"/>
        <v>-</v>
      </c>
      <c r="BT93" s="19" t="str">
        <f t="shared" ca="1" si="726"/>
        <v>-</v>
      </c>
      <c r="BU93" s="19" t="str">
        <f t="shared" ca="1" si="726"/>
        <v>-</v>
      </c>
      <c r="BV93" s="19" t="str">
        <f t="shared" ca="1" si="726"/>
        <v>-</v>
      </c>
      <c r="BW93" s="19" t="str">
        <f t="shared" ca="1" si="726"/>
        <v>-</v>
      </c>
      <c r="BX93" s="19" t="str">
        <f t="shared" ca="1" si="726"/>
        <v>-</v>
      </c>
      <c r="BY93" s="19" t="str">
        <f t="shared" ca="1" si="726"/>
        <v>-</v>
      </c>
      <c r="BZ93" s="19" t="str">
        <f t="shared" ca="1" si="726"/>
        <v>-</v>
      </c>
      <c r="CA93" s="19" t="str">
        <f t="shared" ca="1" si="726"/>
        <v>-</v>
      </c>
      <c r="CB93" s="9"/>
      <c r="CC93" s="237" t="b">
        <f t="shared" ref="CC93:CG95" ca="1" si="770">OFFSET(CC93,-1,0)</f>
        <v>1</v>
      </c>
      <c r="CD93" s="12" t="b">
        <v>0</v>
      </c>
      <c r="CE93" s="237" t="b">
        <f t="shared" ca="1" si="770"/>
        <v>1</v>
      </c>
      <c r="CF93" s="251">
        <f t="shared" ca="1" si="765"/>
        <v>2236103</v>
      </c>
      <c r="CG93" s="237" t="b">
        <f t="shared" ca="1" si="770"/>
        <v>0</v>
      </c>
      <c r="CH93" s="12" t="s">
        <v>34</v>
      </c>
      <c r="CI93" s="19" t="b">
        <f t="shared" ca="1" si="754"/>
        <v>1</v>
      </c>
      <c r="CJ93" s="237">
        <f t="shared" ca="1" si="766"/>
        <v>2236104</v>
      </c>
      <c r="CK93" s="19" t="str">
        <f t="shared" ca="1" si="754"/>
        <v>-</v>
      </c>
      <c r="CL93" s="19">
        <f t="shared" ca="1" si="754"/>
        <v>1</v>
      </c>
      <c r="CM93" s="19">
        <f t="shared" ca="1" si="754"/>
        <v>1</v>
      </c>
      <c r="CN93" s="9"/>
      <c r="CO93" s="444">
        <f t="shared" ca="1" si="728"/>
        <v>652</v>
      </c>
      <c r="CP93" s="444">
        <f t="shared" ca="1" si="728"/>
        <v>686</v>
      </c>
      <c r="CQ93" s="444">
        <f t="shared" ca="1" si="728"/>
        <v>721</v>
      </c>
      <c r="CR93" s="152">
        <f t="shared" ca="1" si="729"/>
        <v>378</v>
      </c>
      <c r="CS93" s="152">
        <f t="shared" ca="1" si="729"/>
        <v>413</v>
      </c>
      <c r="CT93" s="152">
        <f t="shared" ca="1" si="729"/>
        <v>448</v>
      </c>
      <c r="CU93" s="19" t="str">
        <f t="shared" ca="1" si="730"/>
        <v>-</v>
      </c>
      <c r="CV93" s="12" t="b">
        <v>0</v>
      </c>
      <c r="CW93" s="12" t="b">
        <v>0</v>
      </c>
      <c r="CX93" s="12" t="b">
        <v>0</v>
      </c>
      <c r="CY93" s="12" t="b">
        <v>0</v>
      </c>
      <c r="CZ93" s="19" t="b">
        <f t="shared" ca="1" si="730"/>
        <v>1</v>
      </c>
      <c r="DA93" s="19">
        <f t="shared" ca="1" si="730"/>
        <v>0</v>
      </c>
      <c r="DB93" s="19">
        <f t="shared" ca="1" si="730"/>
        <v>0</v>
      </c>
      <c r="DC93" s="19">
        <f t="shared" ca="1" si="730"/>
        <v>0</v>
      </c>
      <c r="DD93" s="19">
        <f t="shared" ca="1" si="730"/>
        <v>0</v>
      </c>
      <c r="DE93" s="19">
        <f t="shared" ca="1" si="730"/>
        <v>0</v>
      </c>
      <c r="DF93" s="19">
        <f t="shared" ca="1" si="730"/>
        <v>0</v>
      </c>
      <c r="DG93" s="19">
        <f t="shared" ca="1" si="730"/>
        <v>0</v>
      </c>
      <c r="DH93" s="19">
        <f t="shared" ca="1" si="730"/>
        <v>0</v>
      </c>
      <c r="DI93" s="19">
        <f t="shared" ca="1" si="730"/>
        <v>0</v>
      </c>
      <c r="DJ93" s="19">
        <f t="shared" ca="1" si="730"/>
        <v>0</v>
      </c>
      <c r="DK93" s="19">
        <f t="shared" ca="1" si="730"/>
        <v>0</v>
      </c>
      <c r="DL93" s="19">
        <f t="shared" ca="1" si="731"/>
        <v>0</v>
      </c>
      <c r="DM93" s="12">
        <v>3</v>
      </c>
      <c r="DN93" s="12">
        <v>3</v>
      </c>
      <c r="DO93" s="19">
        <f t="shared" ca="1" si="767"/>
        <v>0</v>
      </c>
      <c r="DP93" s="12">
        <v>1</v>
      </c>
      <c r="DQ93" s="12">
        <v>-1</v>
      </c>
      <c r="DR93" s="19" t="str">
        <f t="shared" ca="1" si="731"/>
        <v>-</v>
      </c>
      <c r="DS93" s="19" t="str">
        <f t="shared" ca="1" si="731"/>
        <v>-</v>
      </c>
      <c r="DT93" s="19" t="str">
        <f t="shared" ca="1" si="731"/>
        <v>-</v>
      </c>
      <c r="DU93" s="251">
        <f t="shared" ca="1" si="755"/>
        <v>0</v>
      </c>
      <c r="DV93" s="251">
        <f t="shared" si="768"/>
        <v>1</v>
      </c>
      <c r="DW93" s="251">
        <f t="shared" si="756"/>
        <v>-1</v>
      </c>
      <c r="DX93" s="19" t="str">
        <f t="shared" ca="1" si="731"/>
        <v>-</v>
      </c>
      <c r="DY93" s="19" t="str">
        <f t="shared" ca="1" si="731"/>
        <v>-</v>
      </c>
      <c r="DZ93" s="19" t="str">
        <f t="shared" ca="1" si="731"/>
        <v>-</v>
      </c>
      <c r="EA93" s="19" t="str">
        <f t="shared" ca="1" si="731"/>
        <v>-</v>
      </c>
      <c r="EB93" s="19" t="str">
        <f t="shared" ca="1" si="731"/>
        <v>-</v>
      </c>
      <c r="EC93" s="19" t="str">
        <f t="shared" ca="1" si="731"/>
        <v>-</v>
      </c>
      <c r="ED93" s="19">
        <f t="shared" ca="1" si="731"/>
        <v>0</v>
      </c>
      <c r="EE93" s="19">
        <f t="shared" ca="1" si="731"/>
        <v>0</v>
      </c>
      <c r="EF93" s="19">
        <f t="shared" ca="1" si="731"/>
        <v>0</v>
      </c>
      <c r="EG93" s="19">
        <f t="shared" ca="1" si="731"/>
        <v>0</v>
      </c>
      <c r="EH93" s="19">
        <f t="shared" ca="1" si="731"/>
        <v>0</v>
      </c>
      <c r="EI93" s="19">
        <f t="shared" ca="1" si="731"/>
        <v>0</v>
      </c>
      <c r="EJ93" s="19">
        <f t="shared" ca="1" si="731"/>
        <v>0</v>
      </c>
      <c r="EK93" s="19">
        <f t="shared" ca="1" si="731"/>
        <v>0</v>
      </c>
      <c r="EL93" s="19">
        <f t="shared" ca="1" si="731"/>
        <v>0</v>
      </c>
      <c r="EM93" s="19">
        <f t="shared" ca="1" si="731"/>
        <v>0</v>
      </c>
      <c r="EN93" s="19">
        <f t="shared" ca="1" si="731"/>
        <v>0</v>
      </c>
      <c r="EO93" s="19">
        <f t="shared" ca="1" si="731"/>
        <v>0</v>
      </c>
      <c r="EP93" s="19">
        <f t="shared" ca="1" si="731"/>
        <v>0</v>
      </c>
      <c r="EQ93" s="19">
        <f t="shared" ca="1" si="731"/>
        <v>0</v>
      </c>
      <c r="ER93" s="19">
        <f t="shared" ca="1" si="731"/>
        <v>0</v>
      </c>
      <c r="ES93" s="19">
        <f t="shared" ca="1" si="731"/>
        <v>0</v>
      </c>
      <c r="ET93" s="19">
        <f t="shared" ca="1" si="732"/>
        <v>0</v>
      </c>
      <c r="EU93" s="19">
        <f t="shared" ca="1" si="732"/>
        <v>0</v>
      </c>
      <c r="EV93" s="19">
        <f t="shared" ca="1" si="732"/>
        <v>0</v>
      </c>
      <c r="EW93" s="19">
        <f t="shared" ca="1" si="732"/>
        <v>0</v>
      </c>
      <c r="EX93" s="19">
        <f t="shared" ca="1" si="732"/>
        <v>0</v>
      </c>
      <c r="EY93" s="19">
        <f t="shared" ca="1" si="732"/>
        <v>0</v>
      </c>
      <c r="EZ93" s="19">
        <f t="shared" ca="1" si="732"/>
        <v>0</v>
      </c>
      <c r="FA93" s="19">
        <f t="shared" ca="1" si="732"/>
        <v>0</v>
      </c>
      <c r="FB93" s="19">
        <f t="shared" ca="1" si="732"/>
        <v>0</v>
      </c>
      <c r="FC93" s="19">
        <f t="shared" ca="1" si="732"/>
        <v>0</v>
      </c>
      <c r="FD93" s="19">
        <f t="shared" ca="1" si="732"/>
        <v>0</v>
      </c>
      <c r="FE93" s="19">
        <f t="shared" ca="1" si="732"/>
        <v>0</v>
      </c>
      <c r="FF93" s="19">
        <f t="shared" ca="1" si="732"/>
        <v>0</v>
      </c>
      <c r="FG93" s="19">
        <f t="shared" ca="1" si="732"/>
        <v>0</v>
      </c>
      <c r="FH93" s="19">
        <f t="shared" ca="1" si="732"/>
        <v>0</v>
      </c>
      <c r="FI93" s="19">
        <f t="shared" ca="1" si="732"/>
        <v>0</v>
      </c>
      <c r="FJ93" s="19">
        <f t="shared" ca="1" si="733"/>
        <v>0</v>
      </c>
      <c r="FK93" s="19">
        <f t="shared" ca="1" si="733"/>
        <v>0</v>
      </c>
      <c r="FL93" s="19">
        <f t="shared" ca="1" si="733"/>
        <v>0</v>
      </c>
      <c r="FM93" s="19">
        <f t="shared" ca="1" si="733"/>
        <v>0</v>
      </c>
      <c r="FN93" s="19">
        <f t="shared" ca="1" si="733"/>
        <v>0</v>
      </c>
      <c r="FO93" s="19">
        <f t="shared" ca="1" si="733"/>
        <v>0</v>
      </c>
      <c r="FP93" s="19">
        <f t="shared" ca="1" si="733"/>
        <v>0</v>
      </c>
      <c r="FQ93" s="19">
        <f t="shared" ca="1" si="733"/>
        <v>0</v>
      </c>
      <c r="FR93" s="19">
        <f t="shared" ca="1" si="733"/>
        <v>0</v>
      </c>
      <c r="FS93" s="19">
        <f t="shared" ca="1" si="733"/>
        <v>0</v>
      </c>
      <c r="FT93" s="19">
        <f t="shared" ca="1" si="733"/>
        <v>0</v>
      </c>
      <c r="FU93" s="19">
        <f t="shared" ca="1" si="733"/>
        <v>0</v>
      </c>
      <c r="FV93" s="19">
        <f t="shared" ca="1" si="733"/>
        <v>0</v>
      </c>
      <c r="FW93" s="19">
        <f t="shared" ca="1" si="733"/>
        <v>0</v>
      </c>
      <c r="FX93" s="19">
        <f t="shared" ca="1" si="733"/>
        <v>0</v>
      </c>
      <c r="FY93" s="19">
        <f t="shared" ca="1" si="733"/>
        <v>0</v>
      </c>
      <c r="FZ93" s="19">
        <f t="shared" ca="1" si="733"/>
        <v>0</v>
      </c>
      <c r="GA93" s="19">
        <f t="shared" ca="1" si="733"/>
        <v>0</v>
      </c>
      <c r="GB93" s="19">
        <f t="shared" ca="1" si="733"/>
        <v>0</v>
      </c>
      <c r="GC93" s="19">
        <f t="shared" ca="1" si="733"/>
        <v>0</v>
      </c>
      <c r="GD93" s="19">
        <f t="shared" ca="1" si="733"/>
        <v>0</v>
      </c>
      <c r="GE93" s="19">
        <f t="shared" ca="1" si="733"/>
        <v>0</v>
      </c>
      <c r="GF93" s="19">
        <f t="shared" ca="1" si="733"/>
        <v>0</v>
      </c>
      <c r="GG93" s="19">
        <f t="shared" ca="1" si="733"/>
        <v>0</v>
      </c>
      <c r="GH93" s="19">
        <f t="shared" ca="1" si="733"/>
        <v>0</v>
      </c>
      <c r="GI93" s="19">
        <f t="shared" ca="1" si="733"/>
        <v>0</v>
      </c>
      <c r="GJ93" s="19">
        <f t="shared" ca="1" si="733"/>
        <v>0</v>
      </c>
      <c r="GK93" s="19">
        <f t="shared" ca="1" si="733"/>
        <v>0</v>
      </c>
      <c r="GL93" s="19">
        <f t="shared" ca="1" si="733"/>
        <v>0</v>
      </c>
      <c r="GM93" s="19">
        <f t="shared" ca="1" si="733"/>
        <v>0</v>
      </c>
      <c r="GN93" s="19">
        <f t="shared" ca="1" si="733"/>
        <v>0</v>
      </c>
      <c r="GO93" s="19">
        <f t="shared" ca="1" si="733"/>
        <v>0</v>
      </c>
      <c r="GP93" s="19">
        <f t="shared" ca="1" si="733"/>
        <v>0</v>
      </c>
      <c r="GQ93" s="19">
        <f t="shared" ca="1" si="733"/>
        <v>0</v>
      </c>
      <c r="GR93" s="19">
        <f t="shared" ca="1" si="733"/>
        <v>0</v>
      </c>
      <c r="GS93" s="19">
        <f t="shared" ca="1" si="733"/>
        <v>0</v>
      </c>
      <c r="GT93" s="19">
        <f t="shared" ca="1" si="733"/>
        <v>0</v>
      </c>
      <c r="GU93" s="19">
        <f t="shared" ca="1" si="733"/>
        <v>0</v>
      </c>
      <c r="GV93" s="19">
        <f t="shared" ca="1" si="733"/>
        <v>0</v>
      </c>
      <c r="GW93" s="19">
        <f t="shared" ref="GW93:ID94" ca="1" si="771">OFFSET(GW$5,$B93,0)</f>
        <v>0</v>
      </c>
      <c r="GX93" s="19">
        <f t="shared" ca="1" si="771"/>
        <v>0</v>
      </c>
      <c r="GY93" s="19">
        <f t="shared" ca="1" si="771"/>
        <v>0</v>
      </c>
      <c r="GZ93" s="19">
        <f t="shared" ca="1" si="771"/>
        <v>0</v>
      </c>
      <c r="HA93" s="19">
        <f t="shared" ca="1" si="771"/>
        <v>0</v>
      </c>
      <c r="HB93" s="19">
        <f t="shared" ca="1" si="771"/>
        <v>0</v>
      </c>
      <c r="HC93" s="19">
        <f t="shared" ca="1" si="771"/>
        <v>0</v>
      </c>
      <c r="HD93" s="19">
        <f t="shared" ca="1" si="771"/>
        <v>0</v>
      </c>
      <c r="HE93" s="19">
        <f t="shared" ca="1" si="771"/>
        <v>0</v>
      </c>
      <c r="HF93" s="19">
        <f t="shared" ca="1" si="771"/>
        <v>0</v>
      </c>
      <c r="HG93" s="19">
        <f t="shared" ca="1" si="771"/>
        <v>0</v>
      </c>
      <c r="HH93" s="19">
        <f t="shared" ca="1" si="771"/>
        <v>0</v>
      </c>
      <c r="HI93" s="19">
        <f t="shared" ca="1" si="771"/>
        <v>0</v>
      </c>
      <c r="HJ93" s="19">
        <f t="shared" ca="1" si="771"/>
        <v>0</v>
      </c>
      <c r="HK93" s="19">
        <f t="shared" ca="1" si="771"/>
        <v>0</v>
      </c>
      <c r="HL93" s="19">
        <f t="shared" ca="1" si="771"/>
        <v>0</v>
      </c>
      <c r="HM93" s="19">
        <f t="shared" ca="1" si="771"/>
        <v>0</v>
      </c>
      <c r="HN93" s="19">
        <f t="shared" ca="1" si="771"/>
        <v>0</v>
      </c>
      <c r="HO93" s="19">
        <f t="shared" ca="1" si="771"/>
        <v>0</v>
      </c>
      <c r="HP93" s="19">
        <f t="shared" ca="1" si="771"/>
        <v>0</v>
      </c>
      <c r="HQ93" s="19">
        <f t="shared" ca="1" si="771"/>
        <v>0</v>
      </c>
      <c r="HR93" s="19">
        <f t="shared" ca="1" si="771"/>
        <v>0</v>
      </c>
      <c r="HS93" s="19">
        <f t="shared" ca="1" si="771"/>
        <v>0</v>
      </c>
      <c r="HT93" s="19">
        <f t="shared" ca="1" si="771"/>
        <v>0</v>
      </c>
      <c r="HU93" s="19">
        <f t="shared" ca="1" si="771"/>
        <v>0</v>
      </c>
      <c r="HV93" s="19">
        <f t="shared" ca="1" si="771"/>
        <v>0</v>
      </c>
      <c r="HW93" s="19">
        <f t="shared" ca="1" si="771"/>
        <v>0</v>
      </c>
      <c r="HX93" s="19">
        <f t="shared" ca="1" si="771"/>
        <v>0</v>
      </c>
      <c r="HY93" s="19">
        <f t="shared" ca="1" si="771"/>
        <v>0</v>
      </c>
      <c r="HZ93" s="19">
        <f t="shared" ca="1" si="771"/>
        <v>0</v>
      </c>
      <c r="IA93" s="19">
        <f t="shared" ca="1" si="771"/>
        <v>0</v>
      </c>
      <c r="IB93" s="19">
        <f t="shared" ca="1" si="771"/>
        <v>0</v>
      </c>
      <c r="IC93" s="19">
        <f t="shared" ca="1" si="771"/>
        <v>0</v>
      </c>
      <c r="ID93" s="19">
        <f t="shared" ca="1" si="771"/>
        <v>0</v>
      </c>
      <c r="IE93" s="5">
        <f t="shared" ca="1" si="735"/>
        <v>67</v>
      </c>
      <c r="IF93" s="9"/>
      <c r="IG93" s="5">
        <f t="shared" ca="1" si="736"/>
        <v>1</v>
      </c>
      <c r="IH93" s="5" t="b">
        <f t="shared" ca="1" si="736"/>
        <v>0</v>
      </c>
      <c r="II93" s="19">
        <f t="shared" ca="1" si="737"/>
        <v>0</v>
      </c>
      <c r="IJ93" s="5">
        <f t="shared" ca="1" si="736"/>
        <v>55</v>
      </c>
      <c r="IK93" s="19">
        <f t="shared" ca="1" si="737"/>
        <v>1</v>
      </c>
      <c r="IL93" s="19">
        <f t="shared" ca="1" si="737"/>
        <v>0</v>
      </c>
      <c r="IM93" s="19">
        <f t="shared" ca="1" si="737"/>
        <v>0</v>
      </c>
      <c r="IN93" s="19">
        <f t="shared" ca="1" si="737"/>
        <v>0</v>
      </c>
      <c r="IO93" s="19">
        <f t="shared" ca="1" si="737"/>
        <v>0</v>
      </c>
      <c r="IP93" s="19">
        <f t="shared" ca="1" si="737"/>
        <v>0</v>
      </c>
      <c r="IQ93" s="19">
        <f t="shared" ca="1" si="737"/>
        <v>0</v>
      </c>
      <c r="IR93" s="19">
        <f t="shared" ca="1" si="737"/>
        <v>0</v>
      </c>
      <c r="IS93" s="19">
        <f t="shared" ca="1" si="737"/>
        <v>0</v>
      </c>
      <c r="IT93" s="19">
        <f t="shared" ca="1" si="737"/>
        <v>0</v>
      </c>
      <c r="IU93" s="19">
        <f t="shared" ca="1" si="737"/>
        <v>0</v>
      </c>
      <c r="IV93" s="19">
        <f t="shared" ca="1" si="737"/>
        <v>0</v>
      </c>
      <c r="IW93" s="19">
        <f t="shared" ca="1" si="737"/>
        <v>0</v>
      </c>
      <c r="IX93" s="19">
        <f t="shared" ca="1" si="737"/>
        <v>0</v>
      </c>
      <c r="IY93" s="19">
        <f t="shared" ca="1" si="737"/>
        <v>0</v>
      </c>
      <c r="IZ93" s="19">
        <f t="shared" ca="1" si="737"/>
        <v>0</v>
      </c>
      <c r="JA93" s="19">
        <f t="shared" ca="1" si="737"/>
        <v>0</v>
      </c>
      <c r="JB93" s="19">
        <f t="shared" ca="1" si="737"/>
        <v>0</v>
      </c>
      <c r="JC93" s="19">
        <f t="shared" ca="1" si="737"/>
        <v>0</v>
      </c>
      <c r="JD93" s="19">
        <f t="shared" ca="1" si="737"/>
        <v>0</v>
      </c>
      <c r="JE93" s="19">
        <f t="shared" ca="1" si="737"/>
        <v>0</v>
      </c>
      <c r="JF93" s="19">
        <f t="shared" ca="1" si="737"/>
        <v>0</v>
      </c>
      <c r="JG93" s="19">
        <f t="shared" ca="1" si="737"/>
        <v>1</v>
      </c>
      <c r="JH93" s="19">
        <f t="shared" ca="1" si="737"/>
        <v>0</v>
      </c>
      <c r="JI93" s="19">
        <f t="shared" ca="1" si="737"/>
        <v>1</v>
      </c>
      <c r="JJ93" s="9"/>
      <c r="JK93" s="5" t="b">
        <f t="shared" ca="1" si="738"/>
        <v>0</v>
      </c>
      <c r="JL93" s="5" t="b">
        <f t="shared" ca="1" si="739"/>
        <v>0</v>
      </c>
      <c r="JM93" s="5" t="b">
        <f t="shared" ca="1" si="739"/>
        <v>0</v>
      </c>
      <c r="JN93" s="5" t="b">
        <f t="shared" ca="1" si="739"/>
        <v>1</v>
      </c>
      <c r="JO93" s="144">
        <f t="shared" ca="1" si="757"/>
        <v>1</v>
      </c>
      <c r="JP93" s="144">
        <f t="shared" ca="1" si="757"/>
        <v>1</v>
      </c>
      <c r="JQ93" s="19" t="str">
        <f t="shared" ca="1" si="758"/>
        <v>-</v>
      </c>
      <c r="JR93" s="19" t="str">
        <f t="shared" ca="1" si="758"/>
        <v>-</v>
      </c>
      <c r="JS93" s="19" t="str">
        <f t="shared" ca="1" si="758"/>
        <v>-</v>
      </c>
      <c r="JT93" s="19" t="str">
        <f t="shared" ca="1" si="758"/>
        <v>-</v>
      </c>
      <c r="JU93" s="19">
        <f t="shared" ca="1" si="758"/>
        <v>1</v>
      </c>
      <c r="JV93" s="19">
        <f t="shared" ca="1" si="758"/>
        <v>0.66</v>
      </c>
      <c r="JW93" s="19" t="str">
        <f t="shared" ca="1" si="758"/>
        <v>-</v>
      </c>
      <c r="JX93" s="5" t="b" cm="1">
        <f t="array" aca="1" ref="JX93" ca="1">IF(OR(JY93:KF93&lt;&gt;"-"),TRUE,"-")</f>
        <v>1</v>
      </c>
      <c r="JY93" s="237">
        <f t="shared" ca="1" si="769"/>
        <v>2</v>
      </c>
      <c r="JZ93" s="237">
        <f t="shared" ca="1" si="769"/>
        <v>2</v>
      </c>
      <c r="KA93" s="237">
        <f t="shared" ca="1" si="769"/>
        <v>2</v>
      </c>
      <c r="KB93" s="237">
        <f t="shared" ca="1" si="769"/>
        <v>2</v>
      </c>
      <c r="KC93" s="237">
        <f t="shared" ca="1" si="769"/>
        <v>2</v>
      </c>
      <c r="KD93" s="237">
        <f t="shared" ca="1" si="769"/>
        <v>2</v>
      </c>
      <c r="KE93" s="237">
        <f t="shared" ca="1" si="769"/>
        <v>2</v>
      </c>
      <c r="KF93" s="237">
        <f t="shared" ca="1" si="769"/>
        <v>2</v>
      </c>
      <c r="KG93" s="5" t="str">
        <f t="array" aca="1" ref="KG93" ca="1">IF(OR(KH93:KN93&lt;&gt;"-"),TRUE,"-")</f>
        <v>-</v>
      </c>
      <c r="KH93" s="19" t="str">
        <f t="shared" ca="1" si="760"/>
        <v>-</v>
      </c>
      <c r="KI93" s="19" t="str">
        <f t="shared" ca="1" si="760"/>
        <v>-</v>
      </c>
      <c r="KJ93" s="19" t="str">
        <f t="shared" ca="1" si="760"/>
        <v>-</v>
      </c>
      <c r="KK93" s="19" t="str">
        <f t="shared" ca="1" si="760"/>
        <v>-</v>
      </c>
      <c r="KL93" s="19" t="str">
        <f t="shared" ca="1" si="760"/>
        <v>-</v>
      </c>
      <c r="KM93" s="19" t="str">
        <f t="shared" ca="1" si="760"/>
        <v>-</v>
      </c>
      <c r="KN93" s="19" t="str">
        <f t="shared" ca="1" si="760"/>
        <v>-</v>
      </c>
      <c r="KO93" s="19" t="b">
        <f t="shared" ca="1" si="760"/>
        <v>0</v>
      </c>
      <c r="KP93" s="144">
        <f t="shared" ca="1" si="741"/>
        <v>2</v>
      </c>
      <c r="KQ93" s="19">
        <f t="shared" ca="1" si="760"/>
        <v>2</v>
      </c>
      <c r="KR93" s="19" t="b">
        <f t="shared" ca="1" si="760"/>
        <v>0</v>
      </c>
      <c r="KS93" s="19" t="str">
        <f t="shared" ca="1" si="760"/>
        <v>-</v>
      </c>
      <c r="KT93" s="5" t="str">
        <f t="shared" ca="1" si="742"/>
        <v>-</v>
      </c>
      <c r="KU93" s="5" t="str">
        <f t="shared" ca="1" si="742"/>
        <v>-</v>
      </c>
      <c r="KV93" s="5" t="str">
        <f t="shared" ca="1" si="742"/>
        <v>-</v>
      </c>
      <c r="KW93" s="5" t="str">
        <f t="shared" ca="1" si="742"/>
        <v>-</v>
      </c>
      <c r="KX93" s="19" t="b">
        <f t="shared" ca="1" si="761"/>
        <v>0</v>
      </c>
      <c r="KY93" s="19" t="str">
        <f t="shared" ca="1" si="761"/>
        <v>-</v>
      </c>
      <c r="KZ93" s="19" t="str">
        <f t="shared" ca="1" si="761"/>
        <v>-</v>
      </c>
      <c r="LA93" s="19" t="b">
        <f t="shared" ca="1" si="761"/>
        <v>1</v>
      </c>
      <c r="LB93" s="19">
        <f t="shared" ca="1" si="761"/>
        <v>0.75</v>
      </c>
      <c r="LC93" s="19">
        <f t="shared" ca="1" si="761"/>
        <v>0.75</v>
      </c>
      <c r="LD93" s="19">
        <f t="shared" ca="1" si="761"/>
        <v>0.99</v>
      </c>
      <c r="LE93" s="19">
        <f t="shared" ca="1" si="761"/>
        <v>0.5</v>
      </c>
      <c r="LF93" s="19">
        <f t="shared" ca="1" si="761"/>
        <v>0</v>
      </c>
      <c r="LG93" s="19">
        <f t="shared" ca="1" si="761"/>
        <v>0</v>
      </c>
      <c r="LH93" s="19" t="str">
        <f t="shared" ca="1" si="761"/>
        <v>-</v>
      </c>
      <c r="LI93" s="19" t="str">
        <f t="shared" ca="1" si="761"/>
        <v>-</v>
      </c>
      <c r="LJ93" s="19" t="str">
        <f t="shared" ca="1" si="761"/>
        <v>-</v>
      </c>
      <c r="LK93" s="5">
        <f t="shared" ca="1" si="744"/>
        <v>1</v>
      </c>
      <c r="LL93" s="9"/>
      <c r="LM93" s="19">
        <f t="shared" ca="1" si="761"/>
        <v>70</v>
      </c>
      <c r="LN93" s="19">
        <f t="shared" ca="1" si="745"/>
        <v>50</v>
      </c>
      <c r="LO93" s="19">
        <f t="shared" ca="1" si="745"/>
        <v>80</v>
      </c>
      <c r="LP93" s="19">
        <f t="shared" ca="1" si="745"/>
        <v>50</v>
      </c>
      <c r="LQ93" s="5" t="b" cm="1">
        <f t="array" aca="1" ref="LQ93" ca="1">INDEX(i.meatgrid,$Q93,LQ$7)</f>
        <v>1</v>
      </c>
      <c r="LR93" s="5" t="b" cm="1">
        <f t="array" aca="1" ref="LR93" ca="1">INDEX(i.meatgrid,$Q93,LR$7)</f>
        <v>0</v>
      </c>
      <c r="LS93" s="5" t="str" cm="1">
        <f t="array" aca="1" ref="LS93" ca="1">INDEX(i.meatgrid,$Q93,LS$7)</f>
        <v>-</v>
      </c>
      <c r="LT93" s="5" t="str" cm="1">
        <f t="array" aca="1" ref="LT93" ca="1">INDEX(i.meatgrid,$Q93,LT$7)</f>
        <v>-</v>
      </c>
      <c r="LU93" s="19">
        <f t="shared" ca="1" si="746"/>
        <v>1</v>
      </c>
      <c r="LV93" s="5">
        <f t="shared" ca="1" si="747"/>
        <v>1</v>
      </c>
      <c r="LW93" s="5" cm="1">
        <f t="array" aca="1" ref="LW93" ca="1">INDEX(i.meatgrid,$Q93,LW$7)</f>
        <v>0</v>
      </c>
      <c r="LX93" s="5" cm="1">
        <f t="array" aca="1" ref="LX93" ca="1">INDEX(i.meatgrid,$Q93,LX$7)</f>
        <v>0</v>
      </c>
      <c r="LY93" s="5" cm="1">
        <f t="array" aca="1" ref="LY93" ca="1">INDEX(i.meatgrid,$Q93,LY$7)</f>
        <v>0</v>
      </c>
      <c r="LZ93" s="5" cm="1">
        <f t="array" aca="1" ref="LZ93" ca="1">INDEX(i.meatgrid,$Q93,LZ$7)</f>
        <v>0</v>
      </c>
      <c r="MA93" s="5" cm="1">
        <f t="array" aca="1" ref="MA93" ca="1">INDEX(i.meatgrid,$Q93,MA$7)</f>
        <v>0</v>
      </c>
      <c r="MB93" s="5" cm="1">
        <f t="array" aca="1" ref="MB93" ca="1">INDEX(i.meatgrid,$Q93,MB$7)</f>
        <v>1</v>
      </c>
      <c r="MC93" s="5" cm="1">
        <f t="array" aca="1" ref="MC93" ca="1">INDEX(i.meatgrid,$Q93,MC$7)</f>
        <v>1</v>
      </c>
      <c r="MD93" s="5" cm="1">
        <f t="array" aca="1" ref="MD93" ca="1">INDEX(i.meatgrid,$Q93,MD$7)</f>
        <v>1</v>
      </c>
      <c r="ME93" s="19">
        <f t="shared" ca="1" si="748"/>
        <v>1</v>
      </c>
      <c r="MF93" s="9"/>
      <c r="MG93" s="19" t="b">
        <f t="shared" ca="1" si="749"/>
        <v>0</v>
      </c>
      <c r="MH93" s="19" t="b">
        <f t="shared" ca="1" si="749"/>
        <v>0</v>
      </c>
      <c r="MI93" s="19">
        <f t="shared" ca="1" si="749"/>
        <v>1</v>
      </c>
      <c r="MJ93" s="19">
        <f t="shared" ca="1" si="749"/>
        <v>0.75</v>
      </c>
      <c r="MK93" s="19">
        <f t="shared" ca="1" si="749"/>
        <v>0.75</v>
      </c>
      <c r="ML93" s="19">
        <f t="shared" ca="1" si="749"/>
        <v>0.8</v>
      </c>
      <c r="MM93" s="19">
        <f t="shared" ca="1" si="749"/>
        <v>0.82499999999999996</v>
      </c>
      <c r="MN93" s="19">
        <f t="shared" ca="1" si="749"/>
        <v>0.875</v>
      </c>
      <c r="MO93" s="19">
        <f t="shared" ca="1" si="749"/>
        <v>0.9</v>
      </c>
      <c r="MP93" s="19">
        <f t="shared" ca="1" si="749"/>
        <v>1</v>
      </c>
      <c r="MQ93" s="19">
        <f t="shared" ca="1" si="749"/>
        <v>0.875</v>
      </c>
      <c r="MR93" s="19" t="b">
        <f t="shared" ca="1" si="749"/>
        <v>1</v>
      </c>
      <c r="MS93" s="19">
        <f t="shared" ca="1" si="749"/>
        <v>74.989999999999995</v>
      </c>
      <c r="MT93" s="19" t="str">
        <f t="shared" ca="1" si="749"/>
        <v>-</v>
      </c>
      <c r="MU93" s="19" t="str">
        <f t="shared" ca="1" si="749"/>
        <v>-</v>
      </c>
      <c r="MV93" s="19" t="str">
        <f t="shared" ca="1" si="749"/>
        <v>-</v>
      </c>
      <c r="MW93" s="19" t="str">
        <f t="shared" ca="1" si="750"/>
        <v>-</v>
      </c>
      <c r="MX93" s="19" t="str">
        <f t="shared" ca="1" si="750"/>
        <v>-</v>
      </c>
      <c r="MY93" s="19" t="str">
        <f t="shared" ca="1" si="750"/>
        <v>-</v>
      </c>
      <c r="MZ93" s="19" t="str">
        <f t="shared" ca="1" si="750"/>
        <v>-</v>
      </c>
      <c r="NA93" s="19">
        <f t="shared" ca="1" si="750"/>
        <v>36.99</v>
      </c>
      <c r="NB93" s="19">
        <f t="shared" ca="1" si="750"/>
        <v>36.99</v>
      </c>
      <c r="NC93" s="19" t="str">
        <f t="shared" ca="1" si="750"/>
        <v>-</v>
      </c>
      <c r="ND93" s="19" t="str">
        <f t="shared" ca="1" si="750"/>
        <v>-</v>
      </c>
      <c r="NE93" s="19" t="str">
        <f t="shared" ca="1" si="750"/>
        <v>-</v>
      </c>
      <c r="NF93" s="19" t="str">
        <f t="shared" ca="1" si="750"/>
        <v>-</v>
      </c>
      <c r="NG93" s="19" t="str">
        <f t="shared" ca="1" si="750"/>
        <v>-</v>
      </c>
      <c r="NH93" s="19">
        <f t="shared" ca="1" si="750"/>
        <v>49.99</v>
      </c>
      <c r="NI93" s="19">
        <f t="shared" ca="1" si="750"/>
        <v>49.99</v>
      </c>
      <c r="NJ93" s="19">
        <f t="shared" ca="1" si="750"/>
        <v>49.99</v>
      </c>
      <c r="NK93" s="19">
        <f t="shared" ca="1" si="750"/>
        <v>49.99</v>
      </c>
      <c r="NL93" s="19">
        <f t="shared" ca="1" si="750"/>
        <v>49.99</v>
      </c>
      <c r="NM93" s="19">
        <f t="shared" ca="1" si="750"/>
        <v>49.99</v>
      </c>
      <c r="NN93" s="19">
        <f t="shared" ca="1" si="750"/>
        <v>49.99</v>
      </c>
      <c r="NO93" s="19">
        <f t="shared" ca="1" si="750"/>
        <v>49.99</v>
      </c>
      <c r="NP93" s="19">
        <f t="shared" ca="1" si="750"/>
        <v>412.99</v>
      </c>
      <c r="NQ93" s="19">
        <f t="shared" ca="1" si="750"/>
        <v>412.99</v>
      </c>
      <c r="NR93" s="19" t="str">
        <f t="shared" ca="1" si="750"/>
        <v>-</v>
      </c>
      <c r="NS93" s="19" t="str">
        <f t="shared" ca="1" si="750"/>
        <v>-</v>
      </c>
      <c r="NT93" s="19" t="str">
        <f t="shared" ca="1" si="750"/>
        <v>-</v>
      </c>
      <c r="NU93" s="19" t="str">
        <f t="shared" ca="1" si="750"/>
        <v>-</v>
      </c>
      <c r="NV93" s="19" t="str">
        <f t="shared" ca="1" si="750"/>
        <v>-</v>
      </c>
      <c r="NW93" s="19">
        <f t="shared" ca="1" si="750"/>
        <v>6.8900000000000006</v>
      </c>
      <c r="NX93" s="19">
        <f t="shared" ca="1" si="750"/>
        <v>6.8900000000000006</v>
      </c>
      <c r="NY93" s="19">
        <f t="shared" ca="1" si="750"/>
        <v>6.8900000000000006</v>
      </c>
      <c r="NZ93" s="19">
        <f t="shared" ca="1" si="750"/>
        <v>6.8900000000000006</v>
      </c>
      <c r="OA93" s="19">
        <f t="shared" ca="1" si="750"/>
        <v>6.8900000000000006</v>
      </c>
      <c r="OB93" s="19">
        <f t="shared" ca="1" si="750"/>
        <v>6.8900000000000006</v>
      </c>
      <c r="OC93" s="19">
        <f t="shared" ca="1" si="750"/>
        <v>6.8900000000000006</v>
      </c>
      <c r="OD93" s="19">
        <f t="shared" ca="1" si="750"/>
        <v>6.8900000000000006</v>
      </c>
      <c r="OE93" s="19">
        <f t="shared" ca="1" si="750"/>
        <v>346.99</v>
      </c>
      <c r="OF93" s="19">
        <f t="shared" ca="1" si="750"/>
        <v>346.99</v>
      </c>
      <c r="OG93" s="19" t="str">
        <f t="shared" ca="1" si="750"/>
        <v>-</v>
      </c>
      <c r="OH93" s="19" t="str">
        <f t="shared" ca="1" si="750"/>
        <v>-</v>
      </c>
      <c r="OI93" s="19" t="str">
        <f t="shared" ca="1" si="750"/>
        <v>-</v>
      </c>
      <c r="OJ93" s="19" t="str">
        <f t="shared" ca="1" si="750"/>
        <v>-</v>
      </c>
      <c r="OK93" s="19" t="str">
        <f t="shared" ca="1" si="750"/>
        <v>-</v>
      </c>
      <c r="OL93" s="19">
        <f t="shared" ca="1" si="750"/>
        <v>0</v>
      </c>
      <c r="OM93" s="24">
        <v>0</v>
      </c>
    </row>
    <row r="94" spans="1:403" outlineLevel="2">
      <c r="A94" s="21">
        <f t="shared" si="156"/>
        <v>89</v>
      </c>
      <c r="B94" s="222">
        <f t="shared" ca="1" si="762"/>
        <v>85</v>
      </c>
      <c r="C94">
        <v>205</v>
      </c>
      <c r="D94" s="144" t="str">
        <f t="shared" ca="1" si="711"/>
        <v>GSM</v>
      </c>
      <c r="E94" t="b">
        <f t="shared" ca="1" si="712"/>
        <v>1</v>
      </c>
      <c r="F94" t="b">
        <v>0</v>
      </c>
      <c r="G94" t="b">
        <f t="shared" ca="1" si="713"/>
        <v>1</v>
      </c>
      <c r="H94" s="237">
        <f t="shared" ca="1" si="763"/>
        <v>2</v>
      </c>
      <c r="I94" s="237">
        <f t="shared" ca="1" si="763"/>
        <v>1</v>
      </c>
      <c r="J94" s="237" t="str">
        <f t="shared" ca="1" si="763"/>
        <v/>
      </c>
      <c r="K94" s="237">
        <f t="shared" ca="1" si="763"/>
        <v>2</v>
      </c>
      <c r="L94" s="237">
        <f t="shared" ca="1" si="751"/>
        <v>2</v>
      </c>
      <c r="M94" s="237">
        <f t="shared" ca="1" si="751"/>
        <v>2</v>
      </c>
      <c r="N94" s="237">
        <f t="shared" ca="1" si="751"/>
        <v>3</v>
      </c>
      <c r="O94" s="237">
        <f t="shared" ca="1" si="751"/>
        <v>1</v>
      </c>
      <c r="P94" s="237">
        <f t="shared" ca="1" si="751"/>
        <v>1</v>
      </c>
      <c r="Q94" s="237">
        <f t="shared" ca="1" si="751"/>
        <v>6</v>
      </c>
      <c r="R94" s="237">
        <f t="shared" ca="1" si="751"/>
        <v>1</v>
      </c>
      <c r="S94" s="237">
        <f t="shared" ca="1" si="751"/>
        <v>1</v>
      </c>
      <c r="T94" s="237">
        <f t="shared" ca="1" si="751"/>
        <v>1</v>
      </c>
      <c r="U94" s="275"/>
      <c r="V94" s="275"/>
      <c r="W94" s="237">
        <f t="shared" ca="1" si="752"/>
        <v>0</v>
      </c>
      <c r="X94" s="275"/>
      <c r="Y94" s="275">
        <f t="shared" ca="1" si="753"/>
        <v>0</v>
      </c>
      <c r="Z94" s="275">
        <f t="shared" ca="1" si="753"/>
        <v>0</v>
      </c>
      <c r="AA94" s="275">
        <f t="shared" ca="1" si="753"/>
        <v>0</v>
      </c>
      <c r="AB94" s="275">
        <f t="shared" ca="1" si="753"/>
        <v>0</v>
      </c>
      <c r="AC94" s="275">
        <f t="shared" ca="1" si="753"/>
        <v>0</v>
      </c>
      <c r="AD94" s="275">
        <f t="shared" ca="1" si="753"/>
        <v>0</v>
      </c>
      <c r="AE94" s="275">
        <f t="shared" ca="1" si="753"/>
        <v>0</v>
      </c>
      <c r="AF94" s="144">
        <f ca="1">INDEX(CHOOSE($N94,DataAutumn!i.AdultDrys,DataWinter!i.AdultDrys,DataSpring!i.AdultDrys),1,$M94)</f>
        <v>3</v>
      </c>
      <c r="AG94" s="5">
        <f t="shared" ca="1" si="714"/>
        <v>2</v>
      </c>
      <c r="AH94" s="5">
        <f t="shared" ca="1" si="714"/>
        <v>0</v>
      </c>
      <c r="AI94" s="5">
        <f t="shared" ca="1" si="715"/>
        <v>1</v>
      </c>
      <c r="AJ94">
        <f t="shared" ca="1" si="716"/>
        <v>4</v>
      </c>
      <c r="AL94" s="231" t="str">
        <f ca="1">TEXT(LEFT(OFFSET(AL94,-1,0),5)+1,"00000")&amp;MID(OFFSET(AL94,-1,0),6,FIND(" ",OFFSET(AL94,-1,0),7)-5)
&amp; $D94           &amp; IF($IG94=0," FWM","")&amp;IF($IG94=1," MWM","")&amp;IF($IG94=5," Mat","")&amp;IF($IH94=TRUE,"&amp;BBT","    ")          &amp; " Day"&amp;INDEX(i.DOY,$N94,1)
&amp; " Scan"&amp;TEXT($O94,"0")        &amp;" "&amp; INDEX(DataMaster!$B$98:$B$103,$Q94,0)
&amp; " WP"&amp;TEXT($LU94*100,"000p")           &amp; " MP"&amp;TEXT($LV94*100,"000p")           &amp; " GP"&amp;TEXT($ME94*100,"000p")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4"/>
        <v>-</v>
      </c>
      <c r="AP94" s="237" t="str">
        <f t="shared" ca="1" si="764"/>
        <v>-</v>
      </c>
      <c r="AQ94" s="237" t="str">
        <f t="shared" ca="1" si="764"/>
        <v>-</v>
      </c>
      <c r="AR94" s="237" t="str">
        <f t="shared" ca="1" si="764"/>
        <v>-</v>
      </c>
      <c r="AS94" s="237" t="str">
        <f t="shared" ca="1" si="764"/>
        <v>-</v>
      </c>
      <c r="AT94" s="237" t="str">
        <f t="shared" ca="1" si="764"/>
        <v>-</v>
      </c>
      <c r="AU94" s="237" t="str">
        <f t="shared" ca="1" si="764"/>
        <v>-</v>
      </c>
      <c r="AV94" s="237" t="str">
        <f t="shared" ca="1" si="764"/>
        <v>-</v>
      </c>
      <c r="AW94" s="9"/>
      <c r="AX94" s="5" t="b">
        <f t="shared" ca="1" si="717"/>
        <v>0</v>
      </c>
      <c r="AY94" s="5" t="str">
        <f t="shared" ca="1" si="717"/>
        <v>-</v>
      </c>
      <c r="AZ94" s="5" t="b">
        <f t="shared" ca="1" si="717"/>
        <v>0</v>
      </c>
      <c r="BA94" s="5" t="b">
        <f t="shared" ca="1" si="717"/>
        <v>1</v>
      </c>
      <c r="BB94" s="5" t="b">
        <f t="shared" ca="1" si="717"/>
        <v>1</v>
      </c>
      <c r="BC94" s="144">
        <f t="shared" ca="1" si="717"/>
        <v>0</v>
      </c>
      <c r="BD94" s="19" t="b">
        <f t="shared" ca="1" si="718"/>
        <v>1</v>
      </c>
      <c r="BE94" s="9"/>
      <c r="BF94" s="5" t="str">
        <f t="shared" ca="1" si="719"/>
        <v>-</v>
      </c>
      <c r="BG94" s="19" t="str">
        <f t="shared" ca="1" si="720"/>
        <v>-</v>
      </c>
      <c r="BH94" s="19" t="str">
        <f t="shared" ca="1" si="720"/>
        <v>-</v>
      </c>
      <c r="BI94" s="19" t="str">
        <f t="shared" ca="1" si="720"/>
        <v>-</v>
      </c>
      <c r="BJ94" s="5" t="str">
        <f t="shared" ca="1" si="721"/>
        <v>-</v>
      </c>
      <c r="BK94" s="19" t="str">
        <f t="shared" ca="1" si="722"/>
        <v>-</v>
      </c>
      <c r="BL94" s="5" t="str">
        <f t="shared" ca="1" si="723"/>
        <v>-</v>
      </c>
      <c r="BM94" s="19" t="str">
        <f t="shared" ca="1" si="724"/>
        <v>-</v>
      </c>
      <c r="BN94" s="19" t="str">
        <f t="shared" ca="1" si="724"/>
        <v>-</v>
      </c>
      <c r="BO94" s="19" t="str">
        <f t="shared" ca="1" si="724"/>
        <v>-</v>
      </c>
      <c r="BP94" s="5" t="str">
        <f t="shared" ca="1" si="725"/>
        <v>-</v>
      </c>
      <c r="BQ94" s="9"/>
      <c r="BR94" s="19" t="str">
        <f t="shared" ca="1" si="726"/>
        <v>-</v>
      </c>
      <c r="BS94" s="19" t="str">
        <f t="shared" ca="1" si="726"/>
        <v>-</v>
      </c>
      <c r="BT94" s="19" t="str">
        <f t="shared" ca="1" si="726"/>
        <v>-</v>
      </c>
      <c r="BU94" s="19" t="str">
        <f t="shared" ca="1" si="726"/>
        <v>-</v>
      </c>
      <c r="BV94" s="19" t="str">
        <f t="shared" ca="1" si="726"/>
        <v>-</v>
      </c>
      <c r="BW94" s="19" t="str">
        <f t="shared" ca="1" si="726"/>
        <v>-</v>
      </c>
      <c r="BX94" s="19" t="str">
        <f t="shared" ca="1" si="726"/>
        <v>-</v>
      </c>
      <c r="BY94" s="19" t="str">
        <f t="shared" ca="1" si="726"/>
        <v>-</v>
      </c>
      <c r="BZ94" s="19" t="str">
        <f t="shared" ca="1" si="726"/>
        <v>-</v>
      </c>
      <c r="CA94" s="19" t="str">
        <f t="shared" ca="1" si="726"/>
        <v>-</v>
      </c>
      <c r="CB94" s="9"/>
      <c r="CC94" s="237" t="b">
        <f t="shared" ca="1" si="770"/>
        <v>1</v>
      </c>
      <c r="CD94" s="12" t="b">
        <v>1</v>
      </c>
      <c r="CE94" s="237" t="b">
        <f t="shared" ca="1" si="770"/>
        <v>1</v>
      </c>
      <c r="CF94" s="251">
        <f t="shared" ca="1" si="765"/>
        <v>2236104</v>
      </c>
      <c r="CG94" s="237" t="b">
        <f t="shared" ca="1" si="770"/>
        <v>0</v>
      </c>
      <c r="CH94" s="12" t="s">
        <v>34</v>
      </c>
      <c r="CI94" s="19" t="b">
        <f t="shared" ca="1" si="754"/>
        <v>1</v>
      </c>
      <c r="CJ94" s="237">
        <f t="shared" ca="1" si="766"/>
        <v>2236105</v>
      </c>
      <c r="CK94" s="19" t="str">
        <f t="shared" ca="1" si="754"/>
        <v>-</v>
      </c>
      <c r="CL94" s="19">
        <f t="shared" ca="1" si="754"/>
        <v>1</v>
      </c>
      <c r="CM94" s="19">
        <f t="shared" ca="1" si="754"/>
        <v>1</v>
      </c>
      <c r="CN94" s="9"/>
      <c r="CO94" s="444">
        <f t="shared" ca="1" si="728"/>
        <v>652</v>
      </c>
      <c r="CP94" s="444">
        <f t="shared" ca="1" si="728"/>
        <v>686</v>
      </c>
      <c r="CQ94" s="444">
        <f t="shared" ca="1" si="728"/>
        <v>721</v>
      </c>
      <c r="CR94" s="152">
        <f t="shared" ca="1" si="729"/>
        <v>378</v>
      </c>
      <c r="CS94" s="152">
        <f t="shared" ca="1" si="729"/>
        <v>413</v>
      </c>
      <c r="CT94" s="152">
        <f t="shared" ca="1" si="729"/>
        <v>448</v>
      </c>
      <c r="CU94" s="19" t="str">
        <f t="shared" ca="1" si="730"/>
        <v>-</v>
      </c>
      <c r="CV94" s="12" t="b">
        <v>0</v>
      </c>
      <c r="CW94" s="12" t="b">
        <v>0</v>
      </c>
      <c r="CX94" s="12" t="b">
        <v>0</v>
      </c>
      <c r="CY94" s="12" t="b">
        <v>0</v>
      </c>
      <c r="CZ94" s="19" t="b">
        <f t="shared" ca="1" si="730"/>
        <v>1</v>
      </c>
      <c r="DA94" s="19">
        <f t="shared" ca="1" si="730"/>
        <v>0</v>
      </c>
      <c r="DB94" s="19">
        <f t="shared" ca="1" si="730"/>
        <v>0</v>
      </c>
      <c r="DC94" s="19">
        <f t="shared" ca="1" si="730"/>
        <v>0</v>
      </c>
      <c r="DD94" s="19">
        <f t="shared" ca="1" si="730"/>
        <v>0</v>
      </c>
      <c r="DE94" s="19">
        <f t="shared" ca="1" si="730"/>
        <v>0</v>
      </c>
      <c r="DF94" s="19">
        <f t="shared" ca="1" si="730"/>
        <v>0</v>
      </c>
      <c r="DG94" s="19">
        <f t="shared" ca="1" si="730"/>
        <v>0</v>
      </c>
      <c r="DH94" s="19">
        <f t="shared" ca="1" si="730"/>
        <v>0</v>
      </c>
      <c r="DI94" s="19">
        <f t="shared" ca="1" si="730"/>
        <v>0</v>
      </c>
      <c r="DJ94" s="19">
        <f t="shared" ca="1" si="730"/>
        <v>0</v>
      </c>
      <c r="DK94" s="19">
        <f t="shared" ca="1" si="730"/>
        <v>0</v>
      </c>
      <c r="DL94" s="19">
        <f t="shared" ca="1" si="731"/>
        <v>0</v>
      </c>
      <c r="DM94" s="12">
        <v>3</v>
      </c>
      <c r="DN94" s="12">
        <v>3</v>
      </c>
      <c r="DO94" s="19">
        <f t="shared" ca="1" si="767"/>
        <v>0</v>
      </c>
      <c r="DP94" s="12">
        <v>1</v>
      </c>
      <c r="DQ94" s="12">
        <v>-1</v>
      </c>
      <c r="DR94" s="19" t="str">
        <f t="shared" ca="1" si="731"/>
        <v>-</v>
      </c>
      <c r="DS94" s="19" t="str">
        <f t="shared" ca="1" si="731"/>
        <v>-</v>
      </c>
      <c r="DT94" s="19" t="str">
        <f t="shared" ca="1" si="731"/>
        <v>-</v>
      </c>
      <c r="DU94" s="251">
        <f t="shared" ca="1" si="755"/>
        <v>0</v>
      </c>
      <c r="DV94" s="251">
        <f t="shared" si="768"/>
        <v>1</v>
      </c>
      <c r="DW94" s="251">
        <f t="shared" si="756"/>
        <v>-1</v>
      </c>
      <c r="DX94" s="19" t="str">
        <f t="shared" ca="1" si="731"/>
        <v>-</v>
      </c>
      <c r="DY94" s="19" t="str">
        <f t="shared" ca="1" si="731"/>
        <v>-</v>
      </c>
      <c r="DZ94" s="19" t="str">
        <f t="shared" ca="1" si="731"/>
        <v>-</v>
      </c>
      <c r="EA94" s="19" t="str">
        <f t="shared" ca="1" si="731"/>
        <v>-</v>
      </c>
      <c r="EB94" s="19" t="str">
        <f t="shared" ca="1" si="731"/>
        <v>-</v>
      </c>
      <c r="EC94" s="19" t="str">
        <f t="shared" ca="1" si="731"/>
        <v>-</v>
      </c>
      <c r="ED94" s="19">
        <f t="shared" ca="1" si="731"/>
        <v>0</v>
      </c>
      <c r="EE94" s="19">
        <f t="shared" ca="1" si="731"/>
        <v>0</v>
      </c>
      <c r="EF94" s="19">
        <f t="shared" ca="1" si="731"/>
        <v>0</v>
      </c>
      <c r="EG94" s="19">
        <f t="shared" ca="1" si="731"/>
        <v>0</v>
      </c>
      <c r="EH94" s="19">
        <f t="shared" ca="1" si="731"/>
        <v>0</v>
      </c>
      <c r="EI94" s="19">
        <f t="shared" ca="1" si="731"/>
        <v>0</v>
      </c>
      <c r="EJ94" s="19">
        <f t="shared" ca="1" si="731"/>
        <v>0</v>
      </c>
      <c r="EK94" s="19">
        <f t="shared" ca="1" si="731"/>
        <v>0</v>
      </c>
      <c r="EL94" s="19">
        <f t="shared" ca="1" si="731"/>
        <v>0</v>
      </c>
      <c r="EM94" s="19">
        <f t="shared" ca="1" si="731"/>
        <v>0</v>
      </c>
      <c r="EN94" s="19">
        <f t="shared" ca="1" si="731"/>
        <v>0</v>
      </c>
      <c r="EO94" s="19">
        <f t="shared" ca="1" si="731"/>
        <v>0</v>
      </c>
      <c r="EP94" s="19">
        <f t="shared" ca="1" si="731"/>
        <v>0</v>
      </c>
      <c r="EQ94" s="19">
        <f t="shared" ca="1" si="731"/>
        <v>0</v>
      </c>
      <c r="ER94" s="19">
        <f t="shared" ca="1" si="731"/>
        <v>0</v>
      </c>
      <c r="ES94" s="19">
        <f t="shared" ca="1" si="731"/>
        <v>0</v>
      </c>
      <c r="ET94" s="19">
        <f t="shared" ca="1" si="732"/>
        <v>0</v>
      </c>
      <c r="EU94" s="19">
        <f t="shared" ca="1" si="732"/>
        <v>0</v>
      </c>
      <c r="EV94" s="19">
        <f t="shared" ca="1" si="732"/>
        <v>0</v>
      </c>
      <c r="EW94" s="19">
        <f t="shared" ca="1" si="732"/>
        <v>0</v>
      </c>
      <c r="EX94" s="19">
        <f t="shared" ca="1" si="732"/>
        <v>0</v>
      </c>
      <c r="EY94" s="19">
        <f t="shared" ca="1" si="732"/>
        <v>0</v>
      </c>
      <c r="EZ94" s="19">
        <f t="shared" ca="1" si="732"/>
        <v>0</v>
      </c>
      <c r="FA94" s="19">
        <f t="shared" ca="1" si="732"/>
        <v>0</v>
      </c>
      <c r="FB94" s="19">
        <f t="shared" ca="1" si="732"/>
        <v>0</v>
      </c>
      <c r="FC94" s="19">
        <f t="shared" ca="1" si="732"/>
        <v>0</v>
      </c>
      <c r="FD94" s="19">
        <f t="shared" ca="1" si="732"/>
        <v>0</v>
      </c>
      <c r="FE94" s="19">
        <f t="shared" ca="1" si="732"/>
        <v>0</v>
      </c>
      <c r="FF94" s="19">
        <f t="shared" ca="1" si="732"/>
        <v>0</v>
      </c>
      <c r="FG94" s="19">
        <f t="shared" ca="1" si="732"/>
        <v>0</v>
      </c>
      <c r="FH94" s="19">
        <f t="shared" ca="1" si="732"/>
        <v>0</v>
      </c>
      <c r="FI94" s="19">
        <f t="shared" ca="1" si="732"/>
        <v>0</v>
      </c>
      <c r="FJ94" s="19">
        <f t="shared" ref="FJ94:HP94" ca="1" si="772">OFFSET(FJ$5,$B94,0)</f>
        <v>0</v>
      </c>
      <c r="FK94" s="19">
        <f t="shared" ca="1" si="772"/>
        <v>0</v>
      </c>
      <c r="FL94" s="19">
        <f t="shared" ca="1" si="772"/>
        <v>0</v>
      </c>
      <c r="FM94" s="19">
        <f t="shared" ca="1" si="772"/>
        <v>0</v>
      </c>
      <c r="FN94" s="19">
        <f t="shared" ca="1" si="772"/>
        <v>0</v>
      </c>
      <c r="FO94" s="19">
        <f t="shared" ca="1" si="772"/>
        <v>0</v>
      </c>
      <c r="FP94" s="19">
        <f t="shared" ca="1" si="772"/>
        <v>0</v>
      </c>
      <c r="FQ94" s="19">
        <f t="shared" ca="1" si="772"/>
        <v>0</v>
      </c>
      <c r="FR94" s="19">
        <f t="shared" ca="1" si="772"/>
        <v>0</v>
      </c>
      <c r="FS94" s="19">
        <f t="shared" ca="1" si="772"/>
        <v>0</v>
      </c>
      <c r="FT94" s="19">
        <f t="shared" ca="1" si="772"/>
        <v>0</v>
      </c>
      <c r="FU94" s="19">
        <f t="shared" ca="1" si="772"/>
        <v>0</v>
      </c>
      <c r="FV94" s="19">
        <f t="shared" ca="1" si="772"/>
        <v>0</v>
      </c>
      <c r="FW94" s="19">
        <f t="shared" ca="1" si="772"/>
        <v>0</v>
      </c>
      <c r="FX94" s="19">
        <f t="shared" ca="1" si="772"/>
        <v>0</v>
      </c>
      <c r="FY94" s="19">
        <f t="shared" ca="1" si="772"/>
        <v>0</v>
      </c>
      <c r="FZ94" s="19">
        <f t="shared" ca="1" si="772"/>
        <v>0</v>
      </c>
      <c r="GA94" s="19">
        <f t="shared" ca="1" si="772"/>
        <v>0</v>
      </c>
      <c r="GB94" s="19">
        <f t="shared" ca="1" si="772"/>
        <v>0</v>
      </c>
      <c r="GC94" s="19">
        <f t="shared" ca="1" si="772"/>
        <v>0</v>
      </c>
      <c r="GD94" s="19">
        <f t="shared" ca="1" si="772"/>
        <v>0</v>
      </c>
      <c r="GE94" s="19">
        <f t="shared" ca="1" si="772"/>
        <v>0</v>
      </c>
      <c r="GF94" s="19">
        <f t="shared" ca="1" si="772"/>
        <v>0</v>
      </c>
      <c r="GG94" s="19">
        <f t="shared" ca="1" si="772"/>
        <v>0</v>
      </c>
      <c r="GH94" s="19">
        <f t="shared" ca="1" si="772"/>
        <v>0</v>
      </c>
      <c r="GI94" s="19">
        <f t="shared" ca="1" si="772"/>
        <v>0</v>
      </c>
      <c r="GJ94" s="19">
        <f t="shared" ca="1" si="772"/>
        <v>0</v>
      </c>
      <c r="GK94" s="19">
        <f t="shared" ca="1" si="772"/>
        <v>0</v>
      </c>
      <c r="GL94" s="19">
        <f t="shared" ca="1" si="772"/>
        <v>0</v>
      </c>
      <c r="GM94" s="19">
        <f t="shared" ca="1" si="772"/>
        <v>0</v>
      </c>
      <c r="GN94" s="19">
        <f t="shared" ca="1" si="772"/>
        <v>0</v>
      </c>
      <c r="GO94" s="19">
        <f t="shared" ca="1" si="772"/>
        <v>0</v>
      </c>
      <c r="GP94" s="19">
        <f t="shared" ca="1" si="772"/>
        <v>0</v>
      </c>
      <c r="GQ94" s="19">
        <f t="shared" ca="1" si="772"/>
        <v>0</v>
      </c>
      <c r="GR94" s="19">
        <f t="shared" ca="1" si="772"/>
        <v>0</v>
      </c>
      <c r="GS94" s="19">
        <f t="shared" ca="1" si="772"/>
        <v>0</v>
      </c>
      <c r="GT94" s="19">
        <f t="shared" ca="1" si="772"/>
        <v>0</v>
      </c>
      <c r="GU94" s="19">
        <f t="shared" ca="1" si="772"/>
        <v>0</v>
      </c>
      <c r="GV94" s="19">
        <f t="shared" ca="1" si="772"/>
        <v>0</v>
      </c>
      <c r="GW94" s="19">
        <f t="shared" ca="1" si="772"/>
        <v>0</v>
      </c>
      <c r="GX94" s="19">
        <f t="shared" ca="1" si="772"/>
        <v>0</v>
      </c>
      <c r="GY94" s="19">
        <f t="shared" ca="1" si="772"/>
        <v>0</v>
      </c>
      <c r="GZ94" s="19">
        <f t="shared" ca="1" si="772"/>
        <v>0</v>
      </c>
      <c r="HA94" s="19">
        <f t="shared" ca="1" si="772"/>
        <v>0</v>
      </c>
      <c r="HB94" s="19">
        <f t="shared" ca="1" si="772"/>
        <v>0</v>
      </c>
      <c r="HC94" s="19">
        <f t="shared" ca="1" si="772"/>
        <v>0</v>
      </c>
      <c r="HD94" s="19">
        <f t="shared" ca="1" si="772"/>
        <v>0</v>
      </c>
      <c r="HE94" s="19">
        <f t="shared" ca="1" si="772"/>
        <v>0</v>
      </c>
      <c r="HF94" s="19">
        <f t="shared" ca="1" si="772"/>
        <v>0</v>
      </c>
      <c r="HG94" s="19">
        <f t="shared" ca="1" si="772"/>
        <v>0</v>
      </c>
      <c r="HH94" s="19">
        <f t="shared" ca="1" si="772"/>
        <v>0</v>
      </c>
      <c r="HI94" s="19">
        <f t="shared" ca="1" si="772"/>
        <v>0</v>
      </c>
      <c r="HJ94" s="19">
        <f t="shared" ca="1" si="772"/>
        <v>0</v>
      </c>
      <c r="HK94" s="19">
        <f t="shared" ca="1" si="772"/>
        <v>0</v>
      </c>
      <c r="HL94" s="19">
        <f t="shared" ca="1" si="772"/>
        <v>0</v>
      </c>
      <c r="HM94" s="19">
        <f t="shared" ca="1" si="772"/>
        <v>0</v>
      </c>
      <c r="HN94" s="19">
        <f t="shared" ca="1" si="772"/>
        <v>0</v>
      </c>
      <c r="HO94" s="19">
        <f t="shared" ca="1" si="772"/>
        <v>0</v>
      </c>
      <c r="HP94" s="19">
        <f t="shared" ca="1" si="772"/>
        <v>0</v>
      </c>
      <c r="HQ94" s="19">
        <f t="shared" ca="1" si="771"/>
        <v>0</v>
      </c>
      <c r="HR94" s="19">
        <f t="shared" ca="1" si="771"/>
        <v>0</v>
      </c>
      <c r="HS94" s="19">
        <f t="shared" ca="1" si="771"/>
        <v>0</v>
      </c>
      <c r="HT94" s="19">
        <f t="shared" ca="1" si="771"/>
        <v>0</v>
      </c>
      <c r="HU94" s="19">
        <f t="shared" ca="1" si="771"/>
        <v>0</v>
      </c>
      <c r="HV94" s="19">
        <f t="shared" ca="1" si="771"/>
        <v>0</v>
      </c>
      <c r="HW94" s="19">
        <f t="shared" ca="1" si="771"/>
        <v>0</v>
      </c>
      <c r="HX94" s="19">
        <f t="shared" ca="1" si="771"/>
        <v>0</v>
      </c>
      <c r="HY94" s="19">
        <f t="shared" ca="1" si="771"/>
        <v>0</v>
      </c>
      <c r="HZ94" s="19">
        <f t="shared" ca="1" si="771"/>
        <v>0</v>
      </c>
      <c r="IA94" s="19">
        <f t="shared" ca="1" si="771"/>
        <v>0</v>
      </c>
      <c r="IB94" s="19">
        <f t="shared" ca="1" si="771"/>
        <v>0</v>
      </c>
      <c r="IC94" s="19">
        <f t="shared" ca="1" si="771"/>
        <v>0</v>
      </c>
      <c r="ID94" s="19">
        <f t="shared" ca="1" si="771"/>
        <v>0</v>
      </c>
      <c r="IE94" s="5">
        <f t="shared" ca="1" si="735"/>
        <v>67</v>
      </c>
      <c r="IF94" s="9"/>
      <c r="IG94" s="5">
        <f t="shared" ca="1" si="736"/>
        <v>1</v>
      </c>
      <c r="IH94" s="5" t="b">
        <f t="shared" ca="1" si="736"/>
        <v>0</v>
      </c>
      <c r="II94" s="19">
        <f t="shared" ca="1" si="737"/>
        <v>0</v>
      </c>
      <c r="IJ94" s="5">
        <f t="shared" ca="1" si="736"/>
        <v>55</v>
      </c>
      <c r="IK94" s="19">
        <f t="shared" ca="1" si="737"/>
        <v>1</v>
      </c>
      <c r="IL94" s="19">
        <f t="shared" ca="1" si="737"/>
        <v>0</v>
      </c>
      <c r="IM94" s="19">
        <f t="shared" ca="1" si="737"/>
        <v>0</v>
      </c>
      <c r="IN94" s="19">
        <f t="shared" ca="1" si="737"/>
        <v>0</v>
      </c>
      <c r="IO94" s="19">
        <f t="shared" ca="1" si="737"/>
        <v>0</v>
      </c>
      <c r="IP94" s="19">
        <f t="shared" ca="1" si="737"/>
        <v>0</v>
      </c>
      <c r="IQ94" s="19">
        <f t="shared" ca="1" si="737"/>
        <v>0</v>
      </c>
      <c r="IR94" s="19">
        <f t="shared" ca="1" si="737"/>
        <v>0</v>
      </c>
      <c r="IS94" s="19">
        <f t="shared" ca="1" si="737"/>
        <v>0</v>
      </c>
      <c r="IT94" s="19">
        <f t="shared" ca="1" si="737"/>
        <v>0</v>
      </c>
      <c r="IU94" s="19">
        <f t="shared" ca="1" si="737"/>
        <v>0</v>
      </c>
      <c r="IV94" s="19">
        <f t="shared" ca="1" si="737"/>
        <v>0</v>
      </c>
      <c r="IW94" s="19">
        <f t="shared" ca="1" si="737"/>
        <v>0</v>
      </c>
      <c r="IX94" s="19">
        <f t="shared" ca="1" si="737"/>
        <v>0</v>
      </c>
      <c r="IY94" s="19">
        <f t="shared" ca="1" si="737"/>
        <v>0</v>
      </c>
      <c r="IZ94" s="19">
        <f t="shared" ca="1" si="737"/>
        <v>0</v>
      </c>
      <c r="JA94" s="19">
        <f t="shared" ca="1" si="737"/>
        <v>0</v>
      </c>
      <c r="JB94" s="19">
        <f t="shared" ca="1" si="737"/>
        <v>0</v>
      </c>
      <c r="JC94" s="19">
        <f t="shared" ca="1" si="737"/>
        <v>0</v>
      </c>
      <c r="JD94" s="19">
        <f t="shared" ca="1" si="737"/>
        <v>0</v>
      </c>
      <c r="JE94" s="19">
        <f t="shared" ca="1" si="737"/>
        <v>0</v>
      </c>
      <c r="JF94" s="19">
        <f t="shared" ca="1" si="737"/>
        <v>0</v>
      </c>
      <c r="JG94" s="19">
        <f t="shared" ca="1" si="737"/>
        <v>1</v>
      </c>
      <c r="JH94" s="19">
        <f t="shared" ca="1" si="737"/>
        <v>0</v>
      </c>
      <c r="JI94" s="19">
        <f t="shared" ca="1" si="737"/>
        <v>1</v>
      </c>
      <c r="JJ94" s="9"/>
      <c r="JK94" s="5" t="b">
        <f t="shared" ca="1" si="738"/>
        <v>0</v>
      </c>
      <c r="JL94" s="5" t="b">
        <f t="shared" ca="1" si="739"/>
        <v>0</v>
      </c>
      <c r="JM94" s="5" t="b">
        <f t="shared" ca="1" si="739"/>
        <v>0</v>
      </c>
      <c r="JN94" s="5" t="b">
        <f t="shared" ca="1" si="739"/>
        <v>1</v>
      </c>
      <c r="JO94" s="144">
        <f t="shared" ca="1" si="757"/>
        <v>1</v>
      </c>
      <c r="JP94" s="144">
        <f t="shared" ca="1" si="757"/>
        <v>1</v>
      </c>
      <c r="JQ94" s="19" t="str">
        <f t="shared" ca="1" si="758"/>
        <v>-</v>
      </c>
      <c r="JR94" s="19" t="str">
        <f t="shared" ca="1" si="758"/>
        <v>-</v>
      </c>
      <c r="JS94" s="19" t="str">
        <f t="shared" ca="1" si="758"/>
        <v>-</v>
      </c>
      <c r="JT94" s="19" t="str">
        <f t="shared" ca="1" si="758"/>
        <v>-</v>
      </c>
      <c r="JU94" s="19">
        <f t="shared" ca="1" si="758"/>
        <v>1</v>
      </c>
      <c r="JV94" s="19">
        <f t="shared" ca="1" si="758"/>
        <v>0.66</v>
      </c>
      <c r="JW94" s="19" t="str">
        <f t="shared" ca="1" si="758"/>
        <v>-</v>
      </c>
      <c r="JX94" s="5" t="b" cm="1">
        <f t="array" aca="1" ref="JX94" ca="1">IF(OR(JY94:KF94&lt;&gt;"-"),TRUE,"-")</f>
        <v>1</v>
      </c>
      <c r="JY94" s="237">
        <f t="shared" ca="1" si="769"/>
        <v>2</v>
      </c>
      <c r="JZ94" s="237">
        <f t="shared" ca="1" si="769"/>
        <v>2</v>
      </c>
      <c r="KA94" s="237">
        <f t="shared" ca="1" si="769"/>
        <v>2</v>
      </c>
      <c r="KB94" s="237">
        <f t="shared" ca="1" si="769"/>
        <v>2</v>
      </c>
      <c r="KC94" s="237">
        <f t="shared" ca="1" si="769"/>
        <v>2</v>
      </c>
      <c r="KD94" s="237">
        <f t="shared" ca="1" si="769"/>
        <v>2</v>
      </c>
      <c r="KE94" s="237">
        <f t="shared" ca="1" si="769"/>
        <v>2</v>
      </c>
      <c r="KF94" s="237">
        <f t="shared" ca="1" si="769"/>
        <v>2</v>
      </c>
      <c r="KG94" s="5" t="str">
        <f t="array" aca="1" ref="KG94" ca="1">IF(OR(KH94:KN94&lt;&gt;"-"),TRUE,"-")</f>
        <v>-</v>
      </c>
      <c r="KH94" s="19" t="str">
        <f t="shared" ca="1" si="760"/>
        <v>-</v>
      </c>
      <c r="KI94" s="19" t="str">
        <f t="shared" ca="1" si="760"/>
        <v>-</v>
      </c>
      <c r="KJ94" s="19" t="str">
        <f t="shared" ca="1" si="760"/>
        <v>-</v>
      </c>
      <c r="KK94" s="19" t="str">
        <f t="shared" ca="1" si="760"/>
        <v>-</v>
      </c>
      <c r="KL94" s="19" t="str">
        <f t="shared" ca="1" si="760"/>
        <v>-</v>
      </c>
      <c r="KM94" s="19" t="str">
        <f t="shared" ca="1" si="760"/>
        <v>-</v>
      </c>
      <c r="KN94" s="19" t="str">
        <f t="shared" ca="1" si="760"/>
        <v>-</v>
      </c>
      <c r="KO94" s="19" t="b">
        <f t="shared" ca="1" si="760"/>
        <v>0</v>
      </c>
      <c r="KP94" s="144">
        <f t="shared" ca="1" si="741"/>
        <v>2</v>
      </c>
      <c r="KQ94" s="19">
        <f t="shared" ca="1" si="760"/>
        <v>2</v>
      </c>
      <c r="KR94" s="19" t="b">
        <f t="shared" ca="1" si="760"/>
        <v>0</v>
      </c>
      <c r="KS94" s="19" t="str">
        <f t="shared" ca="1" si="760"/>
        <v>-</v>
      </c>
      <c r="KT94" s="5" t="str">
        <f t="shared" ca="1" si="742"/>
        <v>-</v>
      </c>
      <c r="KU94" s="5" t="str">
        <f t="shared" ca="1" si="742"/>
        <v>-</v>
      </c>
      <c r="KV94" s="5" t="str">
        <f t="shared" ca="1" si="742"/>
        <v>-</v>
      </c>
      <c r="KW94" s="5" t="str">
        <f t="shared" ca="1" si="742"/>
        <v>-</v>
      </c>
      <c r="KX94" s="19" t="b">
        <f t="shared" ca="1" si="761"/>
        <v>0</v>
      </c>
      <c r="KY94" s="19" t="str">
        <f t="shared" ca="1" si="761"/>
        <v>-</v>
      </c>
      <c r="KZ94" s="19" t="str">
        <f t="shared" ca="1" si="761"/>
        <v>-</v>
      </c>
      <c r="LA94" s="19" t="b">
        <f t="shared" ca="1" si="761"/>
        <v>1</v>
      </c>
      <c r="LB94" s="19">
        <f t="shared" ca="1" si="761"/>
        <v>0.75</v>
      </c>
      <c r="LC94" s="19">
        <f t="shared" ca="1" si="761"/>
        <v>0.75</v>
      </c>
      <c r="LD94" s="19">
        <f t="shared" ca="1" si="761"/>
        <v>0.99</v>
      </c>
      <c r="LE94" s="19">
        <f t="shared" ca="1" si="761"/>
        <v>0.5</v>
      </c>
      <c r="LF94" s="19">
        <f t="shared" ca="1" si="761"/>
        <v>0</v>
      </c>
      <c r="LG94" s="19">
        <f t="shared" ca="1" si="761"/>
        <v>0</v>
      </c>
      <c r="LH94" s="19" t="str">
        <f t="shared" ca="1" si="761"/>
        <v>-</v>
      </c>
      <c r="LI94" s="19" t="str">
        <f t="shared" ca="1" si="761"/>
        <v>-</v>
      </c>
      <c r="LJ94" s="19" t="str">
        <f t="shared" ca="1" si="761"/>
        <v>-</v>
      </c>
      <c r="LK94" s="5">
        <f t="shared" ca="1" si="744"/>
        <v>1</v>
      </c>
      <c r="LL94" s="9"/>
      <c r="LM94" s="19">
        <f t="shared" ca="1" si="761"/>
        <v>70</v>
      </c>
      <c r="LN94" s="19">
        <f t="shared" ca="1" si="745"/>
        <v>50</v>
      </c>
      <c r="LO94" s="19">
        <f t="shared" ca="1" si="745"/>
        <v>80</v>
      </c>
      <c r="LP94" s="19">
        <f t="shared" ca="1" si="745"/>
        <v>50</v>
      </c>
      <c r="LQ94" s="5" t="b" cm="1">
        <f t="array" aca="1" ref="LQ94" ca="1">INDEX(i.meatgrid,$Q94,LQ$7)</f>
        <v>1</v>
      </c>
      <c r="LR94" s="5" t="b" cm="1">
        <f t="array" aca="1" ref="LR94" ca="1">INDEX(i.meatgrid,$Q94,LR$7)</f>
        <v>0</v>
      </c>
      <c r="LS94" s="5" t="str" cm="1">
        <f t="array" aca="1" ref="LS94" ca="1">INDEX(i.meatgrid,$Q94,LS$7)</f>
        <v>-</v>
      </c>
      <c r="LT94" s="5" t="str" cm="1">
        <f t="array" aca="1" ref="LT94" ca="1">INDEX(i.meatgrid,$Q94,LT$7)</f>
        <v>-</v>
      </c>
      <c r="LU94" s="19">
        <f t="shared" ca="1" si="746"/>
        <v>1</v>
      </c>
      <c r="LV94" s="5">
        <f t="shared" ca="1" si="747"/>
        <v>1</v>
      </c>
      <c r="LW94" s="5" cm="1">
        <f t="array" aca="1" ref="LW94" ca="1">INDEX(i.meatgrid,$Q94,LW$7)</f>
        <v>0</v>
      </c>
      <c r="LX94" s="5" cm="1">
        <f t="array" aca="1" ref="LX94" ca="1">INDEX(i.meatgrid,$Q94,LX$7)</f>
        <v>0</v>
      </c>
      <c r="LY94" s="5" cm="1">
        <f t="array" aca="1" ref="LY94" ca="1">INDEX(i.meatgrid,$Q94,LY$7)</f>
        <v>0</v>
      </c>
      <c r="LZ94" s="5" cm="1">
        <f t="array" aca="1" ref="LZ94" ca="1">INDEX(i.meatgrid,$Q94,LZ$7)</f>
        <v>0</v>
      </c>
      <c r="MA94" s="5" cm="1">
        <f t="array" aca="1" ref="MA94" ca="1">INDEX(i.meatgrid,$Q94,MA$7)</f>
        <v>0</v>
      </c>
      <c r="MB94" s="5" cm="1">
        <f t="array" aca="1" ref="MB94" ca="1">INDEX(i.meatgrid,$Q94,MB$7)</f>
        <v>1</v>
      </c>
      <c r="MC94" s="5" cm="1">
        <f t="array" aca="1" ref="MC94" ca="1">INDEX(i.meatgrid,$Q94,MC$7)</f>
        <v>1</v>
      </c>
      <c r="MD94" s="5" cm="1">
        <f t="array" aca="1" ref="MD94" ca="1">INDEX(i.meatgrid,$Q94,MD$7)</f>
        <v>1</v>
      </c>
      <c r="ME94" s="19">
        <f t="shared" ca="1" si="748"/>
        <v>1</v>
      </c>
      <c r="MF94" s="9"/>
      <c r="MG94" s="19" t="b">
        <f t="shared" ca="1" si="749"/>
        <v>0</v>
      </c>
      <c r="MH94" s="19" t="b">
        <f t="shared" ca="1" si="749"/>
        <v>0</v>
      </c>
      <c r="MI94" s="19">
        <f t="shared" ca="1" si="749"/>
        <v>1</v>
      </c>
      <c r="MJ94" s="19">
        <f t="shared" ca="1" si="749"/>
        <v>0.75</v>
      </c>
      <c r="MK94" s="19">
        <f t="shared" ca="1" si="749"/>
        <v>0.75</v>
      </c>
      <c r="ML94" s="19">
        <f t="shared" ca="1" si="749"/>
        <v>0.8</v>
      </c>
      <c r="MM94" s="19">
        <f t="shared" ca="1" si="749"/>
        <v>0.82499999999999996</v>
      </c>
      <c r="MN94" s="19">
        <f t="shared" ca="1" si="749"/>
        <v>0.875</v>
      </c>
      <c r="MO94" s="19">
        <f t="shared" ca="1" si="749"/>
        <v>0.9</v>
      </c>
      <c r="MP94" s="19">
        <f t="shared" ca="1" si="749"/>
        <v>1</v>
      </c>
      <c r="MQ94" s="19">
        <f t="shared" ca="1" si="749"/>
        <v>0.875</v>
      </c>
      <c r="MR94" s="19" t="b">
        <f t="shared" ca="1" si="749"/>
        <v>1</v>
      </c>
      <c r="MS94" s="19">
        <f t="shared" ca="1" si="749"/>
        <v>74.989999999999995</v>
      </c>
      <c r="MT94" s="19" t="str">
        <f t="shared" ca="1" si="749"/>
        <v>-</v>
      </c>
      <c r="MU94" s="19" t="str">
        <f t="shared" ca="1" si="749"/>
        <v>-</v>
      </c>
      <c r="MV94" s="19" t="str">
        <f t="shared" ca="1" si="749"/>
        <v>-</v>
      </c>
      <c r="MW94" s="19" t="str">
        <f t="shared" ca="1" si="750"/>
        <v>-</v>
      </c>
      <c r="MX94" s="19" t="str">
        <f t="shared" ca="1" si="750"/>
        <v>-</v>
      </c>
      <c r="MY94" s="19" t="str">
        <f t="shared" ca="1" si="750"/>
        <v>-</v>
      </c>
      <c r="MZ94" s="19" t="str">
        <f t="shared" ca="1" si="750"/>
        <v>-</v>
      </c>
      <c r="NA94" s="19">
        <f t="shared" ca="1" si="750"/>
        <v>36.99</v>
      </c>
      <c r="NB94" s="19">
        <f t="shared" ca="1" si="750"/>
        <v>36.99</v>
      </c>
      <c r="NC94" s="19" t="str">
        <f t="shared" ca="1" si="750"/>
        <v>-</v>
      </c>
      <c r="ND94" s="19" t="str">
        <f t="shared" ca="1" si="750"/>
        <v>-</v>
      </c>
      <c r="NE94" s="19" t="str">
        <f t="shared" ca="1" si="750"/>
        <v>-</v>
      </c>
      <c r="NF94" s="19" t="str">
        <f t="shared" ca="1" si="750"/>
        <v>-</v>
      </c>
      <c r="NG94" s="19" t="str">
        <f t="shared" ca="1" si="750"/>
        <v>-</v>
      </c>
      <c r="NH94" s="19">
        <f t="shared" ca="1" si="750"/>
        <v>49.99</v>
      </c>
      <c r="NI94" s="19">
        <f t="shared" ca="1" si="750"/>
        <v>49.99</v>
      </c>
      <c r="NJ94" s="19">
        <f t="shared" ca="1" si="750"/>
        <v>49.99</v>
      </c>
      <c r="NK94" s="19">
        <f t="shared" ca="1" si="750"/>
        <v>49.99</v>
      </c>
      <c r="NL94" s="19">
        <f t="shared" ca="1" si="750"/>
        <v>49.99</v>
      </c>
      <c r="NM94" s="19">
        <f t="shared" ca="1" si="750"/>
        <v>49.99</v>
      </c>
      <c r="NN94" s="19">
        <f t="shared" ca="1" si="750"/>
        <v>49.99</v>
      </c>
      <c r="NO94" s="19">
        <f t="shared" ca="1" si="750"/>
        <v>49.99</v>
      </c>
      <c r="NP94" s="19">
        <f t="shared" ca="1" si="750"/>
        <v>412.99</v>
      </c>
      <c r="NQ94" s="19">
        <f t="shared" ca="1" si="750"/>
        <v>412.99</v>
      </c>
      <c r="NR94" s="19" t="str">
        <f t="shared" ca="1" si="750"/>
        <v>-</v>
      </c>
      <c r="NS94" s="19" t="str">
        <f t="shared" ca="1" si="750"/>
        <v>-</v>
      </c>
      <c r="NT94" s="19" t="str">
        <f t="shared" ca="1" si="750"/>
        <v>-</v>
      </c>
      <c r="NU94" s="19" t="str">
        <f t="shared" ca="1" si="750"/>
        <v>-</v>
      </c>
      <c r="NV94" s="19" t="str">
        <f t="shared" ca="1" si="750"/>
        <v>-</v>
      </c>
      <c r="NW94" s="19">
        <f t="shared" ca="1" si="750"/>
        <v>6.8900000000000006</v>
      </c>
      <c r="NX94" s="19">
        <f t="shared" ca="1" si="750"/>
        <v>6.8900000000000006</v>
      </c>
      <c r="NY94" s="19">
        <f t="shared" ref="NY94:OL94" ca="1" si="773">OFFSET(NY$5,$B94,0)</f>
        <v>6.8900000000000006</v>
      </c>
      <c r="NZ94" s="19">
        <f t="shared" ca="1" si="773"/>
        <v>6.8900000000000006</v>
      </c>
      <c r="OA94" s="19">
        <f t="shared" ca="1" si="773"/>
        <v>6.8900000000000006</v>
      </c>
      <c r="OB94" s="19">
        <f t="shared" ca="1" si="773"/>
        <v>6.8900000000000006</v>
      </c>
      <c r="OC94" s="19">
        <f t="shared" ca="1" si="773"/>
        <v>6.8900000000000006</v>
      </c>
      <c r="OD94" s="19">
        <f t="shared" ca="1" si="773"/>
        <v>6.8900000000000006</v>
      </c>
      <c r="OE94" s="19">
        <f t="shared" ca="1" si="773"/>
        <v>346.99</v>
      </c>
      <c r="OF94" s="19">
        <f t="shared" ca="1" si="773"/>
        <v>346.99</v>
      </c>
      <c r="OG94" s="19" t="str">
        <f t="shared" ca="1" si="773"/>
        <v>-</v>
      </c>
      <c r="OH94" s="19" t="str">
        <f t="shared" ca="1" si="773"/>
        <v>-</v>
      </c>
      <c r="OI94" s="19" t="str">
        <f t="shared" ca="1" si="773"/>
        <v>-</v>
      </c>
      <c r="OJ94" s="19" t="str">
        <f t="shared" ca="1" si="773"/>
        <v>-</v>
      </c>
      <c r="OK94" s="19" t="str">
        <f t="shared" ca="1" si="773"/>
        <v>-</v>
      </c>
      <c r="OL94" s="19">
        <f t="shared" ca="1" si="773"/>
        <v>0</v>
      </c>
      <c r="OM94" s="24">
        <v>0</v>
      </c>
    </row>
    <row r="95" spans="1:403" outlineLevel="2">
      <c r="A95" s="21">
        <f t="shared" si="156"/>
        <v>90</v>
      </c>
      <c r="B95" s="222">
        <f t="shared" ca="1" si="762"/>
        <v>85</v>
      </c>
      <c r="C95">
        <v>205</v>
      </c>
      <c r="D95" s="549" t="str">
        <f t="shared" ca="1" si="711"/>
        <v>GSM</v>
      </c>
      <c r="E95" s="550" t="b">
        <f t="shared" ref="E95" ca="1" si="774">AND($M95&lt;&gt;3,OR($AC95=0,$M95=4))</f>
        <v>1</v>
      </c>
      <c r="F95" t="b">
        <v>0</v>
      </c>
      <c r="G95" t="b">
        <f t="shared" ca="1" si="713"/>
        <v>1</v>
      </c>
      <c r="H95" s="237">
        <f t="shared" ca="1" si="763"/>
        <v>2</v>
      </c>
      <c r="I95" s="237">
        <f t="shared" ca="1" si="763"/>
        <v>1</v>
      </c>
      <c r="J95" s="237" t="str">
        <f t="shared" ca="1" si="763"/>
        <v/>
      </c>
      <c r="K95" s="237">
        <f t="shared" ca="1" si="763"/>
        <v>2</v>
      </c>
      <c r="L95" s="237">
        <f t="shared" ca="1" si="751"/>
        <v>2</v>
      </c>
      <c r="M95" s="237">
        <f t="shared" ca="1" si="751"/>
        <v>2</v>
      </c>
      <c r="N95" s="237">
        <f t="shared" ca="1" si="763"/>
        <v>3</v>
      </c>
      <c r="O95" s="237">
        <f t="shared" ca="1" si="751"/>
        <v>1</v>
      </c>
      <c r="P95" s="237">
        <f t="shared" ca="1" si="763"/>
        <v>1</v>
      </c>
      <c r="Q95" s="237">
        <f t="shared" ca="1" si="763"/>
        <v>6</v>
      </c>
      <c r="R95" s="237">
        <f t="shared" ca="1" si="763"/>
        <v>1</v>
      </c>
      <c r="S95" s="237">
        <f t="shared" ca="1" si="763"/>
        <v>1</v>
      </c>
      <c r="T95" s="237">
        <f t="shared" ca="1" si="763"/>
        <v>1</v>
      </c>
      <c r="U95" s="275"/>
      <c r="V95" s="275"/>
      <c r="W95" s="237">
        <f t="shared" ca="1" si="752"/>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4"/>
        <v>2</v>
      </c>
      <c r="AH95" s="5">
        <f t="shared" ca="1" si="714"/>
        <v>0</v>
      </c>
      <c r="AI95" s="5">
        <f t="shared" ca="1" si="715"/>
        <v>1</v>
      </c>
      <c r="AJ95">
        <f t="shared" ca="1" si="716"/>
        <v>5</v>
      </c>
      <c r="AK95">
        <v>1</v>
      </c>
      <c r="AL95" s="231" t="str">
        <f ca="1">TEXT(LEFT(OFFSET(AL95,-1,0),5)+1,"00000")&amp;MID(OFFSET(AL95,-1,0),6,FIND(" ",OFFSET(AL95,-1,0),7)-5)
&amp; $D95           &amp; IF($IG95=0," FWM","")&amp;IF($IG95=1," MWM","")&amp;IF($IG95=5," Mat","")&amp;IF($IH95=TRUE,"&amp;BBT","    ")          &amp; " Day"&amp;INDEX(i.DOY,$N95,1)
&amp; " Scan"&amp;TEXT($O95,"0")        &amp;" "&amp; INDEX(DataMaster!$B$98:$B$103,$Q95,0)
&amp; " WP"&amp;TEXT($LU95*100,"000p")           &amp; " MP"&amp;TEXT($LV95*100,"000p")           &amp; " GP"&amp;TEXT($ME95*100,"000p")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4"/>
        <v>-</v>
      </c>
      <c r="AP95" s="237" t="str">
        <f t="shared" ca="1" si="764"/>
        <v>-</v>
      </c>
      <c r="AQ95" s="237" t="str">
        <f t="shared" ca="1" si="764"/>
        <v>-</v>
      </c>
      <c r="AR95" s="237" t="str">
        <f t="shared" ca="1" si="764"/>
        <v>-</v>
      </c>
      <c r="AS95" s="237" t="str">
        <f t="shared" ca="1" si="764"/>
        <v>-</v>
      </c>
      <c r="AT95" s="237" t="str">
        <f t="shared" ca="1" si="764"/>
        <v>-</v>
      </c>
      <c r="AU95" s="237" t="str">
        <f t="shared" ca="1" si="764"/>
        <v>-</v>
      </c>
      <c r="AV95" s="237" t="str">
        <f t="shared" ca="1" si="764"/>
        <v>-</v>
      </c>
      <c r="AW95" s="9"/>
      <c r="AX95" s="5" t="b">
        <f t="shared" ca="1" si="717"/>
        <v>0</v>
      </c>
      <c r="AY95" s="5" t="str">
        <f t="shared" ca="1" si="717"/>
        <v>-</v>
      </c>
      <c r="AZ95" s="5" t="b">
        <f t="shared" ca="1" si="717"/>
        <v>0</v>
      </c>
      <c r="BA95" s="5" t="b">
        <f t="shared" ca="1" si="717"/>
        <v>1</v>
      </c>
      <c r="BB95" s="5" t="b">
        <f t="shared" ca="1" si="717"/>
        <v>1</v>
      </c>
      <c r="BC95" s="144">
        <f t="shared" ca="1" si="717"/>
        <v>0</v>
      </c>
      <c r="BD95" s="19" t="b">
        <f t="shared" ca="1" si="718"/>
        <v>1</v>
      </c>
      <c r="BE95" s="9"/>
      <c r="BF95" s="5" t="str">
        <f t="shared" ca="1" si="719"/>
        <v>-</v>
      </c>
      <c r="BG95" s="19" t="str">
        <f t="shared" ca="1" si="720"/>
        <v>-</v>
      </c>
      <c r="BH95" s="19" t="str">
        <f t="shared" ca="1" si="720"/>
        <v>-</v>
      </c>
      <c r="BI95" s="19" t="str">
        <f t="shared" ca="1" si="720"/>
        <v>-</v>
      </c>
      <c r="BJ95" s="5" t="str">
        <f t="shared" ca="1" si="721"/>
        <v>-</v>
      </c>
      <c r="BK95" s="19" t="str">
        <f t="shared" ca="1" si="722"/>
        <v>-</v>
      </c>
      <c r="BL95" s="5" t="str">
        <f t="shared" ca="1" si="723"/>
        <v>-</v>
      </c>
      <c r="BM95" s="19" t="str">
        <f t="shared" ca="1" si="724"/>
        <v>-</v>
      </c>
      <c r="BN95" s="19" t="str">
        <f t="shared" ca="1" si="724"/>
        <v>-</v>
      </c>
      <c r="BO95" s="19" t="str">
        <f t="shared" ca="1" si="724"/>
        <v>-</v>
      </c>
      <c r="BP95" s="5" t="str">
        <f t="shared" ca="1" si="725"/>
        <v>-</v>
      </c>
      <c r="BQ95" s="9"/>
      <c r="BR95" s="19" t="str">
        <f t="shared" ca="1" si="726"/>
        <v>-</v>
      </c>
      <c r="BS95" s="19" t="str">
        <f t="shared" ca="1" si="726"/>
        <v>-</v>
      </c>
      <c r="BT95" s="19" t="str">
        <f t="shared" ca="1" si="726"/>
        <v>-</v>
      </c>
      <c r="BU95" s="19" t="str">
        <f t="shared" ca="1" si="726"/>
        <v>-</v>
      </c>
      <c r="BV95" s="19" t="str">
        <f t="shared" ca="1" si="726"/>
        <v>-</v>
      </c>
      <c r="BW95" s="19" t="str">
        <f t="shared" ca="1" si="726"/>
        <v>-</v>
      </c>
      <c r="BX95" s="19" t="str">
        <f t="shared" ca="1" si="726"/>
        <v>-</v>
      </c>
      <c r="BY95" s="19" t="str">
        <f t="shared" ca="1" si="726"/>
        <v>-</v>
      </c>
      <c r="BZ95" s="19" t="str">
        <f t="shared" ca="1" si="726"/>
        <v>-</v>
      </c>
      <c r="CA95" s="19" t="str">
        <f t="shared" ca="1" si="726"/>
        <v>-</v>
      </c>
      <c r="CB95" s="9"/>
      <c r="CC95" s="237" t="b">
        <f t="shared" ca="1" si="770"/>
        <v>1</v>
      </c>
      <c r="CD95" s="12" t="b">
        <v>1</v>
      </c>
      <c r="CE95" s="237" t="b">
        <f t="shared" ca="1" si="770"/>
        <v>1</v>
      </c>
      <c r="CF95" s="251">
        <f t="shared" ca="1" si="765"/>
        <v>2236105</v>
      </c>
      <c r="CG95" s="12" t="b">
        <v>1</v>
      </c>
      <c r="CH95" s="12">
        <v>0</v>
      </c>
      <c r="CI95" s="12" t="b">
        <v>0</v>
      </c>
      <c r="CJ95" s="237">
        <f t="shared" ca="1" si="766"/>
        <v>2236106</v>
      </c>
      <c r="CK95" s="19" t="str">
        <f t="shared" ca="1" si="754"/>
        <v>-</v>
      </c>
      <c r="CL95" s="12">
        <v>1</v>
      </c>
      <c r="CM95" s="12">
        <v>1</v>
      </c>
      <c r="CN95" s="9"/>
      <c r="CO95" s="444">
        <f t="shared" ca="1" si="728"/>
        <v>652</v>
      </c>
      <c r="CP95" s="444">
        <f t="shared" ca="1" si="728"/>
        <v>686</v>
      </c>
      <c r="CQ95" s="444">
        <f t="shared" ca="1" si="728"/>
        <v>721</v>
      </c>
      <c r="CR95" s="152">
        <f t="shared" ca="1" si="729"/>
        <v>378</v>
      </c>
      <c r="CS95" s="152">
        <f t="shared" ca="1" si="729"/>
        <v>413</v>
      </c>
      <c r="CT95" s="152">
        <f t="shared" ca="1" si="729"/>
        <v>448</v>
      </c>
      <c r="CU95" s="19" t="str">
        <f t="shared" ca="1" si="730"/>
        <v>-</v>
      </c>
      <c r="CV95" s="19" t="str">
        <f t="shared" ca="1" si="730"/>
        <v>-</v>
      </c>
      <c r="CW95" s="19" t="str">
        <f t="shared" ca="1" si="730"/>
        <v>-</v>
      </c>
      <c r="CX95" s="19" t="str">
        <f t="shared" ca="1" si="730"/>
        <v>-</v>
      </c>
      <c r="CY95" s="19" t="str">
        <f t="shared" ca="1" si="730"/>
        <v>-</v>
      </c>
      <c r="CZ95" s="19" t="b">
        <f t="shared" ca="1" si="730"/>
        <v>1</v>
      </c>
      <c r="DA95" s="19">
        <f t="shared" ca="1" si="730"/>
        <v>0</v>
      </c>
      <c r="DB95" s="19">
        <f t="shared" ca="1" si="730"/>
        <v>0</v>
      </c>
      <c r="DC95" s="19">
        <f t="shared" ca="1" si="730"/>
        <v>0</v>
      </c>
      <c r="DD95" s="19">
        <f t="shared" ca="1" si="730"/>
        <v>0</v>
      </c>
      <c r="DE95" s="19">
        <f t="shared" ca="1" si="730"/>
        <v>0</v>
      </c>
      <c r="DF95" s="19">
        <f t="shared" ca="1" si="730"/>
        <v>0</v>
      </c>
      <c r="DG95" s="19">
        <f t="shared" ca="1" si="730"/>
        <v>0</v>
      </c>
      <c r="DH95" s="19">
        <f t="shared" ca="1" si="730"/>
        <v>0</v>
      </c>
      <c r="DI95" s="19">
        <f t="shared" ca="1" si="730"/>
        <v>0</v>
      </c>
      <c r="DJ95" s="19">
        <f t="shared" ca="1" si="730"/>
        <v>0</v>
      </c>
      <c r="DK95" s="19">
        <f t="shared" ca="1" si="730"/>
        <v>0</v>
      </c>
      <c r="DL95" s="19">
        <f t="shared" ca="1" si="731"/>
        <v>0</v>
      </c>
      <c r="DM95" s="12">
        <v>1</v>
      </c>
      <c r="DN95" s="12">
        <v>1</v>
      </c>
      <c r="DO95" s="19">
        <f t="shared" ca="1" si="767"/>
        <v>0</v>
      </c>
      <c r="DP95" s="19" t="str">
        <f t="shared" ca="1" si="767"/>
        <v>-</v>
      </c>
      <c r="DQ95" s="19" t="str">
        <f t="shared" ca="1" si="767"/>
        <v>-</v>
      </c>
      <c r="DR95" s="19" t="str">
        <f t="shared" ca="1" si="767"/>
        <v>-</v>
      </c>
      <c r="DS95" s="19" t="str">
        <f t="shared" ca="1" si="731"/>
        <v>-</v>
      </c>
      <c r="DT95" s="19" t="str">
        <f t="shared" ca="1" si="731"/>
        <v>-</v>
      </c>
      <c r="DU95" s="19">
        <f t="shared" ca="1" si="731"/>
        <v>0</v>
      </c>
      <c r="DV95" s="19" t="str">
        <f t="shared" ca="1" si="731"/>
        <v>-</v>
      </c>
      <c r="DW95" s="19" t="str">
        <f t="shared" ca="1" si="731"/>
        <v>-</v>
      </c>
      <c r="DX95" s="19" t="str">
        <f t="shared" ca="1" si="731"/>
        <v>-</v>
      </c>
      <c r="DY95" s="19" t="str">
        <f t="shared" ca="1" si="731"/>
        <v>-</v>
      </c>
      <c r="DZ95" s="19" t="str">
        <f t="shared" ca="1" si="731"/>
        <v>-</v>
      </c>
      <c r="EA95" s="19" t="str">
        <f t="shared" ca="1" si="731"/>
        <v>-</v>
      </c>
      <c r="EB95" s="19" t="str">
        <f t="shared" ca="1" si="731"/>
        <v>-</v>
      </c>
      <c r="EC95" s="19" t="str">
        <f t="shared" ca="1" si="731"/>
        <v>-</v>
      </c>
      <c r="ED95" s="19">
        <f t="shared" ca="1" si="731"/>
        <v>0</v>
      </c>
      <c r="EE95" s="19">
        <f t="shared" ca="1" si="731"/>
        <v>0</v>
      </c>
      <c r="EF95" s="19">
        <f t="shared" ca="1" si="731"/>
        <v>0</v>
      </c>
      <c r="EG95" s="124">
        <f t="shared" ref="EG95:EX95" ca="1" si="775">IF(AND($K95=EG$9,$N95=EG$11,$AB95=EG$8,$AI95=EG$12),INDEX(i.FS_Strategy,$AC95+1,$AB95),0)</f>
        <v>0</v>
      </c>
      <c r="EH95" s="124">
        <f t="shared" ca="1" si="775"/>
        <v>0</v>
      </c>
      <c r="EI95" s="124">
        <f t="shared" ca="1" si="775"/>
        <v>0</v>
      </c>
      <c r="EJ95" s="124">
        <f t="shared" ca="1" si="775"/>
        <v>0</v>
      </c>
      <c r="EK95" s="124">
        <f t="shared" ca="1" si="775"/>
        <v>0</v>
      </c>
      <c r="EL95" s="124">
        <f t="shared" ca="1" si="775"/>
        <v>0</v>
      </c>
      <c r="EM95" s="124">
        <f t="shared" ca="1" si="775"/>
        <v>0</v>
      </c>
      <c r="EN95" s="124">
        <f t="shared" ca="1" si="775"/>
        <v>0</v>
      </c>
      <c r="EO95" s="124">
        <f t="shared" ca="1" si="775"/>
        <v>0</v>
      </c>
      <c r="EP95" s="124">
        <f t="shared" ca="1" si="775"/>
        <v>0</v>
      </c>
      <c r="EQ95" s="124">
        <f t="shared" ca="1" si="775"/>
        <v>0</v>
      </c>
      <c r="ER95" s="124">
        <f t="shared" ca="1" si="775"/>
        <v>0</v>
      </c>
      <c r="ES95" s="124">
        <f t="shared" ca="1" si="775"/>
        <v>0</v>
      </c>
      <c r="ET95" s="124">
        <f t="shared" ca="1" si="775"/>
        <v>0</v>
      </c>
      <c r="EU95" s="124">
        <f t="shared" ca="1" si="775"/>
        <v>0</v>
      </c>
      <c r="EV95" s="124">
        <f t="shared" ca="1" si="775"/>
        <v>0</v>
      </c>
      <c r="EW95" s="124">
        <f t="shared" ca="1" si="775"/>
        <v>0</v>
      </c>
      <c r="EX95" s="124">
        <f t="shared" ca="1" si="775"/>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76">IF(AND($K95=FB$9,$N95=FB$11,$AB95=FB$8),INDEX(i.FS_Strategy,$AE95+1,$AB95),0)</f>
        <v>0</v>
      </c>
      <c r="FC95" s="125">
        <f t="shared" ca="1" si="776"/>
        <v>0</v>
      </c>
      <c r="FD95" s="125">
        <f t="shared" ca="1" si="776"/>
        <v>0</v>
      </c>
      <c r="FE95" s="125">
        <f t="shared" ca="1" si="776"/>
        <v>0</v>
      </c>
      <c r="FF95" s="125">
        <f t="shared" ca="1" si="776"/>
        <v>0</v>
      </c>
      <c r="FG95" s="125">
        <f t="shared" ca="1" si="776"/>
        <v>0</v>
      </c>
      <c r="FH95" s="125">
        <f t="shared" ca="1" si="776"/>
        <v>0</v>
      </c>
      <c r="FI95" s="125">
        <f t="shared" ca="1" si="776"/>
        <v>0</v>
      </c>
      <c r="FJ95" s="125">
        <f t="shared" ca="1" si="776"/>
        <v>0</v>
      </c>
      <c r="FK95" s="125">
        <f t="shared" ca="1" si="776"/>
        <v>0</v>
      </c>
      <c r="FL95" s="125">
        <f t="shared" ca="1" si="776"/>
        <v>0</v>
      </c>
      <c r="FM95" s="125">
        <f t="shared" ca="1" si="776"/>
        <v>0</v>
      </c>
      <c r="FN95" s="125">
        <f t="shared" ca="1" si="776"/>
        <v>0</v>
      </c>
      <c r="FO95" s="124">
        <f t="shared" ref="FO95:GF95" ca="1" si="777">IF(AND($K95=FO$9,$N95=FO$11,$AB95=FO$8,$AI95=FO$12),INDEX(i.FS_Strategy,$AC95+1,$AB95),0)</f>
        <v>0</v>
      </c>
      <c r="FP95" s="124">
        <f t="shared" ca="1" si="777"/>
        <v>0</v>
      </c>
      <c r="FQ95" s="124">
        <f t="shared" ca="1" si="777"/>
        <v>0</v>
      </c>
      <c r="FR95" s="124">
        <f t="shared" ca="1" si="777"/>
        <v>0</v>
      </c>
      <c r="FS95" s="124">
        <f t="shared" ca="1" si="777"/>
        <v>0</v>
      </c>
      <c r="FT95" s="124">
        <f t="shared" ca="1" si="777"/>
        <v>0</v>
      </c>
      <c r="FU95" s="124">
        <f t="shared" ca="1" si="777"/>
        <v>0</v>
      </c>
      <c r="FV95" s="124">
        <f t="shared" ca="1" si="777"/>
        <v>0</v>
      </c>
      <c r="FW95" s="124">
        <f t="shared" ca="1" si="777"/>
        <v>0</v>
      </c>
      <c r="FX95" s="124">
        <f t="shared" ca="1" si="777"/>
        <v>0</v>
      </c>
      <c r="FY95" s="124">
        <f t="shared" ca="1" si="777"/>
        <v>0</v>
      </c>
      <c r="FZ95" s="124">
        <f t="shared" ca="1" si="777"/>
        <v>0</v>
      </c>
      <c r="GA95" s="124">
        <f t="shared" ca="1" si="777"/>
        <v>0</v>
      </c>
      <c r="GB95" s="124">
        <f t="shared" ca="1" si="777"/>
        <v>0</v>
      </c>
      <c r="GC95" s="124">
        <f t="shared" ca="1" si="777"/>
        <v>0</v>
      </c>
      <c r="GD95" s="124">
        <f t="shared" ca="1" si="777"/>
        <v>0</v>
      </c>
      <c r="GE95" s="124">
        <f t="shared" ca="1" si="777"/>
        <v>0</v>
      </c>
      <c r="GF95" s="124">
        <f t="shared" ca="1" si="777"/>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78">IF(AND($K95=GJ$9,$N95=GJ$11,$AB95=GJ$8),INDEX(i.FS_Strategy,$AE95+1,$AB95),0)</f>
        <v>0</v>
      </c>
      <c r="GK95" s="125">
        <f t="shared" ca="1" si="778"/>
        <v>0</v>
      </c>
      <c r="GL95" s="125">
        <f t="shared" ca="1" si="778"/>
        <v>0</v>
      </c>
      <c r="GM95" s="125">
        <f t="shared" ca="1" si="778"/>
        <v>0</v>
      </c>
      <c r="GN95" s="125">
        <f t="shared" ca="1" si="778"/>
        <v>0</v>
      </c>
      <c r="GO95" s="125">
        <f t="shared" ca="1" si="778"/>
        <v>0</v>
      </c>
      <c r="GP95" s="125">
        <f t="shared" ca="1" si="778"/>
        <v>0</v>
      </c>
      <c r="GQ95" s="125">
        <f t="shared" ca="1" si="778"/>
        <v>0</v>
      </c>
      <c r="GR95" s="125">
        <f t="shared" ca="1" si="778"/>
        <v>0</v>
      </c>
      <c r="GS95" s="125">
        <f t="shared" ca="1" si="778"/>
        <v>0</v>
      </c>
      <c r="GT95" s="125">
        <f t="shared" ca="1" si="778"/>
        <v>0</v>
      </c>
      <c r="GU95" s="125">
        <f t="shared" ca="1" si="778"/>
        <v>0</v>
      </c>
      <c r="GV95" s="125">
        <f t="shared" ca="1" si="778"/>
        <v>0</v>
      </c>
      <c r="GW95" s="124">
        <f t="shared" ref="GW95:HN95" ca="1" si="779">IF(AND($K95=GW$9,$N95=GW$11,$AB95=GW$8,$AI95=GW$12),INDEX(i.FS_Strategy,$AC95+1,$AB95),0)</f>
        <v>0</v>
      </c>
      <c r="GX95" s="124">
        <f t="shared" ca="1" si="779"/>
        <v>0</v>
      </c>
      <c r="GY95" s="124">
        <f t="shared" ca="1" si="779"/>
        <v>0</v>
      </c>
      <c r="GZ95" s="124">
        <f t="shared" ca="1" si="779"/>
        <v>0</v>
      </c>
      <c r="HA95" s="124">
        <f t="shared" ca="1" si="779"/>
        <v>0</v>
      </c>
      <c r="HB95" s="124">
        <f t="shared" ca="1" si="779"/>
        <v>0</v>
      </c>
      <c r="HC95" s="124">
        <f t="shared" ca="1" si="779"/>
        <v>0</v>
      </c>
      <c r="HD95" s="124">
        <f t="shared" ca="1" si="779"/>
        <v>0</v>
      </c>
      <c r="HE95" s="124">
        <f t="shared" ca="1" si="779"/>
        <v>0</v>
      </c>
      <c r="HF95" s="124">
        <f t="shared" ca="1" si="779"/>
        <v>0</v>
      </c>
      <c r="HG95" s="124">
        <f t="shared" ca="1" si="779"/>
        <v>0</v>
      </c>
      <c r="HH95" s="124">
        <f t="shared" ca="1" si="779"/>
        <v>0</v>
      </c>
      <c r="HI95" s="124">
        <f t="shared" ca="1" si="779"/>
        <v>0</v>
      </c>
      <c r="HJ95" s="124">
        <f t="shared" ca="1" si="779"/>
        <v>0</v>
      </c>
      <c r="HK95" s="124">
        <f t="shared" ca="1" si="779"/>
        <v>0</v>
      </c>
      <c r="HL95" s="124">
        <f t="shared" ca="1" si="779"/>
        <v>0</v>
      </c>
      <c r="HM95" s="124">
        <f t="shared" ca="1" si="779"/>
        <v>0</v>
      </c>
      <c r="HN95" s="124">
        <f t="shared" ca="1" si="779"/>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0">IF(AND($K95=HR$9,$N95=HR$11,$AB95=HR$8),INDEX(i.FS_Strategy,$AE95+1,$AB95),0)</f>
        <v>0</v>
      </c>
      <c r="HS95" s="125">
        <f t="shared" ca="1" si="780"/>
        <v>0</v>
      </c>
      <c r="HT95" s="125">
        <f t="shared" ca="1" si="780"/>
        <v>0</v>
      </c>
      <c r="HU95" s="125">
        <f t="shared" ca="1" si="780"/>
        <v>0</v>
      </c>
      <c r="HV95" s="125">
        <f t="shared" ca="1" si="780"/>
        <v>0</v>
      </c>
      <c r="HW95" s="125">
        <f t="shared" ca="1" si="780"/>
        <v>0</v>
      </c>
      <c r="HX95" s="125">
        <f t="shared" ca="1" si="780"/>
        <v>0</v>
      </c>
      <c r="HY95" s="125">
        <f t="shared" ca="1" si="780"/>
        <v>0</v>
      </c>
      <c r="HZ95" s="125">
        <f t="shared" ca="1" si="780"/>
        <v>0</v>
      </c>
      <c r="IA95" s="125">
        <f t="shared" ca="1" si="780"/>
        <v>0</v>
      </c>
      <c r="IB95" s="125">
        <f t="shared" ca="1" si="780"/>
        <v>0</v>
      </c>
      <c r="IC95" s="125">
        <f t="shared" ca="1" si="780"/>
        <v>0</v>
      </c>
      <c r="ID95" s="125">
        <f t="shared" ca="1" si="780"/>
        <v>0</v>
      </c>
      <c r="IE95" s="5">
        <f t="shared" ca="1" si="735"/>
        <v>67</v>
      </c>
      <c r="IF95" s="9"/>
      <c r="IG95" s="5">
        <f t="shared" ca="1" si="736"/>
        <v>1</v>
      </c>
      <c r="IH95" s="5" t="b">
        <f t="shared" ca="1" si="736"/>
        <v>0</v>
      </c>
      <c r="II95" s="19">
        <f t="shared" ca="1" si="737"/>
        <v>0</v>
      </c>
      <c r="IJ95" s="5">
        <f t="shared" ca="1" si="736"/>
        <v>55</v>
      </c>
      <c r="IK95" s="19">
        <f t="shared" ca="1" si="737"/>
        <v>1</v>
      </c>
      <c r="IL95" s="19">
        <f t="shared" ca="1" si="737"/>
        <v>0</v>
      </c>
      <c r="IM95" s="19">
        <f t="shared" ca="1" si="737"/>
        <v>0</v>
      </c>
      <c r="IN95" s="19">
        <f t="shared" ca="1" si="737"/>
        <v>0</v>
      </c>
      <c r="IO95" s="19">
        <f t="shared" ca="1" si="737"/>
        <v>0</v>
      </c>
      <c r="IP95" s="19">
        <f t="shared" ca="1" si="737"/>
        <v>0</v>
      </c>
      <c r="IQ95" s="19">
        <f t="shared" ca="1" si="737"/>
        <v>0</v>
      </c>
      <c r="IR95" s="19">
        <f t="shared" ca="1" si="737"/>
        <v>0</v>
      </c>
      <c r="IS95" s="19">
        <f t="shared" ca="1" si="737"/>
        <v>0</v>
      </c>
      <c r="IT95" s="19">
        <f t="shared" ca="1" si="737"/>
        <v>0</v>
      </c>
      <c r="IU95" s="19">
        <f t="shared" ca="1" si="737"/>
        <v>0</v>
      </c>
      <c r="IV95" s="19">
        <f t="shared" ca="1" si="737"/>
        <v>0</v>
      </c>
      <c r="IW95" s="19">
        <f t="shared" ca="1" si="737"/>
        <v>0</v>
      </c>
      <c r="IX95" s="19">
        <f t="shared" ca="1" si="737"/>
        <v>0</v>
      </c>
      <c r="IY95" s="19">
        <f t="shared" ca="1" si="737"/>
        <v>0</v>
      </c>
      <c r="IZ95" s="19">
        <f t="shared" ca="1" si="737"/>
        <v>0</v>
      </c>
      <c r="JA95" s="19">
        <f t="shared" ca="1" si="737"/>
        <v>0</v>
      </c>
      <c r="JB95" s="19">
        <f t="shared" ca="1" si="737"/>
        <v>0</v>
      </c>
      <c r="JC95" s="19">
        <f t="shared" ca="1" si="737"/>
        <v>0</v>
      </c>
      <c r="JD95" s="19">
        <f t="shared" ca="1" si="737"/>
        <v>0</v>
      </c>
      <c r="JE95" s="19">
        <f t="shared" ca="1" si="737"/>
        <v>0</v>
      </c>
      <c r="JF95" s="19">
        <f t="shared" ca="1" si="737"/>
        <v>0</v>
      </c>
      <c r="JG95" s="19">
        <f t="shared" ca="1" si="737"/>
        <v>1</v>
      </c>
      <c r="JH95" s="19">
        <f t="shared" ca="1" si="737"/>
        <v>0</v>
      </c>
      <c r="JI95" s="19">
        <f t="shared" ca="1" si="737"/>
        <v>1</v>
      </c>
      <c r="JJ95" s="9"/>
      <c r="JK95" s="5" t="b">
        <f t="shared" ca="1" si="738"/>
        <v>0</v>
      </c>
      <c r="JL95" s="5" t="b">
        <f t="shared" ca="1" si="739"/>
        <v>0</v>
      </c>
      <c r="JM95" s="5" t="b">
        <f t="shared" ca="1" si="739"/>
        <v>0</v>
      </c>
      <c r="JN95" s="5" t="b">
        <f t="shared" ca="1" si="739"/>
        <v>1</v>
      </c>
      <c r="JO95" s="144">
        <f t="shared" ca="1" si="757"/>
        <v>1</v>
      </c>
      <c r="JP95" s="144">
        <f t="shared" ca="1" si="757"/>
        <v>1</v>
      </c>
      <c r="JQ95" s="19" t="str">
        <f t="shared" ca="1" si="758"/>
        <v>-</v>
      </c>
      <c r="JR95" s="19" t="str">
        <f t="shared" ca="1" si="758"/>
        <v>-</v>
      </c>
      <c r="JS95" s="19" t="str">
        <f t="shared" ca="1" si="758"/>
        <v>-</v>
      </c>
      <c r="JT95" s="19" t="str">
        <f t="shared" ca="1" si="758"/>
        <v>-</v>
      </c>
      <c r="JU95" s="19">
        <f t="shared" ca="1" si="758"/>
        <v>1</v>
      </c>
      <c r="JV95" s="19">
        <f t="shared" ca="1" si="758"/>
        <v>0.66</v>
      </c>
      <c r="JW95" s="19" t="str">
        <f t="shared" ca="1" si="758"/>
        <v>-</v>
      </c>
      <c r="JX95" s="5" t="b" cm="1">
        <f t="array" aca="1" ref="JX95" ca="1">IF(OR(JY95:KF95&lt;&gt;"-"),TRUE,"-")</f>
        <v>1</v>
      </c>
      <c r="JY95" s="237">
        <f t="shared" ca="1" si="769"/>
        <v>2</v>
      </c>
      <c r="JZ95" s="237">
        <f t="shared" ca="1" si="769"/>
        <v>2</v>
      </c>
      <c r="KA95" s="237">
        <f t="shared" ca="1" si="769"/>
        <v>2</v>
      </c>
      <c r="KB95" s="237">
        <f t="shared" ca="1" si="769"/>
        <v>2</v>
      </c>
      <c r="KC95" s="237">
        <f t="shared" ca="1" si="769"/>
        <v>2</v>
      </c>
      <c r="KD95" s="237">
        <f t="shared" ca="1" si="769"/>
        <v>2</v>
      </c>
      <c r="KE95" s="237">
        <f t="shared" ca="1" si="769"/>
        <v>2</v>
      </c>
      <c r="KF95" s="237">
        <f t="shared" ca="1" si="769"/>
        <v>2</v>
      </c>
      <c r="KG95" s="5" t="str">
        <f t="array" aca="1" ref="KG95" ca="1">IF(OR(KH95:KN95&lt;&gt;"-"),TRUE,"-")</f>
        <v>-</v>
      </c>
      <c r="KH95" s="19" t="str">
        <f t="shared" ca="1" si="760"/>
        <v>-</v>
      </c>
      <c r="KI95" s="19" t="str">
        <f t="shared" ca="1" si="760"/>
        <v>-</v>
      </c>
      <c r="KJ95" s="19" t="str">
        <f t="shared" ca="1" si="760"/>
        <v>-</v>
      </c>
      <c r="KK95" s="19" t="str">
        <f t="shared" ca="1" si="760"/>
        <v>-</v>
      </c>
      <c r="KL95" s="19" t="str">
        <f t="shared" ca="1" si="760"/>
        <v>-</v>
      </c>
      <c r="KM95" s="19" t="str">
        <f t="shared" ca="1" si="760"/>
        <v>-</v>
      </c>
      <c r="KN95" s="19" t="str">
        <f t="shared" ca="1" si="760"/>
        <v>-</v>
      </c>
      <c r="KO95" s="19" t="b">
        <f t="shared" ca="1" si="760"/>
        <v>0</v>
      </c>
      <c r="KP95" s="144">
        <f t="shared" ca="1" si="741"/>
        <v>2</v>
      </c>
      <c r="KQ95" s="19">
        <f t="shared" ca="1" si="760"/>
        <v>2</v>
      </c>
      <c r="KR95" s="19" t="b">
        <f t="shared" ca="1" si="760"/>
        <v>0</v>
      </c>
      <c r="KS95" s="19" t="str">
        <f t="shared" ca="1" si="760"/>
        <v>-</v>
      </c>
      <c r="KT95" s="5" t="str">
        <f t="shared" ca="1" si="742"/>
        <v>-</v>
      </c>
      <c r="KU95" s="5" t="str">
        <f t="shared" ca="1" si="742"/>
        <v>-</v>
      </c>
      <c r="KV95" s="5" t="str">
        <f t="shared" ca="1" si="742"/>
        <v>-</v>
      </c>
      <c r="KW95" s="5" t="str">
        <f t="shared" ca="1" si="742"/>
        <v>-</v>
      </c>
      <c r="KX95" s="19" t="b">
        <f t="shared" ca="1" si="761"/>
        <v>0</v>
      </c>
      <c r="KY95" s="19" t="str">
        <f t="shared" ca="1" si="761"/>
        <v>-</v>
      </c>
      <c r="KZ95" s="19" t="str">
        <f t="shared" ca="1" si="761"/>
        <v>-</v>
      </c>
      <c r="LA95" s="19" t="b">
        <f t="shared" ca="1" si="761"/>
        <v>1</v>
      </c>
      <c r="LB95" s="19">
        <f t="shared" ca="1" si="761"/>
        <v>0.75</v>
      </c>
      <c r="LC95" s="19">
        <f t="shared" ca="1" si="761"/>
        <v>0.75</v>
      </c>
      <c r="LD95" s="19">
        <f t="shared" ca="1" si="761"/>
        <v>0.99</v>
      </c>
      <c r="LE95" s="19">
        <f t="shared" ca="1" si="761"/>
        <v>0.5</v>
      </c>
      <c r="LF95" s="19">
        <f t="shared" ca="1" si="761"/>
        <v>0</v>
      </c>
      <c r="LG95" s="19">
        <f t="shared" ca="1" si="761"/>
        <v>0</v>
      </c>
      <c r="LH95" s="19" t="str">
        <f t="shared" ca="1" si="761"/>
        <v>-</v>
      </c>
      <c r="LI95" s="19" t="str">
        <f t="shared" ca="1" si="761"/>
        <v>-</v>
      </c>
      <c r="LJ95" s="19" t="str">
        <f t="shared" ca="1" si="761"/>
        <v>-</v>
      </c>
      <c r="LK95" s="5">
        <f t="shared" ca="1" si="744"/>
        <v>1</v>
      </c>
      <c r="LL95" s="9"/>
      <c r="LM95" s="19">
        <f t="shared" ca="1" si="761"/>
        <v>70</v>
      </c>
      <c r="LN95" s="19">
        <f t="shared" ca="1" si="745"/>
        <v>50</v>
      </c>
      <c r="LO95" s="19">
        <f t="shared" ca="1" si="745"/>
        <v>80</v>
      </c>
      <c r="LP95" s="19">
        <f t="shared" ca="1" si="745"/>
        <v>50</v>
      </c>
      <c r="LQ95" s="5" t="b" cm="1">
        <f t="array" aca="1" ref="LQ95" ca="1">INDEX(i.meatgrid,$Q95,LQ$7)</f>
        <v>1</v>
      </c>
      <c r="LR95" s="5" t="b" cm="1">
        <f t="array" aca="1" ref="LR95" ca="1">INDEX(i.meatgrid,$Q95,LR$7)</f>
        <v>0</v>
      </c>
      <c r="LS95" s="5" t="str" cm="1">
        <f t="array" aca="1" ref="LS95" ca="1">INDEX(i.meatgrid,$Q95,LS$7)</f>
        <v>-</v>
      </c>
      <c r="LT95" s="5" t="str" cm="1">
        <f t="array" aca="1" ref="LT95" ca="1">INDEX(i.meatgrid,$Q95,LT$7)</f>
        <v>-</v>
      </c>
      <c r="LU95" s="19">
        <f t="shared" ca="1" si="746"/>
        <v>1</v>
      </c>
      <c r="LV95" s="5">
        <f t="shared" ca="1" si="747"/>
        <v>1</v>
      </c>
      <c r="LW95" s="5" cm="1">
        <f t="array" aca="1" ref="LW95" ca="1">INDEX(i.meatgrid,$Q95,LW$7)</f>
        <v>0</v>
      </c>
      <c r="LX95" s="5" cm="1">
        <f t="array" aca="1" ref="LX95" ca="1">INDEX(i.meatgrid,$Q95,LX$7)</f>
        <v>0</v>
      </c>
      <c r="LY95" s="5" cm="1">
        <f t="array" aca="1" ref="LY95" ca="1">INDEX(i.meatgrid,$Q95,LY$7)</f>
        <v>0</v>
      </c>
      <c r="LZ95" s="5" cm="1">
        <f t="array" aca="1" ref="LZ95" ca="1">INDEX(i.meatgrid,$Q95,LZ$7)</f>
        <v>0</v>
      </c>
      <c r="MA95" s="5" cm="1">
        <f t="array" aca="1" ref="MA95" ca="1">INDEX(i.meatgrid,$Q95,MA$7)</f>
        <v>0</v>
      </c>
      <c r="MB95" s="5" cm="1">
        <f t="array" aca="1" ref="MB95" ca="1">INDEX(i.meatgrid,$Q95,MB$7)</f>
        <v>1</v>
      </c>
      <c r="MC95" s="5" cm="1">
        <f t="array" aca="1" ref="MC95" ca="1">INDEX(i.meatgrid,$Q95,MC$7)</f>
        <v>1</v>
      </c>
      <c r="MD95" s="5" cm="1">
        <f t="array" aca="1" ref="MD95" ca="1">INDEX(i.meatgrid,$Q95,MD$7)</f>
        <v>1</v>
      </c>
      <c r="ME95" s="19">
        <f t="shared" ca="1" si="748"/>
        <v>1</v>
      </c>
      <c r="MF95" s="9"/>
      <c r="MG95" s="19" t="b">
        <f t="shared" ca="1" si="749"/>
        <v>0</v>
      </c>
      <c r="MH95" s="19" t="b">
        <f t="shared" ca="1" si="749"/>
        <v>0</v>
      </c>
      <c r="MI95" s="19">
        <f t="shared" ca="1" si="749"/>
        <v>1</v>
      </c>
      <c r="MJ95" s="19">
        <f t="shared" ca="1" si="749"/>
        <v>0.75</v>
      </c>
      <c r="MK95" s="19">
        <f t="shared" ca="1" si="749"/>
        <v>0.75</v>
      </c>
      <c r="ML95" s="19">
        <f t="shared" ca="1" si="749"/>
        <v>0.8</v>
      </c>
      <c r="MM95" s="19">
        <f t="shared" ca="1" si="749"/>
        <v>0.82499999999999996</v>
      </c>
      <c r="MN95" s="19">
        <f t="shared" ca="1" si="749"/>
        <v>0.875</v>
      </c>
      <c r="MO95" s="19">
        <f t="shared" ca="1" si="749"/>
        <v>0.9</v>
      </c>
      <c r="MP95" s="19">
        <f t="shared" ca="1" si="749"/>
        <v>1</v>
      </c>
      <c r="MQ95" s="19">
        <f t="shared" ca="1" si="749"/>
        <v>0.875</v>
      </c>
      <c r="MR95" s="19" t="b">
        <f t="shared" ca="1" si="749"/>
        <v>1</v>
      </c>
      <c r="MS95" s="19">
        <f t="shared" ca="1" si="749"/>
        <v>74.989999999999995</v>
      </c>
      <c r="MT95" s="19" t="str">
        <f t="shared" ca="1" si="749"/>
        <v>-</v>
      </c>
      <c r="MU95" s="19" t="str">
        <f t="shared" ca="1" si="749"/>
        <v>-</v>
      </c>
      <c r="MV95" s="19" t="str">
        <f t="shared" ca="1" si="749"/>
        <v>-</v>
      </c>
      <c r="MW95" s="19" t="str">
        <f t="shared" ref="MW95:OL95" ca="1" si="781">OFFSET(MW$5,$B95,0)</f>
        <v>-</v>
      </c>
      <c r="MX95" s="19" t="str">
        <f t="shared" ca="1" si="781"/>
        <v>-</v>
      </c>
      <c r="MY95" s="19" t="str">
        <f t="shared" ca="1" si="781"/>
        <v>-</v>
      </c>
      <c r="MZ95" s="19" t="str">
        <f t="shared" ca="1" si="781"/>
        <v>-</v>
      </c>
      <c r="NA95" s="19">
        <f t="shared" ca="1" si="781"/>
        <v>36.99</v>
      </c>
      <c r="NB95" s="19">
        <f t="shared" ca="1" si="781"/>
        <v>36.99</v>
      </c>
      <c r="NC95" s="19" t="str">
        <f t="shared" ca="1" si="781"/>
        <v>-</v>
      </c>
      <c r="ND95" s="19" t="str">
        <f t="shared" ca="1" si="781"/>
        <v>-</v>
      </c>
      <c r="NE95" s="19" t="str">
        <f t="shared" ca="1" si="781"/>
        <v>-</v>
      </c>
      <c r="NF95" s="19" t="str">
        <f t="shared" ca="1" si="781"/>
        <v>-</v>
      </c>
      <c r="NG95" s="19" t="str">
        <f t="shared" ca="1" si="781"/>
        <v>-</v>
      </c>
      <c r="NH95" s="19">
        <f t="shared" ca="1" si="781"/>
        <v>49.99</v>
      </c>
      <c r="NI95" s="19">
        <f t="shared" ca="1" si="781"/>
        <v>49.99</v>
      </c>
      <c r="NJ95" s="19">
        <f t="shared" ca="1" si="781"/>
        <v>49.99</v>
      </c>
      <c r="NK95" s="19">
        <f t="shared" ca="1" si="781"/>
        <v>49.99</v>
      </c>
      <c r="NL95" s="19">
        <f t="shared" ca="1" si="781"/>
        <v>49.99</v>
      </c>
      <c r="NM95" s="19">
        <f t="shared" ca="1" si="781"/>
        <v>49.99</v>
      </c>
      <c r="NN95" s="19">
        <f t="shared" ca="1" si="781"/>
        <v>49.99</v>
      </c>
      <c r="NO95" s="19">
        <f t="shared" ca="1" si="781"/>
        <v>49.99</v>
      </c>
      <c r="NP95" s="19">
        <f t="shared" ca="1" si="781"/>
        <v>412.99</v>
      </c>
      <c r="NQ95" s="19">
        <f t="shared" ca="1" si="781"/>
        <v>412.99</v>
      </c>
      <c r="NR95" s="19" t="str">
        <f t="shared" ca="1" si="781"/>
        <v>-</v>
      </c>
      <c r="NS95" s="19" t="str">
        <f t="shared" ca="1" si="781"/>
        <v>-</v>
      </c>
      <c r="NT95" s="19" t="str">
        <f t="shared" ca="1" si="781"/>
        <v>-</v>
      </c>
      <c r="NU95" s="19" t="str">
        <f t="shared" ca="1" si="781"/>
        <v>-</v>
      </c>
      <c r="NV95" s="19" t="str">
        <f t="shared" ca="1" si="781"/>
        <v>-</v>
      </c>
      <c r="NW95" s="19">
        <f t="shared" ca="1" si="781"/>
        <v>6.8900000000000006</v>
      </c>
      <c r="NX95" s="19">
        <f t="shared" ca="1" si="781"/>
        <v>6.8900000000000006</v>
      </c>
      <c r="NY95" s="19">
        <f t="shared" ca="1" si="781"/>
        <v>6.8900000000000006</v>
      </c>
      <c r="NZ95" s="19">
        <f t="shared" ca="1" si="781"/>
        <v>6.8900000000000006</v>
      </c>
      <c r="OA95" s="19">
        <f t="shared" ca="1" si="781"/>
        <v>6.8900000000000006</v>
      </c>
      <c r="OB95" s="19">
        <f t="shared" ca="1" si="781"/>
        <v>6.8900000000000006</v>
      </c>
      <c r="OC95" s="19">
        <f t="shared" ca="1" si="781"/>
        <v>6.8900000000000006</v>
      </c>
      <c r="OD95" s="19">
        <f t="shared" ca="1" si="781"/>
        <v>6.8900000000000006</v>
      </c>
      <c r="OE95" s="19">
        <f t="shared" ca="1" si="781"/>
        <v>346.99</v>
      </c>
      <c r="OF95" s="19">
        <f t="shared" ca="1" si="781"/>
        <v>346.99</v>
      </c>
      <c r="OG95" s="19" t="str">
        <f t="shared" ca="1" si="781"/>
        <v>-</v>
      </c>
      <c r="OH95" s="19" t="str">
        <f t="shared" ca="1" si="781"/>
        <v>-</v>
      </c>
      <c r="OI95" s="19" t="str">
        <f t="shared" ca="1" si="781"/>
        <v>-</v>
      </c>
      <c r="OJ95" s="19" t="str">
        <f t="shared" ca="1" si="781"/>
        <v>-</v>
      </c>
      <c r="OK95" s="19" t="str">
        <f t="shared" ca="1" si="781"/>
        <v>-</v>
      </c>
      <c r="OL95" s="19">
        <f t="shared" ca="1" si="781"/>
        <v>0</v>
      </c>
      <c r="OM95" s="24">
        <v>0</v>
      </c>
    </row>
    <row r="96" spans="1:403" outlineLevel="1">
      <c r="A96" s="21">
        <f t="shared" si="156"/>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0.609</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9"/>
      <c r="LM96" s="14"/>
      <c r="LN96" s="14"/>
      <c r="LO96" s="14"/>
      <c r="LP96" s="14"/>
      <c r="LQ96" s="14"/>
      <c r="LR96" s="14"/>
      <c r="LS96" s="14"/>
      <c r="LT96" s="14"/>
      <c r="LU96" s="14"/>
      <c r="LV96" s="14"/>
      <c r="LW96" s="14"/>
      <c r="LX96" s="14"/>
      <c r="LY96" s="14"/>
      <c r="LZ96" s="14"/>
      <c r="MA96" s="14"/>
      <c r="MB96" s="14"/>
      <c r="MC96" s="14"/>
      <c r="MD96" s="14"/>
      <c r="ME96" s="14"/>
      <c r="MF96" s="9"/>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24">
        <v>0</v>
      </c>
    </row>
    <row r="97" spans="1:403">
      <c r="A97" s="21">
        <f>ROW(A97)-5</f>
        <v>92</v>
      </c>
      <c r="B97" s="21"/>
      <c r="D97" s="515"/>
      <c r="E97" t="b">
        <v>0</v>
      </c>
      <c r="G97" s="32" t="s">
        <v>1019</v>
      </c>
      <c r="M97">
        <v>1</v>
      </c>
      <c r="N97">
        <v>1</v>
      </c>
      <c r="O97">
        <v>2</v>
      </c>
      <c r="P97">
        <v>1</v>
      </c>
      <c r="Q97">
        <v>1</v>
      </c>
      <c r="R97">
        <v>1</v>
      </c>
      <c r="S97">
        <v>1</v>
      </c>
      <c r="T97">
        <v>1</v>
      </c>
      <c r="U97" s="218"/>
      <c r="V97" s="218"/>
      <c r="W97">
        <v>0</v>
      </c>
      <c r="X97" s="218"/>
      <c r="Y97" s="218">
        <v>0</v>
      </c>
      <c r="Z97" s="218">
        <v>0</v>
      </c>
      <c r="AA97" s="218">
        <v>0</v>
      </c>
      <c r="AB97" s="218">
        <v>0</v>
      </c>
      <c r="AC97" s="218">
        <v>0</v>
      </c>
      <c r="AD97" s="218">
        <v>0</v>
      </c>
      <c r="AE97" s="218">
        <v>0</v>
      </c>
      <c r="AL97" s="233" t="s">
        <v>848</v>
      </c>
      <c r="AM97" s="9" t="str">
        <f ca="1">IF(COUNTIF(AL$5:AL97,AL97)=1,"-","Dup")</f>
        <v>Dup</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9"/>
      <c r="LM97" s="515"/>
      <c r="LN97" s="515"/>
      <c r="LO97" s="515"/>
      <c r="LP97" s="515"/>
      <c r="LQ97" s="515"/>
      <c r="LR97" s="515"/>
      <c r="LS97" s="515"/>
      <c r="LT97" s="515"/>
      <c r="LU97" s="515"/>
      <c r="LV97" s="515"/>
      <c r="LW97" s="515"/>
      <c r="LX97" s="515"/>
      <c r="LY97" s="515"/>
      <c r="LZ97" s="515"/>
      <c r="MA97" s="515"/>
      <c r="MB97" s="515"/>
      <c r="MC97" s="515"/>
      <c r="MD97" s="515"/>
      <c r="ME97" s="515"/>
      <c r="MF97" s="9"/>
      <c r="MG97" s="515"/>
      <c r="MH97" s="515"/>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24">
        <v>0</v>
      </c>
    </row>
    <row r="98" spans="1:403" outlineLevel="1">
      <c r="A98" s="21">
        <f>ROW(A98)-5</f>
        <v>93</v>
      </c>
      <c r="B98" s="21"/>
      <c r="D98" s="14"/>
      <c r="E98" t="b">
        <v>0</v>
      </c>
      <c r="G98" s="32" t="s">
        <v>1020</v>
      </c>
      <c r="M98">
        <v>4</v>
      </c>
      <c r="N98">
        <v>3</v>
      </c>
      <c r="O98">
        <v>2</v>
      </c>
      <c r="P98">
        <v>3</v>
      </c>
      <c r="Q98">
        <v>4</v>
      </c>
      <c r="R98">
        <v>3</v>
      </c>
      <c r="S98">
        <v>4</v>
      </c>
      <c r="T98">
        <v>4</v>
      </c>
      <c r="U98" s="218"/>
      <c r="V98" s="218"/>
      <c r="W98">
        <v>0</v>
      </c>
      <c r="X98" s="218"/>
      <c r="Y98" s="218">
        <v>0</v>
      </c>
      <c r="Z98" s="218">
        <v>0</v>
      </c>
      <c r="AA98" s="218">
        <v>0</v>
      </c>
      <c r="AB98" s="218">
        <v>3</v>
      </c>
      <c r="AC98" s="218">
        <v>5</v>
      </c>
      <c r="AD98" s="218">
        <v>5</v>
      </c>
      <c r="AE98" s="218">
        <v>5</v>
      </c>
      <c r="AL98" s="559" t="s">
        <v>1829</v>
      </c>
      <c r="AM98" s="9" t="str">
        <f ca="1">IF(COUNTIF(AL$5:AL98,AL98)=1,"-","Dup")</f>
        <v>-</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9"/>
      <c r="LM98" s="14"/>
      <c r="LN98" s="14"/>
      <c r="LO98" s="14"/>
      <c r="LP98" s="14"/>
      <c r="LQ98" s="14"/>
      <c r="LR98" s="14"/>
      <c r="LS98" s="14"/>
      <c r="LT98" s="14"/>
      <c r="LU98" s="14"/>
      <c r="LV98" s="14"/>
      <c r="LW98" s="14"/>
      <c r="LX98" s="14"/>
      <c r="LY98" s="14"/>
      <c r="LZ98" s="14"/>
      <c r="MA98" s="14"/>
      <c r="MB98" s="14"/>
      <c r="MC98" s="14"/>
      <c r="MD98" s="14"/>
      <c r="ME98" s="14"/>
      <c r="MF98" s="9"/>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24">
        <v>0</v>
      </c>
    </row>
    <row r="99" spans="1:403" outlineLevel="1">
      <c r="A99" s="21">
        <f t="shared" si="156"/>
        <v>94</v>
      </c>
      <c r="B99" s="21">
        <f>$A$14</f>
        <v>9</v>
      </c>
      <c r="C99">
        <v>110</v>
      </c>
      <c r="D99" s="144" t="str">
        <f t="shared" ref="D99:D101" si="782">INDEX(i.Region_Desc,$K99,1)</f>
        <v>GSM</v>
      </c>
      <c r="E99" t="b">
        <f t="shared" ref="E99:E100" si="783">NOT($IH99)</f>
        <v>1</v>
      </c>
      <c r="F99" t="b">
        <v>0</v>
      </c>
      <c r="G99" t="b">
        <f>E99</f>
        <v>1</v>
      </c>
      <c r="H99" s="29">
        <v>1</v>
      </c>
      <c r="I99" s="29">
        <v>1</v>
      </c>
      <c r="J99" s="29" t="str">
        <f>""</f>
        <v/>
      </c>
      <c r="K99" s="29">
        <f>d.Region</f>
        <v>2</v>
      </c>
      <c r="L99" s="29">
        <v>2</v>
      </c>
      <c r="M99" s="29">
        <v>2</v>
      </c>
      <c r="N99" s="29">
        <v>3</v>
      </c>
      <c r="O99" s="29">
        <v>1</v>
      </c>
      <c r="P99" s="29">
        <v>1</v>
      </c>
      <c r="Q99" s="29">
        <v>2</v>
      </c>
      <c r="R99" s="29">
        <v>1</v>
      </c>
      <c r="S99" s="29">
        <v>1</v>
      </c>
      <c r="T99" s="29">
        <v>1</v>
      </c>
      <c r="U99" s="218"/>
      <c r="V99" s="218"/>
      <c r="W99" s="29">
        <v>0</v>
      </c>
      <c r="X99" s="218"/>
      <c r="Y99" s="218"/>
      <c r="Z99" s="218"/>
      <c r="AA99" s="218"/>
      <c r="AB99" s="218"/>
      <c r="AC99" s="218"/>
      <c r="AD99" s="218"/>
      <c r="AE99" s="218"/>
      <c r="AF99" s="144">
        <f>INDEX(CHOOSE($N99,DataAutumn!i.AdultDrys,DataWinter!i.AdultDrys,DataSpring!i.AdultDrys),1,$M99)</f>
        <v>3</v>
      </c>
      <c r="AG99" s="5">
        <f t="shared" ref="AG99:AH101" si="784">INDEX(i.FlkStrctr,$M99,AG$7)</f>
        <v>2</v>
      </c>
      <c r="AH99" s="5">
        <f t="shared" si="784"/>
        <v>0</v>
      </c>
      <c r="AI99" s="5">
        <f t="shared" ref="AI99:AI101" si="785">INDEX(i.StdELMan,($K99-1)*12+($M99-1)*3+$N99,AI$7)</f>
        <v>1</v>
      </c>
      <c r="AJ99" s="218"/>
      <c r="AK99" s="218"/>
      <c r="AL99" s="365" t="str">
        <f ca="1">TEXT(LEFT(OFFSET(AL99,-1,0),5)+1,"00000")&amp;MID(OFFSET(AL99,-1,0),6,FIND(" ",OFFSET(AL99,-1,0),7)-5)
&amp; $D99           &amp; " Day"&amp;INDEX(i.DOY,$N99,1)              &amp; IF($IG99=0," FWM","")&amp;IF($IG99=1," MWM","")&amp;IF($IG99=5," Mat","")&amp;IF($IH99=TRUE,"&amp;BBT","    ")
&amp;INDEX(DataMaster!$B$98:$B$103,$Q99,0)    &amp; " WP"&amp;TEXT($LU99*100,"000p")           &amp; " MP"&amp;TEXT($LV99*100,"000p")           &amp; " GP"&amp;TEXT($ME99*100,"000p")
&amp; " (F"&amp;3+COUNTIF($CV99:$CY99,TRUE)&amp;3&amp;"N"&amp;$DM99&amp;$DN99&amp;")"</f>
        <v>00001 SE_shipper_lw GSM Day204 MWM    Only export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1" si="786">INDEX(i.model_structure,$H99,AX$7)</f>
        <v>1</v>
      </c>
      <c r="AY99" s="5" t="str">
        <f t="shared" si="786"/>
        <v>-</v>
      </c>
      <c r="AZ99" s="5" t="str">
        <f t="shared" si="786"/>
        <v>-</v>
      </c>
      <c r="BA99" s="5" t="str">
        <f t="shared" si="786"/>
        <v>-</v>
      </c>
      <c r="BB99" s="5" t="b">
        <f t="shared" si="786"/>
        <v>0</v>
      </c>
      <c r="BC99" s="144">
        <f t="shared" si="786"/>
        <v>0.25</v>
      </c>
      <c r="BD99" s="19" t="b">
        <f t="shared" ref="BD99:BD101" ca="1" si="787">OFFSET(BD$5,$B99,0)</f>
        <v>1</v>
      </c>
      <c r="BE99" s="9"/>
      <c r="BF99" s="5" t="str">
        <f t="shared" ref="BF99:BF101" ca="1" si="788">IF($M99&lt;&gt;4,OFFSET(BF$5,$B99,0),1)</f>
        <v>-</v>
      </c>
      <c r="BG99" s="19" t="str">
        <f t="shared" ref="BG99:BI101" ca="1" si="789">OFFSET(BG$5,$B99,0)</f>
        <v>-</v>
      </c>
      <c r="BH99" s="19" t="str">
        <f t="shared" ca="1" si="789"/>
        <v>-</v>
      </c>
      <c r="BI99" s="19" t="str">
        <f t="shared" ca="1" si="789"/>
        <v>-</v>
      </c>
      <c r="BJ99" s="5" t="str">
        <f t="shared" ref="BJ99:BJ101" ca="1" si="790">IF($M99&lt;&gt;4,OFFSET(BJ$5,$B99,0),1)</f>
        <v>-</v>
      </c>
      <c r="BK99" s="19" t="str">
        <f t="shared" ref="BK99:BK101" ca="1" si="791">OFFSET(BK$5,$B99,0)</f>
        <v>-</v>
      </c>
      <c r="BL99" s="5" t="str">
        <f t="shared" ref="BL99:BL101" ca="1" si="792">IF($M99&lt;&gt;4,OFFSET(BL$5,$B99,0),1)</f>
        <v>-</v>
      </c>
      <c r="BM99" s="19" t="str">
        <f t="shared" ref="BM99:BO101" ca="1" si="793">OFFSET(BM$5,$B99,0)</f>
        <v>-</v>
      </c>
      <c r="BN99" s="19" t="str">
        <f t="shared" ca="1" si="793"/>
        <v>-</v>
      </c>
      <c r="BO99" s="19" t="str">
        <f t="shared" ca="1" si="793"/>
        <v>-</v>
      </c>
      <c r="BP99" s="5" t="str">
        <f t="shared" ref="BP99:BP101" ca="1" si="794">IF($M99&lt;&gt;4,OFFSET(BP$5,$B99,0),1)</f>
        <v>-</v>
      </c>
      <c r="BQ99" s="9"/>
      <c r="BR99" s="5" t="b">
        <f t="shared" ref="BR99:BR101" si="795">$J99&lt;0</f>
        <v>0</v>
      </c>
      <c r="BS99" s="5" t="str">
        <f t="shared" ref="BS99:BS101" ca="1" si="796">IF($J99="",BS$14,ABS($J99))</f>
        <v>-</v>
      </c>
      <c r="BT99" s="5" t="str">
        <f t="shared" ref="BT99:CA101" ca="1" si="797">IF($J99="",BT$14,ABS($J99)=BT$7)</f>
        <v>-</v>
      </c>
      <c r="BU99" s="5" t="str">
        <f t="shared" ca="1" si="797"/>
        <v>-</v>
      </c>
      <c r="BV99" s="5" t="str">
        <f t="shared" ca="1" si="797"/>
        <v>-</v>
      </c>
      <c r="BW99" s="5" t="str">
        <f t="shared" ca="1" si="797"/>
        <v>-</v>
      </c>
      <c r="BX99" s="5" t="str">
        <f t="shared" ca="1" si="797"/>
        <v>-</v>
      </c>
      <c r="BY99" s="5" t="str">
        <f t="shared" ca="1" si="797"/>
        <v>-</v>
      </c>
      <c r="BZ99" s="5" t="str">
        <f t="shared" ca="1" si="797"/>
        <v>-</v>
      </c>
      <c r="CA99" s="5" t="str">
        <f t="shared" ca="1" si="797"/>
        <v>-</v>
      </c>
      <c r="CB99" s="9"/>
      <c r="CC99" s="12" t="b">
        <v>1</v>
      </c>
      <c r="CD99" s="12" t="b">
        <v>1</v>
      </c>
      <c r="CE99" s="12" t="b">
        <v>1</v>
      </c>
      <c r="CF99" s="12">
        <f>VALUE($K99&amp;$M99&amp;$N99&amp;$Q99&amp;$S99&amp;"07")</f>
        <v>2232107</v>
      </c>
      <c r="CG99" s="144" t="b">
        <f>NOT(CE99)</f>
        <v>0</v>
      </c>
      <c r="CH99" s="12" t="s">
        <v>34</v>
      </c>
      <c r="CI99" s="19" t="str">
        <f t="shared" ref="CI99:CM100" ca="1" si="798">OFFSET(CI$5,$B99,0)</f>
        <v>-</v>
      </c>
      <c r="CJ99" s="19" t="str">
        <f t="shared" ca="1" si="798"/>
        <v>-</v>
      </c>
      <c r="CK99" s="19" t="str">
        <f t="shared" ca="1" si="798"/>
        <v>-</v>
      </c>
      <c r="CL99" s="19">
        <f t="shared" ca="1" si="798"/>
        <v>1</v>
      </c>
      <c r="CM99" s="19">
        <f t="shared" ca="1" si="798"/>
        <v>1</v>
      </c>
      <c r="CN99" s="9"/>
      <c r="CO99" s="444">
        <f t="shared" ref="CO99:CQ101" si="799">INDEX(i.UserPeriod0,$AI99,CO$7)</f>
        <v>652</v>
      </c>
      <c r="CP99" s="444">
        <f t="shared" si="799"/>
        <v>686</v>
      </c>
      <c r="CQ99" s="444">
        <f t="shared" si="799"/>
        <v>721</v>
      </c>
      <c r="CR99" s="152">
        <f t="shared" ref="CR99:CT101" si="800">7*INDEX(i.end_joining,1,CR$7+($AI99-1)*3)</f>
        <v>378</v>
      </c>
      <c r="CS99" s="152">
        <f t="shared" si="800"/>
        <v>413</v>
      </c>
      <c r="CT99" s="152">
        <f t="shared" si="800"/>
        <v>448</v>
      </c>
      <c r="CU99" s="19" t="str">
        <f t="shared" ref="CU99:CU101" ca="1" si="801">OFFSET(CU$5,$B99,0)</f>
        <v>-</v>
      </c>
      <c r="CV99" s="19" t="str">
        <f t="shared" ref="CV99:ED101" ca="1" si="802">OFFSET(CV$5,$B99,0)</f>
        <v>-</v>
      </c>
      <c r="CW99" s="19" t="str">
        <f t="shared" ca="1" si="802"/>
        <v>-</v>
      </c>
      <c r="CX99" s="19" t="str">
        <f t="shared" ca="1" si="802"/>
        <v>-</v>
      </c>
      <c r="CY99" s="19" t="str">
        <f t="shared" ca="1" si="802"/>
        <v>-</v>
      </c>
      <c r="CZ99" s="19" t="b">
        <f ca="1">OFFSET(CZ$5,$B99,0)</f>
        <v>1</v>
      </c>
      <c r="DA99" s="19">
        <f t="shared" ca="1" si="802"/>
        <v>0</v>
      </c>
      <c r="DB99" s="19">
        <f t="shared" ca="1" si="802"/>
        <v>0</v>
      </c>
      <c r="DC99" s="19">
        <f t="shared" ca="1" si="802"/>
        <v>0</v>
      </c>
      <c r="DD99" s="19">
        <f t="shared" ca="1" si="802"/>
        <v>0</v>
      </c>
      <c r="DE99" s="19">
        <f t="shared" ca="1" si="802"/>
        <v>0</v>
      </c>
      <c r="DF99" s="19">
        <f t="shared" ca="1" si="802"/>
        <v>0</v>
      </c>
      <c r="DG99" s="19">
        <f t="shared" ca="1" si="802"/>
        <v>0</v>
      </c>
      <c r="DH99" s="19">
        <f t="shared" ca="1" si="802"/>
        <v>0</v>
      </c>
      <c r="DI99" s="19">
        <f t="shared" ca="1" si="802"/>
        <v>0</v>
      </c>
      <c r="DJ99" s="19">
        <f t="shared" ca="1" si="802"/>
        <v>0</v>
      </c>
      <c r="DK99" s="19">
        <f t="shared" ca="1" si="802"/>
        <v>0</v>
      </c>
      <c r="DL99" s="19">
        <f t="shared" ca="1" si="802"/>
        <v>0</v>
      </c>
      <c r="DM99" s="19">
        <f t="shared" ca="1" si="802"/>
        <v>1</v>
      </c>
      <c r="DN99" s="19">
        <f t="shared" ca="1" si="802"/>
        <v>1</v>
      </c>
      <c r="DO99" s="19">
        <f t="shared" ca="1" si="802"/>
        <v>0</v>
      </c>
      <c r="DP99" s="19" t="str">
        <f t="shared" ca="1" si="802"/>
        <v>-</v>
      </c>
      <c r="DQ99" s="19" t="str">
        <f t="shared" ca="1" si="802"/>
        <v>-</v>
      </c>
      <c r="DR99" s="19" t="str">
        <f t="shared" ca="1" si="802"/>
        <v>-</v>
      </c>
      <c r="DS99" s="19" t="str">
        <f t="shared" ca="1" si="802"/>
        <v>-</v>
      </c>
      <c r="DT99" s="19" t="str">
        <f t="shared" ca="1" si="802"/>
        <v>-</v>
      </c>
      <c r="DU99" s="19">
        <f t="shared" ca="1" si="802"/>
        <v>0</v>
      </c>
      <c r="DV99" s="19" t="str">
        <f t="shared" ca="1" si="802"/>
        <v>-</v>
      </c>
      <c r="DW99" s="19" t="str">
        <f t="shared" ca="1" si="802"/>
        <v>-</v>
      </c>
      <c r="DX99" s="19" t="str">
        <f t="shared" ca="1" si="802"/>
        <v>-</v>
      </c>
      <c r="DY99" s="19" t="str">
        <f t="shared" ca="1" si="802"/>
        <v>-</v>
      </c>
      <c r="DZ99" s="19" t="str">
        <f t="shared" ca="1" si="802"/>
        <v>-</v>
      </c>
      <c r="EA99" s="19" t="str">
        <f t="shared" ca="1" si="802"/>
        <v>-</v>
      </c>
      <c r="EB99" s="19" t="str">
        <f t="shared" ca="1" si="802"/>
        <v>-</v>
      </c>
      <c r="EC99" s="19" t="str">
        <f t="shared" ca="1" si="802"/>
        <v>-</v>
      </c>
      <c r="ED99" s="19">
        <f t="shared" ca="1" si="802"/>
        <v>0</v>
      </c>
      <c r="EE99" s="444">
        <f t="shared" ref="EE99:EF101" si="803">IF(AND($N99=EE$11,$Y99&lt;&gt;0,$AI99=EE$12),INDEX(i.LTWFeedLevels,$Y99,MOD(EE$7-1,7)+1),0)</f>
        <v>0</v>
      </c>
      <c r="EF99" s="444">
        <f t="shared" si="803"/>
        <v>0</v>
      </c>
      <c r="EG99" s="124">
        <f t="shared" ref="EG99:EV101" si="804">IF(AND($K99=EG$9,$N99=EG$11,$AB99=EG$8,$AI99=EG$12,$Y99&lt;&gt;0),INDEX(i.FS_Strategy,$Y99,$AB99),0)</f>
        <v>0</v>
      </c>
      <c r="EH99" s="124">
        <f t="shared" si="804"/>
        <v>0</v>
      </c>
      <c r="EI99" s="124">
        <f t="shared" si="804"/>
        <v>0</v>
      </c>
      <c r="EJ99" s="124">
        <f t="shared" si="804"/>
        <v>0</v>
      </c>
      <c r="EK99" s="124">
        <f t="shared" si="804"/>
        <v>0</v>
      </c>
      <c r="EL99" s="124">
        <f t="shared" si="804"/>
        <v>0</v>
      </c>
      <c r="EM99" s="124">
        <f t="shared" si="804"/>
        <v>0</v>
      </c>
      <c r="EN99" s="124">
        <f t="shared" si="804"/>
        <v>0</v>
      </c>
      <c r="EO99" s="124">
        <f t="shared" si="804"/>
        <v>0</v>
      </c>
      <c r="EP99" s="124">
        <f t="shared" si="804"/>
        <v>0</v>
      </c>
      <c r="EQ99" s="124">
        <f t="shared" si="804"/>
        <v>0</v>
      </c>
      <c r="ER99" s="124">
        <f t="shared" si="804"/>
        <v>0</v>
      </c>
      <c r="ES99" s="124">
        <f t="shared" si="804"/>
        <v>0</v>
      </c>
      <c r="ET99" s="124">
        <f t="shared" si="804"/>
        <v>0</v>
      </c>
      <c r="EU99" s="124">
        <f t="shared" si="804"/>
        <v>0</v>
      </c>
      <c r="EV99" s="124">
        <f t="shared" si="804"/>
        <v>0</v>
      </c>
      <c r="EW99" s="124">
        <f t="shared" ref="EW99:EX101" si="805">IF(AND($K99=EW$9,$N99=EW$11,$AB99=EW$8,$AI99=EW$12,$Y99&lt;&gt;0),INDEX(i.FS_Strategy,$Y99,$AB99),0)</f>
        <v>0</v>
      </c>
      <c r="EX99" s="124">
        <f t="shared" si="805"/>
        <v>0</v>
      </c>
      <c r="EY99" s="554">
        <f t="shared" ref="EY99:FN101" si="806">IF(AND($K99=EY$9,$N99=EY$11,$AB99=EY$8,$AI99=EY$12,$Z99&lt;&gt;0),INDEX(i.FS_Strategy,$Z99,$AB99),0)</f>
        <v>0</v>
      </c>
      <c r="EZ99" s="554">
        <f t="shared" si="806"/>
        <v>0</v>
      </c>
      <c r="FA99" s="554">
        <f t="shared" si="806"/>
        <v>0</v>
      </c>
      <c r="FB99" s="125">
        <f t="shared" si="806"/>
        <v>0</v>
      </c>
      <c r="FC99" s="125">
        <f t="shared" si="806"/>
        <v>0</v>
      </c>
      <c r="FD99" s="125">
        <f t="shared" si="806"/>
        <v>0</v>
      </c>
      <c r="FE99" s="125">
        <f t="shared" si="806"/>
        <v>0</v>
      </c>
      <c r="FF99" s="125">
        <f t="shared" si="806"/>
        <v>0</v>
      </c>
      <c r="FG99" s="125">
        <f t="shared" si="806"/>
        <v>0</v>
      </c>
      <c r="FH99" s="125">
        <f t="shared" si="806"/>
        <v>0</v>
      </c>
      <c r="FI99" s="125">
        <f t="shared" si="806"/>
        <v>0</v>
      </c>
      <c r="FJ99" s="125">
        <f t="shared" si="806"/>
        <v>0</v>
      </c>
      <c r="FK99" s="125">
        <f t="shared" si="806"/>
        <v>0</v>
      </c>
      <c r="FL99" s="125">
        <f t="shared" si="806"/>
        <v>0</v>
      </c>
      <c r="FM99" s="125">
        <f t="shared" si="806"/>
        <v>0</v>
      </c>
      <c r="FN99" s="125">
        <f t="shared" si="806"/>
        <v>0</v>
      </c>
      <c r="FO99" s="124">
        <f t="shared" ref="FO99:GD101" si="807">IF(AND($K99=FO$9,$N99=FO$11,$AB99=FO$8,$AI99=FO$12),INDEX(i.FS_Strategy,$AC99+1,$AB99),0)</f>
        <v>0</v>
      </c>
      <c r="FP99" s="124">
        <f t="shared" si="807"/>
        <v>0</v>
      </c>
      <c r="FQ99" s="124">
        <f t="shared" si="807"/>
        <v>0</v>
      </c>
      <c r="FR99" s="124">
        <f t="shared" si="807"/>
        <v>0</v>
      </c>
      <c r="FS99" s="124">
        <f t="shared" si="807"/>
        <v>0</v>
      </c>
      <c r="FT99" s="124">
        <f t="shared" si="807"/>
        <v>0</v>
      </c>
      <c r="FU99" s="124">
        <f t="shared" si="807"/>
        <v>0</v>
      </c>
      <c r="FV99" s="124">
        <f t="shared" si="807"/>
        <v>0</v>
      </c>
      <c r="FW99" s="124">
        <f t="shared" si="807"/>
        <v>0</v>
      </c>
      <c r="FX99" s="124">
        <f t="shared" si="807"/>
        <v>0</v>
      </c>
      <c r="FY99" s="124">
        <f t="shared" si="807"/>
        <v>0</v>
      </c>
      <c r="FZ99" s="124">
        <f t="shared" si="807"/>
        <v>0</v>
      </c>
      <c r="GA99" s="124">
        <f t="shared" si="807"/>
        <v>0</v>
      </c>
      <c r="GB99" s="124">
        <f t="shared" si="807"/>
        <v>0</v>
      </c>
      <c r="GC99" s="124">
        <f t="shared" si="807"/>
        <v>0</v>
      </c>
      <c r="GD99" s="124">
        <f t="shared" si="807"/>
        <v>0</v>
      </c>
      <c r="GE99" s="124">
        <f t="shared" ref="GE99:GF101" si="808">IF(AND($K99=GE$9,$N99=GE$11,$AB99=GE$8,$AI99=GE$12),INDEX(i.FS_Strategy,$AC99+1,$AB99),0)</f>
        <v>0</v>
      </c>
      <c r="GF99" s="124">
        <f t="shared" si="808"/>
        <v>0</v>
      </c>
      <c r="GG99" s="554">
        <f t="shared" ref="GG99:GI101" si="809">IF(AND($K99=GG$9,$N99=GG$11,$AB99=GG$8),INDEX(i.FS_Strategy,$AD99+1,$AB99),0)</f>
        <v>0</v>
      </c>
      <c r="GH99" s="554">
        <f t="shared" si="809"/>
        <v>0</v>
      </c>
      <c r="GI99" s="554">
        <f t="shared" si="809"/>
        <v>0</v>
      </c>
      <c r="GJ99" s="125">
        <f t="shared" ref="GJ99:GV101" si="810">IF(AND($K99=GJ$9,$N99=GJ$11,$AB99=GJ$8),INDEX(i.FS_Strategy,$AE99+1,$AB99),0)</f>
        <v>0</v>
      </c>
      <c r="GK99" s="125">
        <f t="shared" si="810"/>
        <v>0</v>
      </c>
      <c r="GL99" s="125">
        <f t="shared" si="810"/>
        <v>0</v>
      </c>
      <c r="GM99" s="125">
        <f t="shared" si="810"/>
        <v>0</v>
      </c>
      <c r="GN99" s="125">
        <f t="shared" si="810"/>
        <v>0</v>
      </c>
      <c r="GO99" s="125">
        <f t="shared" si="810"/>
        <v>0</v>
      </c>
      <c r="GP99" s="125">
        <f t="shared" si="810"/>
        <v>0</v>
      </c>
      <c r="GQ99" s="125">
        <f t="shared" si="810"/>
        <v>0</v>
      </c>
      <c r="GR99" s="125">
        <f t="shared" si="810"/>
        <v>0</v>
      </c>
      <c r="GS99" s="125">
        <f t="shared" si="810"/>
        <v>0</v>
      </c>
      <c r="GT99" s="125">
        <f t="shared" si="810"/>
        <v>0</v>
      </c>
      <c r="GU99" s="125">
        <f t="shared" si="810"/>
        <v>0</v>
      </c>
      <c r="GV99" s="125">
        <f t="shared" si="810"/>
        <v>0</v>
      </c>
      <c r="GW99" s="124">
        <f t="shared" ref="GW99:HL101" si="811">IF(AND($K99=GW$9,$N99=GW$11,$AB99=GW$8,$AI99=GW$12),INDEX(i.FS_Strategy,$AC99+1,$AB99),0)</f>
        <v>0</v>
      </c>
      <c r="GX99" s="124">
        <f t="shared" si="811"/>
        <v>0</v>
      </c>
      <c r="GY99" s="124">
        <f t="shared" si="811"/>
        <v>0</v>
      </c>
      <c r="GZ99" s="124">
        <f t="shared" si="811"/>
        <v>0</v>
      </c>
      <c r="HA99" s="124">
        <f t="shared" si="811"/>
        <v>0</v>
      </c>
      <c r="HB99" s="124">
        <f t="shared" si="811"/>
        <v>0</v>
      </c>
      <c r="HC99" s="124">
        <f t="shared" si="811"/>
        <v>0</v>
      </c>
      <c r="HD99" s="124">
        <f t="shared" si="811"/>
        <v>0</v>
      </c>
      <c r="HE99" s="124">
        <f t="shared" si="811"/>
        <v>0</v>
      </c>
      <c r="HF99" s="124">
        <f t="shared" si="811"/>
        <v>0</v>
      </c>
      <c r="HG99" s="124">
        <f t="shared" si="811"/>
        <v>0</v>
      </c>
      <c r="HH99" s="124">
        <f t="shared" si="811"/>
        <v>0</v>
      </c>
      <c r="HI99" s="124">
        <f t="shared" si="811"/>
        <v>0</v>
      </c>
      <c r="HJ99" s="124">
        <f t="shared" si="811"/>
        <v>0</v>
      </c>
      <c r="HK99" s="124">
        <f t="shared" si="811"/>
        <v>0</v>
      </c>
      <c r="HL99" s="124">
        <f t="shared" si="811"/>
        <v>0</v>
      </c>
      <c r="HM99" s="124">
        <f t="shared" ref="HM99:HN101" si="812">IF(AND($K99=HM$9,$N99=HM$11,$AB99=HM$8,$AI99=HM$12),INDEX(i.FS_Strategy,$AC99+1,$AB99),0)</f>
        <v>0</v>
      </c>
      <c r="HN99" s="124">
        <f t="shared" si="812"/>
        <v>0</v>
      </c>
      <c r="HO99" s="554">
        <f t="shared" ref="HO99:HQ101" si="813">IF(AND($K99=HO$9,$N99=HO$11,$AB99=HO$8),INDEX(i.FS_Strategy,$AD99+1,$AB99),0)</f>
        <v>0</v>
      </c>
      <c r="HP99" s="554">
        <f t="shared" si="813"/>
        <v>0</v>
      </c>
      <c r="HQ99" s="554">
        <f t="shared" si="813"/>
        <v>0</v>
      </c>
      <c r="HR99" s="125">
        <f t="shared" ref="HR99:ID101" si="814">IF(AND($K99=HR$9,$N99=HR$11,$AB99=HR$8),INDEX(i.FS_Strategy,$AE99+1,$AB99),0)</f>
        <v>0</v>
      </c>
      <c r="HS99" s="125">
        <f t="shared" si="814"/>
        <v>0</v>
      </c>
      <c r="HT99" s="125">
        <f t="shared" si="814"/>
        <v>0</v>
      </c>
      <c r="HU99" s="125">
        <f t="shared" si="814"/>
        <v>0</v>
      </c>
      <c r="HV99" s="125">
        <f t="shared" si="814"/>
        <v>0</v>
      </c>
      <c r="HW99" s="125">
        <f t="shared" si="814"/>
        <v>0</v>
      </c>
      <c r="HX99" s="125">
        <f t="shared" si="814"/>
        <v>0</v>
      </c>
      <c r="HY99" s="125">
        <f t="shared" si="814"/>
        <v>0</v>
      </c>
      <c r="HZ99" s="125">
        <f t="shared" si="814"/>
        <v>0</v>
      </c>
      <c r="IA99" s="125">
        <f t="shared" si="814"/>
        <v>0</v>
      </c>
      <c r="IB99" s="125">
        <f t="shared" si="814"/>
        <v>0</v>
      </c>
      <c r="IC99" s="125">
        <f t="shared" si="814"/>
        <v>0</v>
      </c>
      <c r="ID99" s="125">
        <f t="shared" si="814"/>
        <v>0</v>
      </c>
      <c r="IE99" s="5">
        <f t="shared" ref="IE99:IE101" si="815">INDEX(i.TOL,$N99,IE$7)</f>
        <v>67</v>
      </c>
      <c r="IF99" s="9"/>
      <c r="IG99" s="5">
        <f t="shared" ref="IG99:IJ101" si="816">INDEX(i.FlkStrctr,$M99,IG$7)</f>
        <v>1</v>
      </c>
      <c r="IH99" s="5" t="b">
        <f t="shared" si="816"/>
        <v>0</v>
      </c>
      <c r="II99" s="19">
        <f t="shared" ref="II99:II101" ca="1" si="817">OFFSET(II$5,$B99,0)</f>
        <v>0</v>
      </c>
      <c r="IJ99" s="5">
        <f t="shared" si="816"/>
        <v>55</v>
      </c>
      <c r="IK99" s="5" cm="1">
        <f t="array" ref="IK99">INDEX(i.pi_yatf,$X99+1,IK$7)</f>
        <v>1</v>
      </c>
      <c r="IL99" s="19">
        <f t="shared" ref="IL99:JI101" ca="1" si="818">OFFSET(IL$5,$B99,0)</f>
        <v>0</v>
      </c>
      <c r="IM99" s="19">
        <f t="shared" ca="1" si="818"/>
        <v>0</v>
      </c>
      <c r="IN99" s="19">
        <f t="shared" ca="1" si="818"/>
        <v>0</v>
      </c>
      <c r="IO99" s="19">
        <f t="shared" ca="1" si="818"/>
        <v>0</v>
      </c>
      <c r="IP99" s="19">
        <f t="shared" ca="1" si="818"/>
        <v>0</v>
      </c>
      <c r="IQ99" s="19">
        <f t="shared" ca="1" si="818"/>
        <v>0</v>
      </c>
      <c r="IR99" s="19">
        <f t="shared" ca="1" si="818"/>
        <v>0</v>
      </c>
      <c r="IS99" s="19">
        <f t="shared" ca="1" si="818"/>
        <v>0</v>
      </c>
      <c r="IT99" s="19">
        <f t="shared" ca="1" si="818"/>
        <v>0</v>
      </c>
      <c r="IU99" s="19">
        <f t="shared" ca="1" si="818"/>
        <v>0</v>
      </c>
      <c r="IV99" s="19">
        <f t="shared" ca="1" si="818"/>
        <v>0</v>
      </c>
      <c r="IW99" s="19">
        <f t="shared" ca="1" si="818"/>
        <v>0</v>
      </c>
      <c r="IX99" s="19">
        <f t="shared" ca="1" si="818"/>
        <v>0</v>
      </c>
      <c r="IY99" s="19">
        <f t="shared" ca="1" si="818"/>
        <v>0</v>
      </c>
      <c r="IZ99" s="19">
        <f t="shared" ca="1" si="818"/>
        <v>0</v>
      </c>
      <c r="JA99" s="19">
        <f t="shared" ca="1" si="818"/>
        <v>0</v>
      </c>
      <c r="JB99" s="19">
        <f t="shared" ca="1" si="818"/>
        <v>0</v>
      </c>
      <c r="JC99" s="19">
        <f t="shared" ca="1" si="818"/>
        <v>0</v>
      </c>
      <c r="JD99" s="19">
        <f t="shared" ca="1" si="818"/>
        <v>0</v>
      </c>
      <c r="JE99" s="19">
        <f t="shared" ca="1" si="818"/>
        <v>0</v>
      </c>
      <c r="JF99" s="19">
        <f t="shared" ca="1" si="818"/>
        <v>0</v>
      </c>
      <c r="JG99" s="19">
        <f t="shared" ca="1" si="818"/>
        <v>1</v>
      </c>
      <c r="JH99" s="19">
        <f t="shared" ca="1" si="818"/>
        <v>0</v>
      </c>
      <c r="JI99" s="19">
        <f t="shared" ca="1" si="818"/>
        <v>1</v>
      </c>
      <c r="JJ99" s="9"/>
      <c r="JK99" s="5" t="b">
        <f t="shared" ref="JK99:JK101" ca="1" si="819">IF($L99&lt;&gt;0,INDEX(i.cropgraze_inc,$L99,JK$7),OFFSET(JK$5,$B99,0))</f>
        <v>0</v>
      </c>
      <c r="JL99" s="5" t="b">
        <f t="shared" ref="JL99:JN101" si="820">($N99=JL$11)</f>
        <v>0</v>
      </c>
      <c r="JM99" s="5" t="b">
        <f t="shared" si="820"/>
        <v>0</v>
      </c>
      <c r="JN99" s="5" t="b">
        <f t="shared" si="820"/>
        <v>1</v>
      </c>
      <c r="JO99" s="144">
        <f t="shared" ref="JO99:JP101" si="821">$O99</f>
        <v>1</v>
      </c>
      <c r="JP99" s="144">
        <f t="shared" si="821"/>
        <v>1</v>
      </c>
      <c r="JQ99" s="5" t="b">
        <f t="shared" ref="JQ99:JT101" si="822">INDEX(i_dryman,($AF99-1)*4+INDEX(i.StdELMan,($K99-1)*12+($M99-1)*3+$N99,JQ$8),JQ$7)</f>
        <v>0</v>
      </c>
      <c r="JR99" s="5" t="b">
        <f t="shared" si="822"/>
        <v>1</v>
      </c>
      <c r="JS99" s="5" t="b">
        <f t="shared" si="822"/>
        <v>1</v>
      </c>
      <c r="JT99" s="5" t="b">
        <f t="shared" si="822"/>
        <v>0</v>
      </c>
      <c r="JU99" s="5">
        <f t="shared" ref="JU99:JV101" si="823">INDEX(i_dryman,($AF99-1)*4+INDEX(i.StdELMan,($K99-1)*12+($M99-1)*3+$N99,JU$8),JU$7+$M99-1)</f>
        <v>1</v>
      </c>
      <c r="JV99" s="5">
        <f t="shared" si="823"/>
        <v>0</v>
      </c>
      <c r="JW99" s="5" t="b">
        <f>AND(INDEX(i_dryman,($AF99-1)*4+INDEX(i.StdELMan,($K99-1)*12+($M99-1)*3+$N99,JW$8),JW$7),($JP99&gt;0))</f>
        <v>0</v>
      </c>
      <c r="JX99" s="5" t="str" cm="1">
        <f t="array" aca="1" ref="JX99" ca="1">IF(OR(JY99:KF99&lt;&gt;"-"),TRUE,"-")</f>
        <v>-</v>
      </c>
      <c r="JY99" s="19" t="str">
        <f t="shared" ref="JY99:KF101" ca="1" si="824">OFFSET(JY$5,$B99,0)</f>
        <v>-</v>
      </c>
      <c r="JZ99" s="19" t="str">
        <f t="shared" ca="1" si="824"/>
        <v>-</v>
      </c>
      <c r="KA99" s="19" t="str">
        <f t="shared" ca="1" si="824"/>
        <v>-</v>
      </c>
      <c r="KB99" s="19" t="str">
        <f t="shared" ca="1" si="824"/>
        <v>-</v>
      </c>
      <c r="KC99" s="19" t="str">
        <f t="shared" ca="1" si="824"/>
        <v>-</v>
      </c>
      <c r="KD99" s="19" t="str">
        <f t="shared" ca="1" si="824"/>
        <v>-</v>
      </c>
      <c r="KE99" s="19" t="str">
        <f t="shared" ca="1" si="824"/>
        <v>-</v>
      </c>
      <c r="KF99" s="19" t="str">
        <f t="shared" ca="1" si="824"/>
        <v>-</v>
      </c>
      <c r="KG99" s="5" t="b">
        <f t="array" aca="1" ref="KG99" ca="1">IF(OR(KH99:KN99&lt;&gt;"-"),TRUE,"-")</f>
        <v>1</v>
      </c>
      <c r="KH99" s="19">
        <f t="shared" ref="KH99:KQ101" ca="1" si="825">OFFSET(KH$5,$B99,0)</f>
        <v>0</v>
      </c>
      <c r="KI99" s="19" t="str">
        <f t="shared" ca="1" si="825"/>
        <v>-</v>
      </c>
      <c r="KJ99" s="19">
        <f t="shared" ca="1" si="825"/>
        <v>999999</v>
      </c>
      <c r="KK99" s="19">
        <f t="shared" ca="1" si="825"/>
        <v>999999</v>
      </c>
      <c r="KL99" s="19">
        <f t="shared" ca="1" si="825"/>
        <v>999999</v>
      </c>
      <c r="KM99" s="19">
        <f t="shared" ca="1" si="825"/>
        <v>999999</v>
      </c>
      <c r="KN99" s="19">
        <f t="shared" ca="1" si="825"/>
        <v>999999</v>
      </c>
      <c r="KO99" s="19" t="str">
        <f t="shared" ca="1" si="825"/>
        <v>-</v>
      </c>
      <c r="KP99" s="19" t="str">
        <f ca="1">OFFSET(KP$5,$B99,0)</f>
        <v>-</v>
      </c>
      <c r="KQ99" s="19" t="str">
        <f ca="1">OFFSET(KQ$5,$B99,0)</f>
        <v>-</v>
      </c>
      <c r="KR99" s="19" t="b">
        <f t="shared" ref="KR99:KS101" ca="1" si="826">OFFSET(KR$5,$B99,0)</f>
        <v>1</v>
      </c>
      <c r="KS99" s="19">
        <f t="shared" ca="1" si="826"/>
        <v>0</v>
      </c>
      <c r="KT99" s="5" t="str">
        <f t="shared" ref="KT99:KW101" si="827">INDEX(i.FlkStrctr,$M99,KT$7)</f>
        <v>-</v>
      </c>
      <c r="KU99" s="5" t="str">
        <f t="shared" si="827"/>
        <v>-</v>
      </c>
      <c r="KV99" s="5" t="str">
        <f t="shared" si="827"/>
        <v>-</v>
      </c>
      <c r="KW99" s="5" t="str">
        <f t="shared" si="827"/>
        <v>-</v>
      </c>
      <c r="KX99" s="19" t="str">
        <f t="shared" ref="KX99:LM101" ca="1" si="828">OFFSET(KX$5,$B99,0)</f>
        <v>-</v>
      </c>
      <c r="KY99" s="19" t="str">
        <f t="shared" ca="1" si="828"/>
        <v>-</v>
      </c>
      <c r="KZ99" s="19" t="str">
        <f t="shared" ca="1" si="828"/>
        <v>-</v>
      </c>
      <c r="LA99" s="19" t="str">
        <f t="shared" ca="1" si="828"/>
        <v>-</v>
      </c>
      <c r="LB99" s="19" t="str">
        <f t="shared" ca="1" si="828"/>
        <v>-</v>
      </c>
      <c r="LC99" s="19" t="str">
        <f t="shared" ca="1" si="828"/>
        <v>-</v>
      </c>
      <c r="LD99" s="19" t="str">
        <f t="shared" ca="1" si="828"/>
        <v>-</v>
      </c>
      <c r="LE99" s="5" t="str">
        <f t="shared" ref="LE99:LJ101" si="829">INDEX(i.FlkStrctr,$M99,LE$7)</f>
        <v>-</v>
      </c>
      <c r="LF99" s="5">
        <f t="shared" si="829"/>
        <v>500</v>
      </c>
      <c r="LG99" s="5">
        <f t="shared" si="829"/>
        <v>500</v>
      </c>
      <c r="LH99" s="5" t="str">
        <f t="shared" si="829"/>
        <v>-</v>
      </c>
      <c r="LI99" s="5" t="str">
        <f>INDEX(i.FlkStrctr,$M99,LI$7)</f>
        <v>-</v>
      </c>
      <c r="LJ99" s="5" t="str">
        <f t="shared" si="829"/>
        <v>-</v>
      </c>
      <c r="LK99" s="5">
        <f t="shared" ref="LK99:LK101" si="830">INDEX(i.conservation,$W99+1,$N99)</f>
        <v>1</v>
      </c>
      <c r="LL99" s="9"/>
      <c r="LM99" s="19">
        <f t="shared" ca="1" si="828"/>
        <v>70</v>
      </c>
      <c r="LN99" s="19">
        <f t="shared" ref="LN99:LP101" ca="1" si="831">OFFSET(LN$5,$B99,0)</f>
        <v>50</v>
      </c>
      <c r="LO99" s="19">
        <f t="shared" ca="1" si="831"/>
        <v>80</v>
      </c>
      <c r="LP99" s="19">
        <f t="shared" ca="1" si="831"/>
        <v>50</v>
      </c>
      <c r="LQ99" s="5" t="b" cm="1">
        <f t="array" ref="LQ99">INDEX(i.meatgrid,$Q99,LQ$7)</f>
        <v>0</v>
      </c>
      <c r="LR99" s="5" t="b" cm="1">
        <f t="array" ref="LR99">INDEX(i.meatgrid,$Q99,LR$7)</f>
        <v>0</v>
      </c>
      <c r="LS99" s="5" t="str" cm="1">
        <f t="array" ref="LS99">INDEX(i.meatgrid,$Q99,LS$7)</f>
        <v>-</v>
      </c>
      <c r="LT99" s="5" t="str" cm="1">
        <f t="array" ref="LT99">INDEX(i.meatgrid,$Q99,LT$7)</f>
        <v>-</v>
      </c>
      <c r="LU99" s="5">
        <f t="shared" ref="LU99:LU101" si="832">INDEX(i.WoolPrices,$R99,LU$7)</f>
        <v>1</v>
      </c>
      <c r="LV99" s="5">
        <f t="shared" ref="LV99:LV101" si="833">INDEX(i.MeatPrices,$S99,LV$7)</f>
        <v>1</v>
      </c>
      <c r="LW99" s="5" cm="1">
        <f t="array" ref="LW99">INDEX(i.meatgrid,$Q99,LW$7)</f>
        <v>0</v>
      </c>
      <c r="LX99" s="5" cm="1">
        <f t="array" ref="LX99">INDEX(i.meatgrid,$Q99,LX$7)</f>
        <v>0</v>
      </c>
      <c r="LY99" s="5" cm="1">
        <f t="array" ref="LY99">INDEX(i.meatgrid,$Q99,LY$7)</f>
        <v>0</v>
      </c>
      <c r="LZ99" s="5" cm="1">
        <f t="array" ref="LZ99">INDEX(i.meatgrid,$Q99,LZ$7)</f>
        <v>0</v>
      </c>
      <c r="MA99" s="5" cm="1">
        <f t="array" ref="MA99">INDEX(i.meatgrid,$Q99,MA$7)</f>
        <v>1</v>
      </c>
      <c r="MB99" s="5" cm="1">
        <f t="array" ref="MB99">INDEX(i.meatgrid,$Q99,MB$7)</f>
        <v>1</v>
      </c>
      <c r="MC99" s="5" cm="1">
        <f t="array" ref="MC99">INDEX(i.meatgrid,$Q99,MC$7)</f>
        <v>1</v>
      </c>
      <c r="MD99" s="5" cm="1">
        <f t="array" ref="MD99">INDEX(i.meatgrid,$Q99,MD$7)</f>
        <v>1</v>
      </c>
      <c r="ME99" s="5">
        <f t="shared" ref="ME99:ME101" si="834">INDEX(i.GrainPrices,$T99,ME$7)</f>
        <v>1</v>
      </c>
      <c r="MF99" s="9"/>
      <c r="MG99" s="19" t="b">
        <f t="shared" ref="MG99:MV101" ca="1" si="835">OFFSET(MG$5,$B99,0)</f>
        <v>0</v>
      </c>
      <c r="MH99" s="19" t="b">
        <f t="shared" ca="1" si="835"/>
        <v>0</v>
      </c>
      <c r="MI99" s="19">
        <f t="shared" ca="1" si="835"/>
        <v>1</v>
      </c>
      <c r="MJ99" s="19">
        <f t="shared" ca="1" si="835"/>
        <v>0.75</v>
      </c>
      <c r="MK99" s="19">
        <f t="shared" ca="1" si="835"/>
        <v>0.75</v>
      </c>
      <c r="ML99" s="19">
        <f t="shared" ca="1" si="835"/>
        <v>0.8</v>
      </c>
      <c r="MM99" s="19">
        <f t="shared" ca="1" si="835"/>
        <v>0.82499999999999996</v>
      </c>
      <c r="MN99" s="19">
        <f t="shared" ca="1" si="835"/>
        <v>0.875</v>
      </c>
      <c r="MO99" s="19">
        <f t="shared" ca="1" si="835"/>
        <v>0.9</v>
      </c>
      <c r="MP99" s="19">
        <f t="shared" ca="1" si="835"/>
        <v>1</v>
      </c>
      <c r="MQ99" s="19">
        <f t="shared" ca="1" si="835"/>
        <v>0.875</v>
      </c>
      <c r="MR99" s="19" t="b">
        <f t="shared" ca="1" si="835"/>
        <v>1</v>
      </c>
      <c r="MS99" s="19">
        <f t="shared" ca="1" si="835"/>
        <v>74.989999999999995</v>
      </c>
      <c r="MT99" s="19" t="str">
        <f t="shared" ca="1" si="835"/>
        <v>-</v>
      </c>
      <c r="MU99" s="19" t="str">
        <f t="shared" ca="1" si="835"/>
        <v>-</v>
      </c>
      <c r="MV99" s="19" t="str">
        <f t="shared" ca="1" si="835"/>
        <v>-</v>
      </c>
      <c r="MW99" s="19" t="str">
        <f t="shared" ref="MW99:OL101" ca="1" si="836">OFFSET(MW$5,$B99,0)</f>
        <v>-</v>
      </c>
      <c r="MX99" s="19" t="str">
        <f t="shared" ca="1" si="836"/>
        <v>-</v>
      </c>
      <c r="MY99" s="19" t="str">
        <f t="shared" ca="1" si="836"/>
        <v>-</v>
      </c>
      <c r="MZ99" s="19" t="str">
        <f t="shared" ca="1" si="836"/>
        <v>-</v>
      </c>
      <c r="NA99" s="19">
        <f t="shared" ca="1" si="836"/>
        <v>36.99</v>
      </c>
      <c r="NB99" s="19">
        <f t="shared" ca="1" si="836"/>
        <v>36.99</v>
      </c>
      <c r="NC99" s="19" t="str">
        <f t="shared" ca="1" si="836"/>
        <v>-</v>
      </c>
      <c r="ND99" s="19" t="str">
        <f t="shared" ca="1" si="836"/>
        <v>-</v>
      </c>
      <c r="NE99" s="19" t="str">
        <f t="shared" ca="1" si="836"/>
        <v>-</v>
      </c>
      <c r="NF99" s="19" t="str">
        <f t="shared" ca="1" si="836"/>
        <v>-</v>
      </c>
      <c r="NG99" s="19" t="str">
        <f t="shared" ca="1" si="836"/>
        <v>-</v>
      </c>
      <c r="NH99" s="19">
        <f t="shared" ca="1" si="836"/>
        <v>49.99</v>
      </c>
      <c r="NI99" s="19">
        <f t="shared" ca="1" si="836"/>
        <v>49.99</v>
      </c>
      <c r="NJ99" s="19">
        <f t="shared" ca="1" si="836"/>
        <v>49.99</v>
      </c>
      <c r="NK99" s="19">
        <f t="shared" ca="1" si="836"/>
        <v>49.99</v>
      </c>
      <c r="NL99" s="19">
        <f t="shared" ca="1" si="836"/>
        <v>49.99</v>
      </c>
      <c r="NM99" s="19">
        <f t="shared" ca="1" si="836"/>
        <v>49.99</v>
      </c>
      <c r="NN99" s="19">
        <f t="shared" ca="1" si="836"/>
        <v>49.99</v>
      </c>
      <c r="NO99" s="19">
        <f t="shared" ca="1" si="836"/>
        <v>49.99</v>
      </c>
      <c r="NP99" s="19">
        <f t="shared" ca="1" si="836"/>
        <v>412.99</v>
      </c>
      <c r="NQ99" s="19">
        <f t="shared" ca="1" si="836"/>
        <v>412.99</v>
      </c>
      <c r="NR99" s="19" t="str">
        <f t="shared" ca="1" si="836"/>
        <v>-</v>
      </c>
      <c r="NS99" s="19" t="str">
        <f t="shared" ca="1" si="836"/>
        <v>-</v>
      </c>
      <c r="NT99" s="19" t="str">
        <f t="shared" ca="1" si="836"/>
        <v>-</v>
      </c>
      <c r="NU99" s="19" t="str">
        <f t="shared" ca="1" si="836"/>
        <v>-</v>
      </c>
      <c r="NV99" s="19" t="str">
        <f t="shared" ca="1" si="836"/>
        <v>-</v>
      </c>
      <c r="NW99" s="19">
        <f t="shared" ca="1" si="836"/>
        <v>6.8900000000000006</v>
      </c>
      <c r="NX99" s="19">
        <f t="shared" ca="1" si="836"/>
        <v>6.8900000000000006</v>
      </c>
      <c r="NY99" s="19">
        <f t="shared" ca="1" si="836"/>
        <v>6.8900000000000006</v>
      </c>
      <c r="NZ99" s="19">
        <f t="shared" ca="1" si="836"/>
        <v>6.8900000000000006</v>
      </c>
      <c r="OA99" s="19">
        <f t="shared" ca="1" si="836"/>
        <v>6.8900000000000006</v>
      </c>
      <c r="OB99" s="19">
        <f t="shared" ca="1" si="836"/>
        <v>6.8900000000000006</v>
      </c>
      <c r="OC99" s="19">
        <f t="shared" ca="1" si="836"/>
        <v>6.8900000000000006</v>
      </c>
      <c r="OD99" s="19">
        <f t="shared" ca="1" si="836"/>
        <v>6.8900000000000006</v>
      </c>
      <c r="OE99" s="19">
        <f t="shared" ca="1" si="836"/>
        <v>346.99</v>
      </c>
      <c r="OF99" s="19">
        <f t="shared" ca="1" si="836"/>
        <v>346.99</v>
      </c>
      <c r="OG99" s="19" t="str">
        <f t="shared" ca="1" si="836"/>
        <v>-</v>
      </c>
      <c r="OH99" s="19" t="str">
        <f t="shared" ca="1" si="836"/>
        <v>-</v>
      </c>
      <c r="OI99" s="19" t="str">
        <f t="shared" ca="1" si="836"/>
        <v>-</v>
      </c>
      <c r="OJ99" s="19" t="str">
        <f t="shared" ca="1" si="836"/>
        <v>-</v>
      </c>
      <c r="OK99" s="19" t="str">
        <f t="shared" ca="1" si="836"/>
        <v>-</v>
      </c>
      <c r="OL99" s="19">
        <f t="shared" ca="1" si="836"/>
        <v>0</v>
      </c>
      <c r="OM99" s="24">
        <v>0</v>
      </c>
    </row>
    <row r="100" spans="1:403" outlineLevel="1">
      <c r="A100" s="21">
        <f t="shared" si="156"/>
        <v>95</v>
      </c>
      <c r="B100" s="21">
        <f>$A$24</f>
        <v>19</v>
      </c>
      <c r="C100">
        <v>110</v>
      </c>
      <c r="D100" s="144" t="str">
        <f t="shared" ca="1" si="782"/>
        <v>GSM</v>
      </c>
      <c r="E100" t="b">
        <f t="shared" ca="1" si="783"/>
        <v>1</v>
      </c>
      <c r="F100" t="b">
        <v>0</v>
      </c>
      <c r="G100" t="b">
        <f t="shared" ref="G100:G101" ca="1" si="837">E100</f>
        <v>1</v>
      </c>
      <c r="H100" s="237">
        <f t="shared" ref="H100:L101" ca="1" si="838">OFFSET(H100,-1,0)</f>
        <v>1</v>
      </c>
      <c r="I100" s="237">
        <f t="shared" ca="1" si="838"/>
        <v>1</v>
      </c>
      <c r="J100" s="237" t="str">
        <f t="shared" ca="1" si="838"/>
        <v/>
      </c>
      <c r="K100" s="237">
        <f t="shared" ca="1" si="838"/>
        <v>2</v>
      </c>
      <c r="L100" s="237">
        <f t="shared" ca="1" si="838"/>
        <v>2</v>
      </c>
      <c r="M100" s="182">
        <f t="array" aca="1" ref="M100" ca="1">MAX(M$22,MOD(M99+1*AND(N100:$V100=N$22:$V$22),M$23+1))</f>
        <v>2</v>
      </c>
      <c r="N100" s="182">
        <f t="array" aca="1" ref="N100" ca="1">MAX(N$22,MOD(N99+1*AND(O100:$V100=O$22:$V$22),N$23+1))</f>
        <v>3</v>
      </c>
      <c r="O100" s="237">
        <f ca="1">OFFSET(O100,-1,0)</f>
        <v>1</v>
      </c>
      <c r="P100" s="182">
        <f t="array" ref="P100">MAX(P$22,MOD(P99+1*AND(R100:$V100=R$22:$V$22),P$23+1))</f>
        <v>2</v>
      </c>
      <c r="Q100" s="29">
        <v>1</v>
      </c>
      <c r="R100" s="29">
        <v>1</v>
      </c>
      <c r="S100" s="29">
        <v>1</v>
      </c>
      <c r="T100" s="29">
        <v>1</v>
      </c>
      <c r="U100" s="218"/>
      <c r="V100" s="218"/>
      <c r="W100" s="182">
        <f t="array" ref="W100">MAX(W$22,MOD(W99+1*AND(R100:$V100=R$22:$V$22),W$23+1))</f>
        <v>0</v>
      </c>
      <c r="X100" s="218"/>
      <c r="Y100" s="218"/>
      <c r="Z100" s="218"/>
      <c r="AA100" s="218"/>
      <c r="AB100" s="218"/>
      <c r="AC100" s="218"/>
      <c r="AD100" s="218"/>
      <c r="AE100" s="218"/>
      <c r="AF100" s="144">
        <f ca="1">INDEX(CHOOSE($N100,DataAutumn!i.AdultDrys,DataWinter!i.AdultDrys,DataSpring!i.AdultDrys),1,$M100)</f>
        <v>3</v>
      </c>
      <c r="AG100" s="5">
        <f t="shared" ca="1" si="784"/>
        <v>2</v>
      </c>
      <c r="AH100" s="5">
        <f t="shared" ca="1" si="784"/>
        <v>0</v>
      </c>
      <c r="AI100" s="5">
        <f t="shared" ca="1" si="785"/>
        <v>1</v>
      </c>
      <c r="AJ100" s="218"/>
      <c r="AK100" s="218"/>
      <c r="AL100" s="366" t="str">
        <f ca="1">TEXT(LEFT(OFFSET(AL100,-1,0),5)+1,"00000")&amp;MID(OFFSET(AL100,-1,0),6,FIND(" ",OFFSET(AL100,-1,0),7)-5)
&amp; $D100           &amp; " Day"&amp;INDEX(i.DOY,$N100,1)              &amp; IF($IG100=0," FWM","")&amp;IF($IG100=1," MWM","")&amp;IF($IG100=5," Mat","")&amp;IF($IH100=TRUE,"&amp;BBT","    ")
&amp;INDEX(DataMaster!$B$98:$B$103,$Q100,0)    &amp; " WP"&amp;TEXT($LU100*100,"000p")           &amp; " MP"&amp;TEXT($LV100*100,"000p")           &amp; " GP"&amp;TEXT($ME100*100,"000p")
&amp; " (F"&amp;3+COUNTIF($CV100:$CY100,TRUE)&amp;3&amp;"N"&amp;$DM100&amp;$DN100&amp;")"</f>
        <v>00002 SE_shipper_lw GSM Day204 MWM    all grids WP100p MP100p GP100p (F33N11)</v>
      </c>
      <c r="AM100" s="9" t="str">
        <f ca="1">IF(COUNTIF(AL$5:AL100,AL100)=1,"-","Dup")</f>
        <v>-</v>
      </c>
      <c r="AN100" s="9"/>
      <c r="AO100" s="12" t="b">
        <v>1</v>
      </c>
      <c r="AP100" s="12" t="b">
        <v>1</v>
      </c>
      <c r="AQ100" s="12" t="b">
        <v>1</v>
      </c>
      <c r="AR100" s="12" t="b">
        <v>1</v>
      </c>
      <c r="AS100" s="12" t="b">
        <v>1</v>
      </c>
      <c r="AT100" s="12" t="b">
        <v>1</v>
      </c>
      <c r="AU100" s="12" t="b">
        <v>1</v>
      </c>
      <c r="AV100" s="12" t="b">
        <v>1</v>
      </c>
      <c r="AW100" s="9"/>
      <c r="AX100" s="5" t="b">
        <f t="shared" ca="1" si="786"/>
        <v>1</v>
      </c>
      <c r="AY100" s="5" t="str">
        <f t="shared" ca="1" si="786"/>
        <v>-</v>
      </c>
      <c r="AZ100" s="5" t="str">
        <f t="shared" ca="1" si="786"/>
        <v>-</v>
      </c>
      <c r="BA100" s="5" t="str">
        <f t="shared" ca="1" si="786"/>
        <v>-</v>
      </c>
      <c r="BB100" s="5" t="b">
        <f t="shared" ca="1" si="786"/>
        <v>0</v>
      </c>
      <c r="BC100" s="144">
        <f t="shared" ca="1" si="786"/>
        <v>0.25</v>
      </c>
      <c r="BD100" s="19" t="b">
        <f t="shared" ca="1" si="787"/>
        <v>1</v>
      </c>
      <c r="BE100" s="9"/>
      <c r="BF100" s="5" t="str">
        <f t="shared" ca="1" si="788"/>
        <v>-</v>
      </c>
      <c r="BG100" s="19" t="str">
        <f t="shared" ca="1" si="789"/>
        <v>-</v>
      </c>
      <c r="BH100" s="19" t="str">
        <f t="shared" ca="1" si="789"/>
        <v>-</v>
      </c>
      <c r="BI100" s="19" t="str">
        <f t="shared" ca="1" si="789"/>
        <v>-</v>
      </c>
      <c r="BJ100" s="5" t="str">
        <f t="shared" ca="1" si="790"/>
        <v>-</v>
      </c>
      <c r="BK100" s="19" t="str">
        <f t="shared" ca="1" si="791"/>
        <v>-</v>
      </c>
      <c r="BL100" s="5" t="str">
        <f t="shared" ca="1" si="792"/>
        <v>-</v>
      </c>
      <c r="BM100" s="19" t="str">
        <f t="shared" ca="1" si="793"/>
        <v>-</v>
      </c>
      <c r="BN100" s="19" t="str">
        <f t="shared" ca="1" si="793"/>
        <v>-</v>
      </c>
      <c r="BO100" s="19" t="str">
        <f t="shared" ca="1" si="793"/>
        <v>-</v>
      </c>
      <c r="BP100" s="5" t="str">
        <f t="shared" ca="1" si="794"/>
        <v>-</v>
      </c>
      <c r="BQ100" s="9"/>
      <c r="BR100" s="5" t="b">
        <f t="shared" ca="1" si="795"/>
        <v>0</v>
      </c>
      <c r="BS100" s="5" t="str">
        <f t="shared" ca="1" si="796"/>
        <v>-</v>
      </c>
      <c r="BT100" s="5" t="str">
        <f t="shared" ca="1" si="797"/>
        <v>-</v>
      </c>
      <c r="BU100" s="5" t="str">
        <f t="shared" ca="1" si="797"/>
        <v>-</v>
      </c>
      <c r="BV100" s="5" t="str">
        <f t="shared" ca="1" si="797"/>
        <v>-</v>
      </c>
      <c r="BW100" s="5" t="str">
        <f t="shared" ca="1" si="797"/>
        <v>-</v>
      </c>
      <c r="BX100" s="5" t="str">
        <f t="shared" ca="1" si="797"/>
        <v>-</v>
      </c>
      <c r="BY100" s="5" t="str">
        <f t="shared" ca="1" si="797"/>
        <v>-</v>
      </c>
      <c r="BZ100" s="5" t="str">
        <f t="shared" ca="1" si="797"/>
        <v>-</v>
      </c>
      <c r="CA100" s="5" t="str">
        <f t="shared" ca="1" si="797"/>
        <v>-</v>
      </c>
      <c r="CB100" s="9"/>
      <c r="CC100" s="237" t="b">
        <f ca="1">OFFSET(CC100,-1,0)</f>
        <v>1</v>
      </c>
      <c r="CD100" s="237" t="b">
        <f ca="1">OFFSET(CD100,-1,0)</f>
        <v>1</v>
      </c>
      <c r="CE100" s="237" t="b">
        <f ca="1">OFFSET(CE100,-1,0)</f>
        <v>1</v>
      </c>
      <c r="CF100" s="12">
        <v>2232107</v>
      </c>
      <c r="CG100" s="144" t="b">
        <f ca="1">NOT(CE100)</f>
        <v>0</v>
      </c>
      <c r="CH100" s="12" t="s">
        <v>34</v>
      </c>
      <c r="CI100" s="19" t="str">
        <f t="shared" ca="1" si="798"/>
        <v>-</v>
      </c>
      <c r="CJ100" s="19" t="str">
        <f t="shared" ca="1" si="798"/>
        <v>-</v>
      </c>
      <c r="CK100" s="19" t="str">
        <f t="shared" ca="1" si="798"/>
        <v>-</v>
      </c>
      <c r="CL100" s="19">
        <f t="shared" ca="1" si="798"/>
        <v>1</v>
      </c>
      <c r="CM100" s="19">
        <f t="shared" ca="1" si="798"/>
        <v>1</v>
      </c>
      <c r="CN100" s="9"/>
      <c r="CO100" s="444">
        <f t="shared" ca="1" si="799"/>
        <v>652</v>
      </c>
      <c r="CP100" s="444">
        <f t="shared" ca="1" si="799"/>
        <v>686</v>
      </c>
      <c r="CQ100" s="444">
        <f t="shared" ca="1" si="799"/>
        <v>721</v>
      </c>
      <c r="CR100" s="152">
        <f t="shared" ca="1" si="800"/>
        <v>378</v>
      </c>
      <c r="CS100" s="152">
        <f t="shared" ca="1" si="800"/>
        <v>413</v>
      </c>
      <c r="CT100" s="152">
        <f t="shared" ca="1" si="800"/>
        <v>448</v>
      </c>
      <c r="CU100" s="19" t="str">
        <f t="shared" ca="1" si="801"/>
        <v>-</v>
      </c>
      <c r="CV100" s="19" t="str">
        <f t="shared" ca="1" si="802"/>
        <v>-</v>
      </c>
      <c r="CW100" s="19" t="str">
        <f t="shared" ca="1" si="802"/>
        <v>-</v>
      </c>
      <c r="CX100" s="19" t="str">
        <f t="shared" ca="1" si="802"/>
        <v>-</v>
      </c>
      <c r="CY100" s="19" t="str">
        <f t="shared" ca="1" si="802"/>
        <v>-</v>
      </c>
      <c r="CZ100" s="19" t="b">
        <f ca="1">OFFSET(CZ$5,$B100,0)</f>
        <v>1</v>
      </c>
      <c r="DA100" s="19">
        <f t="shared" ca="1" si="802"/>
        <v>0</v>
      </c>
      <c r="DB100" s="19">
        <f t="shared" ca="1" si="802"/>
        <v>0</v>
      </c>
      <c r="DC100" s="19">
        <f t="shared" ca="1" si="802"/>
        <v>0</v>
      </c>
      <c r="DD100" s="19">
        <f t="shared" ca="1" si="802"/>
        <v>0</v>
      </c>
      <c r="DE100" s="19">
        <f t="shared" ca="1" si="802"/>
        <v>0</v>
      </c>
      <c r="DF100" s="19">
        <f t="shared" ca="1" si="802"/>
        <v>0</v>
      </c>
      <c r="DG100" s="19">
        <f t="shared" ca="1" si="802"/>
        <v>0</v>
      </c>
      <c r="DH100" s="19">
        <f t="shared" ca="1" si="802"/>
        <v>0</v>
      </c>
      <c r="DI100" s="19">
        <f t="shared" ca="1" si="802"/>
        <v>0</v>
      </c>
      <c r="DJ100" s="19">
        <f t="shared" ca="1" si="802"/>
        <v>0</v>
      </c>
      <c r="DK100" s="19">
        <f t="shared" ca="1" si="802"/>
        <v>0</v>
      </c>
      <c r="DL100" s="19">
        <f t="shared" ca="1" si="802"/>
        <v>0</v>
      </c>
      <c r="DM100" s="19">
        <f t="shared" ca="1" si="802"/>
        <v>1</v>
      </c>
      <c r="DN100" s="19">
        <f t="shared" ca="1" si="802"/>
        <v>1</v>
      </c>
      <c r="DO100" s="19">
        <f t="shared" ca="1" si="802"/>
        <v>0</v>
      </c>
      <c r="DP100" s="19" t="str">
        <f t="shared" ca="1" si="802"/>
        <v>-</v>
      </c>
      <c r="DQ100" s="19" t="str">
        <f t="shared" ca="1" si="802"/>
        <v>-</v>
      </c>
      <c r="DR100" s="19" t="str">
        <f t="shared" ca="1" si="802"/>
        <v>-</v>
      </c>
      <c r="DS100" s="19" t="str">
        <f t="shared" ca="1" si="802"/>
        <v>-</v>
      </c>
      <c r="DT100" s="19" t="str">
        <f t="shared" ca="1" si="802"/>
        <v>-</v>
      </c>
      <c r="DU100" s="19">
        <f t="shared" ca="1" si="802"/>
        <v>0</v>
      </c>
      <c r="DV100" s="19" t="str">
        <f t="shared" ca="1" si="802"/>
        <v>-</v>
      </c>
      <c r="DW100" s="19" t="str">
        <f t="shared" ca="1" si="802"/>
        <v>-</v>
      </c>
      <c r="DX100" s="19" t="str">
        <f t="shared" ca="1" si="802"/>
        <v>-</v>
      </c>
      <c r="DY100" s="19" t="str">
        <f t="shared" ca="1" si="802"/>
        <v>-</v>
      </c>
      <c r="DZ100" s="19" t="str">
        <f t="shared" ca="1" si="802"/>
        <v>-</v>
      </c>
      <c r="EA100" s="19" t="str">
        <f t="shared" ca="1" si="802"/>
        <v>-</v>
      </c>
      <c r="EB100" s="19" t="str">
        <f t="shared" ca="1" si="802"/>
        <v>-</v>
      </c>
      <c r="EC100" s="19" t="str">
        <f t="shared" ca="1" si="802"/>
        <v>-</v>
      </c>
      <c r="ED100" s="19">
        <f t="shared" ca="1" si="802"/>
        <v>0</v>
      </c>
      <c r="EE100" s="444">
        <f t="shared" ca="1" si="803"/>
        <v>0</v>
      </c>
      <c r="EF100" s="444">
        <f t="shared" ca="1" si="803"/>
        <v>0</v>
      </c>
      <c r="EG100" s="124">
        <f t="shared" ca="1" si="804"/>
        <v>0</v>
      </c>
      <c r="EH100" s="124">
        <f t="shared" ca="1" si="804"/>
        <v>0</v>
      </c>
      <c r="EI100" s="124">
        <f t="shared" ca="1" si="804"/>
        <v>0</v>
      </c>
      <c r="EJ100" s="124">
        <f t="shared" ca="1" si="804"/>
        <v>0</v>
      </c>
      <c r="EK100" s="124">
        <f t="shared" ca="1" si="804"/>
        <v>0</v>
      </c>
      <c r="EL100" s="124">
        <f t="shared" ca="1" si="804"/>
        <v>0</v>
      </c>
      <c r="EM100" s="124">
        <f t="shared" ca="1" si="804"/>
        <v>0</v>
      </c>
      <c r="EN100" s="124">
        <f t="shared" ca="1" si="804"/>
        <v>0</v>
      </c>
      <c r="EO100" s="124">
        <f t="shared" ca="1" si="804"/>
        <v>0</v>
      </c>
      <c r="EP100" s="124">
        <f t="shared" ca="1" si="804"/>
        <v>0</v>
      </c>
      <c r="EQ100" s="124">
        <f t="shared" ca="1" si="804"/>
        <v>0</v>
      </c>
      <c r="ER100" s="124">
        <f t="shared" ca="1" si="804"/>
        <v>0</v>
      </c>
      <c r="ES100" s="124">
        <f t="shared" ca="1" si="804"/>
        <v>0</v>
      </c>
      <c r="ET100" s="124">
        <f t="shared" ca="1" si="804"/>
        <v>0</v>
      </c>
      <c r="EU100" s="124">
        <f t="shared" ca="1" si="804"/>
        <v>0</v>
      </c>
      <c r="EV100" s="124">
        <f t="shared" ca="1" si="804"/>
        <v>0</v>
      </c>
      <c r="EW100" s="124">
        <f t="shared" ca="1" si="805"/>
        <v>0</v>
      </c>
      <c r="EX100" s="124">
        <f t="shared" ca="1" si="805"/>
        <v>0</v>
      </c>
      <c r="EY100" s="554">
        <f t="shared" ca="1" si="806"/>
        <v>0</v>
      </c>
      <c r="EZ100" s="554">
        <f t="shared" ca="1" si="806"/>
        <v>0</v>
      </c>
      <c r="FA100" s="554">
        <f t="shared" ca="1" si="806"/>
        <v>0</v>
      </c>
      <c r="FB100" s="125">
        <f t="shared" ca="1" si="806"/>
        <v>0</v>
      </c>
      <c r="FC100" s="125">
        <f t="shared" ca="1" si="806"/>
        <v>0</v>
      </c>
      <c r="FD100" s="125">
        <f t="shared" ca="1" si="806"/>
        <v>0</v>
      </c>
      <c r="FE100" s="125">
        <f t="shared" ca="1" si="806"/>
        <v>0</v>
      </c>
      <c r="FF100" s="125">
        <f t="shared" ca="1" si="806"/>
        <v>0</v>
      </c>
      <c r="FG100" s="125">
        <f t="shared" ca="1" si="806"/>
        <v>0</v>
      </c>
      <c r="FH100" s="125">
        <f t="shared" ca="1" si="806"/>
        <v>0</v>
      </c>
      <c r="FI100" s="125">
        <f t="shared" ca="1" si="806"/>
        <v>0</v>
      </c>
      <c r="FJ100" s="125">
        <f t="shared" ca="1" si="806"/>
        <v>0</v>
      </c>
      <c r="FK100" s="125">
        <f t="shared" ca="1" si="806"/>
        <v>0</v>
      </c>
      <c r="FL100" s="125">
        <f t="shared" ca="1" si="806"/>
        <v>0</v>
      </c>
      <c r="FM100" s="125">
        <f t="shared" ca="1" si="806"/>
        <v>0</v>
      </c>
      <c r="FN100" s="125">
        <f t="shared" ca="1" si="806"/>
        <v>0</v>
      </c>
      <c r="FO100" s="124">
        <f t="shared" ca="1" si="807"/>
        <v>0</v>
      </c>
      <c r="FP100" s="124">
        <f t="shared" ca="1" si="807"/>
        <v>0</v>
      </c>
      <c r="FQ100" s="124">
        <f t="shared" ca="1" si="807"/>
        <v>0</v>
      </c>
      <c r="FR100" s="124">
        <f t="shared" ca="1" si="807"/>
        <v>0</v>
      </c>
      <c r="FS100" s="124">
        <f t="shared" ca="1" si="807"/>
        <v>0</v>
      </c>
      <c r="FT100" s="124">
        <f t="shared" ca="1" si="807"/>
        <v>0</v>
      </c>
      <c r="FU100" s="124">
        <f t="shared" ca="1" si="807"/>
        <v>0</v>
      </c>
      <c r="FV100" s="124">
        <f t="shared" ca="1" si="807"/>
        <v>0</v>
      </c>
      <c r="FW100" s="124">
        <f t="shared" ca="1" si="807"/>
        <v>0</v>
      </c>
      <c r="FX100" s="124">
        <f t="shared" ca="1" si="807"/>
        <v>0</v>
      </c>
      <c r="FY100" s="124">
        <f t="shared" ca="1" si="807"/>
        <v>0</v>
      </c>
      <c r="FZ100" s="124">
        <f t="shared" ca="1" si="807"/>
        <v>0</v>
      </c>
      <c r="GA100" s="124">
        <f t="shared" ca="1" si="807"/>
        <v>0</v>
      </c>
      <c r="GB100" s="124">
        <f t="shared" ca="1" si="807"/>
        <v>0</v>
      </c>
      <c r="GC100" s="124">
        <f t="shared" ca="1" si="807"/>
        <v>0</v>
      </c>
      <c r="GD100" s="124">
        <f t="shared" ca="1" si="807"/>
        <v>0</v>
      </c>
      <c r="GE100" s="124">
        <f t="shared" ca="1" si="808"/>
        <v>0</v>
      </c>
      <c r="GF100" s="124">
        <f t="shared" ca="1" si="808"/>
        <v>0</v>
      </c>
      <c r="GG100" s="554">
        <f t="shared" ca="1" si="809"/>
        <v>0</v>
      </c>
      <c r="GH100" s="554">
        <f t="shared" ca="1" si="809"/>
        <v>0</v>
      </c>
      <c r="GI100" s="554">
        <f t="shared" ca="1" si="809"/>
        <v>0</v>
      </c>
      <c r="GJ100" s="125">
        <f t="shared" ca="1" si="810"/>
        <v>0</v>
      </c>
      <c r="GK100" s="125">
        <f t="shared" ca="1" si="810"/>
        <v>0</v>
      </c>
      <c r="GL100" s="125">
        <f t="shared" ca="1" si="810"/>
        <v>0</v>
      </c>
      <c r="GM100" s="125">
        <f t="shared" ca="1" si="810"/>
        <v>0</v>
      </c>
      <c r="GN100" s="125">
        <f t="shared" ca="1" si="810"/>
        <v>0</v>
      </c>
      <c r="GO100" s="125">
        <f t="shared" ca="1" si="810"/>
        <v>0</v>
      </c>
      <c r="GP100" s="125">
        <f t="shared" ca="1" si="810"/>
        <v>0</v>
      </c>
      <c r="GQ100" s="125">
        <f t="shared" ca="1" si="810"/>
        <v>0</v>
      </c>
      <c r="GR100" s="125">
        <f t="shared" ca="1" si="810"/>
        <v>0</v>
      </c>
      <c r="GS100" s="125">
        <f t="shared" ca="1" si="810"/>
        <v>0</v>
      </c>
      <c r="GT100" s="125">
        <f t="shared" ca="1" si="810"/>
        <v>0</v>
      </c>
      <c r="GU100" s="125">
        <f t="shared" ca="1" si="810"/>
        <v>0</v>
      </c>
      <c r="GV100" s="125">
        <f t="shared" ca="1" si="810"/>
        <v>0</v>
      </c>
      <c r="GW100" s="124">
        <f t="shared" ca="1" si="811"/>
        <v>0</v>
      </c>
      <c r="GX100" s="124">
        <f t="shared" ca="1" si="811"/>
        <v>0</v>
      </c>
      <c r="GY100" s="124">
        <f t="shared" ca="1" si="811"/>
        <v>0</v>
      </c>
      <c r="GZ100" s="124">
        <f t="shared" ca="1" si="811"/>
        <v>0</v>
      </c>
      <c r="HA100" s="124">
        <f t="shared" ca="1" si="811"/>
        <v>0</v>
      </c>
      <c r="HB100" s="124">
        <f t="shared" ca="1" si="811"/>
        <v>0</v>
      </c>
      <c r="HC100" s="124">
        <f t="shared" ca="1" si="811"/>
        <v>0</v>
      </c>
      <c r="HD100" s="124">
        <f t="shared" ca="1" si="811"/>
        <v>0</v>
      </c>
      <c r="HE100" s="124">
        <f t="shared" ca="1" si="811"/>
        <v>0</v>
      </c>
      <c r="HF100" s="124">
        <f t="shared" ca="1" si="811"/>
        <v>0</v>
      </c>
      <c r="HG100" s="124">
        <f t="shared" ca="1" si="811"/>
        <v>0</v>
      </c>
      <c r="HH100" s="124">
        <f t="shared" ca="1" si="811"/>
        <v>0</v>
      </c>
      <c r="HI100" s="124">
        <f t="shared" ca="1" si="811"/>
        <v>0</v>
      </c>
      <c r="HJ100" s="124">
        <f t="shared" ca="1" si="811"/>
        <v>0</v>
      </c>
      <c r="HK100" s="124">
        <f t="shared" ca="1" si="811"/>
        <v>0</v>
      </c>
      <c r="HL100" s="124">
        <f t="shared" ca="1" si="811"/>
        <v>0</v>
      </c>
      <c r="HM100" s="124">
        <f t="shared" ca="1" si="812"/>
        <v>0</v>
      </c>
      <c r="HN100" s="124">
        <f t="shared" ca="1" si="812"/>
        <v>0</v>
      </c>
      <c r="HO100" s="554">
        <f t="shared" ca="1" si="813"/>
        <v>0</v>
      </c>
      <c r="HP100" s="554">
        <f t="shared" ca="1" si="813"/>
        <v>0</v>
      </c>
      <c r="HQ100" s="554">
        <f t="shared" ca="1" si="813"/>
        <v>0</v>
      </c>
      <c r="HR100" s="125">
        <f t="shared" ca="1" si="814"/>
        <v>0</v>
      </c>
      <c r="HS100" s="125">
        <f t="shared" ca="1" si="814"/>
        <v>0</v>
      </c>
      <c r="HT100" s="125">
        <f t="shared" ca="1" si="814"/>
        <v>0</v>
      </c>
      <c r="HU100" s="125">
        <f t="shared" ca="1" si="814"/>
        <v>0</v>
      </c>
      <c r="HV100" s="125">
        <f t="shared" ca="1" si="814"/>
        <v>0</v>
      </c>
      <c r="HW100" s="125">
        <f t="shared" ca="1" si="814"/>
        <v>0</v>
      </c>
      <c r="HX100" s="125">
        <f t="shared" ca="1" si="814"/>
        <v>0</v>
      </c>
      <c r="HY100" s="125">
        <f t="shared" ca="1" si="814"/>
        <v>0</v>
      </c>
      <c r="HZ100" s="125">
        <f t="shared" ca="1" si="814"/>
        <v>0</v>
      </c>
      <c r="IA100" s="125">
        <f t="shared" ca="1" si="814"/>
        <v>0</v>
      </c>
      <c r="IB100" s="125">
        <f t="shared" ca="1" si="814"/>
        <v>0</v>
      </c>
      <c r="IC100" s="125">
        <f t="shared" ca="1" si="814"/>
        <v>0</v>
      </c>
      <c r="ID100" s="125">
        <f t="shared" ca="1" si="814"/>
        <v>0</v>
      </c>
      <c r="IE100" s="5">
        <f t="shared" ca="1" si="815"/>
        <v>67</v>
      </c>
      <c r="IF100" s="9"/>
      <c r="IG100" s="5">
        <f t="shared" ca="1" si="816"/>
        <v>1</v>
      </c>
      <c r="IH100" s="5" t="b">
        <f t="shared" ca="1" si="816"/>
        <v>0</v>
      </c>
      <c r="II100" s="19">
        <f t="shared" ca="1" si="817"/>
        <v>0</v>
      </c>
      <c r="IJ100" s="5">
        <f t="shared" ca="1" si="816"/>
        <v>55</v>
      </c>
      <c r="IK100" s="5" cm="1">
        <f t="array" ref="IK100">INDEX(i.pi_yatf,$X100+1,IK$7)</f>
        <v>1</v>
      </c>
      <c r="IL100" s="19">
        <f t="shared" ca="1" si="818"/>
        <v>0</v>
      </c>
      <c r="IM100" s="19">
        <f t="shared" ca="1" si="818"/>
        <v>0</v>
      </c>
      <c r="IN100" s="19">
        <f t="shared" ca="1" si="818"/>
        <v>0</v>
      </c>
      <c r="IO100" s="19">
        <f t="shared" ca="1" si="818"/>
        <v>0</v>
      </c>
      <c r="IP100" s="19">
        <f t="shared" ca="1" si="818"/>
        <v>0</v>
      </c>
      <c r="IQ100" s="19">
        <f t="shared" ca="1" si="818"/>
        <v>0</v>
      </c>
      <c r="IR100" s="19">
        <f t="shared" ca="1" si="818"/>
        <v>0</v>
      </c>
      <c r="IS100" s="19">
        <f t="shared" ca="1" si="818"/>
        <v>0</v>
      </c>
      <c r="IT100" s="19">
        <f t="shared" ca="1" si="818"/>
        <v>0</v>
      </c>
      <c r="IU100" s="19">
        <f t="shared" ca="1" si="818"/>
        <v>0</v>
      </c>
      <c r="IV100" s="19">
        <f t="shared" ca="1" si="818"/>
        <v>0</v>
      </c>
      <c r="IW100" s="19">
        <f t="shared" ca="1" si="818"/>
        <v>0</v>
      </c>
      <c r="IX100" s="19">
        <f t="shared" ca="1" si="818"/>
        <v>0</v>
      </c>
      <c r="IY100" s="19">
        <f t="shared" ca="1" si="818"/>
        <v>0</v>
      </c>
      <c r="IZ100" s="19">
        <f t="shared" ca="1" si="818"/>
        <v>0</v>
      </c>
      <c r="JA100" s="19">
        <f t="shared" ca="1" si="818"/>
        <v>0</v>
      </c>
      <c r="JB100" s="19">
        <f t="shared" ca="1" si="818"/>
        <v>0</v>
      </c>
      <c r="JC100" s="19">
        <f t="shared" ca="1" si="818"/>
        <v>0</v>
      </c>
      <c r="JD100" s="19">
        <f t="shared" ca="1" si="818"/>
        <v>0</v>
      </c>
      <c r="JE100" s="19">
        <f t="shared" ca="1" si="818"/>
        <v>0</v>
      </c>
      <c r="JF100" s="19">
        <f t="shared" ca="1" si="818"/>
        <v>0</v>
      </c>
      <c r="JG100" s="19">
        <f t="shared" ca="1" si="818"/>
        <v>1</v>
      </c>
      <c r="JH100" s="19">
        <f t="shared" ca="1" si="818"/>
        <v>0</v>
      </c>
      <c r="JI100" s="19">
        <f t="shared" ca="1" si="818"/>
        <v>1</v>
      </c>
      <c r="JJ100" s="9"/>
      <c r="JK100" s="5" t="b">
        <f t="shared" ca="1" si="819"/>
        <v>0</v>
      </c>
      <c r="JL100" s="5" t="b">
        <f t="shared" ca="1" si="820"/>
        <v>0</v>
      </c>
      <c r="JM100" s="5" t="b">
        <f t="shared" ca="1" si="820"/>
        <v>0</v>
      </c>
      <c r="JN100" s="5" t="b">
        <f t="shared" ca="1" si="820"/>
        <v>1</v>
      </c>
      <c r="JO100" s="144">
        <f t="shared" ca="1" si="821"/>
        <v>1</v>
      </c>
      <c r="JP100" s="144">
        <f t="shared" ca="1" si="821"/>
        <v>1</v>
      </c>
      <c r="JQ100" s="5" t="b">
        <f t="shared" ca="1" si="822"/>
        <v>0</v>
      </c>
      <c r="JR100" s="5" t="b">
        <f t="shared" ca="1" si="822"/>
        <v>1</v>
      </c>
      <c r="JS100" s="5" t="b">
        <f t="shared" ca="1" si="822"/>
        <v>1</v>
      </c>
      <c r="JT100" s="5" t="b">
        <f t="shared" ca="1" si="822"/>
        <v>0</v>
      </c>
      <c r="JU100" s="5">
        <f t="shared" ca="1" si="823"/>
        <v>1</v>
      </c>
      <c r="JV100" s="5">
        <f t="shared" ca="1" si="823"/>
        <v>0</v>
      </c>
      <c r="JW100" s="5" t="b">
        <f ca="1">AND(INDEX(i_dryman,($AF100-1)*4+INDEX(i.StdELMan,($K100-1)*12+($M100-1)*3+$N100,JW$8),JW$7),($JP100&gt;0))</f>
        <v>0</v>
      </c>
      <c r="JX100" s="5" t="str" cm="1">
        <f t="array" aca="1" ref="JX100" ca="1">IF(OR(JY100:KF100&lt;&gt;"-"),TRUE,"-")</f>
        <v>-</v>
      </c>
      <c r="JY100" s="19" t="str">
        <f t="shared" ca="1" si="824"/>
        <v>-</v>
      </c>
      <c r="JZ100" s="19" t="str">
        <f t="shared" ca="1" si="824"/>
        <v>-</v>
      </c>
      <c r="KA100" s="19" t="str">
        <f t="shared" ca="1" si="824"/>
        <v>-</v>
      </c>
      <c r="KB100" s="19" t="str">
        <f t="shared" ca="1" si="824"/>
        <v>-</v>
      </c>
      <c r="KC100" s="19" t="str">
        <f t="shared" ca="1" si="824"/>
        <v>-</v>
      </c>
      <c r="KD100" s="19" t="str">
        <f t="shared" ca="1" si="824"/>
        <v>-</v>
      </c>
      <c r="KE100" s="19" t="str">
        <f t="shared" ca="1" si="824"/>
        <v>-</v>
      </c>
      <c r="KF100" s="19" t="str">
        <f t="shared" ca="1" si="824"/>
        <v>-</v>
      </c>
      <c r="KG100" s="5" t="b">
        <f t="array" aca="1" ref="KG100" ca="1">IF(OR(KH100:KN100&lt;&gt;"-"),TRUE,"-")</f>
        <v>1</v>
      </c>
      <c r="KH100" s="19">
        <f t="shared" ca="1" si="825"/>
        <v>0</v>
      </c>
      <c r="KI100" s="19" t="str">
        <f t="shared" ca="1" si="825"/>
        <v>-</v>
      </c>
      <c r="KJ100" s="19">
        <f t="shared" ca="1" si="825"/>
        <v>999999</v>
      </c>
      <c r="KK100" s="19">
        <f t="shared" ca="1" si="825"/>
        <v>999999</v>
      </c>
      <c r="KL100" s="19">
        <f t="shared" ca="1" si="825"/>
        <v>999999</v>
      </c>
      <c r="KM100" s="19">
        <f t="shared" ca="1" si="825"/>
        <v>999999</v>
      </c>
      <c r="KN100" s="19">
        <f t="shared" ca="1" si="825"/>
        <v>999999</v>
      </c>
      <c r="KO100" s="19" t="str">
        <f t="shared" ca="1" si="825"/>
        <v>-</v>
      </c>
      <c r="KP100" s="19" t="str">
        <f ca="1">OFFSET(KP$5,$B100,0)</f>
        <v>-</v>
      </c>
      <c r="KQ100" s="19" t="str">
        <f ca="1">OFFSET(KQ$5,$B100,0)</f>
        <v>-</v>
      </c>
      <c r="KR100" s="19" t="b">
        <f t="shared" ca="1" si="826"/>
        <v>1</v>
      </c>
      <c r="KS100" s="19">
        <f t="shared" ca="1" si="826"/>
        <v>0</v>
      </c>
      <c r="KT100" s="5" t="str">
        <f t="shared" ca="1" si="827"/>
        <v>-</v>
      </c>
      <c r="KU100" s="5" t="str">
        <f t="shared" ca="1" si="827"/>
        <v>-</v>
      </c>
      <c r="KV100" s="5" t="str">
        <f t="shared" ca="1" si="827"/>
        <v>-</v>
      </c>
      <c r="KW100" s="5" t="str">
        <f t="shared" ca="1" si="827"/>
        <v>-</v>
      </c>
      <c r="KX100" s="19" t="str">
        <f t="shared" ca="1" si="828"/>
        <v>-</v>
      </c>
      <c r="KY100" s="19" t="str">
        <f t="shared" ca="1" si="828"/>
        <v>-</v>
      </c>
      <c r="KZ100" s="19" t="str">
        <f t="shared" ca="1" si="828"/>
        <v>-</v>
      </c>
      <c r="LA100" s="19" t="str">
        <f t="shared" ca="1" si="828"/>
        <v>-</v>
      </c>
      <c r="LB100" s="19" t="str">
        <f t="shared" ca="1" si="828"/>
        <v>-</v>
      </c>
      <c r="LC100" s="19" t="str">
        <f t="shared" ca="1" si="828"/>
        <v>-</v>
      </c>
      <c r="LD100" s="19" t="str">
        <f t="shared" ca="1" si="828"/>
        <v>-</v>
      </c>
      <c r="LE100" s="5" t="str">
        <f t="shared" ca="1" si="829"/>
        <v>-</v>
      </c>
      <c r="LF100" s="5">
        <f t="shared" ca="1" si="829"/>
        <v>500</v>
      </c>
      <c r="LG100" s="5">
        <f t="shared" ca="1" si="829"/>
        <v>500</v>
      </c>
      <c r="LH100" s="5" t="str">
        <f t="shared" ca="1" si="829"/>
        <v>-</v>
      </c>
      <c r="LI100" s="5" t="str">
        <f t="shared" ca="1" si="829"/>
        <v>-</v>
      </c>
      <c r="LJ100" s="5" t="str">
        <f t="shared" ca="1" si="829"/>
        <v>-</v>
      </c>
      <c r="LK100" s="5">
        <f t="shared" ca="1" si="830"/>
        <v>1</v>
      </c>
      <c r="LL100" s="9"/>
      <c r="LM100" s="19">
        <f t="shared" ca="1" si="828"/>
        <v>70</v>
      </c>
      <c r="LN100" s="19">
        <f t="shared" ca="1" si="831"/>
        <v>50</v>
      </c>
      <c r="LO100" s="19">
        <f t="shared" ca="1" si="831"/>
        <v>80</v>
      </c>
      <c r="LP100" s="19">
        <f t="shared" ca="1" si="831"/>
        <v>50</v>
      </c>
      <c r="LQ100" s="5" t="b" cm="1">
        <f t="array" ref="LQ100">INDEX(i.meatgrid,$Q100,LQ$7)</f>
        <v>1</v>
      </c>
      <c r="LR100" s="5" t="b" cm="1">
        <f t="array" ref="LR100">INDEX(i.meatgrid,$Q100,LR$7)</f>
        <v>0</v>
      </c>
      <c r="LS100" s="5" t="str" cm="1">
        <f t="array" ref="LS100">INDEX(i.meatgrid,$Q100,LS$7)</f>
        <v>-</v>
      </c>
      <c r="LT100" s="5" t="str" cm="1">
        <f t="array" ref="LT100">INDEX(i.meatgrid,$Q100,LT$7)</f>
        <v>-</v>
      </c>
      <c r="LU100" s="5">
        <f t="shared" si="832"/>
        <v>1</v>
      </c>
      <c r="LV100" s="5">
        <f t="shared" si="833"/>
        <v>1</v>
      </c>
      <c r="LW100" s="5" cm="1">
        <f t="array" ref="LW100">INDEX(i.meatgrid,$Q100,LW$7)</f>
        <v>1</v>
      </c>
      <c r="LX100" s="5" cm="1">
        <f t="array" ref="LX100">INDEX(i.meatgrid,$Q100,LX$7)</f>
        <v>1</v>
      </c>
      <c r="LY100" s="5" cm="1">
        <f t="array" ref="LY100">INDEX(i.meatgrid,$Q100,LY$7)</f>
        <v>1</v>
      </c>
      <c r="LZ100" s="5" cm="1">
        <f t="array" ref="LZ100">INDEX(i.meatgrid,$Q100,LZ$7)</f>
        <v>0</v>
      </c>
      <c r="MA100" s="5" cm="1">
        <f t="array" ref="MA100">INDEX(i.meatgrid,$Q100,MA$7)</f>
        <v>1</v>
      </c>
      <c r="MB100" s="5" cm="1">
        <f t="array" ref="MB100">INDEX(i.meatgrid,$Q100,MB$7)</f>
        <v>1</v>
      </c>
      <c r="MC100" s="5" cm="1">
        <f t="array" ref="MC100">INDEX(i.meatgrid,$Q100,MC$7)</f>
        <v>1</v>
      </c>
      <c r="MD100" s="5" cm="1">
        <f t="array" ref="MD100">INDEX(i.meatgrid,$Q100,MD$7)</f>
        <v>1</v>
      </c>
      <c r="ME100" s="5">
        <f t="shared" si="834"/>
        <v>1</v>
      </c>
      <c r="MF100" s="9"/>
      <c r="MG100" s="19" t="b">
        <f t="shared" ca="1" si="835"/>
        <v>0</v>
      </c>
      <c r="MH100" s="19" t="b">
        <f t="shared" ca="1" si="835"/>
        <v>0</v>
      </c>
      <c r="MI100" s="19">
        <f t="shared" ca="1" si="835"/>
        <v>1</v>
      </c>
      <c r="MJ100" s="19">
        <f t="shared" ca="1" si="835"/>
        <v>0.75</v>
      </c>
      <c r="MK100" s="19">
        <f t="shared" ca="1" si="835"/>
        <v>0.75</v>
      </c>
      <c r="ML100" s="19">
        <f t="shared" ca="1" si="835"/>
        <v>0.8</v>
      </c>
      <c r="MM100" s="19">
        <f t="shared" ca="1" si="835"/>
        <v>0.82499999999999996</v>
      </c>
      <c r="MN100" s="19">
        <f t="shared" ca="1" si="835"/>
        <v>0.875</v>
      </c>
      <c r="MO100" s="19">
        <f t="shared" ca="1" si="835"/>
        <v>0.9</v>
      </c>
      <c r="MP100" s="19">
        <f t="shared" ca="1" si="835"/>
        <v>1</v>
      </c>
      <c r="MQ100" s="19">
        <f t="shared" ca="1" si="835"/>
        <v>0.875</v>
      </c>
      <c r="MR100" s="19" t="b">
        <f t="shared" ca="1" si="835"/>
        <v>1</v>
      </c>
      <c r="MS100" s="19">
        <f t="shared" ca="1" si="835"/>
        <v>74.989999999999995</v>
      </c>
      <c r="MT100" s="19" t="str">
        <f t="shared" ca="1" si="835"/>
        <v>-</v>
      </c>
      <c r="MU100" s="19" t="str">
        <f t="shared" ca="1" si="835"/>
        <v>-</v>
      </c>
      <c r="MV100" s="19" t="str">
        <f t="shared" ca="1" si="835"/>
        <v>-</v>
      </c>
      <c r="MW100" s="19" t="str">
        <f t="shared" ca="1" si="836"/>
        <v>-</v>
      </c>
      <c r="MX100" s="19" t="str">
        <f t="shared" ca="1" si="836"/>
        <v>-</v>
      </c>
      <c r="MY100" s="19" t="str">
        <f t="shared" ca="1" si="836"/>
        <v>-</v>
      </c>
      <c r="MZ100" s="19" t="str">
        <f t="shared" ca="1" si="836"/>
        <v>-</v>
      </c>
      <c r="NA100" s="19">
        <f t="shared" ca="1" si="836"/>
        <v>36.99</v>
      </c>
      <c r="NB100" s="19">
        <f t="shared" ca="1" si="836"/>
        <v>36.99</v>
      </c>
      <c r="NC100" s="19" t="str">
        <f t="shared" ca="1" si="836"/>
        <v>-</v>
      </c>
      <c r="ND100" s="19" t="str">
        <f t="shared" ca="1" si="836"/>
        <v>-</v>
      </c>
      <c r="NE100" s="19" t="str">
        <f t="shared" ca="1" si="836"/>
        <v>-</v>
      </c>
      <c r="NF100" s="19" t="str">
        <f t="shared" ca="1" si="836"/>
        <v>-</v>
      </c>
      <c r="NG100" s="19" t="str">
        <f t="shared" ca="1" si="836"/>
        <v>-</v>
      </c>
      <c r="NH100" s="19">
        <f t="shared" ca="1" si="836"/>
        <v>49.99</v>
      </c>
      <c r="NI100" s="19">
        <f t="shared" ca="1" si="836"/>
        <v>49.99</v>
      </c>
      <c r="NJ100" s="19">
        <f t="shared" ca="1" si="836"/>
        <v>49.99</v>
      </c>
      <c r="NK100" s="19">
        <f t="shared" ca="1" si="836"/>
        <v>49.99</v>
      </c>
      <c r="NL100" s="19">
        <f t="shared" ca="1" si="836"/>
        <v>49.99</v>
      </c>
      <c r="NM100" s="19">
        <f t="shared" ca="1" si="836"/>
        <v>49.99</v>
      </c>
      <c r="NN100" s="19">
        <f t="shared" ca="1" si="836"/>
        <v>49.99</v>
      </c>
      <c r="NO100" s="19">
        <f t="shared" ca="1" si="836"/>
        <v>49.99</v>
      </c>
      <c r="NP100" s="19">
        <f t="shared" ca="1" si="836"/>
        <v>412.99</v>
      </c>
      <c r="NQ100" s="19">
        <f t="shared" ca="1" si="836"/>
        <v>412.99</v>
      </c>
      <c r="NR100" s="19" t="str">
        <f t="shared" ca="1" si="836"/>
        <v>-</v>
      </c>
      <c r="NS100" s="19" t="str">
        <f t="shared" ca="1" si="836"/>
        <v>-</v>
      </c>
      <c r="NT100" s="19" t="str">
        <f t="shared" ca="1" si="836"/>
        <v>-</v>
      </c>
      <c r="NU100" s="19" t="str">
        <f t="shared" ca="1" si="836"/>
        <v>-</v>
      </c>
      <c r="NV100" s="19" t="str">
        <f t="shared" ca="1" si="836"/>
        <v>-</v>
      </c>
      <c r="NW100" s="19">
        <f t="shared" ca="1" si="836"/>
        <v>6.8900000000000006</v>
      </c>
      <c r="NX100" s="19">
        <f t="shared" ca="1" si="836"/>
        <v>6.8900000000000006</v>
      </c>
      <c r="NY100" s="19">
        <f t="shared" ca="1" si="836"/>
        <v>6.8900000000000006</v>
      </c>
      <c r="NZ100" s="19">
        <f t="shared" ca="1" si="836"/>
        <v>6.8900000000000006</v>
      </c>
      <c r="OA100" s="19">
        <f t="shared" ca="1" si="836"/>
        <v>6.8900000000000006</v>
      </c>
      <c r="OB100" s="19">
        <f t="shared" ca="1" si="836"/>
        <v>6.8900000000000006</v>
      </c>
      <c r="OC100" s="19">
        <f t="shared" ca="1" si="836"/>
        <v>6.8900000000000006</v>
      </c>
      <c r="OD100" s="19">
        <f t="shared" ca="1" si="836"/>
        <v>6.8900000000000006</v>
      </c>
      <c r="OE100" s="19">
        <f t="shared" ca="1" si="836"/>
        <v>346.99</v>
      </c>
      <c r="OF100" s="19">
        <f t="shared" ca="1" si="836"/>
        <v>346.99</v>
      </c>
      <c r="OG100" s="19" t="str">
        <f t="shared" ca="1" si="836"/>
        <v>-</v>
      </c>
      <c r="OH100" s="19" t="str">
        <f t="shared" ca="1" si="836"/>
        <v>-</v>
      </c>
      <c r="OI100" s="19" t="str">
        <f t="shared" ca="1" si="836"/>
        <v>-</v>
      </c>
      <c r="OJ100" s="19" t="str">
        <f t="shared" ca="1" si="836"/>
        <v>-</v>
      </c>
      <c r="OK100" s="19" t="str">
        <f t="shared" ca="1" si="836"/>
        <v>-</v>
      </c>
      <c r="OL100" s="19">
        <f t="shared" ca="1" si="836"/>
        <v>0</v>
      </c>
      <c r="OM100" s="24">
        <v>0</v>
      </c>
    </row>
    <row r="101" spans="1:403" outlineLevel="1">
      <c r="A101" s="21">
        <f t="shared" si="156"/>
        <v>96</v>
      </c>
      <c r="B101" s="21">
        <f>$A$24</f>
        <v>19</v>
      </c>
      <c r="C101">
        <v>110</v>
      </c>
      <c r="D101" s="144" t="str">
        <f t="shared" ca="1" si="782"/>
        <v>GSM</v>
      </c>
      <c r="E101" t="b">
        <f ca="1">NOT($IH101)</f>
        <v>1</v>
      </c>
      <c r="F101" t="b">
        <v>0</v>
      </c>
      <c r="G101" t="b">
        <f t="shared" ca="1" si="837"/>
        <v>1</v>
      </c>
      <c r="H101" s="237">
        <f t="shared" ca="1" si="838"/>
        <v>1</v>
      </c>
      <c r="I101" s="237">
        <f t="shared" ca="1" si="838"/>
        <v>1</v>
      </c>
      <c r="J101" s="237" t="str">
        <f t="shared" ca="1" si="838"/>
        <v/>
      </c>
      <c r="K101" s="237">
        <f t="shared" ca="1" si="838"/>
        <v>2</v>
      </c>
      <c r="L101" s="237">
        <f t="shared" ca="1" si="838"/>
        <v>2</v>
      </c>
      <c r="M101" s="182">
        <f t="array" aca="1" ref="M101" ca="1">MAX(M$22,MOD(M100+1*AND(N101:$V101=N$22:$V$22),M$23+1))</f>
        <v>2</v>
      </c>
      <c r="N101" s="182">
        <f t="array" aca="1" ref="N101" ca="1">MAX(N$22,MOD(N100+1*AND(O101:$V101=O$22:$V$22),N$23+1))</f>
        <v>3</v>
      </c>
      <c r="O101" s="237">
        <f ca="1">OFFSET(O101,-1,0)</f>
        <v>1</v>
      </c>
      <c r="P101" s="182">
        <f t="array" ref="P101">MAX(P$22,MOD(P100+1*AND(R101:$V101=R$22:$V$22),P$23+1))</f>
        <v>3</v>
      </c>
      <c r="Q101" s="182">
        <v>3</v>
      </c>
      <c r="R101" s="29">
        <v>1</v>
      </c>
      <c r="S101" s="29">
        <v>1</v>
      </c>
      <c r="T101" s="29">
        <v>1</v>
      </c>
      <c r="U101" s="218"/>
      <c r="V101" s="218"/>
      <c r="W101" s="182">
        <f t="array" ref="W101">MAX(W$22,MOD(W100+1*AND(R101:$V101=R$22:$V$22),W$23+1))</f>
        <v>0</v>
      </c>
      <c r="X101" s="218"/>
      <c r="Y101" s="218"/>
      <c r="Z101" s="218"/>
      <c r="AA101" s="218"/>
      <c r="AB101" s="218"/>
      <c r="AC101" s="218"/>
      <c r="AD101" s="218"/>
      <c r="AE101" s="218"/>
      <c r="AF101" s="144">
        <f ca="1">INDEX(CHOOSE($N101,DataAutumn!i.AdultDrys,DataWinter!i.AdultDrys,DataSpring!i.AdultDrys),1,$M101)</f>
        <v>3</v>
      </c>
      <c r="AG101" s="5">
        <f t="shared" ca="1" si="784"/>
        <v>2</v>
      </c>
      <c r="AH101" s="5">
        <f t="shared" ca="1" si="784"/>
        <v>0</v>
      </c>
      <c r="AI101" s="5">
        <f t="shared" ca="1" si="785"/>
        <v>1</v>
      </c>
      <c r="AJ101" s="218"/>
      <c r="AK101" s="218"/>
      <c r="AL101" s="366" t="str">
        <f ca="1">TEXT(LEFT(OFFSET(AL101,-1,0),5)+1,"00000")&amp;MID(OFFSET(AL101,-1,0),6,FIND(" ",OFFSET(AL101,-1,0),7)-5)
&amp; $D101           &amp; " Day"&amp;INDEX(i.DOY,$N101,1)              &amp; IF($IG101=0," FWM","")&amp;IF($IG101=1," MWM","")&amp;IF($IG101=5," Mat","")&amp;IF($IH101=TRUE,"&amp;BBT","    ")
&amp;INDEX(DataMaster!$B$98:$B$103,$Q101,0)    &amp; " WP"&amp;TEXT($LU101*100,"000p")           &amp; " MP"&amp;TEXT($LV101*100,"000p")           &amp; " GP"&amp;TEXT($ME101*100,"000p")
&amp; " (F"&amp;3+COUNTIF($CV101:$CY101,TRUE)&amp;3&amp;"N"&amp;$DM101&amp;$DN101&amp;")"</f>
        <v>00003 SE_shipper_lw GSM Day204 MWM    No export WP100p MP100p GP100p (F33N11)</v>
      </c>
      <c r="AM101" s="9" t="str">
        <f ca="1">IF(COUNTIF(AL$5:AL101,AL101)=1,"-","Dup")</f>
        <v>-</v>
      </c>
      <c r="AN101" s="9"/>
      <c r="AO101" s="12" t="b">
        <v>1</v>
      </c>
      <c r="AP101" s="12" t="b">
        <v>1</v>
      </c>
      <c r="AQ101" s="12" t="b">
        <v>1</v>
      </c>
      <c r="AR101" s="12" t="b">
        <v>1</v>
      </c>
      <c r="AS101" s="12" t="b">
        <v>1</v>
      </c>
      <c r="AT101" s="12" t="b">
        <v>1</v>
      </c>
      <c r="AU101" s="12" t="b">
        <v>1</v>
      </c>
      <c r="AV101" s="12" t="b">
        <v>1</v>
      </c>
      <c r="AW101" s="9"/>
      <c r="AX101" s="5" t="b">
        <f t="shared" ca="1" si="786"/>
        <v>1</v>
      </c>
      <c r="AY101" s="5" t="str">
        <f t="shared" ca="1" si="786"/>
        <v>-</v>
      </c>
      <c r="AZ101" s="5" t="str">
        <f t="shared" ca="1" si="786"/>
        <v>-</v>
      </c>
      <c r="BA101" s="5" t="str">
        <f t="shared" ca="1" si="786"/>
        <v>-</v>
      </c>
      <c r="BB101" s="5" t="b">
        <f t="shared" ca="1" si="786"/>
        <v>0</v>
      </c>
      <c r="BC101" s="144">
        <f t="shared" ca="1" si="786"/>
        <v>0.25</v>
      </c>
      <c r="BD101" s="19" t="b">
        <f t="shared" ca="1" si="787"/>
        <v>1</v>
      </c>
      <c r="BE101" s="9"/>
      <c r="BF101" s="5" t="str">
        <f t="shared" ca="1" si="788"/>
        <v>-</v>
      </c>
      <c r="BG101" s="19" t="str">
        <f t="shared" ca="1" si="789"/>
        <v>-</v>
      </c>
      <c r="BH101" s="19" t="str">
        <f t="shared" ca="1" si="789"/>
        <v>-</v>
      </c>
      <c r="BI101" s="19" t="str">
        <f t="shared" ca="1" si="789"/>
        <v>-</v>
      </c>
      <c r="BJ101" s="5" t="str">
        <f t="shared" ca="1" si="790"/>
        <v>-</v>
      </c>
      <c r="BK101" s="19" t="str">
        <f t="shared" ca="1" si="791"/>
        <v>-</v>
      </c>
      <c r="BL101" s="5" t="str">
        <f t="shared" ca="1" si="792"/>
        <v>-</v>
      </c>
      <c r="BM101" s="19" t="str">
        <f t="shared" ca="1" si="793"/>
        <v>-</v>
      </c>
      <c r="BN101" s="19" t="str">
        <f t="shared" ca="1" si="793"/>
        <v>-</v>
      </c>
      <c r="BO101" s="19" t="str">
        <f t="shared" ca="1" si="793"/>
        <v>-</v>
      </c>
      <c r="BP101" s="5" t="str">
        <f t="shared" ca="1" si="794"/>
        <v>-</v>
      </c>
      <c r="BQ101" s="9"/>
      <c r="BR101" s="5" t="b">
        <f t="shared" ca="1" si="795"/>
        <v>0</v>
      </c>
      <c r="BS101" s="5" t="str">
        <f t="shared" ca="1" si="796"/>
        <v>-</v>
      </c>
      <c r="BT101" s="5" t="str">
        <f t="shared" ca="1" si="797"/>
        <v>-</v>
      </c>
      <c r="BU101" s="5" t="str">
        <f t="shared" ca="1" si="797"/>
        <v>-</v>
      </c>
      <c r="BV101" s="5" t="str">
        <f t="shared" ca="1" si="797"/>
        <v>-</v>
      </c>
      <c r="BW101" s="5" t="str">
        <f t="shared" ca="1" si="797"/>
        <v>-</v>
      </c>
      <c r="BX101" s="5" t="str">
        <f t="shared" ca="1" si="797"/>
        <v>-</v>
      </c>
      <c r="BY101" s="5" t="str">
        <f t="shared" ca="1" si="797"/>
        <v>-</v>
      </c>
      <c r="BZ101" s="5" t="str">
        <f t="shared" ca="1" si="797"/>
        <v>-</v>
      </c>
      <c r="CA101" s="5" t="str">
        <f t="shared" ca="1" si="797"/>
        <v>-</v>
      </c>
      <c r="CB101" s="9"/>
      <c r="CC101" s="237" t="b">
        <f t="shared" ref="CC101:CD101" ca="1" si="839">OFFSET(CC101,-1,0)</f>
        <v>1</v>
      </c>
      <c r="CD101" s="237" t="b">
        <f t="shared" ca="1" si="839"/>
        <v>1</v>
      </c>
      <c r="CE101" s="237" t="b">
        <f t="shared" ref="CE101" ca="1" si="840">OFFSET(CE101,-1,0)</f>
        <v>1</v>
      </c>
      <c r="CF101" s="12">
        <v>2232107</v>
      </c>
      <c r="CG101" s="144" t="b">
        <f t="shared" ref="CG101" ca="1" si="841">NOT(CE101)</f>
        <v>0</v>
      </c>
      <c r="CH101" s="19" t="str">
        <f t="shared" ref="CH101:CM101" ca="1" si="842">OFFSET(CH$5,$B101,0)</f>
        <v>-</v>
      </c>
      <c r="CI101" s="19" t="str">
        <f t="shared" ca="1" si="842"/>
        <v>-</v>
      </c>
      <c r="CJ101" s="19" t="str">
        <f t="shared" ca="1" si="842"/>
        <v>-</v>
      </c>
      <c r="CK101" s="19" t="str">
        <f t="shared" ca="1" si="842"/>
        <v>-</v>
      </c>
      <c r="CL101" s="19">
        <f t="shared" ca="1" si="842"/>
        <v>1</v>
      </c>
      <c r="CM101" s="19">
        <f t="shared" ca="1" si="842"/>
        <v>1</v>
      </c>
      <c r="CN101" s="9"/>
      <c r="CO101" s="444">
        <f t="shared" ca="1" si="799"/>
        <v>652</v>
      </c>
      <c r="CP101" s="444">
        <f t="shared" ca="1" si="799"/>
        <v>686</v>
      </c>
      <c r="CQ101" s="444">
        <f t="shared" ca="1" si="799"/>
        <v>721</v>
      </c>
      <c r="CR101" s="152">
        <f t="shared" ca="1" si="800"/>
        <v>378</v>
      </c>
      <c r="CS101" s="152">
        <f t="shared" ca="1" si="800"/>
        <v>413</v>
      </c>
      <c r="CT101" s="152">
        <f t="shared" ca="1" si="800"/>
        <v>448</v>
      </c>
      <c r="CU101" s="19" t="str">
        <f t="shared" ca="1" si="801"/>
        <v>-</v>
      </c>
      <c r="CV101" s="19" t="str">
        <f t="shared" ca="1" si="802"/>
        <v>-</v>
      </c>
      <c r="CW101" s="19" t="str">
        <f t="shared" ca="1" si="802"/>
        <v>-</v>
      </c>
      <c r="CX101" s="19" t="str">
        <f t="shared" ca="1" si="802"/>
        <v>-</v>
      </c>
      <c r="CY101" s="19" t="str">
        <f t="shared" ca="1" si="802"/>
        <v>-</v>
      </c>
      <c r="CZ101" s="19" t="b">
        <f ca="1">OFFSET(CZ$5,$B101,0)</f>
        <v>1</v>
      </c>
      <c r="DA101" s="19">
        <f t="shared" ca="1" si="802"/>
        <v>0</v>
      </c>
      <c r="DB101" s="19">
        <f t="shared" ca="1" si="802"/>
        <v>0</v>
      </c>
      <c r="DC101" s="19">
        <f t="shared" ca="1" si="802"/>
        <v>0</v>
      </c>
      <c r="DD101" s="19">
        <f t="shared" ca="1" si="802"/>
        <v>0</v>
      </c>
      <c r="DE101" s="19">
        <f t="shared" ca="1" si="802"/>
        <v>0</v>
      </c>
      <c r="DF101" s="19">
        <f t="shared" ca="1" si="802"/>
        <v>0</v>
      </c>
      <c r="DG101" s="19">
        <f t="shared" ca="1" si="802"/>
        <v>0</v>
      </c>
      <c r="DH101" s="19">
        <f t="shared" ca="1" si="802"/>
        <v>0</v>
      </c>
      <c r="DI101" s="19">
        <f t="shared" ca="1" si="802"/>
        <v>0</v>
      </c>
      <c r="DJ101" s="19">
        <f t="shared" ca="1" si="802"/>
        <v>0</v>
      </c>
      <c r="DK101" s="19">
        <f t="shared" ca="1" si="802"/>
        <v>0</v>
      </c>
      <c r="DL101" s="19">
        <f t="shared" ca="1" si="802"/>
        <v>0</v>
      </c>
      <c r="DM101" s="19">
        <f t="shared" ca="1" si="802"/>
        <v>1</v>
      </c>
      <c r="DN101" s="19">
        <f t="shared" ca="1" si="802"/>
        <v>1</v>
      </c>
      <c r="DO101" s="19">
        <f t="shared" ca="1" si="802"/>
        <v>0</v>
      </c>
      <c r="DP101" s="19" t="str">
        <f t="shared" ca="1" si="802"/>
        <v>-</v>
      </c>
      <c r="DQ101" s="19" t="str">
        <f t="shared" ca="1" si="802"/>
        <v>-</v>
      </c>
      <c r="DR101" s="19" t="str">
        <f t="shared" ca="1" si="802"/>
        <v>-</v>
      </c>
      <c r="DS101" s="19" t="str">
        <f t="shared" ca="1" si="802"/>
        <v>-</v>
      </c>
      <c r="DT101" s="19" t="str">
        <f t="shared" ca="1" si="802"/>
        <v>-</v>
      </c>
      <c r="DU101" s="19">
        <f t="shared" ca="1" si="802"/>
        <v>0</v>
      </c>
      <c r="DV101" s="19" t="str">
        <f t="shared" ca="1" si="802"/>
        <v>-</v>
      </c>
      <c r="DW101" s="19" t="str">
        <f t="shared" ca="1" si="802"/>
        <v>-</v>
      </c>
      <c r="DX101" s="19" t="str">
        <f t="shared" ca="1" si="802"/>
        <v>-</v>
      </c>
      <c r="DY101" s="19" t="str">
        <f t="shared" ca="1" si="802"/>
        <v>-</v>
      </c>
      <c r="DZ101" s="19" t="str">
        <f t="shared" ca="1" si="802"/>
        <v>-</v>
      </c>
      <c r="EA101" s="19" t="str">
        <f t="shared" ca="1" si="802"/>
        <v>-</v>
      </c>
      <c r="EB101" s="19" t="str">
        <f t="shared" ca="1" si="802"/>
        <v>-</v>
      </c>
      <c r="EC101" s="19" t="str">
        <f t="shared" ca="1" si="802"/>
        <v>-</v>
      </c>
      <c r="ED101" s="19">
        <f t="shared" ca="1" si="802"/>
        <v>0</v>
      </c>
      <c r="EE101" s="444">
        <f t="shared" ca="1" si="803"/>
        <v>0</v>
      </c>
      <c r="EF101" s="444">
        <f t="shared" ca="1" si="803"/>
        <v>0</v>
      </c>
      <c r="EG101" s="124">
        <f t="shared" ca="1" si="804"/>
        <v>0</v>
      </c>
      <c r="EH101" s="124">
        <f t="shared" ca="1" si="804"/>
        <v>0</v>
      </c>
      <c r="EI101" s="124">
        <f t="shared" ca="1" si="804"/>
        <v>0</v>
      </c>
      <c r="EJ101" s="124">
        <f t="shared" ca="1" si="804"/>
        <v>0</v>
      </c>
      <c r="EK101" s="124">
        <f t="shared" ca="1" si="804"/>
        <v>0</v>
      </c>
      <c r="EL101" s="124">
        <f t="shared" ca="1" si="804"/>
        <v>0</v>
      </c>
      <c r="EM101" s="124">
        <f t="shared" ca="1" si="804"/>
        <v>0</v>
      </c>
      <c r="EN101" s="124">
        <f t="shared" ca="1" si="804"/>
        <v>0</v>
      </c>
      <c r="EO101" s="124">
        <f t="shared" ca="1" si="804"/>
        <v>0</v>
      </c>
      <c r="EP101" s="124">
        <f t="shared" ca="1" si="804"/>
        <v>0</v>
      </c>
      <c r="EQ101" s="124">
        <f t="shared" ca="1" si="804"/>
        <v>0</v>
      </c>
      <c r="ER101" s="124">
        <f t="shared" ca="1" si="804"/>
        <v>0</v>
      </c>
      <c r="ES101" s="124">
        <f t="shared" ca="1" si="804"/>
        <v>0</v>
      </c>
      <c r="ET101" s="124">
        <f t="shared" ca="1" si="804"/>
        <v>0</v>
      </c>
      <c r="EU101" s="124">
        <f t="shared" ca="1" si="804"/>
        <v>0</v>
      </c>
      <c r="EV101" s="124">
        <f t="shared" ca="1" si="804"/>
        <v>0</v>
      </c>
      <c r="EW101" s="124">
        <f t="shared" ca="1" si="805"/>
        <v>0</v>
      </c>
      <c r="EX101" s="124">
        <f t="shared" ca="1" si="805"/>
        <v>0</v>
      </c>
      <c r="EY101" s="554">
        <f t="shared" ca="1" si="806"/>
        <v>0</v>
      </c>
      <c r="EZ101" s="554">
        <f t="shared" ca="1" si="806"/>
        <v>0</v>
      </c>
      <c r="FA101" s="554">
        <f t="shared" ca="1" si="806"/>
        <v>0</v>
      </c>
      <c r="FB101" s="125">
        <f t="shared" ca="1" si="806"/>
        <v>0</v>
      </c>
      <c r="FC101" s="125">
        <f t="shared" ca="1" si="806"/>
        <v>0</v>
      </c>
      <c r="FD101" s="125">
        <f t="shared" ca="1" si="806"/>
        <v>0</v>
      </c>
      <c r="FE101" s="125">
        <f t="shared" ca="1" si="806"/>
        <v>0</v>
      </c>
      <c r="FF101" s="125">
        <f t="shared" ca="1" si="806"/>
        <v>0</v>
      </c>
      <c r="FG101" s="125">
        <f t="shared" ca="1" si="806"/>
        <v>0</v>
      </c>
      <c r="FH101" s="125">
        <f t="shared" ca="1" si="806"/>
        <v>0</v>
      </c>
      <c r="FI101" s="125">
        <f t="shared" ca="1" si="806"/>
        <v>0</v>
      </c>
      <c r="FJ101" s="125">
        <f t="shared" ca="1" si="806"/>
        <v>0</v>
      </c>
      <c r="FK101" s="125">
        <f t="shared" ca="1" si="806"/>
        <v>0</v>
      </c>
      <c r="FL101" s="125">
        <f t="shared" ca="1" si="806"/>
        <v>0</v>
      </c>
      <c r="FM101" s="125">
        <f t="shared" ca="1" si="806"/>
        <v>0</v>
      </c>
      <c r="FN101" s="125">
        <f t="shared" ca="1" si="806"/>
        <v>0</v>
      </c>
      <c r="FO101" s="124">
        <f t="shared" ca="1" si="807"/>
        <v>0</v>
      </c>
      <c r="FP101" s="124">
        <f t="shared" ca="1" si="807"/>
        <v>0</v>
      </c>
      <c r="FQ101" s="124">
        <f t="shared" ca="1" si="807"/>
        <v>0</v>
      </c>
      <c r="FR101" s="124">
        <f t="shared" ca="1" si="807"/>
        <v>0</v>
      </c>
      <c r="FS101" s="124">
        <f t="shared" ca="1" si="807"/>
        <v>0</v>
      </c>
      <c r="FT101" s="124">
        <f t="shared" ca="1" si="807"/>
        <v>0</v>
      </c>
      <c r="FU101" s="124">
        <f t="shared" ca="1" si="807"/>
        <v>0</v>
      </c>
      <c r="FV101" s="124">
        <f t="shared" ca="1" si="807"/>
        <v>0</v>
      </c>
      <c r="FW101" s="124">
        <f t="shared" ca="1" si="807"/>
        <v>0</v>
      </c>
      <c r="FX101" s="124">
        <f t="shared" ca="1" si="807"/>
        <v>0</v>
      </c>
      <c r="FY101" s="124">
        <f t="shared" ca="1" si="807"/>
        <v>0</v>
      </c>
      <c r="FZ101" s="124">
        <f t="shared" ca="1" si="807"/>
        <v>0</v>
      </c>
      <c r="GA101" s="124">
        <f t="shared" ca="1" si="807"/>
        <v>0</v>
      </c>
      <c r="GB101" s="124">
        <f t="shared" ca="1" si="807"/>
        <v>0</v>
      </c>
      <c r="GC101" s="124">
        <f t="shared" ca="1" si="807"/>
        <v>0</v>
      </c>
      <c r="GD101" s="124">
        <f t="shared" ca="1" si="807"/>
        <v>0</v>
      </c>
      <c r="GE101" s="124">
        <f t="shared" ca="1" si="808"/>
        <v>0</v>
      </c>
      <c r="GF101" s="124">
        <f t="shared" ca="1" si="808"/>
        <v>0</v>
      </c>
      <c r="GG101" s="554">
        <f t="shared" ca="1" si="809"/>
        <v>0</v>
      </c>
      <c r="GH101" s="554">
        <f t="shared" ca="1" si="809"/>
        <v>0</v>
      </c>
      <c r="GI101" s="554">
        <f t="shared" ca="1" si="809"/>
        <v>0</v>
      </c>
      <c r="GJ101" s="125">
        <f t="shared" ca="1" si="810"/>
        <v>0</v>
      </c>
      <c r="GK101" s="125">
        <f t="shared" ca="1" si="810"/>
        <v>0</v>
      </c>
      <c r="GL101" s="125">
        <f t="shared" ca="1" si="810"/>
        <v>0</v>
      </c>
      <c r="GM101" s="125">
        <f t="shared" ca="1" si="810"/>
        <v>0</v>
      </c>
      <c r="GN101" s="125">
        <f t="shared" ca="1" si="810"/>
        <v>0</v>
      </c>
      <c r="GO101" s="125">
        <f t="shared" ca="1" si="810"/>
        <v>0</v>
      </c>
      <c r="GP101" s="125">
        <f t="shared" ca="1" si="810"/>
        <v>0</v>
      </c>
      <c r="GQ101" s="125">
        <f t="shared" ca="1" si="810"/>
        <v>0</v>
      </c>
      <c r="GR101" s="125">
        <f t="shared" ca="1" si="810"/>
        <v>0</v>
      </c>
      <c r="GS101" s="125">
        <f t="shared" ca="1" si="810"/>
        <v>0</v>
      </c>
      <c r="GT101" s="125">
        <f t="shared" ca="1" si="810"/>
        <v>0</v>
      </c>
      <c r="GU101" s="125">
        <f t="shared" ca="1" si="810"/>
        <v>0</v>
      </c>
      <c r="GV101" s="125">
        <f t="shared" ca="1" si="810"/>
        <v>0</v>
      </c>
      <c r="GW101" s="124">
        <f t="shared" ca="1" si="811"/>
        <v>0</v>
      </c>
      <c r="GX101" s="124">
        <f t="shared" ca="1" si="811"/>
        <v>0</v>
      </c>
      <c r="GY101" s="124">
        <f t="shared" ca="1" si="811"/>
        <v>0</v>
      </c>
      <c r="GZ101" s="124">
        <f t="shared" ca="1" si="811"/>
        <v>0</v>
      </c>
      <c r="HA101" s="124">
        <f t="shared" ca="1" si="811"/>
        <v>0</v>
      </c>
      <c r="HB101" s="124">
        <f t="shared" ca="1" si="811"/>
        <v>0</v>
      </c>
      <c r="HC101" s="124">
        <f t="shared" ca="1" si="811"/>
        <v>0</v>
      </c>
      <c r="HD101" s="124">
        <f t="shared" ca="1" si="811"/>
        <v>0</v>
      </c>
      <c r="HE101" s="124">
        <f t="shared" ca="1" si="811"/>
        <v>0</v>
      </c>
      <c r="HF101" s="124">
        <f t="shared" ca="1" si="811"/>
        <v>0</v>
      </c>
      <c r="HG101" s="124">
        <f t="shared" ca="1" si="811"/>
        <v>0</v>
      </c>
      <c r="HH101" s="124">
        <f t="shared" ca="1" si="811"/>
        <v>0</v>
      </c>
      <c r="HI101" s="124">
        <f t="shared" ca="1" si="811"/>
        <v>0</v>
      </c>
      <c r="HJ101" s="124">
        <f t="shared" ca="1" si="811"/>
        <v>0</v>
      </c>
      <c r="HK101" s="124">
        <f t="shared" ca="1" si="811"/>
        <v>0</v>
      </c>
      <c r="HL101" s="124">
        <f t="shared" ca="1" si="811"/>
        <v>0</v>
      </c>
      <c r="HM101" s="124">
        <f t="shared" ca="1" si="812"/>
        <v>0</v>
      </c>
      <c r="HN101" s="124">
        <f t="shared" ca="1" si="812"/>
        <v>0</v>
      </c>
      <c r="HO101" s="554">
        <f t="shared" ca="1" si="813"/>
        <v>0</v>
      </c>
      <c r="HP101" s="554">
        <f t="shared" ca="1" si="813"/>
        <v>0</v>
      </c>
      <c r="HQ101" s="554">
        <f t="shared" ca="1" si="813"/>
        <v>0</v>
      </c>
      <c r="HR101" s="125">
        <f t="shared" ca="1" si="814"/>
        <v>0</v>
      </c>
      <c r="HS101" s="125">
        <f t="shared" ca="1" si="814"/>
        <v>0</v>
      </c>
      <c r="HT101" s="125">
        <f t="shared" ca="1" si="814"/>
        <v>0</v>
      </c>
      <c r="HU101" s="125">
        <f t="shared" ca="1" si="814"/>
        <v>0</v>
      </c>
      <c r="HV101" s="125">
        <f t="shared" ca="1" si="814"/>
        <v>0</v>
      </c>
      <c r="HW101" s="125">
        <f t="shared" ca="1" si="814"/>
        <v>0</v>
      </c>
      <c r="HX101" s="125">
        <f t="shared" ca="1" si="814"/>
        <v>0</v>
      </c>
      <c r="HY101" s="125">
        <f t="shared" ca="1" si="814"/>
        <v>0</v>
      </c>
      <c r="HZ101" s="125">
        <f t="shared" ca="1" si="814"/>
        <v>0</v>
      </c>
      <c r="IA101" s="125">
        <f t="shared" ca="1" si="814"/>
        <v>0</v>
      </c>
      <c r="IB101" s="125">
        <f t="shared" ca="1" si="814"/>
        <v>0</v>
      </c>
      <c r="IC101" s="125">
        <f t="shared" ca="1" si="814"/>
        <v>0</v>
      </c>
      <c r="ID101" s="125">
        <f t="shared" ca="1" si="814"/>
        <v>0</v>
      </c>
      <c r="IE101" s="5">
        <f t="shared" ca="1" si="815"/>
        <v>67</v>
      </c>
      <c r="IF101" s="9"/>
      <c r="IG101" s="5">
        <f t="shared" ca="1" si="816"/>
        <v>1</v>
      </c>
      <c r="IH101" s="5" t="b">
        <f t="shared" ca="1" si="816"/>
        <v>0</v>
      </c>
      <c r="II101" s="19">
        <f t="shared" ca="1" si="817"/>
        <v>0</v>
      </c>
      <c r="IJ101" s="5">
        <f t="shared" ca="1" si="816"/>
        <v>55</v>
      </c>
      <c r="IK101" s="5" cm="1">
        <f t="array" ref="IK101">INDEX(i.pi_yatf,$X101+1,IK$7)</f>
        <v>1</v>
      </c>
      <c r="IL101" s="19">
        <f t="shared" ca="1" si="818"/>
        <v>0</v>
      </c>
      <c r="IM101" s="19">
        <f t="shared" ca="1" si="818"/>
        <v>0</v>
      </c>
      <c r="IN101" s="19">
        <f t="shared" ca="1" si="818"/>
        <v>0</v>
      </c>
      <c r="IO101" s="19">
        <f t="shared" ca="1" si="818"/>
        <v>0</v>
      </c>
      <c r="IP101" s="19">
        <f t="shared" ca="1" si="818"/>
        <v>0</v>
      </c>
      <c r="IQ101" s="19">
        <f t="shared" ca="1" si="818"/>
        <v>0</v>
      </c>
      <c r="IR101" s="19">
        <f t="shared" ca="1" si="818"/>
        <v>0</v>
      </c>
      <c r="IS101" s="19">
        <f t="shared" ca="1" si="818"/>
        <v>0</v>
      </c>
      <c r="IT101" s="19">
        <f t="shared" ca="1" si="818"/>
        <v>0</v>
      </c>
      <c r="IU101" s="19">
        <f t="shared" ca="1" si="818"/>
        <v>0</v>
      </c>
      <c r="IV101" s="19">
        <f t="shared" ca="1" si="818"/>
        <v>0</v>
      </c>
      <c r="IW101" s="19">
        <f t="shared" ca="1" si="818"/>
        <v>0</v>
      </c>
      <c r="IX101" s="19">
        <f t="shared" ca="1" si="818"/>
        <v>0</v>
      </c>
      <c r="IY101" s="19">
        <f t="shared" ca="1" si="818"/>
        <v>0</v>
      </c>
      <c r="IZ101" s="19">
        <f t="shared" ca="1" si="818"/>
        <v>0</v>
      </c>
      <c r="JA101" s="19">
        <f t="shared" ca="1" si="818"/>
        <v>0</v>
      </c>
      <c r="JB101" s="19">
        <f t="shared" ca="1" si="818"/>
        <v>0</v>
      </c>
      <c r="JC101" s="19">
        <f t="shared" ca="1" si="818"/>
        <v>0</v>
      </c>
      <c r="JD101" s="19">
        <f t="shared" ca="1" si="818"/>
        <v>0</v>
      </c>
      <c r="JE101" s="19">
        <f t="shared" ca="1" si="818"/>
        <v>0</v>
      </c>
      <c r="JF101" s="19">
        <f t="shared" ca="1" si="818"/>
        <v>0</v>
      </c>
      <c r="JG101" s="19">
        <f t="shared" ca="1" si="818"/>
        <v>1</v>
      </c>
      <c r="JH101" s="19">
        <f t="shared" ca="1" si="818"/>
        <v>0</v>
      </c>
      <c r="JI101" s="19">
        <f t="shared" ca="1" si="818"/>
        <v>1</v>
      </c>
      <c r="JJ101" s="9"/>
      <c r="JK101" s="5" t="b">
        <f t="shared" ca="1" si="819"/>
        <v>0</v>
      </c>
      <c r="JL101" s="5" t="b">
        <f t="shared" ca="1" si="820"/>
        <v>0</v>
      </c>
      <c r="JM101" s="5" t="b">
        <f t="shared" ca="1" si="820"/>
        <v>0</v>
      </c>
      <c r="JN101" s="5" t="b">
        <f t="shared" ca="1" si="820"/>
        <v>1</v>
      </c>
      <c r="JO101" s="144">
        <f t="shared" ca="1" si="821"/>
        <v>1</v>
      </c>
      <c r="JP101" s="144">
        <f t="shared" ca="1" si="821"/>
        <v>1</v>
      </c>
      <c r="JQ101" s="5" t="b">
        <f t="shared" ca="1" si="822"/>
        <v>0</v>
      </c>
      <c r="JR101" s="5" t="b">
        <f t="shared" ca="1" si="822"/>
        <v>1</v>
      </c>
      <c r="JS101" s="5" t="b">
        <f t="shared" ca="1" si="822"/>
        <v>1</v>
      </c>
      <c r="JT101" s="5" t="b">
        <f t="shared" ca="1" si="822"/>
        <v>0</v>
      </c>
      <c r="JU101" s="5">
        <f t="shared" ca="1" si="823"/>
        <v>1</v>
      </c>
      <c r="JV101" s="5">
        <f t="shared" ca="1" si="823"/>
        <v>0</v>
      </c>
      <c r="JW101" s="5" t="b">
        <f ca="1">AND(INDEX(i_dryman,($AF101-1)*4+INDEX(i.StdELMan,($K101-1)*12+($M101-1)*3+$N101,JW$8),JW$7),($JP101&gt;0))</f>
        <v>0</v>
      </c>
      <c r="JX101" s="5" t="str" cm="1">
        <f t="array" aca="1" ref="JX101" ca="1">IF(OR(JY101:KF101&lt;&gt;"-"),TRUE,"-")</f>
        <v>-</v>
      </c>
      <c r="JY101" s="19" t="str">
        <f t="shared" ca="1" si="824"/>
        <v>-</v>
      </c>
      <c r="JZ101" s="19" t="str">
        <f t="shared" ca="1" si="824"/>
        <v>-</v>
      </c>
      <c r="KA101" s="19" t="str">
        <f t="shared" ca="1" si="824"/>
        <v>-</v>
      </c>
      <c r="KB101" s="19" t="str">
        <f t="shared" ca="1" si="824"/>
        <v>-</v>
      </c>
      <c r="KC101" s="19" t="str">
        <f t="shared" ca="1" si="824"/>
        <v>-</v>
      </c>
      <c r="KD101" s="19" t="str">
        <f t="shared" ca="1" si="824"/>
        <v>-</v>
      </c>
      <c r="KE101" s="19" t="str">
        <f t="shared" ca="1" si="824"/>
        <v>-</v>
      </c>
      <c r="KF101" s="19" t="str">
        <f t="shared" ca="1" si="824"/>
        <v>-</v>
      </c>
      <c r="KG101" s="5" t="b">
        <f t="array" aca="1" ref="KG101" ca="1">IF(OR(KH101:KN101&lt;&gt;"-"),TRUE,"-")</f>
        <v>1</v>
      </c>
      <c r="KH101" s="19">
        <f t="shared" ca="1" si="825"/>
        <v>0</v>
      </c>
      <c r="KI101" s="19" t="str">
        <f t="shared" ca="1" si="825"/>
        <v>-</v>
      </c>
      <c r="KJ101" s="19">
        <f t="shared" ca="1" si="825"/>
        <v>999999</v>
      </c>
      <c r="KK101" s="19">
        <f t="shared" ca="1" si="825"/>
        <v>999999</v>
      </c>
      <c r="KL101" s="19">
        <f t="shared" ca="1" si="825"/>
        <v>999999</v>
      </c>
      <c r="KM101" s="19">
        <f t="shared" ca="1" si="825"/>
        <v>999999</v>
      </c>
      <c r="KN101" s="19">
        <f t="shared" ca="1" si="825"/>
        <v>999999</v>
      </c>
      <c r="KO101" s="19" t="str">
        <f t="shared" ca="1" si="825"/>
        <v>-</v>
      </c>
      <c r="KP101" s="19" t="str">
        <f t="shared" ca="1" si="825"/>
        <v>-</v>
      </c>
      <c r="KQ101" s="19" t="str">
        <f t="shared" ca="1" si="825"/>
        <v>-</v>
      </c>
      <c r="KR101" s="19" t="b">
        <f t="shared" ca="1" si="826"/>
        <v>1</v>
      </c>
      <c r="KS101" s="19">
        <f t="shared" ca="1" si="826"/>
        <v>0</v>
      </c>
      <c r="KT101" s="5" t="str">
        <f t="shared" ca="1" si="827"/>
        <v>-</v>
      </c>
      <c r="KU101" s="5" t="str">
        <f t="shared" ca="1" si="827"/>
        <v>-</v>
      </c>
      <c r="KV101" s="5" t="str">
        <f t="shared" ca="1" si="827"/>
        <v>-</v>
      </c>
      <c r="KW101" s="5" t="str">
        <f t="shared" ca="1" si="827"/>
        <v>-</v>
      </c>
      <c r="KX101" s="19" t="str">
        <f t="shared" ca="1" si="828"/>
        <v>-</v>
      </c>
      <c r="KY101" s="19" t="str">
        <f t="shared" ca="1" si="828"/>
        <v>-</v>
      </c>
      <c r="KZ101" s="19" t="str">
        <f t="shared" ca="1" si="828"/>
        <v>-</v>
      </c>
      <c r="LA101" s="19" t="str">
        <f t="shared" ca="1" si="828"/>
        <v>-</v>
      </c>
      <c r="LB101" s="19" t="str">
        <f t="shared" ca="1" si="828"/>
        <v>-</v>
      </c>
      <c r="LC101" s="19" t="str">
        <f t="shared" ca="1" si="828"/>
        <v>-</v>
      </c>
      <c r="LD101" s="19" t="str">
        <f t="shared" ca="1" si="828"/>
        <v>-</v>
      </c>
      <c r="LE101" s="5" t="str">
        <f t="shared" ca="1" si="829"/>
        <v>-</v>
      </c>
      <c r="LF101" s="5">
        <f t="shared" ca="1" si="829"/>
        <v>500</v>
      </c>
      <c r="LG101" s="5">
        <f t="shared" ca="1" si="829"/>
        <v>500</v>
      </c>
      <c r="LH101" s="5" t="str">
        <f t="shared" ca="1" si="829"/>
        <v>-</v>
      </c>
      <c r="LI101" s="5" t="str">
        <f t="shared" ca="1" si="829"/>
        <v>-</v>
      </c>
      <c r="LJ101" s="5" t="str">
        <f t="shared" ca="1" si="829"/>
        <v>-</v>
      </c>
      <c r="LK101" s="5">
        <f t="shared" ca="1" si="830"/>
        <v>1</v>
      </c>
      <c r="LL101" s="9"/>
      <c r="LM101" s="19">
        <f t="shared" ca="1" si="828"/>
        <v>70</v>
      </c>
      <c r="LN101" s="19">
        <f t="shared" ca="1" si="831"/>
        <v>50</v>
      </c>
      <c r="LO101" s="19">
        <f t="shared" ca="1" si="831"/>
        <v>80</v>
      </c>
      <c r="LP101" s="19">
        <f t="shared" ca="1" si="831"/>
        <v>50</v>
      </c>
      <c r="LQ101" s="5" t="b" cm="1">
        <f t="array" ref="LQ101">INDEX(i.meatgrid,$Q101,LQ$7)</f>
        <v>1</v>
      </c>
      <c r="LR101" s="5" t="b" cm="1">
        <f t="array" ref="LR101">INDEX(i.meatgrid,$Q101,LR$7)</f>
        <v>0</v>
      </c>
      <c r="LS101" s="5" t="str" cm="1">
        <f t="array" ref="LS101">INDEX(i.meatgrid,$Q101,LS$7)</f>
        <v>-</v>
      </c>
      <c r="LT101" s="5" t="str" cm="1">
        <f t="array" ref="LT101">INDEX(i.meatgrid,$Q101,LT$7)</f>
        <v>-</v>
      </c>
      <c r="LU101" s="5">
        <f t="shared" si="832"/>
        <v>1</v>
      </c>
      <c r="LV101" s="5">
        <f t="shared" si="833"/>
        <v>1</v>
      </c>
      <c r="LW101" s="5" cm="1">
        <f t="array" ref="LW101">INDEX(i.meatgrid,$Q101,LW$7)</f>
        <v>1</v>
      </c>
      <c r="LX101" s="5" cm="1">
        <f t="array" ref="LX101">INDEX(i.meatgrid,$Q101,LX$7)</f>
        <v>1</v>
      </c>
      <c r="LY101" s="5" cm="1">
        <f t="array" ref="LY101">INDEX(i.meatgrid,$Q101,LY$7)</f>
        <v>1</v>
      </c>
      <c r="LZ101" s="5" cm="1">
        <f t="array" ref="LZ101">INDEX(i.meatgrid,$Q101,LZ$7)</f>
        <v>0</v>
      </c>
      <c r="MA101" s="5" cm="1">
        <f t="array" ref="MA101">INDEX(i.meatgrid,$Q101,MA$7)</f>
        <v>0</v>
      </c>
      <c r="MB101" s="5" cm="1">
        <f t="array" ref="MB101">INDEX(i.meatgrid,$Q101,MB$7)</f>
        <v>1</v>
      </c>
      <c r="MC101" s="5" cm="1">
        <f t="array" ref="MC101">INDEX(i.meatgrid,$Q101,MC$7)</f>
        <v>1</v>
      </c>
      <c r="MD101" s="5" cm="1">
        <f t="array" ref="MD101">INDEX(i.meatgrid,$Q101,MD$7)</f>
        <v>1</v>
      </c>
      <c r="ME101" s="5">
        <f t="shared" si="834"/>
        <v>1</v>
      </c>
      <c r="MF101" s="9"/>
      <c r="MG101" s="19" t="b">
        <f t="shared" ca="1" si="835"/>
        <v>0</v>
      </c>
      <c r="MH101" s="19" t="b">
        <f t="shared" ca="1" si="835"/>
        <v>0</v>
      </c>
      <c r="MI101" s="19">
        <f t="shared" ca="1" si="835"/>
        <v>1</v>
      </c>
      <c r="MJ101" s="19">
        <f t="shared" ca="1" si="835"/>
        <v>0.75</v>
      </c>
      <c r="MK101" s="19">
        <f t="shared" ca="1" si="835"/>
        <v>0.75</v>
      </c>
      <c r="ML101" s="19">
        <f t="shared" ca="1" si="835"/>
        <v>0.8</v>
      </c>
      <c r="MM101" s="19">
        <f t="shared" ca="1" si="835"/>
        <v>0.82499999999999996</v>
      </c>
      <c r="MN101" s="19">
        <f t="shared" ca="1" si="835"/>
        <v>0.875</v>
      </c>
      <c r="MO101" s="19">
        <f t="shared" ca="1" si="835"/>
        <v>0.9</v>
      </c>
      <c r="MP101" s="19">
        <f t="shared" ca="1" si="835"/>
        <v>1</v>
      </c>
      <c r="MQ101" s="19">
        <f t="shared" ca="1" si="835"/>
        <v>0.875</v>
      </c>
      <c r="MR101" s="19" t="b">
        <f t="shared" ca="1" si="835"/>
        <v>1</v>
      </c>
      <c r="MS101" s="19">
        <f t="shared" ca="1" si="835"/>
        <v>74.989999999999995</v>
      </c>
      <c r="MT101" s="19" t="str">
        <f t="shared" ca="1" si="835"/>
        <v>-</v>
      </c>
      <c r="MU101" s="19" t="str">
        <f t="shared" ca="1" si="835"/>
        <v>-</v>
      </c>
      <c r="MV101" s="19" t="str">
        <f t="shared" ca="1" si="835"/>
        <v>-</v>
      </c>
      <c r="MW101" s="19" t="str">
        <f t="shared" ca="1" si="836"/>
        <v>-</v>
      </c>
      <c r="MX101" s="19" t="str">
        <f t="shared" ca="1" si="836"/>
        <v>-</v>
      </c>
      <c r="MY101" s="19" t="str">
        <f t="shared" ca="1" si="836"/>
        <v>-</v>
      </c>
      <c r="MZ101" s="19" t="str">
        <f t="shared" ca="1" si="836"/>
        <v>-</v>
      </c>
      <c r="NA101" s="19">
        <f t="shared" ca="1" si="836"/>
        <v>36.99</v>
      </c>
      <c r="NB101" s="19">
        <f t="shared" ca="1" si="836"/>
        <v>36.99</v>
      </c>
      <c r="NC101" s="19" t="str">
        <f t="shared" ca="1" si="836"/>
        <v>-</v>
      </c>
      <c r="ND101" s="19" t="str">
        <f t="shared" ca="1" si="836"/>
        <v>-</v>
      </c>
      <c r="NE101" s="19" t="str">
        <f t="shared" ca="1" si="836"/>
        <v>-</v>
      </c>
      <c r="NF101" s="19" t="str">
        <f t="shared" ca="1" si="836"/>
        <v>-</v>
      </c>
      <c r="NG101" s="19" t="str">
        <f t="shared" ca="1" si="836"/>
        <v>-</v>
      </c>
      <c r="NH101" s="19">
        <f t="shared" ca="1" si="836"/>
        <v>49.99</v>
      </c>
      <c r="NI101" s="19">
        <f t="shared" ca="1" si="836"/>
        <v>49.99</v>
      </c>
      <c r="NJ101" s="19">
        <f t="shared" ca="1" si="836"/>
        <v>49.99</v>
      </c>
      <c r="NK101" s="19">
        <f t="shared" ca="1" si="836"/>
        <v>49.99</v>
      </c>
      <c r="NL101" s="19">
        <f t="shared" ca="1" si="836"/>
        <v>49.99</v>
      </c>
      <c r="NM101" s="19">
        <f t="shared" ca="1" si="836"/>
        <v>49.99</v>
      </c>
      <c r="NN101" s="19">
        <f t="shared" ca="1" si="836"/>
        <v>49.99</v>
      </c>
      <c r="NO101" s="19">
        <f t="shared" ca="1" si="836"/>
        <v>49.99</v>
      </c>
      <c r="NP101" s="19">
        <f t="shared" ca="1" si="836"/>
        <v>412.99</v>
      </c>
      <c r="NQ101" s="19">
        <f t="shared" ca="1" si="836"/>
        <v>412.99</v>
      </c>
      <c r="NR101" s="19" t="str">
        <f t="shared" ca="1" si="836"/>
        <v>-</v>
      </c>
      <c r="NS101" s="19" t="str">
        <f t="shared" ca="1" si="836"/>
        <v>-</v>
      </c>
      <c r="NT101" s="19" t="str">
        <f t="shared" ca="1" si="836"/>
        <v>-</v>
      </c>
      <c r="NU101" s="19" t="str">
        <f t="shared" ca="1" si="836"/>
        <v>-</v>
      </c>
      <c r="NV101" s="19" t="str">
        <f t="shared" ca="1" si="836"/>
        <v>-</v>
      </c>
      <c r="NW101" s="19">
        <f t="shared" ca="1" si="836"/>
        <v>6.8900000000000006</v>
      </c>
      <c r="NX101" s="19">
        <f t="shared" ca="1" si="836"/>
        <v>6.8900000000000006</v>
      </c>
      <c r="NY101" s="19">
        <f t="shared" ca="1" si="836"/>
        <v>6.8900000000000006</v>
      </c>
      <c r="NZ101" s="19">
        <f t="shared" ca="1" si="836"/>
        <v>6.8900000000000006</v>
      </c>
      <c r="OA101" s="19">
        <f t="shared" ca="1" si="836"/>
        <v>6.8900000000000006</v>
      </c>
      <c r="OB101" s="19">
        <f t="shared" ca="1" si="836"/>
        <v>6.8900000000000006</v>
      </c>
      <c r="OC101" s="19">
        <f t="shared" ca="1" si="836"/>
        <v>6.8900000000000006</v>
      </c>
      <c r="OD101" s="19">
        <f t="shared" ca="1" si="836"/>
        <v>6.8900000000000006</v>
      </c>
      <c r="OE101" s="19">
        <f t="shared" ca="1" si="836"/>
        <v>346.99</v>
      </c>
      <c r="OF101" s="19">
        <f t="shared" ca="1" si="836"/>
        <v>346.99</v>
      </c>
      <c r="OG101" s="19" t="str">
        <f t="shared" ca="1" si="836"/>
        <v>-</v>
      </c>
      <c r="OH101" s="19" t="str">
        <f t="shared" ca="1" si="836"/>
        <v>-</v>
      </c>
      <c r="OI101" s="19" t="str">
        <f t="shared" ca="1" si="836"/>
        <v>-</v>
      </c>
      <c r="OJ101" s="19" t="str">
        <f t="shared" ca="1" si="836"/>
        <v>-</v>
      </c>
      <c r="OK101" s="19" t="str">
        <f t="shared" ca="1" si="836"/>
        <v>-</v>
      </c>
      <c r="OL101" s="19">
        <f t="shared" ca="1" si="836"/>
        <v>0</v>
      </c>
      <c r="OM101" s="24">
        <v>0</v>
      </c>
    </row>
    <row r="102" spans="1:403" outlineLevel="1">
      <c r="A102" s="21">
        <f t="shared" ref="A102" si="843">ROW(A102)-5</f>
        <v>97</v>
      </c>
      <c r="B102" s="21"/>
      <c r="D102" s="14"/>
      <c r="E102" t="b">
        <v>0</v>
      </c>
      <c r="H102" s="21"/>
      <c r="I102" s="21"/>
      <c r="J102" s="21"/>
      <c r="K102" s="21"/>
      <c r="L102" s="21"/>
      <c r="M102" s="21"/>
      <c r="N102" s="21"/>
      <c r="O102" s="21"/>
      <c r="P102" s="21"/>
      <c r="Q102" s="21"/>
      <c r="R102" s="21"/>
      <c r="S102" s="21"/>
      <c r="T102" s="21"/>
      <c r="U102" s="218"/>
      <c r="V102" s="218"/>
      <c r="W102" s="21"/>
      <c r="X102" s="218"/>
      <c r="Y102" s="218"/>
      <c r="Z102" s="218"/>
      <c r="AA102" s="218"/>
      <c r="AB102" s="218"/>
      <c r="AC102" s="218"/>
      <c r="AD102" s="218"/>
      <c r="AE102" s="218"/>
      <c r="AJ102" s="218"/>
      <c r="AK102" s="218"/>
      <c r="AL102" s="234" t="str">
        <f ca="1">"blank "&amp;TEXT(RAND(),"0.000")</f>
        <v>blank 0.476</v>
      </c>
      <c r="AM102" s="9" t="str">
        <f ca="1">IF(COUNTIF(AL$5:AL102,AL102)=1,"-","Dup")</f>
        <v>-</v>
      </c>
      <c r="AN102" s="9"/>
      <c r="AO102" s="14"/>
      <c r="AP102" s="14"/>
      <c r="AQ102" s="14"/>
      <c r="AR102" s="14"/>
      <c r="AS102" s="14"/>
      <c r="AT102" s="14"/>
      <c r="AU102" s="563"/>
      <c r="AV102" s="563"/>
      <c r="AW102" s="9"/>
      <c r="AX102" s="14"/>
      <c r="AY102" s="14"/>
      <c r="AZ102" s="14"/>
      <c r="BA102" s="14"/>
      <c r="BB102" s="14"/>
      <c r="BC102" s="14"/>
      <c r="BD102" s="14"/>
      <c r="BE102" s="9"/>
      <c r="BF102" s="14"/>
      <c r="BG102" s="14"/>
      <c r="BH102" s="14"/>
      <c r="BI102" s="14"/>
      <c r="BJ102" s="14"/>
      <c r="BK102" s="14"/>
      <c r="BL102" s="14"/>
      <c r="BM102" s="14"/>
      <c r="BN102" s="14"/>
      <c r="BO102" s="14"/>
      <c r="BP102" s="14"/>
      <c r="BQ102" s="9"/>
      <c r="BR102" s="14"/>
      <c r="BS102" s="14"/>
      <c r="BT102" s="14"/>
      <c r="BU102" s="14"/>
      <c r="BV102" s="14"/>
      <c r="BW102" s="14"/>
      <c r="BX102" s="14"/>
      <c r="BY102" s="14"/>
      <c r="BZ102" s="14"/>
      <c r="CA102" s="14"/>
      <c r="CB102" s="9"/>
      <c r="CC102" s="14"/>
      <c r="CD102" s="14"/>
      <c r="CE102" s="14"/>
      <c r="CF102" s="14"/>
      <c r="CG102" s="14"/>
      <c r="CH102" s="14"/>
      <c r="CI102" s="14"/>
      <c r="CJ102" s="14"/>
      <c r="CK102" s="14"/>
      <c r="CL102" s="14"/>
      <c r="CM102" s="14"/>
      <c r="CN102" s="9"/>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9"/>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9"/>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9"/>
      <c r="LM102" s="14"/>
      <c r="LN102" s="14"/>
      <c r="LO102" s="14"/>
      <c r="LP102" s="14"/>
      <c r="LQ102" s="14"/>
      <c r="LR102" s="14"/>
      <c r="LS102" s="14"/>
      <c r="LT102" s="14"/>
      <c r="LU102" s="14"/>
      <c r="LV102" s="14"/>
      <c r="LW102" s="14"/>
      <c r="LX102" s="14"/>
      <c r="LY102" s="14"/>
      <c r="LZ102" s="14"/>
      <c r="MA102" s="14"/>
      <c r="MB102" s="14"/>
      <c r="MC102" s="14"/>
      <c r="MD102" s="14"/>
      <c r="ME102" s="14"/>
      <c r="MF102" s="9"/>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24">
        <v>0</v>
      </c>
    </row>
    <row r="103" spans="1:403">
      <c r="A103" s="21">
        <f>ROW(A103)-5</f>
        <v>98</v>
      </c>
      <c r="B103" s="21"/>
      <c r="D103" s="515"/>
      <c r="E103" t="b">
        <v>0</v>
      </c>
      <c r="G103" s="32" t="s">
        <v>1019</v>
      </c>
      <c r="M103">
        <v>1</v>
      </c>
      <c r="N103">
        <v>1</v>
      </c>
      <c r="O103">
        <v>2</v>
      </c>
      <c r="P103">
        <v>1</v>
      </c>
      <c r="Q103">
        <v>1</v>
      </c>
      <c r="R103">
        <v>1</v>
      </c>
      <c r="S103">
        <v>1</v>
      </c>
      <c r="T103">
        <v>1</v>
      </c>
      <c r="U103" s="218"/>
      <c r="V103" s="218"/>
      <c r="W103">
        <v>0</v>
      </c>
      <c r="X103" s="218"/>
      <c r="Y103" s="218">
        <v>0</v>
      </c>
      <c r="Z103" s="218">
        <v>0</v>
      </c>
      <c r="AA103" s="218">
        <v>0</v>
      </c>
      <c r="AB103" s="218">
        <v>0</v>
      </c>
      <c r="AC103" s="218">
        <v>0</v>
      </c>
      <c r="AD103" s="218">
        <v>0</v>
      </c>
      <c r="AE103" s="218">
        <v>0</v>
      </c>
      <c r="AL103" s="233" t="s">
        <v>848</v>
      </c>
      <c r="AM103" s="9" t="str">
        <f ca="1">IF(COUNTIF(AL$5:AL103,AL103)=1,"-","Dup")</f>
        <v>Dup</v>
      </c>
      <c r="AN103" s="9"/>
      <c r="AO103" s="515"/>
      <c r="AP103" s="515"/>
      <c r="AQ103" s="515"/>
      <c r="AR103" s="515"/>
      <c r="AS103" s="515"/>
      <c r="AT103" s="515"/>
      <c r="AU103" s="563"/>
      <c r="AV103" s="563"/>
      <c r="AW103" s="9"/>
      <c r="AX103" s="515"/>
      <c r="AY103" s="515"/>
      <c r="AZ103" s="515"/>
      <c r="BA103" s="515"/>
      <c r="BB103" s="515"/>
      <c r="BC103" s="515"/>
      <c r="BD103" s="515"/>
      <c r="BE103" s="9"/>
      <c r="BF103" s="515"/>
      <c r="BG103" s="515"/>
      <c r="BH103" s="515"/>
      <c r="BI103" s="515"/>
      <c r="BJ103" s="515"/>
      <c r="BK103" s="515"/>
      <c r="BL103" s="515"/>
      <c r="BM103" s="515"/>
      <c r="BN103" s="515"/>
      <c r="BO103" s="515"/>
      <c r="BP103" s="515"/>
      <c r="BQ103" s="9"/>
      <c r="BR103" s="515"/>
      <c r="BS103" s="515"/>
      <c r="BT103" s="515"/>
      <c r="BU103" s="515"/>
      <c r="BV103" s="515"/>
      <c r="BW103" s="515"/>
      <c r="BX103" s="515"/>
      <c r="BY103" s="515"/>
      <c r="BZ103" s="515"/>
      <c r="CA103" s="515"/>
      <c r="CB103" s="9"/>
      <c r="CC103" s="515"/>
      <c r="CD103" s="515"/>
      <c r="CE103" s="515"/>
      <c r="CF103" s="515"/>
      <c r="CG103" s="515"/>
      <c r="CH103" s="515"/>
      <c r="CI103" s="515"/>
      <c r="CJ103" s="515"/>
      <c r="CK103" s="515"/>
      <c r="CL103" s="515"/>
      <c r="CM103" s="515"/>
      <c r="CN103" s="9"/>
      <c r="CO103" s="515"/>
      <c r="CP103" s="515"/>
      <c r="CQ103" s="515"/>
      <c r="CR103" s="515"/>
      <c r="CS103" s="515"/>
      <c r="CT103" s="515"/>
      <c r="CU103" s="515"/>
      <c r="CV103" s="515"/>
      <c r="CW103" s="515"/>
      <c r="CX103" s="515"/>
      <c r="CY103" s="515"/>
      <c r="CZ103" s="515"/>
      <c r="DA103" s="515"/>
      <c r="DB103" s="515"/>
      <c r="DC103" s="515"/>
      <c r="DD103" s="515"/>
      <c r="DE103" s="515"/>
      <c r="DF103" s="515"/>
      <c r="DG103" s="515"/>
      <c r="DH103" s="515"/>
      <c r="DI103" s="515"/>
      <c r="DJ103" s="515"/>
      <c r="DK103" s="515"/>
      <c r="DL103" s="515"/>
      <c r="DM103" s="515"/>
      <c r="DN103" s="515"/>
      <c r="DO103" s="515"/>
      <c r="DP103" s="515"/>
      <c r="DQ103" s="515"/>
      <c r="DR103" s="515"/>
      <c r="DS103" s="515"/>
      <c r="DT103" s="515"/>
      <c r="DU103" s="515"/>
      <c r="DV103" s="515"/>
      <c r="DW103" s="515"/>
      <c r="DX103" s="515"/>
      <c r="DY103" s="515"/>
      <c r="DZ103" s="515"/>
      <c r="EA103" s="515"/>
      <c r="EB103" s="515"/>
      <c r="EC103" s="515"/>
      <c r="ED103" s="516"/>
      <c r="EE103" s="515"/>
      <c r="EF103" s="515"/>
      <c r="EG103" s="515"/>
      <c r="EH103" s="515"/>
      <c r="EI103" s="515"/>
      <c r="EJ103" s="515"/>
      <c r="EK103" s="515"/>
      <c r="EL103" s="515"/>
      <c r="EM103" s="515"/>
      <c r="EN103" s="515"/>
      <c r="EO103" s="515"/>
      <c r="EP103" s="515"/>
      <c r="EQ103" s="515"/>
      <c r="ER103" s="515"/>
      <c r="ES103" s="515"/>
      <c r="ET103" s="515"/>
      <c r="EU103" s="515"/>
      <c r="EV103" s="515"/>
      <c r="EW103" s="515"/>
      <c r="EX103" s="515"/>
      <c r="EY103" s="515"/>
      <c r="EZ103" s="515"/>
      <c r="FA103" s="515"/>
      <c r="FB103" s="515"/>
      <c r="FC103" s="515"/>
      <c r="FD103" s="515"/>
      <c r="FE103" s="515"/>
      <c r="FF103" s="515"/>
      <c r="FG103" s="515"/>
      <c r="FH103" s="515"/>
      <c r="FI103" s="515"/>
      <c r="FJ103" s="515"/>
      <c r="FK103" s="515"/>
      <c r="FL103" s="515"/>
      <c r="FM103" s="515"/>
      <c r="FN103" s="515"/>
      <c r="FO103" s="515"/>
      <c r="FP103" s="515"/>
      <c r="FQ103" s="515"/>
      <c r="FR103" s="515"/>
      <c r="FS103" s="515"/>
      <c r="FT103" s="515"/>
      <c r="FU103" s="515"/>
      <c r="FV103" s="515"/>
      <c r="FW103" s="515"/>
      <c r="FX103" s="515"/>
      <c r="FY103" s="515"/>
      <c r="FZ103" s="515"/>
      <c r="GA103" s="515"/>
      <c r="GB103" s="515"/>
      <c r="GC103" s="515"/>
      <c r="GD103" s="515"/>
      <c r="GE103" s="515"/>
      <c r="GF103" s="515"/>
      <c r="GG103" s="515"/>
      <c r="GH103" s="515"/>
      <c r="GI103" s="515"/>
      <c r="GJ103" s="515"/>
      <c r="GK103" s="515"/>
      <c r="GL103" s="515"/>
      <c r="GM103" s="515"/>
      <c r="GN103" s="515"/>
      <c r="GO103" s="515"/>
      <c r="GP103" s="515"/>
      <c r="GQ103" s="515"/>
      <c r="GR103" s="515"/>
      <c r="GS103" s="515"/>
      <c r="GT103" s="515"/>
      <c r="GU103" s="515"/>
      <c r="GV103" s="515"/>
      <c r="GW103" s="515"/>
      <c r="GX103" s="515"/>
      <c r="GY103" s="515"/>
      <c r="GZ103" s="515"/>
      <c r="HA103" s="515"/>
      <c r="HB103" s="515"/>
      <c r="HC103" s="515"/>
      <c r="HD103" s="515"/>
      <c r="HE103" s="515"/>
      <c r="HF103" s="515"/>
      <c r="HG103" s="515"/>
      <c r="HH103" s="515"/>
      <c r="HI103" s="515"/>
      <c r="HJ103" s="515"/>
      <c r="HK103" s="515"/>
      <c r="HL103" s="515"/>
      <c r="HM103" s="515"/>
      <c r="HN103" s="515"/>
      <c r="HO103" s="515"/>
      <c r="HP103" s="515"/>
      <c r="HQ103" s="515"/>
      <c r="HR103" s="515"/>
      <c r="HS103" s="515"/>
      <c r="HT103" s="515"/>
      <c r="HU103" s="515"/>
      <c r="HV103" s="515"/>
      <c r="HW103" s="515"/>
      <c r="HX103" s="515"/>
      <c r="HY103" s="515"/>
      <c r="HZ103" s="515"/>
      <c r="IA103" s="515"/>
      <c r="IB103" s="515"/>
      <c r="IC103" s="515"/>
      <c r="ID103" s="515"/>
      <c r="IE103" s="515"/>
      <c r="IF103" s="9"/>
      <c r="IG103" s="515"/>
      <c r="IH103" s="515"/>
      <c r="II103" s="515"/>
      <c r="IJ103" s="515"/>
      <c r="IK103" s="515"/>
      <c r="IL103" s="515"/>
      <c r="IM103" s="515"/>
      <c r="IN103" s="515"/>
      <c r="IO103" s="515"/>
      <c r="IP103" s="515"/>
      <c r="IQ103" s="515"/>
      <c r="IR103" s="515"/>
      <c r="IS103" s="515"/>
      <c r="IT103" s="515"/>
      <c r="IU103" s="515"/>
      <c r="IV103" s="515"/>
      <c r="IW103" s="515"/>
      <c r="IX103" s="515"/>
      <c r="IY103" s="515"/>
      <c r="IZ103" s="515"/>
      <c r="JA103" s="515"/>
      <c r="JB103" s="515"/>
      <c r="JC103" s="515"/>
      <c r="JD103" s="515"/>
      <c r="JE103" s="515"/>
      <c r="JF103" s="515"/>
      <c r="JG103" s="515"/>
      <c r="JH103" s="515"/>
      <c r="JI103" s="515"/>
      <c r="JJ103" s="9"/>
      <c r="JK103" s="515"/>
      <c r="JL103" s="515"/>
      <c r="JM103" s="515"/>
      <c r="JN103" s="515"/>
      <c r="JO103" s="515"/>
      <c r="JP103" s="515"/>
      <c r="JQ103" s="515"/>
      <c r="JR103" s="515"/>
      <c r="JS103" s="515"/>
      <c r="JT103" s="515"/>
      <c r="JU103" s="515"/>
      <c r="JV103" s="515"/>
      <c r="JW103" s="515"/>
      <c r="JX103" s="515"/>
      <c r="JY103" s="515"/>
      <c r="JZ103" s="515"/>
      <c r="KA103" s="515"/>
      <c r="KB103" s="515"/>
      <c r="KC103" s="515"/>
      <c r="KD103" s="515"/>
      <c r="KE103" s="515"/>
      <c r="KF103" s="515"/>
      <c r="KG103" s="515"/>
      <c r="KH103" s="515"/>
      <c r="KI103" s="515"/>
      <c r="KJ103" s="515"/>
      <c r="KK103" s="515"/>
      <c r="KL103" s="515"/>
      <c r="KM103" s="515"/>
      <c r="KN103" s="515"/>
      <c r="KO103" s="515"/>
      <c r="KP103" s="515"/>
      <c r="KQ103" s="515"/>
      <c r="KR103" s="515"/>
      <c r="KS103" s="515"/>
      <c r="KT103" s="515"/>
      <c r="KU103" s="515"/>
      <c r="KV103" s="515"/>
      <c r="KW103" s="515"/>
      <c r="KX103" s="515"/>
      <c r="KY103" s="515"/>
      <c r="KZ103" s="515"/>
      <c r="LA103" s="515"/>
      <c r="LB103" s="515"/>
      <c r="LC103" s="515"/>
      <c r="LD103" s="515"/>
      <c r="LE103" s="515"/>
      <c r="LF103" s="515"/>
      <c r="LG103" s="515"/>
      <c r="LH103" s="515"/>
      <c r="LI103" s="515"/>
      <c r="LJ103" s="515"/>
      <c r="LK103" s="515"/>
      <c r="LL103" s="9"/>
      <c r="LM103" s="515"/>
      <c r="LN103" s="515"/>
      <c r="LO103" s="515"/>
      <c r="LP103" s="515"/>
      <c r="LQ103" s="515"/>
      <c r="LR103" s="515"/>
      <c r="LS103" s="515"/>
      <c r="LT103" s="515"/>
      <c r="LU103" s="515"/>
      <c r="LV103" s="515"/>
      <c r="LW103" s="515"/>
      <c r="LX103" s="515"/>
      <c r="LY103" s="515"/>
      <c r="LZ103" s="515"/>
      <c r="MA103" s="515"/>
      <c r="MB103" s="515"/>
      <c r="MC103" s="515"/>
      <c r="MD103" s="515"/>
      <c r="ME103" s="515"/>
      <c r="MF103" s="9"/>
      <c r="MG103" s="515"/>
      <c r="MH103" s="515"/>
      <c r="MI103" s="515"/>
      <c r="MJ103" s="515"/>
      <c r="MK103" s="515"/>
      <c r="ML103" s="515"/>
      <c r="MM103" s="515"/>
      <c r="MN103" s="515"/>
      <c r="MO103" s="515"/>
      <c r="MP103" s="515"/>
      <c r="MQ103" s="515"/>
      <c r="MR103" s="515"/>
      <c r="MS103" s="515"/>
      <c r="MT103" s="515"/>
      <c r="MU103" s="515"/>
      <c r="MV103" s="515"/>
      <c r="MW103" s="515"/>
      <c r="MX103" s="515"/>
      <c r="MY103" s="515"/>
      <c r="MZ103" s="515"/>
      <c r="NA103" s="515"/>
      <c r="NB103" s="515"/>
      <c r="NC103" s="515"/>
      <c r="ND103" s="515"/>
      <c r="NE103" s="515"/>
      <c r="NF103" s="515"/>
      <c r="NG103" s="515"/>
      <c r="NH103" s="515"/>
      <c r="NI103" s="515"/>
      <c r="NJ103" s="515"/>
      <c r="NK103" s="515"/>
      <c r="NL103" s="515"/>
      <c r="NM103" s="515"/>
      <c r="NN103" s="515"/>
      <c r="NO103" s="515"/>
      <c r="NP103" s="515"/>
      <c r="NQ103" s="515"/>
      <c r="NR103" s="515"/>
      <c r="NS103" s="515"/>
      <c r="NT103" s="515"/>
      <c r="NU103" s="515"/>
      <c r="NV103" s="515"/>
      <c r="NW103" s="515"/>
      <c r="NX103" s="515"/>
      <c r="NY103" s="515"/>
      <c r="NZ103" s="515"/>
      <c r="OA103" s="515"/>
      <c r="OB103" s="515"/>
      <c r="OC103" s="515"/>
      <c r="OD103" s="515"/>
      <c r="OE103" s="515"/>
      <c r="OF103" s="515"/>
      <c r="OG103" s="515"/>
      <c r="OH103" s="515"/>
      <c r="OI103" s="515"/>
      <c r="OJ103" s="515"/>
      <c r="OK103" s="515"/>
      <c r="OL103" s="515"/>
      <c r="OM103" s="24">
        <v>0</v>
      </c>
    </row>
    <row r="104" spans="1:403" outlineLevel="1">
      <c r="A104" s="21">
        <f>ROW(A104)-5</f>
        <v>99</v>
      </c>
      <c r="B104" s="21"/>
      <c r="D104" s="14"/>
      <c r="E104" t="b">
        <v>0</v>
      </c>
      <c r="G104" s="32" t="s">
        <v>1020</v>
      </c>
      <c r="M104">
        <v>4</v>
      </c>
      <c r="N104">
        <v>3</v>
      </c>
      <c r="O104">
        <v>2</v>
      </c>
      <c r="P104">
        <v>3</v>
      </c>
      <c r="Q104">
        <v>4</v>
      </c>
      <c r="R104">
        <v>3</v>
      </c>
      <c r="S104">
        <v>4</v>
      </c>
      <c r="T104">
        <v>4</v>
      </c>
      <c r="U104" s="218"/>
      <c r="V104" s="218"/>
      <c r="W104">
        <v>0</v>
      </c>
      <c r="X104" s="218"/>
      <c r="Y104" s="218">
        <v>0</v>
      </c>
      <c r="Z104" s="218">
        <v>0</v>
      </c>
      <c r="AA104" s="218">
        <v>0</v>
      </c>
      <c r="AB104" s="218">
        <v>3</v>
      </c>
      <c r="AC104" s="218">
        <v>5</v>
      </c>
      <c r="AD104" s="218">
        <v>5</v>
      </c>
      <c r="AE104" s="218">
        <v>5</v>
      </c>
      <c r="AL104" s="559" t="s">
        <v>1831</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53"/>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322"/>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9"/>
      <c r="LM104" s="14"/>
      <c r="LN104" s="14"/>
      <c r="LO104" s="14"/>
      <c r="LP104" s="14"/>
      <c r="LQ104" s="14"/>
      <c r="LR104" s="14"/>
      <c r="LS104" s="14"/>
      <c r="LT104" s="14"/>
      <c r="LU104" s="14"/>
      <c r="LV104" s="14"/>
      <c r="LW104" s="14"/>
      <c r="LX104" s="14"/>
      <c r="LY104" s="14"/>
      <c r="LZ104" s="14"/>
      <c r="MA104" s="14"/>
      <c r="MB104" s="14"/>
      <c r="MC104" s="14"/>
      <c r="MD104" s="14"/>
      <c r="ME104" s="14"/>
      <c r="MF104" s="9"/>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24">
        <v>0</v>
      </c>
    </row>
    <row r="105" spans="1:403" outlineLevel="1">
      <c r="A105" s="21">
        <f t="shared" si="156"/>
        <v>100</v>
      </c>
      <c r="B105" s="21">
        <f>$A$14</f>
        <v>9</v>
      </c>
      <c r="C105">
        <v>204</v>
      </c>
      <c r="D105" s="144" t="str">
        <f t="shared" ref="D105" si="844">INDEX(i.Region_Desc,$K105,1)</f>
        <v>GSM</v>
      </c>
      <c r="E105" t="b">
        <f>NOT($IH105)</f>
        <v>1</v>
      </c>
      <c r="F105" t="b">
        <v>0</v>
      </c>
      <c r="G105" t="b">
        <f>E105</f>
        <v>1</v>
      </c>
      <c r="H105" s="29">
        <v>1</v>
      </c>
      <c r="I105" s="29">
        <v>1</v>
      </c>
      <c r="J105" s="29" t="str">
        <f>""</f>
        <v/>
      </c>
      <c r="K105" s="29">
        <f>d.Region</f>
        <v>2</v>
      </c>
      <c r="L105" s="29">
        <v>2</v>
      </c>
      <c r="M105" s="29">
        <v>2</v>
      </c>
      <c r="N105" s="29">
        <v>3</v>
      </c>
      <c r="O105" s="29">
        <v>1</v>
      </c>
      <c r="P105" s="29">
        <v>1</v>
      </c>
      <c r="Q105" s="29">
        <v>2</v>
      </c>
      <c r="R105" s="29">
        <v>1</v>
      </c>
      <c r="S105" s="29">
        <v>1</v>
      </c>
      <c r="T105" s="29">
        <v>1</v>
      </c>
      <c r="U105" s="218"/>
      <c r="V105" s="218"/>
      <c r="W105" s="29">
        <v>0</v>
      </c>
      <c r="X105" s="218"/>
      <c r="Y105" s="218"/>
      <c r="Z105" s="218"/>
      <c r="AA105" s="218"/>
      <c r="AB105" s="218"/>
      <c r="AC105" s="218"/>
      <c r="AD105" s="218"/>
      <c r="AE105" s="218"/>
      <c r="AF105" s="144">
        <f>INDEX(CHOOSE($N105,DataAutumn!i.AdultDrys,DataWinter!i.AdultDrys,DataSpring!i.AdultDrys),1,$M105)</f>
        <v>3</v>
      </c>
      <c r="AG105" s="5">
        <f t="shared" ref="AG105:AH105" si="845">INDEX(i.FlkStrctr,$M105,AG$7)</f>
        <v>2</v>
      </c>
      <c r="AH105" s="5">
        <f t="shared" si="845"/>
        <v>0</v>
      </c>
      <c r="AI105" s="5">
        <f t="shared" ref="AI105" si="846">INDEX(i.StdELMan,($K105-1)*12+($M105-1)*3+$N105,AI$7)</f>
        <v>1</v>
      </c>
      <c r="AJ105" s="218"/>
      <c r="AK105" s="218"/>
      <c r="AL105" s="365" t="str">
        <f ca="1">TEXT(LEFT(OFFSET(AL105,-1,0),5)+1,"00000")&amp;MID(OFFSET(AL105,-1,0),6,FIND(" ",OFFSET(AL105,-1,0),7)-5)
&amp; $D105           &amp; " Day"&amp;INDEX(i.DOY,$N105,1)              &amp; IF($IG105=0," FWM","")&amp;IF($IG105=1," MWM","")&amp;IF($IG105=5," Mat","")&amp;IF($IH105=TRUE,"&amp;BBT","    ")
&amp;INDEX(DataMaster!$B$98:$B$103,$Q105,0)    &amp; " WP"&amp;TEXT($LU105*100,"000p")           &amp; " MP"&amp;TEXT($LV105*100,"000p")           &amp; " GP"&amp;TEXT($ME105*100,"000p")
&amp; " (F"&amp;3+COUNTIF($CV105:$CY105,TRUE)&amp;3&amp;"N"&amp;$DM105&amp;$DN105&amp;")"</f>
        <v>00001 SE_create_ashley_lw GSM Day204 MWM    Only export WP100p MP100p GP100p (F33N11)</v>
      </c>
      <c r="AM105" s="9" t="str">
        <f ca="1">IF(COUNTIF(AL$5:AL105,AL105)=1,"-","Dup")</f>
        <v>-</v>
      </c>
      <c r="AN105" s="9"/>
      <c r="AO105" s="12" t="b">
        <v>1</v>
      </c>
      <c r="AP105" s="12" t="b">
        <v>1</v>
      </c>
      <c r="AQ105" s="12" t="b">
        <v>1</v>
      </c>
      <c r="AR105" s="12" t="b">
        <v>1</v>
      </c>
      <c r="AS105" s="12" t="b">
        <v>1</v>
      </c>
      <c r="AT105" s="12" t="b">
        <v>1</v>
      </c>
      <c r="AU105" s="12" t="b">
        <v>1</v>
      </c>
      <c r="AV105" s="12" t="b">
        <v>1</v>
      </c>
      <c r="AW105" s="9"/>
      <c r="AX105" s="5" t="b">
        <f t="shared" ref="AX105:BC105" si="847">INDEX(i.model_structure,$H105,AX$7)</f>
        <v>1</v>
      </c>
      <c r="AY105" s="5" t="str">
        <f t="shared" si="847"/>
        <v>-</v>
      </c>
      <c r="AZ105" s="5" t="str">
        <f t="shared" si="847"/>
        <v>-</v>
      </c>
      <c r="BA105" s="5" t="str">
        <f t="shared" si="847"/>
        <v>-</v>
      </c>
      <c r="BB105" s="5" t="b">
        <f t="shared" si="847"/>
        <v>0</v>
      </c>
      <c r="BC105" s="144">
        <f t="shared" si="847"/>
        <v>0.25</v>
      </c>
      <c r="BD105" s="19" t="b">
        <f t="shared" ref="BD105" ca="1" si="848">OFFSET(BD$5,$B105,0)</f>
        <v>1</v>
      </c>
      <c r="BE105" s="9"/>
      <c r="BF105" s="5" t="str">
        <f t="shared" ref="BF105" ca="1" si="849">IF($M105&lt;&gt;4,OFFSET(BF$5,$B105,0),1)</f>
        <v>-</v>
      </c>
      <c r="BG105" s="19" t="str">
        <f t="shared" ref="BG105:BI105" ca="1" si="850">OFFSET(BG$5,$B105,0)</f>
        <v>-</v>
      </c>
      <c r="BH105" s="19" t="str">
        <f t="shared" ca="1" si="850"/>
        <v>-</v>
      </c>
      <c r="BI105" s="19" t="str">
        <f t="shared" ca="1" si="850"/>
        <v>-</v>
      </c>
      <c r="BJ105" s="5" t="str">
        <f t="shared" ref="BJ105" ca="1" si="851">IF($M105&lt;&gt;4,OFFSET(BJ$5,$B105,0),1)</f>
        <v>-</v>
      </c>
      <c r="BK105" s="19" t="str">
        <f t="shared" ref="BK105" ca="1" si="852">OFFSET(BK$5,$B105,0)</f>
        <v>-</v>
      </c>
      <c r="BL105" s="5" t="str">
        <f t="shared" ref="BL105" ca="1" si="853">IF($M105&lt;&gt;4,OFFSET(BL$5,$B105,0),1)</f>
        <v>-</v>
      </c>
      <c r="BM105" s="19" t="str">
        <f t="shared" ref="BM105:BO105" ca="1" si="854">OFFSET(BM$5,$B105,0)</f>
        <v>-</v>
      </c>
      <c r="BN105" s="19" t="str">
        <f t="shared" ca="1" si="854"/>
        <v>-</v>
      </c>
      <c r="BO105" s="19" t="str">
        <f t="shared" ca="1" si="854"/>
        <v>-</v>
      </c>
      <c r="BP105" s="5" t="str">
        <f t="shared" ref="BP105" ca="1" si="855">IF($M105&lt;&gt;4,OFFSET(BP$5,$B105,0),1)</f>
        <v>-</v>
      </c>
      <c r="BQ105" s="9"/>
      <c r="BR105" s="5" t="b">
        <f t="shared" ref="BR105" si="856">$J105&lt;0</f>
        <v>0</v>
      </c>
      <c r="BS105" s="5" t="str">
        <f t="shared" ref="BS105" ca="1" si="857">IF($J105="",BS$14,ABS($J105))</f>
        <v>-</v>
      </c>
      <c r="BT105" s="5" t="str">
        <f t="shared" ref="BT105:CA105" ca="1" si="858">IF($J105="",BT$14,ABS($J105)=BT$7)</f>
        <v>-</v>
      </c>
      <c r="BU105" s="5" t="str">
        <f t="shared" ca="1" si="858"/>
        <v>-</v>
      </c>
      <c r="BV105" s="5" t="str">
        <f t="shared" ca="1" si="858"/>
        <v>-</v>
      </c>
      <c r="BW105" s="5" t="str">
        <f t="shared" ca="1" si="858"/>
        <v>-</v>
      </c>
      <c r="BX105" s="5" t="str">
        <f t="shared" ca="1" si="858"/>
        <v>-</v>
      </c>
      <c r="BY105" s="5" t="str">
        <f t="shared" ca="1" si="858"/>
        <v>-</v>
      </c>
      <c r="BZ105" s="5" t="str">
        <f t="shared" ca="1" si="858"/>
        <v>-</v>
      </c>
      <c r="CA105" s="5" t="str">
        <f t="shared" ca="1" si="858"/>
        <v>-</v>
      </c>
      <c r="CB105" s="9"/>
      <c r="CC105" s="12" t="b">
        <v>1</v>
      </c>
      <c r="CD105" s="12" t="b">
        <v>0</v>
      </c>
      <c r="CE105" s="12" t="b">
        <v>1</v>
      </c>
      <c r="CF105" s="12">
        <f>VALUE($K105&amp;$M105&amp;$N105&amp;$Q105&amp;$S105&amp;"07")</f>
        <v>2232107</v>
      </c>
      <c r="CG105" s="144" t="b">
        <f>NOT(CE105)</f>
        <v>0</v>
      </c>
      <c r="CH105" s="12" t="s">
        <v>34</v>
      </c>
      <c r="CI105" s="12" t="b">
        <v>1</v>
      </c>
      <c r="CJ105" s="12">
        <v>203</v>
      </c>
      <c r="CK105" s="19" t="str">
        <f t="shared" ref="CK105:CM105" ca="1" si="859">OFFSET(CK$5,$B105,0)</f>
        <v>-</v>
      </c>
      <c r="CL105" s="19">
        <f t="shared" ca="1" si="859"/>
        <v>1</v>
      </c>
      <c r="CM105" s="19">
        <f t="shared" ca="1" si="859"/>
        <v>1</v>
      </c>
      <c r="CN105" s="9"/>
      <c r="CO105" s="444">
        <f t="shared" ref="CO105:CQ105" si="860">INDEX(i.UserPeriod0,$AI105,CO$7)</f>
        <v>652</v>
      </c>
      <c r="CP105" s="444">
        <f t="shared" si="860"/>
        <v>686</v>
      </c>
      <c r="CQ105" s="444">
        <f t="shared" si="860"/>
        <v>721</v>
      </c>
      <c r="CR105" s="152">
        <f t="shared" ref="CR105:CT105" si="861">7*INDEX(i.end_joining,1,CR$7+($AI105-1)*3)</f>
        <v>378</v>
      </c>
      <c r="CS105" s="152">
        <f t="shared" si="861"/>
        <v>413</v>
      </c>
      <c r="CT105" s="152">
        <f t="shared" si="861"/>
        <v>448</v>
      </c>
      <c r="CU105" s="19" t="str">
        <f t="shared" ref="CU105:DJ105" ca="1" si="862">OFFSET(CU$5,$B105,0)</f>
        <v>-</v>
      </c>
      <c r="CV105" s="19" t="str">
        <f t="shared" ca="1" si="862"/>
        <v>-</v>
      </c>
      <c r="CW105" s="19" t="str">
        <f t="shared" ca="1" si="862"/>
        <v>-</v>
      </c>
      <c r="CX105" s="19" t="str">
        <f t="shared" ca="1" si="862"/>
        <v>-</v>
      </c>
      <c r="CY105" s="19" t="str">
        <f t="shared" ca="1" si="862"/>
        <v>-</v>
      </c>
      <c r="CZ105" s="19" t="b">
        <f ca="1">OFFSET(CZ$5,$B105,0)</f>
        <v>1</v>
      </c>
      <c r="DA105" s="19">
        <f t="shared" ca="1" si="862"/>
        <v>0</v>
      </c>
      <c r="DB105" s="19">
        <f t="shared" ca="1" si="862"/>
        <v>0</v>
      </c>
      <c r="DC105" s="19">
        <f t="shared" ca="1" si="862"/>
        <v>0</v>
      </c>
      <c r="DD105" s="19">
        <f t="shared" ca="1" si="862"/>
        <v>0</v>
      </c>
      <c r="DE105" s="19">
        <f t="shared" ca="1" si="862"/>
        <v>0</v>
      </c>
      <c r="DF105" s="19">
        <f t="shared" ca="1" si="862"/>
        <v>0</v>
      </c>
      <c r="DG105" s="19">
        <f t="shared" ca="1" si="862"/>
        <v>0</v>
      </c>
      <c r="DH105" s="19">
        <f t="shared" ca="1" si="862"/>
        <v>0</v>
      </c>
      <c r="DI105" s="19">
        <f t="shared" ca="1" si="862"/>
        <v>0</v>
      </c>
      <c r="DJ105" s="19">
        <f t="shared" ca="1" si="862"/>
        <v>0</v>
      </c>
      <c r="DK105" s="19">
        <f t="shared" ref="DK105:ED105" ca="1" si="863">OFFSET(DK$5,$B105,0)</f>
        <v>0</v>
      </c>
      <c r="DL105" s="19">
        <f t="shared" ca="1" si="863"/>
        <v>0</v>
      </c>
      <c r="DM105" s="19">
        <f t="shared" ca="1" si="863"/>
        <v>1</v>
      </c>
      <c r="DN105" s="19">
        <f t="shared" ca="1" si="863"/>
        <v>1</v>
      </c>
      <c r="DO105" s="19">
        <f t="shared" ca="1" si="863"/>
        <v>0</v>
      </c>
      <c r="DP105" s="19" t="str">
        <f t="shared" ca="1" si="863"/>
        <v>-</v>
      </c>
      <c r="DQ105" s="19" t="str">
        <f t="shared" ca="1" si="863"/>
        <v>-</v>
      </c>
      <c r="DR105" s="19" t="str">
        <f t="shared" ca="1" si="863"/>
        <v>-</v>
      </c>
      <c r="DS105" s="19" t="str">
        <f t="shared" ca="1" si="863"/>
        <v>-</v>
      </c>
      <c r="DT105" s="19" t="str">
        <f t="shared" ca="1" si="863"/>
        <v>-</v>
      </c>
      <c r="DU105" s="19">
        <f t="shared" ca="1" si="863"/>
        <v>0</v>
      </c>
      <c r="DV105" s="19" t="str">
        <f t="shared" ca="1" si="863"/>
        <v>-</v>
      </c>
      <c r="DW105" s="19" t="str">
        <f t="shared" ca="1" si="863"/>
        <v>-</v>
      </c>
      <c r="DX105" s="477">
        <v>1.3180000000000001</v>
      </c>
      <c r="DY105" s="477">
        <v>0.3</v>
      </c>
      <c r="DZ105" s="477">
        <v>0.28499999999999998</v>
      </c>
      <c r="EA105" s="477">
        <v>0.11600000000000001</v>
      </c>
      <c r="EB105" s="477">
        <v>0.22800000000000001</v>
      </c>
      <c r="EC105" s="477">
        <v>0.38</v>
      </c>
      <c r="ED105" s="19">
        <f t="shared" ca="1" si="863"/>
        <v>0</v>
      </c>
      <c r="EE105" s="444">
        <f t="shared" ref="EE105:EF105" si="864">IF(AND($N105=EE$11,$Y105&lt;&gt;0,$AI105=EE$12),INDEX(i.LTWFeedLevels,$Y105,MOD(EE$7-1,7)+1),0)</f>
        <v>0</v>
      </c>
      <c r="EF105" s="444">
        <f t="shared" si="864"/>
        <v>0</v>
      </c>
      <c r="EG105" s="124">
        <f t="shared" ref="EG105:EV105" si="865">IF(AND($K105=EG$9,$N105=EG$11,$AB105=EG$8,$AI105=EG$12,$Y105&lt;&gt;0),INDEX(i.FS_Strategy,$Y105,$AB105),0)</f>
        <v>0</v>
      </c>
      <c r="EH105" s="124">
        <f t="shared" si="865"/>
        <v>0</v>
      </c>
      <c r="EI105" s="124">
        <f t="shared" si="865"/>
        <v>0</v>
      </c>
      <c r="EJ105" s="124">
        <f t="shared" si="865"/>
        <v>0</v>
      </c>
      <c r="EK105" s="124">
        <f t="shared" si="865"/>
        <v>0</v>
      </c>
      <c r="EL105" s="124">
        <f t="shared" si="865"/>
        <v>0</v>
      </c>
      <c r="EM105" s="124">
        <f t="shared" si="865"/>
        <v>0</v>
      </c>
      <c r="EN105" s="124">
        <f t="shared" si="865"/>
        <v>0</v>
      </c>
      <c r="EO105" s="124">
        <f t="shared" si="865"/>
        <v>0</v>
      </c>
      <c r="EP105" s="124">
        <f t="shared" si="865"/>
        <v>0</v>
      </c>
      <c r="EQ105" s="124">
        <f t="shared" si="865"/>
        <v>0</v>
      </c>
      <c r="ER105" s="124">
        <f t="shared" si="865"/>
        <v>0</v>
      </c>
      <c r="ES105" s="124">
        <f t="shared" si="865"/>
        <v>0</v>
      </c>
      <c r="ET105" s="124">
        <f t="shared" si="865"/>
        <v>0</v>
      </c>
      <c r="EU105" s="124">
        <f t="shared" si="865"/>
        <v>0</v>
      </c>
      <c r="EV105" s="124">
        <f t="shared" si="865"/>
        <v>0</v>
      </c>
      <c r="EW105" s="124">
        <f t="shared" ref="EW105:EX105" si="866">IF(AND($K105=EW$9,$N105=EW$11,$AB105=EW$8,$AI105=EW$12,$Y105&lt;&gt;0),INDEX(i.FS_Strategy,$Y105,$AB105),0)</f>
        <v>0</v>
      </c>
      <c r="EX105" s="124">
        <f t="shared" si="866"/>
        <v>0</v>
      </c>
      <c r="EY105" s="554">
        <f t="shared" ref="EY105:FN105" si="867">IF(AND($K105=EY$9,$N105=EY$11,$AB105=EY$8,$AI105=EY$12,$Z105&lt;&gt;0),INDEX(i.FS_Strategy,$Z105,$AB105),0)</f>
        <v>0</v>
      </c>
      <c r="EZ105" s="554">
        <f t="shared" si="867"/>
        <v>0</v>
      </c>
      <c r="FA105" s="554">
        <f t="shared" si="867"/>
        <v>0</v>
      </c>
      <c r="FB105" s="125">
        <f t="shared" si="867"/>
        <v>0</v>
      </c>
      <c r="FC105" s="125">
        <f t="shared" si="867"/>
        <v>0</v>
      </c>
      <c r="FD105" s="125">
        <f t="shared" si="867"/>
        <v>0</v>
      </c>
      <c r="FE105" s="125">
        <f t="shared" si="867"/>
        <v>0</v>
      </c>
      <c r="FF105" s="125">
        <f t="shared" si="867"/>
        <v>0</v>
      </c>
      <c r="FG105" s="125">
        <f t="shared" si="867"/>
        <v>0</v>
      </c>
      <c r="FH105" s="125">
        <f t="shared" si="867"/>
        <v>0</v>
      </c>
      <c r="FI105" s="125">
        <f t="shared" si="867"/>
        <v>0</v>
      </c>
      <c r="FJ105" s="125">
        <f t="shared" si="867"/>
        <v>0</v>
      </c>
      <c r="FK105" s="125">
        <f t="shared" si="867"/>
        <v>0</v>
      </c>
      <c r="FL105" s="125">
        <f t="shared" si="867"/>
        <v>0</v>
      </c>
      <c r="FM105" s="125">
        <f t="shared" si="867"/>
        <v>0</v>
      </c>
      <c r="FN105" s="125">
        <f t="shared" si="867"/>
        <v>0</v>
      </c>
      <c r="FO105" s="124">
        <f t="shared" ref="FO105:GD105" si="868">IF(AND($K105=FO$9,$N105=FO$11,$AB105=FO$8,$AI105=FO$12),INDEX(i.FS_Strategy,$AC105+1,$AB105),0)</f>
        <v>0</v>
      </c>
      <c r="FP105" s="124">
        <f t="shared" si="868"/>
        <v>0</v>
      </c>
      <c r="FQ105" s="124">
        <f t="shared" si="868"/>
        <v>0</v>
      </c>
      <c r="FR105" s="124">
        <f t="shared" si="868"/>
        <v>0</v>
      </c>
      <c r="FS105" s="124">
        <f t="shared" si="868"/>
        <v>0</v>
      </c>
      <c r="FT105" s="124">
        <f t="shared" si="868"/>
        <v>0</v>
      </c>
      <c r="FU105" s="124">
        <f t="shared" si="868"/>
        <v>0</v>
      </c>
      <c r="FV105" s="124">
        <f t="shared" si="868"/>
        <v>0</v>
      </c>
      <c r="FW105" s="124">
        <f t="shared" si="868"/>
        <v>0</v>
      </c>
      <c r="FX105" s="124">
        <f t="shared" si="868"/>
        <v>0</v>
      </c>
      <c r="FY105" s="124">
        <f t="shared" si="868"/>
        <v>0</v>
      </c>
      <c r="FZ105" s="124">
        <f t="shared" si="868"/>
        <v>0</v>
      </c>
      <c r="GA105" s="124">
        <f t="shared" si="868"/>
        <v>0</v>
      </c>
      <c r="GB105" s="124">
        <f t="shared" si="868"/>
        <v>0</v>
      </c>
      <c r="GC105" s="124">
        <f t="shared" si="868"/>
        <v>0</v>
      </c>
      <c r="GD105" s="124">
        <f t="shared" si="868"/>
        <v>0</v>
      </c>
      <c r="GE105" s="124">
        <f t="shared" ref="GE105:GF105" si="869">IF(AND($K105=GE$9,$N105=GE$11,$AB105=GE$8,$AI105=GE$12),INDEX(i.FS_Strategy,$AC105+1,$AB105),0)</f>
        <v>0</v>
      </c>
      <c r="GF105" s="124">
        <f t="shared" si="869"/>
        <v>0</v>
      </c>
      <c r="GG105" s="554">
        <f t="shared" ref="GG105:GI105" si="870">IF(AND($K105=GG$9,$N105=GG$11,$AB105=GG$8),INDEX(i.FS_Strategy,$AD105+1,$AB105),0)</f>
        <v>0</v>
      </c>
      <c r="GH105" s="554">
        <f t="shared" si="870"/>
        <v>0</v>
      </c>
      <c r="GI105" s="554">
        <f t="shared" si="870"/>
        <v>0</v>
      </c>
      <c r="GJ105" s="125">
        <f t="shared" ref="GJ105:GV105" si="871">IF(AND($K105=GJ$9,$N105=GJ$11,$AB105=GJ$8),INDEX(i.FS_Strategy,$AE105+1,$AB105),0)</f>
        <v>0</v>
      </c>
      <c r="GK105" s="125">
        <f t="shared" si="871"/>
        <v>0</v>
      </c>
      <c r="GL105" s="125">
        <f t="shared" si="871"/>
        <v>0</v>
      </c>
      <c r="GM105" s="125">
        <f t="shared" si="871"/>
        <v>0</v>
      </c>
      <c r="GN105" s="125">
        <f t="shared" si="871"/>
        <v>0</v>
      </c>
      <c r="GO105" s="125">
        <f t="shared" si="871"/>
        <v>0</v>
      </c>
      <c r="GP105" s="125">
        <f t="shared" si="871"/>
        <v>0</v>
      </c>
      <c r="GQ105" s="125">
        <f t="shared" si="871"/>
        <v>0</v>
      </c>
      <c r="GR105" s="125">
        <f t="shared" si="871"/>
        <v>0</v>
      </c>
      <c r="GS105" s="125">
        <f t="shared" si="871"/>
        <v>0</v>
      </c>
      <c r="GT105" s="125">
        <f t="shared" si="871"/>
        <v>0</v>
      </c>
      <c r="GU105" s="125">
        <f t="shared" si="871"/>
        <v>0</v>
      </c>
      <c r="GV105" s="125">
        <f t="shared" si="871"/>
        <v>0</v>
      </c>
      <c r="GW105" s="124">
        <f t="shared" ref="GW105:HL105" si="872">IF(AND($K105=GW$9,$N105=GW$11,$AB105=GW$8,$AI105=GW$12),INDEX(i.FS_Strategy,$AC105+1,$AB105),0)</f>
        <v>0</v>
      </c>
      <c r="GX105" s="124">
        <f t="shared" si="872"/>
        <v>0</v>
      </c>
      <c r="GY105" s="124">
        <f t="shared" si="872"/>
        <v>0</v>
      </c>
      <c r="GZ105" s="124">
        <f t="shared" si="872"/>
        <v>0</v>
      </c>
      <c r="HA105" s="124">
        <f t="shared" si="872"/>
        <v>0</v>
      </c>
      <c r="HB105" s="124">
        <f t="shared" si="872"/>
        <v>0</v>
      </c>
      <c r="HC105" s="124">
        <f t="shared" si="872"/>
        <v>0</v>
      </c>
      <c r="HD105" s="124">
        <f t="shared" si="872"/>
        <v>0</v>
      </c>
      <c r="HE105" s="124">
        <f t="shared" si="872"/>
        <v>0</v>
      </c>
      <c r="HF105" s="124">
        <f t="shared" si="872"/>
        <v>0</v>
      </c>
      <c r="HG105" s="124">
        <f t="shared" si="872"/>
        <v>0</v>
      </c>
      <c r="HH105" s="124">
        <f t="shared" si="872"/>
        <v>0</v>
      </c>
      <c r="HI105" s="124">
        <f t="shared" si="872"/>
        <v>0</v>
      </c>
      <c r="HJ105" s="124">
        <f t="shared" si="872"/>
        <v>0</v>
      </c>
      <c r="HK105" s="124">
        <f t="shared" si="872"/>
        <v>0</v>
      </c>
      <c r="HL105" s="124">
        <f t="shared" si="872"/>
        <v>0</v>
      </c>
      <c r="HM105" s="124">
        <f t="shared" ref="HM105:HN105" si="873">IF(AND($K105=HM$9,$N105=HM$11,$AB105=HM$8,$AI105=HM$12),INDEX(i.FS_Strategy,$AC105+1,$AB105),0)</f>
        <v>0</v>
      </c>
      <c r="HN105" s="124">
        <f t="shared" si="873"/>
        <v>0</v>
      </c>
      <c r="HO105" s="554">
        <f t="shared" ref="HO105:HQ105" si="874">IF(AND($K105=HO$9,$N105=HO$11,$AB105=HO$8),INDEX(i.FS_Strategy,$AD105+1,$AB105),0)</f>
        <v>0</v>
      </c>
      <c r="HP105" s="554">
        <f t="shared" si="874"/>
        <v>0</v>
      </c>
      <c r="HQ105" s="554">
        <f t="shared" si="874"/>
        <v>0</v>
      </c>
      <c r="HR105" s="125">
        <f t="shared" ref="HR105:ID105" si="875">IF(AND($K105=HR$9,$N105=HR$11,$AB105=HR$8),INDEX(i.FS_Strategy,$AE105+1,$AB105),0)</f>
        <v>0</v>
      </c>
      <c r="HS105" s="125">
        <f t="shared" si="875"/>
        <v>0</v>
      </c>
      <c r="HT105" s="125">
        <f t="shared" si="875"/>
        <v>0</v>
      </c>
      <c r="HU105" s="125">
        <f t="shared" si="875"/>
        <v>0</v>
      </c>
      <c r="HV105" s="125">
        <f t="shared" si="875"/>
        <v>0</v>
      </c>
      <c r="HW105" s="125">
        <f t="shared" si="875"/>
        <v>0</v>
      </c>
      <c r="HX105" s="125">
        <f t="shared" si="875"/>
        <v>0</v>
      </c>
      <c r="HY105" s="125">
        <f t="shared" si="875"/>
        <v>0</v>
      </c>
      <c r="HZ105" s="125">
        <f t="shared" si="875"/>
        <v>0</v>
      </c>
      <c r="IA105" s="125">
        <f t="shared" si="875"/>
        <v>0</v>
      </c>
      <c r="IB105" s="125">
        <f t="shared" si="875"/>
        <v>0</v>
      </c>
      <c r="IC105" s="125">
        <f t="shared" si="875"/>
        <v>0</v>
      </c>
      <c r="ID105" s="125">
        <f t="shared" si="875"/>
        <v>0</v>
      </c>
      <c r="IE105" s="5">
        <f t="shared" ref="IE105" si="876">INDEX(i.TOL,$N105,IE$7)</f>
        <v>67</v>
      </c>
      <c r="IF105" s="9"/>
      <c r="IG105" s="5">
        <f t="shared" ref="IG105:IJ105" si="877">INDEX(i.FlkStrctr,$M105,IG$7)</f>
        <v>1</v>
      </c>
      <c r="IH105" s="5" t="b">
        <f t="shared" si="877"/>
        <v>0</v>
      </c>
      <c r="II105" s="19">
        <f t="shared" ref="II105" ca="1" si="878">OFFSET(II$5,$B105,0)</f>
        <v>0</v>
      </c>
      <c r="IJ105" s="5">
        <f t="shared" si="877"/>
        <v>55</v>
      </c>
      <c r="IK105" s="5" cm="1">
        <f t="array" ref="IK105">INDEX(i.pi_yatf,$X105+1,IK$7)</f>
        <v>1</v>
      </c>
      <c r="IL105" s="19">
        <f t="shared" ref="IL105:JI105" ca="1" si="879">OFFSET(IL$5,$B105,0)</f>
        <v>0</v>
      </c>
      <c r="IM105" s="19">
        <f t="shared" ca="1" si="879"/>
        <v>0</v>
      </c>
      <c r="IN105" s="19">
        <f t="shared" ca="1" si="879"/>
        <v>0</v>
      </c>
      <c r="IO105" s="19">
        <f t="shared" ca="1" si="879"/>
        <v>0</v>
      </c>
      <c r="IP105" s="19">
        <f t="shared" ca="1" si="879"/>
        <v>0</v>
      </c>
      <c r="IQ105" s="19">
        <f t="shared" ca="1" si="879"/>
        <v>0</v>
      </c>
      <c r="IR105" s="19">
        <f t="shared" ca="1" si="879"/>
        <v>0</v>
      </c>
      <c r="IS105" s="19">
        <f t="shared" ca="1" si="879"/>
        <v>0</v>
      </c>
      <c r="IT105" s="19">
        <f t="shared" ca="1" si="879"/>
        <v>0</v>
      </c>
      <c r="IU105" s="19">
        <f t="shared" ca="1" si="879"/>
        <v>0</v>
      </c>
      <c r="IV105" s="19">
        <f t="shared" ca="1" si="879"/>
        <v>0</v>
      </c>
      <c r="IW105" s="19">
        <f t="shared" ca="1" si="879"/>
        <v>0</v>
      </c>
      <c r="IX105" s="19">
        <f t="shared" ca="1" si="879"/>
        <v>0</v>
      </c>
      <c r="IY105" s="19">
        <f t="shared" ca="1" si="879"/>
        <v>0</v>
      </c>
      <c r="IZ105" s="19">
        <f t="shared" ca="1" si="879"/>
        <v>0</v>
      </c>
      <c r="JA105" s="19">
        <f t="shared" ca="1" si="879"/>
        <v>0</v>
      </c>
      <c r="JB105" s="19">
        <f t="shared" ca="1" si="879"/>
        <v>0</v>
      </c>
      <c r="JC105" s="19">
        <f t="shared" ca="1" si="879"/>
        <v>0</v>
      </c>
      <c r="JD105" s="19">
        <f t="shared" ca="1" si="879"/>
        <v>0</v>
      </c>
      <c r="JE105" s="19">
        <f t="shared" ca="1" si="879"/>
        <v>0</v>
      </c>
      <c r="JF105" s="19">
        <f t="shared" ca="1" si="879"/>
        <v>0</v>
      </c>
      <c r="JG105" s="19">
        <f t="shared" ca="1" si="879"/>
        <v>1</v>
      </c>
      <c r="JH105" s="19">
        <f t="shared" ca="1" si="879"/>
        <v>0</v>
      </c>
      <c r="JI105" s="19">
        <f t="shared" ca="1" si="879"/>
        <v>1</v>
      </c>
      <c r="JJ105" s="9"/>
      <c r="JK105" s="5" t="b">
        <f t="shared" ref="JK105" ca="1" si="880">IF($L105&lt;&gt;0,INDEX(i.cropgraze_inc,$L105,JK$7),OFFSET(JK$5,$B105,0))</f>
        <v>0</v>
      </c>
      <c r="JL105" s="5" t="b">
        <f t="shared" ref="JL105:JN105" si="881">($N105=JL$11)</f>
        <v>0</v>
      </c>
      <c r="JM105" s="5" t="b">
        <f t="shared" si="881"/>
        <v>0</v>
      </c>
      <c r="JN105" s="5" t="b">
        <f t="shared" si="881"/>
        <v>1</v>
      </c>
      <c r="JO105" s="144">
        <f t="shared" ref="JO105:JP105" si="882">$O105</f>
        <v>1</v>
      </c>
      <c r="JP105" s="144">
        <f t="shared" si="882"/>
        <v>1</v>
      </c>
      <c r="JQ105" s="5" t="b">
        <f t="shared" ref="JQ105:JT105" si="883">INDEX(i_dryman,($AF105-1)*4+INDEX(i.StdELMan,($K105-1)*12+($M105-1)*3+$N105,JQ$8),JQ$7)</f>
        <v>0</v>
      </c>
      <c r="JR105" s="5" t="b">
        <f t="shared" si="883"/>
        <v>1</v>
      </c>
      <c r="JS105" s="5" t="b">
        <f t="shared" si="883"/>
        <v>1</v>
      </c>
      <c r="JT105" s="5" t="b">
        <f t="shared" si="883"/>
        <v>0</v>
      </c>
      <c r="JU105" s="5">
        <f t="shared" ref="JU105:JV105" si="884">INDEX(i_dryman,($AF105-1)*4+INDEX(i.StdELMan,($K105-1)*12+($M105-1)*3+$N105,JU$8),JU$7+$M105-1)</f>
        <v>1</v>
      </c>
      <c r="JV105" s="5">
        <f t="shared" si="884"/>
        <v>0</v>
      </c>
      <c r="JW105" s="5" t="b">
        <f>AND(INDEX(i_dryman,($AF105-1)*4+INDEX(i.StdELMan,($K105-1)*12+($M105-1)*3+$N105,JW$8),JW$7),($JP105&gt;0))</f>
        <v>0</v>
      </c>
      <c r="JX105" s="5" t="str" cm="1">
        <f t="array" aca="1" ref="JX105" ca="1">IF(OR(JY105:KF105&lt;&gt;"-"),TRUE,"-")</f>
        <v>-</v>
      </c>
      <c r="JY105" s="19" t="str">
        <f t="shared" ref="JY105:KF105" ca="1" si="885">OFFSET(JY$5,$B105,0)</f>
        <v>-</v>
      </c>
      <c r="JZ105" s="19" t="str">
        <f t="shared" ca="1" si="885"/>
        <v>-</v>
      </c>
      <c r="KA105" s="19" t="str">
        <f t="shared" ca="1" si="885"/>
        <v>-</v>
      </c>
      <c r="KB105" s="19" t="str">
        <f t="shared" ca="1" si="885"/>
        <v>-</v>
      </c>
      <c r="KC105" s="19" t="str">
        <f t="shared" ca="1" si="885"/>
        <v>-</v>
      </c>
      <c r="KD105" s="19" t="str">
        <f t="shared" ca="1" si="885"/>
        <v>-</v>
      </c>
      <c r="KE105" s="19" t="str">
        <f t="shared" ca="1" si="885"/>
        <v>-</v>
      </c>
      <c r="KF105" s="19" t="str">
        <f t="shared" ca="1" si="885"/>
        <v>-</v>
      </c>
      <c r="KG105" s="5" t="b">
        <f t="array" aca="1" ref="KG105" ca="1">IF(OR(KH105:KN105&lt;&gt;"-"),TRUE,"-")</f>
        <v>1</v>
      </c>
      <c r="KH105" s="19">
        <f t="shared" ref="KH105:KO105" ca="1" si="886">OFFSET(KH$5,$B105,0)</f>
        <v>0</v>
      </c>
      <c r="KI105" s="19" t="str">
        <f t="shared" ca="1" si="886"/>
        <v>-</v>
      </c>
      <c r="KJ105" s="19">
        <f t="shared" ca="1" si="886"/>
        <v>999999</v>
      </c>
      <c r="KK105" s="19">
        <f t="shared" ca="1" si="886"/>
        <v>999999</v>
      </c>
      <c r="KL105" s="19">
        <f t="shared" ca="1" si="886"/>
        <v>999999</v>
      </c>
      <c r="KM105" s="19">
        <f t="shared" ca="1" si="886"/>
        <v>999999</v>
      </c>
      <c r="KN105" s="19">
        <f t="shared" ca="1" si="886"/>
        <v>999999</v>
      </c>
      <c r="KO105" s="19" t="str">
        <f t="shared" ca="1" si="886"/>
        <v>-</v>
      </c>
      <c r="KP105" s="19" t="str">
        <f ca="1">OFFSET(KP$5,$B105,0)</f>
        <v>-</v>
      </c>
      <c r="KQ105" s="19" t="str">
        <f ca="1">OFFSET(KQ$5,$B105,0)</f>
        <v>-</v>
      </c>
      <c r="KR105" s="19" t="b">
        <f t="shared" ref="KR105:KS105" ca="1" si="887">OFFSET(KR$5,$B105,0)</f>
        <v>1</v>
      </c>
      <c r="KS105" s="19">
        <f t="shared" ca="1" si="887"/>
        <v>0</v>
      </c>
      <c r="KT105" s="5" t="str">
        <f t="shared" ref="KT105:KW105" si="888">INDEX(i.FlkStrctr,$M105,KT$7)</f>
        <v>-</v>
      </c>
      <c r="KU105" s="5" t="str">
        <f t="shared" si="888"/>
        <v>-</v>
      </c>
      <c r="KV105" s="5" t="str">
        <f t="shared" si="888"/>
        <v>-</v>
      </c>
      <c r="KW105" s="5" t="str">
        <f t="shared" si="888"/>
        <v>-</v>
      </c>
      <c r="KX105" s="19" t="str">
        <f t="shared" ref="KX105:LM105" ca="1" si="889">OFFSET(KX$5,$B105,0)</f>
        <v>-</v>
      </c>
      <c r="KY105" s="19" t="str">
        <f t="shared" ca="1" si="889"/>
        <v>-</v>
      </c>
      <c r="KZ105" s="19" t="str">
        <f t="shared" ca="1" si="889"/>
        <v>-</v>
      </c>
      <c r="LA105" s="19" t="str">
        <f t="shared" ca="1" si="889"/>
        <v>-</v>
      </c>
      <c r="LB105" s="19" t="str">
        <f t="shared" ca="1" si="889"/>
        <v>-</v>
      </c>
      <c r="LC105" s="19" t="str">
        <f t="shared" ca="1" si="889"/>
        <v>-</v>
      </c>
      <c r="LD105" s="19" t="str">
        <f t="shared" ca="1" si="889"/>
        <v>-</v>
      </c>
      <c r="LE105" s="5" t="str">
        <f t="shared" ref="LE105:LJ105" si="890">INDEX(i.FlkStrctr,$M105,LE$7)</f>
        <v>-</v>
      </c>
      <c r="LF105" s="5">
        <f t="shared" si="890"/>
        <v>500</v>
      </c>
      <c r="LG105" s="5">
        <f t="shared" si="890"/>
        <v>500</v>
      </c>
      <c r="LH105" s="5" t="str">
        <f t="shared" si="890"/>
        <v>-</v>
      </c>
      <c r="LI105" s="5" t="str">
        <f>INDEX(i.FlkStrctr,$M105,LI$7)</f>
        <v>-</v>
      </c>
      <c r="LJ105" s="5" t="str">
        <f t="shared" si="890"/>
        <v>-</v>
      </c>
      <c r="LK105" s="5">
        <f t="shared" ref="LK105" si="891">INDEX(i.conservation,$W105+1,$N105)</f>
        <v>1</v>
      </c>
      <c r="LL105" s="9"/>
      <c r="LM105" s="19">
        <f t="shared" ca="1" si="889"/>
        <v>70</v>
      </c>
      <c r="LN105" s="19">
        <f t="shared" ref="LN105:LP105" ca="1" si="892">OFFSET(LN$5,$B105,0)</f>
        <v>50</v>
      </c>
      <c r="LO105" s="19">
        <f t="shared" ca="1" si="892"/>
        <v>80</v>
      </c>
      <c r="LP105" s="19">
        <f t="shared" ca="1" si="892"/>
        <v>50</v>
      </c>
      <c r="LQ105" s="5" t="b" cm="1">
        <f t="array" ref="LQ105">INDEX(i.meatgrid,$Q105,LQ$7)</f>
        <v>0</v>
      </c>
      <c r="LR105" s="5" t="b" cm="1">
        <f t="array" ref="LR105">INDEX(i.meatgrid,$Q105,LR$7)</f>
        <v>0</v>
      </c>
      <c r="LS105" s="5" t="str" cm="1">
        <f t="array" ref="LS105">INDEX(i.meatgrid,$Q105,LS$7)</f>
        <v>-</v>
      </c>
      <c r="LT105" s="5" t="str" cm="1">
        <f t="array" ref="LT105">INDEX(i.meatgrid,$Q105,LT$7)</f>
        <v>-</v>
      </c>
      <c r="LU105" s="5">
        <f t="shared" ref="LU105" si="893">INDEX(i.WoolPrices,$R105,LU$7)</f>
        <v>1</v>
      </c>
      <c r="LV105" s="5">
        <f t="shared" ref="LV105" si="894">INDEX(i.MeatPrices,$S105,LV$7)</f>
        <v>1</v>
      </c>
      <c r="LW105" s="5" cm="1">
        <f t="array" ref="LW105">INDEX(i.meatgrid,$Q105,LW$7)</f>
        <v>0</v>
      </c>
      <c r="LX105" s="5" cm="1">
        <f t="array" ref="LX105">INDEX(i.meatgrid,$Q105,LX$7)</f>
        <v>0</v>
      </c>
      <c r="LY105" s="5" cm="1">
        <f t="array" ref="LY105">INDEX(i.meatgrid,$Q105,LY$7)</f>
        <v>0</v>
      </c>
      <c r="LZ105" s="5" cm="1">
        <f t="array" ref="LZ105">INDEX(i.meatgrid,$Q105,LZ$7)</f>
        <v>0</v>
      </c>
      <c r="MA105" s="5" cm="1">
        <f t="array" ref="MA105">INDEX(i.meatgrid,$Q105,MA$7)</f>
        <v>1</v>
      </c>
      <c r="MB105" s="5" cm="1">
        <f t="array" ref="MB105">INDEX(i.meatgrid,$Q105,MB$7)</f>
        <v>1</v>
      </c>
      <c r="MC105" s="5" cm="1">
        <f t="array" ref="MC105">INDEX(i.meatgrid,$Q105,MC$7)</f>
        <v>1</v>
      </c>
      <c r="MD105" s="5" cm="1">
        <f t="array" ref="MD105">INDEX(i.meatgrid,$Q105,MD$7)</f>
        <v>1</v>
      </c>
      <c r="ME105" s="5">
        <f t="shared" ref="ME105" si="895">INDEX(i.GrainPrices,$T105,ME$7)</f>
        <v>1</v>
      </c>
      <c r="MF105" s="9"/>
      <c r="MG105" s="19" t="b">
        <f t="shared" ref="MG105:MV105" ca="1" si="896">OFFSET(MG$5,$B105,0)</f>
        <v>0</v>
      </c>
      <c r="MH105" s="19" t="b">
        <f t="shared" ca="1" si="896"/>
        <v>0</v>
      </c>
      <c r="MI105" s="19">
        <f t="shared" ca="1" si="896"/>
        <v>1</v>
      </c>
      <c r="MJ105" s="19">
        <f t="shared" ca="1" si="896"/>
        <v>0.75</v>
      </c>
      <c r="MK105" s="19">
        <f t="shared" ca="1" si="896"/>
        <v>0.75</v>
      </c>
      <c r="ML105" s="19">
        <f t="shared" ca="1" si="896"/>
        <v>0.8</v>
      </c>
      <c r="MM105" s="19">
        <f t="shared" ca="1" si="896"/>
        <v>0.82499999999999996</v>
      </c>
      <c r="MN105" s="19">
        <f t="shared" ca="1" si="896"/>
        <v>0.875</v>
      </c>
      <c r="MO105" s="19">
        <f t="shared" ca="1" si="896"/>
        <v>0.9</v>
      </c>
      <c r="MP105" s="19">
        <f t="shared" ca="1" si="896"/>
        <v>1</v>
      </c>
      <c r="MQ105" s="19">
        <f t="shared" ca="1" si="896"/>
        <v>0.875</v>
      </c>
      <c r="MR105" s="19" t="b">
        <f t="shared" ca="1" si="896"/>
        <v>1</v>
      </c>
      <c r="MS105" s="19">
        <f t="shared" ca="1" si="896"/>
        <v>74.989999999999995</v>
      </c>
      <c r="MT105" s="19" t="str">
        <f t="shared" ca="1" si="896"/>
        <v>-</v>
      </c>
      <c r="MU105" s="19" t="str">
        <f t="shared" ca="1" si="896"/>
        <v>-</v>
      </c>
      <c r="MV105" s="19" t="str">
        <f t="shared" ca="1" si="896"/>
        <v>-</v>
      </c>
      <c r="MW105" s="19" t="str">
        <f t="shared" ref="MW105:OL105" ca="1" si="897">OFFSET(MW$5,$B105,0)</f>
        <v>-</v>
      </c>
      <c r="MX105" s="19" t="str">
        <f t="shared" ca="1" si="897"/>
        <v>-</v>
      </c>
      <c r="MY105" s="19" t="str">
        <f t="shared" ca="1" si="897"/>
        <v>-</v>
      </c>
      <c r="MZ105" s="19" t="str">
        <f t="shared" ca="1" si="897"/>
        <v>-</v>
      </c>
      <c r="NA105" s="19">
        <f t="shared" ca="1" si="897"/>
        <v>36.99</v>
      </c>
      <c r="NB105" s="19">
        <f t="shared" ca="1" si="897"/>
        <v>36.99</v>
      </c>
      <c r="NC105" s="19" t="str">
        <f t="shared" ca="1" si="897"/>
        <v>-</v>
      </c>
      <c r="ND105" s="19" t="str">
        <f t="shared" ca="1" si="897"/>
        <v>-</v>
      </c>
      <c r="NE105" s="19" t="str">
        <f t="shared" ca="1" si="897"/>
        <v>-</v>
      </c>
      <c r="NF105" s="19" t="str">
        <f t="shared" ca="1" si="897"/>
        <v>-</v>
      </c>
      <c r="NG105" s="19" t="str">
        <f t="shared" ca="1" si="897"/>
        <v>-</v>
      </c>
      <c r="NH105" s="19">
        <f t="shared" ca="1" si="897"/>
        <v>49.99</v>
      </c>
      <c r="NI105" s="19">
        <f t="shared" ca="1" si="897"/>
        <v>49.99</v>
      </c>
      <c r="NJ105" s="19">
        <f t="shared" ca="1" si="897"/>
        <v>49.99</v>
      </c>
      <c r="NK105" s="19">
        <f t="shared" ca="1" si="897"/>
        <v>49.99</v>
      </c>
      <c r="NL105" s="19">
        <f t="shared" ca="1" si="897"/>
        <v>49.99</v>
      </c>
      <c r="NM105" s="19">
        <f t="shared" ca="1" si="897"/>
        <v>49.99</v>
      </c>
      <c r="NN105" s="19">
        <f t="shared" ca="1" si="897"/>
        <v>49.99</v>
      </c>
      <c r="NO105" s="19">
        <f t="shared" ca="1" si="897"/>
        <v>49.99</v>
      </c>
      <c r="NP105" s="19">
        <f t="shared" ca="1" si="897"/>
        <v>412.99</v>
      </c>
      <c r="NQ105" s="19">
        <f t="shared" ca="1" si="897"/>
        <v>412.99</v>
      </c>
      <c r="NR105" s="19" t="str">
        <f t="shared" ca="1" si="897"/>
        <v>-</v>
      </c>
      <c r="NS105" s="19" t="str">
        <f t="shared" ca="1" si="897"/>
        <v>-</v>
      </c>
      <c r="NT105" s="19" t="str">
        <f t="shared" ca="1" si="897"/>
        <v>-</v>
      </c>
      <c r="NU105" s="19" t="str">
        <f t="shared" ca="1" si="897"/>
        <v>-</v>
      </c>
      <c r="NV105" s="19" t="str">
        <f t="shared" ca="1" si="897"/>
        <v>-</v>
      </c>
      <c r="NW105" s="19">
        <f t="shared" ca="1" si="897"/>
        <v>6.8900000000000006</v>
      </c>
      <c r="NX105" s="19">
        <f t="shared" ca="1" si="897"/>
        <v>6.8900000000000006</v>
      </c>
      <c r="NY105" s="19">
        <f t="shared" ca="1" si="897"/>
        <v>6.8900000000000006</v>
      </c>
      <c r="NZ105" s="19">
        <f t="shared" ca="1" si="897"/>
        <v>6.8900000000000006</v>
      </c>
      <c r="OA105" s="19">
        <f t="shared" ca="1" si="897"/>
        <v>6.8900000000000006</v>
      </c>
      <c r="OB105" s="19">
        <f t="shared" ca="1" si="897"/>
        <v>6.8900000000000006</v>
      </c>
      <c r="OC105" s="19">
        <f t="shared" ca="1" si="897"/>
        <v>6.8900000000000006</v>
      </c>
      <c r="OD105" s="19">
        <f t="shared" ca="1" si="897"/>
        <v>6.8900000000000006</v>
      </c>
      <c r="OE105" s="19">
        <f t="shared" ca="1" si="897"/>
        <v>346.99</v>
      </c>
      <c r="OF105" s="19">
        <f t="shared" ca="1" si="897"/>
        <v>346.99</v>
      </c>
      <c r="OG105" s="19" t="str">
        <f t="shared" ca="1" si="897"/>
        <v>-</v>
      </c>
      <c r="OH105" s="19" t="str">
        <f t="shared" ca="1" si="897"/>
        <v>-</v>
      </c>
      <c r="OI105" s="19" t="str">
        <f t="shared" ca="1" si="897"/>
        <v>-</v>
      </c>
      <c r="OJ105" s="19" t="str">
        <f t="shared" ca="1" si="897"/>
        <v>-</v>
      </c>
      <c r="OK105" s="19" t="str">
        <f t="shared" ca="1" si="897"/>
        <v>-</v>
      </c>
      <c r="OL105" s="19">
        <f t="shared" ca="1" si="897"/>
        <v>0</v>
      </c>
      <c r="OM105" s="24">
        <v>0</v>
      </c>
    </row>
    <row r="106" spans="1:403" outlineLevel="1">
      <c r="A106" s="21">
        <f t="shared" si="156"/>
        <v>101</v>
      </c>
      <c r="B106" s="21"/>
      <c r="D106" s="14"/>
      <c r="E106" t="b">
        <v>0</v>
      </c>
      <c r="H106" s="21"/>
      <c r="I106" s="21"/>
      <c r="J106" s="21"/>
      <c r="K106" s="21"/>
      <c r="L106" s="21"/>
      <c r="M106" s="21"/>
      <c r="N106" s="21"/>
      <c r="O106" s="21"/>
      <c r="P106" s="21"/>
      <c r="Q106" s="21"/>
      <c r="R106" s="21"/>
      <c r="S106" s="21"/>
      <c r="T106" s="21"/>
      <c r="U106" s="218"/>
      <c r="V106" s="218"/>
      <c r="W106" s="21"/>
      <c r="X106" s="218"/>
      <c r="Y106" s="218"/>
      <c r="Z106" s="218"/>
      <c r="AA106" s="218"/>
      <c r="AB106" s="218"/>
      <c r="AC106" s="218"/>
      <c r="AD106" s="218"/>
      <c r="AE106" s="218"/>
      <c r="AJ106" s="218"/>
      <c r="AK106" s="218"/>
      <c r="AL106" s="234" t="str">
        <f ca="1">"blank "&amp;TEXT(RAND(),"0.000")</f>
        <v>blank 0.954</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4"/>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9"/>
      <c r="LM106" s="14"/>
      <c r="LN106" s="14"/>
      <c r="LO106" s="14"/>
      <c r="LP106" s="14"/>
      <c r="LQ106" s="14"/>
      <c r="LR106" s="14"/>
      <c r="LS106" s="14"/>
      <c r="LT106" s="14"/>
      <c r="LU106" s="14"/>
      <c r="LV106" s="14"/>
      <c r="LW106" s="14"/>
      <c r="LX106" s="14"/>
      <c r="LY106" s="14"/>
      <c r="LZ106" s="14"/>
      <c r="MA106" s="14"/>
      <c r="MB106" s="14"/>
      <c r="MC106" s="14"/>
      <c r="MD106" s="14"/>
      <c r="ME106" s="14"/>
      <c r="MF106" s="9"/>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24">
        <v>0</v>
      </c>
    </row>
    <row r="107" spans="1:403">
      <c r="A107" s="21">
        <f>ROW(A107)-5</f>
        <v>102</v>
      </c>
      <c r="B107" s="21"/>
      <c r="D107" s="515"/>
      <c r="E107" t="b">
        <v>0</v>
      </c>
      <c r="G107" s="32" t="s">
        <v>1019</v>
      </c>
      <c r="M107">
        <v>1</v>
      </c>
      <c r="N107">
        <v>1</v>
      </c>
      <c r="O107">
        <v>2</v>
      </c>
      <c r="P107">
        <v>1</v>
      </c>
      <c r="Q107">
        <v>1</v>
      </c>
      <c r="R107">
        <v>1</v>
      </c>
      <c r="S107">
        <v>1</v>
      </c>
      <c r="T107">
        <v>1</v>
      </c>
      <c r="U107" s="218"/>
      <c r="V107" s="218"/>
      <c r="W107">
        <v>0</v>
      </c>
      <c r="X107" s="218"/>
      <c r="Y107" s="218">
        <v>0</v>
      </c>
      <c r="Z107" s="218">
        <v>0</v>
      </c>
      <c r="AA107" s="218">
        <v>0</v>
      </c>
      <c r="AB107" s="218">
        <v>0</v>
      </c>
      <c r="AC107" s="218">
        <v>0</v>
      </c>
      <c r="AD107" s="218">
        <v>0</v>
      </c>
      <c r="AE107" s="218">
        <v>0</v>
      </c>
      <c r="AL107" s="233" t="s">
        <v>848</v>
      </c>
      <c r="AM107" s="9" t="str">
        <f ca="1">IF(COUNTIF(AL$5:AL107,AL107)=1,"-","Dup")</f>
        <v>Dup</v>
      </c>
      <c r="AN107" s="9"/>
      <c r="AO107" s="515"/>
      <c r="AP107" s="515"/>
      <c r="AQ107" s="515"/>
      <c r="AR107" s="515"/>
      <c r="AS107" s="515"/>
      <c r="AT107" s="515"/>
      <c r="AU107" s="563"/>
      <c r="AV107" s="563"/>
      <c r="AW107" s="9"/>
      <c r="AX107" s="515"/>
      <c r="AY107" s="515"/>
      <c r="AZ107" s="515"/>
      <c r="BA107" s="515"/>
      <c r="BB107" s="515"/>
      <c r="BC107" s="515"/>
      <c r="BD107" s="515"/>
      <c r="BE107" s="9"/>
      <c r="BF107" s="515"/>
      <c r="BG107" s="515"/>
      <c r="BH107" s="515"/>
      <c r="BI107" s="515"/>
      <c r="BJ107" s="515"/>
      <c r="BK107" s="515"/>
      <c r="BL107" s="515"/>
      <c r="BM107" s="515"/>
      <c r="BN107" s="515"/>
      <c r="BO107" s="515"/>
      <c r="BP107" s="515"/>
      <c r="BQ107" s="9"/>
      <c r="BR107" s="515"/>
      <c r="BS107" s="515"/>
      <c r="BT107" s="515"/>
      <c r="BU107" s="515"/>
      <c r="BV107" s="515"/>
      <c r="BW107" s="515"/>
      <c r="BX107" s="515"/>
      <c r="BY107" s="515"/>
      <c r="BZ107" s="515"/>
      <c r="CA107" s="515"/>
      <c r="CB107" s="9"/>
      <c r="CC107" s="515"/>
      <c r="CD107" s="515"/>
      <c r="CE107" s="515"/>
      <c r="CF107" s="515"/>
      <c r="CG107" s="515"/>
      <c r="CH107" s="515"/>
      <c r="CI107" s="515"/>
      <c r="CJ107" s="515"/>
      <c r="CK107" s="515"/>
      <c r="CL107" s="515"/>
      <c r="CM107" s="515"/>
      <c r="CN107" s="9"/>
      <c r="CO107" s="515"/>
      <c r="CP107" s="515"/>
      <c r="CQ107" s="515"/>
      <c r="CR107" s="515"/>
      <c r="CS107" s="515"/>
      <c r="CT107" s="515"/>
      <c r="CU107" s="515"/>
      <c r="CV107" s="515"/>
      <c r="CW107" s="515"/>
      <c r="CX107" s="515"/>
      <c r="CY107" s="515"/>
      <c r="CZ107" s="515"/>
      <c r="DA107" s="515"/>
      <c r="DB107" s="515"/>
      <c r="DC107" s="515"/>
      <c r="DD107" s="515"/>
      <c r="DE107" s="515"/>
      <c r="DF107" s="515"/>
      <c r="DG107" s="515"/>
      <c r="DH107" s="515"/>
      <c r="DI107" s="515"/>
      <c r="DJ107" s="515"/>
      <c r="DK107" s="515"/>
      <c r="DL107" s="515"/>
      <c r="DM107" s="515"/>
      <c r="DN107" s="515"/>
      <c r="DO107" s="515"/>
      <c r="DP107" s="515"/>
      <c r="DQ107" s="515"/>
      <c r="DR107" s="515"/>
      <c r="DS107" s="515"/>
      <c r="DT107" s="515"/>
      <c r="DU107" s="515"/>
      <c r="DV107" s="515"/>
      <c r="DW107" s="515"/>
      <c r="DX107" s="515"/>
      <c r="DY107" s="515"/>
      <c r="DZ107" s="515"/>
      <c r="EA107" s="515"/>
      <c r="EB107" s="515"/>
      <c r="EC107" s="515"/>
      <c r="ED107" s="516"/>
      <c r="EE107" s="515"/>
      <c r="EF107" s="515"/>
      <c r="EG107" s="515"/>
      <c r="EH107" s="515"/>
      <c r="EI107" s="515"/>
      <c r="EJ107" s="515"/>
      <c r="EK107" s="515"/>
      <c r="EL107" s="515"/>
      <c r="EM107" s="515"/>
      <c r="EN107" s="515"/>
      <c r="EO107" s="515"/>
      <c r="EP107" s="515"/>
      <c r="EQ107" s="515"/>
      <c r="ER107" s="515"/>
      <c r="ES107" s="515"/>
      <c r="ET107" s="515"/>
      <c r="EU107" s="515"/>
      <c r="EV107" s="515"/>
      <c r="EW107" s="515"/>
      <c r="EX107" s="515"/>
      <c r="EY107" s="515"/>
      <c r="EZ107" s="515"/>
      <c r="FA107" s="515"/>
      <c r="FB107" s="515"/>
      <c r="FC107" s="515"/>
      <c r="FD107" s="515"/>
      <c r="FE107" s="515"/>
      <c r="FF107" s="515"/>
      <c r="FG107" s="515"/>
      <c r="FH107" s="515"/>
      <c r="FI107" s="515"/>
      <c r="FJ107" s="515"/>
      <c r="FK107" s="515"/>
      <c r="FL107" s="515"/>
      <c r="FM107" s="515"/>
      <c r="FN107" s="515"/>
      <c r="FO107" s="515"/>
      <c r="FP107" s="515"/>
      <c r="FQ107" s="515"/>
      <c r="FR107" s="515"/>
      <c r="FS107" s="515"/>
      <c r="FT107" s="515"/>
      <c r="FU107" s="515"/>
      <c r="FV107" s="515"/>
      <c r="FW107" s="515"/>
      <c r="FX107" s="515"/>
      <c r="FY107" s="515"/>
      <c r="FZ107" s="515"/>
      <c r="GA107" s="515"/>
      <c r="GB107" s="515"/>
      <c r="GC107" s="515"/>
      <c r="GD107" s="515"/>
      <c r="GE107" s="515"/>
      <c r="GF107" s="515"/>
      <c r="GG107" s="515"/>
      <c r="GH107" s="515"/>
      <c r="GI107" s="515"/>
      <c r="GJ107" s="515"/>
      <c r="GK107" s="515"/>
      <c r="GL107" s="515"/>
      <c r="GM107" s="515"/>
      <c r="GN107" s="515"/>
      <c r="GO107" s="515"/>
      <c r="GP107" s="515"/>
      <c r="GQ107" s="515"/>
      <c r="GR107" s="515"/>
      <c r="GS107" s="515"/>
      <c r="GT107" s="515"/>
      <c r="GU107" s="515"/>
      <c r="GV107" s="515"/>
      <c r="GW107" s="515"/>
      <c r="GX107" s="515"/>
      <c r="GY107" s="515"/>
      <c r="GZ107" s="515"/>
      <c r="HA107" s="515"/>
      <c r="HB107" s="515"/>
      <c r="HC107" s="515"/>
      <c r="HD107" s="515"/>
      <c r="HE107" s="515"/>
      <c r="HF107" s="515"/>
      <c r="HG107" s="515"/>
      <c r="HH107" s="515"/>
      <c r="HI107" s="515"/>
      <c r="HJ107" s="515"/>
      <c r="HK107" s="515"/>
      <c r="HL107" s="515"/>
      <c r="HM107" s="515"/>
      <c r="HN107" s="515"/>
      <c r="HO107" s="515"/>
      <c r="HP107" s="515"/>
      <c r="HQ107" s="515"/>
      <c r="HR107" s="515"/>
      <c r="HS107" s="515"/>
      <c r="HT107" s="515"/>
      <c r="HU107" s="515"/>
      <c r="HV107" s="515"/>
      <c r="HW107" s="515"/>
      <c r="HX107" s="515"/>
      <c r="HY107" s="515"/>
      <c r="HZ107" s="515"/>
      <c r="IA107" s="515"/>
      <c r="IB107" s="515"/>
      <c r="IC107" s="515"/>
      <c r="ID107" s="515"/>
      <c r="IE107" s="515"/>
      <c r="IF107" s="9"/>
      <c r="IG107" s="515"/>
      <c r="IH107" s="515"/>
      <c r="II107" s="515"/>
      <c r="IJ107" s="515"/>
      <c r="IK107" s="515"/>
      <c r="IL107" s="515"/>
      <c r="IM107" s="515"/>
      <c r="IN107" s="515"/>
      <c r="IO107" s="515"/>
      <c r="IP107" s="515"/>
      <c r="IQ107" s="515"/>
      <c r="IR107" s="515"/>
      <c r="IS107" s="515"/>
      <c r="IT107" s="515"/>
      <c r="IU107" s="515"/>
      <c r="IV107" s="515"/>
      <c r="IW107" s="515"/>
      <c r="IX107" s="515"/>
      <c r="IY107" s="515"/>
      <c r="IZ107" s="515"/>
      <c r="JA107" s="515"/>
      <c r="JB107" s="515"/>
      <c r="JC107" s="515"/>
      <c r="JD107" s="515"/>
      <c r="JE107" s="515"/>
      <c r="JF107" s="515"/>
      <c r="JG107" s="515"/>
      <c r="JH107" s="515"/>
      <c r="JI107" s="515"/>
      <c r="JJ107" s="9"/>
      <c r="JK107" s="515"/>
      <c r="JL107" s="515"/>
      <c r="JM107" s="515"/>
      <c r="JN107" s="515"/>
      <c r="JO107" s="515"/>
      <c r="JP107" s="515"/>
      <c r="JQ107" s="515"/>
      <c r="JR107" s="515"/>
      <c r="JS107" s="515"/>
      <c r="JT107" s="515"/>
      <c r="JU107" s="515"/>
      <c r="JV107" s="515"/>
      <c r="JW107" s="515"/>
      <c r="JX107" s="515"/>
      <c r="JY107" s="515"/>
      <c r="JZ107" s="515"/>
      <c r="KA107" s="515"/>
      <c r="KB107" s="515"/>
      <c r="KC107" s="515"/>
      <c r="KD107" s="515"/>
      <c r="KE107" s="515"/>
      <c r="KF107" s="515"/>
      <c r="KG107" s="515"/>
      <c r="KH107" s="515"/>
      <c r="KI107" s="515"/>
      <c r="KJ107" s="515"/>
      <c r="KK107" s="515"/>
      <c r="KL107" s="515"/>
      <c r="KM107" s="515"/>
      <c r="KN107" s="515"/>
      <c r="KO107" s="515"/>
      <c r="KP107" s="515"/>
      <c r="KQ107" s="515"/>
      <c r="KR107" s="515"/>
      <c r="KS107" s="515"/>
      <c r="KT107" s="515"/>
      <c r="KU107" s="515"/>
      <c r="KV107" s="515"/>
      <c r="KW107" s="515"/>
      <c r="KX107" s="515"/>
      <c r="KY107" s="515"/>
      <c r="KZ107" s="515"/>
      <c r="LA107" s="515"/>
      <c r="LB107" s="515"/>
      <c r="LC107" s="515"/>
      <c r="LD107" s="515"/>
      <c r="LE107" s="515"/>
      <c r="LF107" s="515"/>
      <c r="LG107" s="515"/>
      <c r="LH107" s="515"/>
      <c r="LI107" s="515"/>
      <c r="LJ107" s="515"/>
      <c r="LK107" s="515"/>
      <c r="LL107" s="9"/>
      <c r="LM107" s="515"/>
      <c r="LN107" s="515"/>
      <c r="LO107" s="515"/>
      <c r="LP107" s="515"/>
      <c r="LQ107" s="515"/>
      <c r="LR107" s="515"/>
      <c r="LS107" s="515"/>
      <c r="LT107" s="515"/>
      <c r="LU107" s="515"/>
      <c r="LV107" s="515"/>
      <c r="LW107" s="515"/>
      <c r="LX107" s="515"/>
      <c r="LY107" s="515"/>
      <c r="LZ107" s="515"/>
      <c r="MA107" s="515"/>
      <c r="MB107" s="515"/>
      <c r="MC107" s="515"/>
      <c r="MD107" s="515"/>
      <c r="ME107" s="515"/>
      <c r="MF107" s="9"/>
      <c r="MG107" s="515"/>
      <c r="MH107" s="515"/>
      <c r="MI107" s="515"/>
      <c r="MJ107" s="515"/>
      <c r="MK107" s="515"/>
      <c r="ML107" s="515"/>
      <c r="MM107" s="515"/>
      <c r="MN107" s="515"/>
      <c r="MO107" s="515"/>
      <c r="MP107" s="515"/>
      <c r="MQ107" s="515"/>
      <c r="MR107" s="515"/>
      <c r="MS107" s="515"/>
      <c r="MT107" s="515"/>
      <c r="MU107" s="515"/>
      <c r="MV107" s="515"/>
      <c r="MW107" s="515"/>
      <c r="MX107" s="515"/>
      <c r="MY107" s="515"/>
      <c r="MZ107" s="515"/>
      <c r="NA107" s="515"/>
      <c r="NB107" s="515"/>
      <c r="NC107" s="515"/>
      <c r="ND107" s="515"/>
      <c r="NE107" s="515"/>
      <c r="NF107" s="515"/>
      <c r="NG107" s="515"/>
      <c r="NH107" s="515"/>
      <c r="NI107" s="515"/>
      <c r="NJ107" s="515"/>
      <c r="NK107" s="515"/>
      <c r="NL107" s="515"/>
      <c r="NM107" s="515"/>
      <c r="NN107" s="515"/>
      <c r="NO107" s="515"/>
      <c r="NP107" s="515"/>
      <c r="NQ107" s="515"/>
      <c r="NR107" s="515"/>
      <c r="NS107" s="515"/>
      <c r="NT107" s="515"/>
      <c r="NU107" s="515"/>
      <c r="NV107" s="515"/>
      <c r="NW107" s="515"/>
      <c r="NX107" s="515"/>
      <c r="NY107" s="515"/>
      <c r="NZ107" s="515"/>
      <c r="OA107" s="515"/>
      <c r="OB107" s="515"/>
      <c r="OC107" s="515"/>
      <c r="OD107" s="515"/>
      <c r="OE107" s="515"/>
      <c r="OF107" s="515"/>
      <c r="OG107" s="515"/>
      <c r="OH107" s="515"/>
      <c r="OI107" s="515"/>
      <c r="OJ107" s="515"/>
      <c r="OK107" s="515"/>
      <c r="OL107" s="515"/>
      <c r="OM107" s="24">
        <v>0</v>
      </c>
    </row>
    <row r="108" spans="1:403" outlineLevel="1">
      <c r="A108" s="21">
        <f>ROW(A108)-5</f>
        <v>103</v>
      </c>
      <c r="B108" s="21"/>
      <c r="D108" s="14"/>
      <c r="E108" t="b">
        <v>0</v>
      </c>
      <c r="G108" s="32" t="s">
        <v>1020</v>
      </c>
      <c r="M108">
        <v>4</v>
      </c>
      <c r="N108">
        <v>3</v>
      </c>
      <c r="O108">
        <v>2</v>
      </c>
      <c r="P108">
        <v>3</v>
      </c>
      <c r="Q108">
        <v>4</v>
      </c>
      <c r="R108">
        <v>3</v>
      </c>
      <c r="S108">
        <v>4</v>
      </c>
      <c r="T108">
        <v>4</v>
      </c>
      <c r="U108" s="218"/>
      <c r="V108" s="218"/>
      <c r="W108">
        <v>0</v>
      </c>
      <c r="X108" s="218"/>
      <c r="Y108" s="218">
        <v>0</v>
      </c>
      <c r="Z108" s="218">
        <v>0</v>
      </c>
      <c r="AA108" s="218">
        <v>0</v>
      </c>
      <c r="AB108" s="218">
        <v>3</v>
      </c>
      <c r="AC108" s="218">
        <v>5</v>
      </c>
      <c r="AD108" s="218">
        <v>5</v>
      </c>
      <c r="AE108" s="218">
        <v>5</v>
      </c>
      <c r="AL108" s="559" t="s">
        <v>1830</v>
      </c>
      <c r="AM108" s="9" t="str">
        <f ca="1">IF(COUNTIF(AL$5:AL108,AL108)=1,"-","Dup")</f>
        <v>-</v>
      </c>
      <c r="AN108" s="9"/>
      <c r="AO108" s="14"/>
      <c r="AP108" s="14"/>
      <c r="AQ108" s="14"/>
      <c r="AR108" s="14"/>
      <c r="AS108" s="14"/>
      <c r="AT108" s="14"/>
      <c r="AU108" s="563"/>
      <c r="AV108" s="563"/>
      <c r="AW108" s="9"/>
      <c r="AX108" s="14"/>
      <c r="AY108" s="14"/>
      <c r="AZ108" s="14"/>
      <c r="BA108" s="14"/>
      <c r="BB108" s="14"/>
      <c r="BC108" s="14"/>
      <c r="BD108" s="14"/>
      <c r="BE108" s="9"/>
      <c r="BF108" s="14"/>
      <c r="BG108" s="14"/>
      <c r="BH108" s="14"/>
      <c r="BI108" s="14"/>
      <c r="BJ108" s="14"/>
      <c r="BK108" s="14"/>
      <c r="BL108" s="14"/>
      <c r="BM108" s="14"/>
      <c r="BN108" s="14"/>
      <c r="BO108" s="14"/>
      <c r="BP108" s="14"/>
      <c r="BQ108" s="9"/>
      <c r="BR108" s="14"/>
      <c r="BS108" s="14"/>
      <c r="BT108" s="14"/>
      <c r="BU108" s="14"/>
      <c r="BV108" s="14"/>
      <c r="BW108" s="14"/>
      <c r="BX108" s="14"/>
      <c r="BY108" s="14"/>
      <c r="BZ108" s="14"/>
      <c r="CA108" s="14"/>
      <c r="CB108" s="9"/>
      <c r="CC108" s="14"/>
      <c r="CD108" s="14"/>
      <c r="CE108" s="14"/>
      <c r="CF108" s="14"/>
      <c r="CG108" s="14"/>
      <c r="CH108" s="153"/>
      <c r="CI108" s="14"/>
      <c r="CJ108" s="14"/>
      <c r="CK108" s="14"/>
      <c r="CL108" s="14"/>
      <c r="CM108" s="14"/>
      <c r="CN108" s="9"/>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322"/>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9"/>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9"/>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9"/>
      <c r="LM108" s="14"/>
      <c r="LN108" s="14"/>
      <c r="LO108" s="14"/>
      <c r="LP108" s="14"/>
      <c r="LQ108" s="14"/>
      <c r="LR108" s="14"/>
      <c r="LS108" s="14"/>
      <c r="LT108" s="14"/>
      <c r="LU108" s="14"/>
      <c r="LV108" s="14"/>
      <c r="LW108" s="14"/>
      <c r="LX108" s="14"/>
      <c r="LY108" s="14"/>
      <c r="LZ108" s="14"/>
      <c r="MA108" s="14"/>
      <c r="MB108" s="14"/>
      <c r="MC108" s="14"/>
      <c r="MD108" s="14"/>
      <c r="ME108" s="14"/>
      <c r="MF108" s="9"/>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24">
        <v>0</v>
      </c>
    </row>
    <row r="109" spans="1:403" outlineLevel="1">
      <c r="A109" s="21">
        <f t="shared" si="156"/>
        <v>104</v>
      </c>
      <c r="B109" s="21">
        <f>$A$14</f>
        <v>9</v>
      </c>
      <c r="C109">
        <v>111</v>
      </c>
      <c r="D109" s="144" t="str">
        <f t="shared" ref="D109:D114" si="898">INDEX(i.Region_Desc,$K109,1)</f>
        <v>GSM</v>
      </c>
      <c r="E109" t="b">
        <v>0</v>
      </c>
      <c r="F109" t="b">
        <v>0</v>
      </c>
      <c r="G109" t="b">
        <f>E109</f>
        <v>0</v>
      </c>
      <c r="H109" s="29">
        <v>1</v>
      </c>
      <c r="I109" s="29">
        <v>1</v>
      </c>
      <c r="J109" s="29" t="str">
        <f>""</f>
        <v/>
      </c>
      <c r="K109" s="29">
        <f>d.Region</f>
        <v>2</v>
      </c>
      <c r="L109" s="29">
        <v>2</v>
      </c>
      <c r="M109" s="29">
        <v>2</v>
      </c>
      <c r="N109" s="29">
        <v>3</v>
      </c>
      <c r="O109" s="29">
        <v>1</v>
      </c>
      <c r="P109" s="29">
        <v>1</v>
      </c>
      <c r="Q109" s="29">
        <v>1</v>
      </c>
      <c r="R109" s="29">
        <v>1</v>
      </c>
      <c r="S109" s="29">
        <v>1</v>
      </c>
      <c r="T109" s="29">
        <v>1</v>
      </c>
      <c r="U109" s="218"/>
      <c r="V109" s="218"/>
      <c r="W109" s="29">
        <v>0</v>
      </c>
      <c r="X109" s="218"/>
      <c r="Y109" s="218"/>
      <c r="Z109" s="218"/>
      <c r="AA109" s="218"/>
      <c r="AB109" s="218"/>
      <c r="AC109" s="218"/>
      <c r="AD109" s="218"/>
      <c r="AE109" s="218"/>
      <c r="AF109" s="144">
        <f>INDEX(CHOOSE($N109,DataAutumn!i.AdultDrys,DataWinter!i.AdultDrys,DataSpring!i.AdultDrys),1,$M109)</f>
        <v>3</v>
      </c>
      <c r="AG109" s="5">
        <f t="shared" ref="AG109:AH114" si="899">INDEX(i.FlkStrctr,$M109,AG$7)</f>
        <v>2</v>
      </c>
      <c r="AH109" s="5">
        <f t="shared" si="899"/>
        <v>0</v>
      </c>
      <c r="AI109" s="5">
        <f t="shared" ref="AI109:AI114" si="900">INDEX(i.StdELMan,($K109-1)*12+($M109-1)*3+$N109,AI$7)</f>
        <v>1</v>
      </c>
      <c r="AJ109" s="218"/>
      <c r="AK109" s="218"/>
      <c r="AL109" s="365" t="str">
        <f ca="1">TEXT(LEFT(OFFSET(AL109,-1,0),5)+1,"00000")&amp;MID(OFFSET(AL109,-1,0),6,FIND(" ",OFFSET(AL109,-1,0),7)-5)
&amp; $D109           &amp; " Day"&amp;INDEX(i.DOY,$N109,1)              &amp; IF($IG109=0," FWM","")&amp;IF($IG109=1," MWM","")&amp;IF($IG109=5," Mat","")&amp;IF($IH109=TRUE,"&amp;BBT","    ")
&amp;INDEX(DataMaster!$B$98:$B$103,$Q109,0)    &amp; " WP"&amp;TEXT($LU109*100,"000p")           &amp; " MP"&amp;TEXT($LV109*100,"000p")           &amp; " GP"&amp;TEXT($ME109*100,"000p")
&amp; " (F"&amp;3+COUNTIF($CV109:$CY109,TRUE)&amp;3&amp;"N"&amp;$DM109&amp;$DN109&amp;")"</f>
        <v>00001 SE_ashley_lw GSM Day204 MWM    all grids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ref="AX109:BC114" si="901">INDEX(i.model_structure,$H109,AX$7)</f>
        <v>1</v>
      </c>
      <c r="AY109" s="5" t="str">
        <f t="shared" si="901"/>
        <v>-</v>
      </c>
      <c r="AZ109" s="5" t="str">
        <f t="shared" si="901"/>
        <v>-</v>
      </c>
      <c r="BA109" s="5" t="str">
        <f t="shared" si="901"/>
        <v>-</v>
      </c>
      <c r="BB109" s="5" t="b">
        <f t="shared" si="901"/>
        <v>0</v>
      </c>
      <c r="BC109" s="144">
        <f t="shared" si="901"/>
        <v>0.25</v>
      </c>
      <c r="BD109" s="19" t="b">
        <f t="shared" ref="BD109:BD114" ca="1" si="902">OFFSET(BD$5,$B109,0)</f>
        <v>1</v>
      </c>
      <c r="BE109" s="9"/>
      <c r="BF109" s="5" t="str">
        <f t="shared" ref="BF109:BF114" ca="1" si="903">IF($M109&lt;&gt;4,OFFSET(BF$5,$B109,0),1)</f>
        <v>-</v>
      </c>
      <c r="BG109" s="19" t="str">
        <f t="shared" ref="BG109:BI114" ca="1" si="904">OFFSET(BG$5,$B109,0)</f>
        <v>-</v>
      </c>
      <c r="BH109" s="19" t="str">
        <f t="shared" ca="1" si="904"/>
        <v>-</v>
      </c>
      <c r="BI109" s="19" t="str">
        <f t="shared" ca="1" si="904"/>
        <v>-</v>
      </c>
      <c r="BJ109" s="5" t="str">
        <f t="shared" ref="BJ109:BJ114" ca="1" si="905">IF($M109&lt;&gt;4,OFFSET(BJ$5,$B109,0),1)</f>
        <v>-</v>
      </c>
      <c r="BK109" s="19" t="str">
        <f t="shared" ref="BK109:BK114" ca="1" si="906">OFFSET(BK$5,$B109,0)</f>
        <v>-</v>
      </c>
      <c r="BL109" s="5" t="str">
        <f t="shared" ref="BL109:BL114" ca="1" si="907">IF($M109&lt;&gt;4,OFFSET(BL$5,$B109,0),1)</f>
        <v>-</v>
      </c>
      <c r="BM109" s="19" t="str">
        <f t="shared" ref="BM109:BO114" ca="1" si="908">OFFSET(BM$5,$B109,0)</f>
        <v>-</v>
      </c>
      <c r="BN109" s="19" t="str">
        <f t="shared" ca="1" si="908"/>
        <v>-</v>
      </c>
      <c r="BO109" s="19" t="str">
        <f t="shared" ca="1" si="908"/>
        <v>-</v>
      </c>
      <c r="BP109" s="5" t="str">
        <f t="shared" ref="BP109:BP114" ca="1" si="909">IF($M109&lt;&gt;4,OFFSET(BP$5,$B109,0),1)</f>
        <v>-</v>
      </c>
      <c r="BQ109" s="9"/>
      <c r="BR109" s="5" t="b">
        <f t="shared" ref="BR109:BR114" si="910">$J109&lt;0</f>
        <v>0</v>
      </c>
      <c r="BS109" s="5" t="str">
        <f t="shared" ref="BS109:BS114" ca="1" si="911">IF($J109="",BS$14,ABS($J109))</f>
        <v>-</v>
      </c>
      <c r="BT109" s="5" t="str">
        <f t="shared" ref="BT109:CA114" ca="1" si="912">IF($J109="",BT$14,ABS($J109)=BT$7)</f>
        <v>-</v>
      </c>
      <c r="BU109" s="5" t="str">
        <f t="shared" ca="1" si="912"/>
        <v>-</v>
      </c>
      <c r="BV109" s="5" t="str">
        <f t="shared" ca="1" si="912"/>
        <v>-</v>
      </c>
      <c r="BW109" s="5" t="str">
        <f t="shared" ca="1" si="912"/>
        <v>-</v>
      </c>
      <c r="BX109" s="5" t="str">
        <f t="shared" ca="1" si="912"/>
        <v>-</v>
      </c>
      <c r="BY109" s="5" t="str">
        <f t="shared" ca="1" si="912"/>
        <v>-</v>
      </c>
      <c r="BZ109" s="5" t="str">
        <f t="shared" ca="1" si="912"/>
        <v>-</v>
      </c>
      <c r="CA109" s="5" t="str">
        <f t="shared" ca="1" si="912"/>
        <v>-</v>
      </c>
      <c r="CB109" s="9"/>
      <c r="CC109" s="12" t="b">
        <v>1</v>
      </c>
      <c r="CD109" s="12" t="b">
        <v>1</v>
      </c>
      <c r="CE109" s="12" t="b">
        <v>1</v>
      </c>
      <c r="CF109" s="12">
        <v>203</v>
      </c>
      <c r="CG109" s="144" t="b">
        <f>NOT(CE109)</f>
        <v>0</v>
      </c>
      <c r="CH109" s="12" t="s">
        <v>34</v>
      </c>
      <c r="CI109" s="19" t="str">
        <f t="shared" ref="CI109:CM110" ca="1" si="913">OFFSET(CI$5,$B109,0)</f>
        <v>-</v>
      </c>
      <c r="CJ109" s="19" t="str">
        <f t="shared" ca="1" si="913"/>
        <v>-</v>
      </c>
      <c r="CK109" s="19" t="str">
        <f t="shared" ca="1" si="913"/>
        <v>-</v>
      </c>
      <c r="CL109" s="19">
        <f t="shared" ca="1" si="913"/>
        <v>1</v>
      </c>
      <c r="CM109" s="19">
        <f t="shared" ca="1" si="913"/>
        <v>1</v>
      </c>
      <c r="CN109" s="9"/>
      <c r="CO109" s="444">
        <f t="shared" ref="CO109:CQ114" si="914">INDEX(i.UserPeriod0,$AI109,CO$7)</f>
        <v>652</v>
      </c>
      <c r="CP109" s="444">
        <f t="shared" si="914"/>
        <v>686</v>
      </c>
      <c r="CQ109" s="444">
        <f t="shared" si="914"/>
        <v>721</v>
      </c>
      <c r="CR109" s="152">
        <f t="shared" ref="CR109:CT114" si="915">7*INDEX(i.end_joining,1,CR$7+($AI109-1)*3)</f>
        <v>378</v>
      </c>
      <c r="CS109" s="152">
        <f t="shared" si="915"/>
        <v>413</v>
      </c>
      <c r="CT109" s="152">
        <f t="shared" si="915"/>
        <v>448</v>
      </c>
      <c r="CU109" s="19" t="str">
        <f t="shared" ref="CU109:DJ114" ca="1" si="916">OFFSET(CU$5,$B109,0)</f>
        <v>-</v>
      </c>
      <c r="CV109" s="19" t="str">
        <f t="shared" ca="1" si="916"/>
        <v>-</v>
      </c>
      <c r="CW109" s="19" t="str">
        <f t="shared" ca="1" si="916"/>
        <v>-</v>
      </c>
      <c r="CX109" s="19" t="str">
        <f t="shared" ca="1" si="916"/>
        <v>-</v>
      </c>
      <c r="CY109" s="19" t="str">
        <f t="shared" ca="1" si="916"/>
        <v>-</v>
      </c>
      <c r="CZ109" s="19" t="b">
        <f ca="1">OFFSET(CZ$5,$B109,0)</f>
        <v>1</v>
      </c>
      <c r="DA109" s="19">
        <f t="shared" ca="1" si="916"/>
        <v>0</v>
      </c>
      <c r="DB109" s="19">
        <f t="shared" ca="1" si="916"/>
        <v>0</v>
      </c>
      <c r="DC109" s="19">
        <f t="shared" ca="1" si="916"/>
        <v>0</v>
      </c>
      <c r="DD109" s="19">
        <f t="shared" ca="1" si="916"/>
        <v>0</v>
      </c>
      <c r="DE109" s="19">
        <f t="shared" ca="1" si="916"/>
        <v>0</v>
      </c>
      <c r="DF109" s="19">
        <f t="shared" ca="1" si="916"/>
        <v>0</v>
      </c>
      <c r="DG109" s="19">
        <f t="shared" ca="1" si="916"/>
        <v>0</v>
      </c>
      <c r="DH109" s="19">
        <f t="shared" ca="1" si="916"/>
        <v>0</v>
      </c>
      <c r="DI109" s="19">
        <f t="shared" ca="1" si="916"/>
        <v>0</v>
      </c>
      <c r="DJ109" s="19">
        <f t="shared" ca="1" si="916"/>
        <v>0</v>
      </c>
      <c r="DK109" s="19">
        <f t="shared" ref="DK109:ED114" ca="1" si="917">OFFSET(DK$5,$B109,0)</f>
        <v>0</v>
      </c>
      <c r="DL109" s="19">
        <f t="shared" ca="1" si="917"/>
        <v>0</v>
      </c>
      <c r="DM109" s="19">
        <f t="shared" ca="1" si="917"/>
        <v>1</v>
      </c>
      <c r="DN109" s="19">
        <f t="shared" ca="1" si="917"/>
        <v>1</v>
      </c>
      <c r="DO109" s="19">
        <f t="shared" ca="1" si="917"/>
        <v>0</v>
      </c>
      <c r="DP109" s="19" t="str">
        <f t="shared" ca="1" si="917"/>
        <v>-</v>
      </c>
      <c r="DQ109" s="19" t="str">
        <f t="shared" ca="1" si="917"/>
        <v>-</v>
      </c>
      <c r="DR109" s="19" t="str">
        <f t="shared" ca="1" si="917"/>
        <v>-</v>
      </c>
      <c r="DS109" s="19" t="str">
        <f t="shared" ca="1" si="917"/>
        <v>-</v>
      </c>
      <c r="DT109" s="19" t="str">
        <f t="shared" ca="1" si="917"/>
        <v>-</v>
      </c>
      <c r="DU109" s="19">
        <f t="shared" ca="1" si="917"/>
        <v>0</v>
      </c>
      <c r="DV109" s="19" t="str">
        <f t="shared" ca="1" si="917"/>
        <v>-</v>
      </c>
      <c r="DW109" s="19" t="str">
        <f t="shared" ca="1" si="917"/>
        <v>-</v>
      </c>
      <c r="DX109" s="19" t="str">
        <f t="shared" ca="1" si="917"/>
        <v>-</v>
      </c>
      <c r="DY109" s="19" t="str">
        <f t="shared" ca="1" si="917"/>
        <v>-</v>
      </c>
      <c r="DZ109" s="19" t="str">
        <f t="shared" ca="1" si="917"/>
        <v>-</v>
      </c>
      <c r="EA109" s="19" t="str">
        <f t="shared" ca="1" si="917"/>
        <v>-</v>
      </c>
      <c r="EB109" s="19" t="str">
        <f t="shared" ca="1" si="917"/>
        <v>-</v>
      </c>
      <c r="EC109" s="19" t="str">
        <f t="shared" ca="1" si="917"/>
        <v>-</v>
      </c>
      <c r="ED109" s="19">
        <f t="shared" ca="1" si="917"/>
        <v>0</v>
      </c>
      <c r="EE109" s="444">
        <f t="shared" ref="EE109:EF114" si="918">IF(AND($N109=EE$11,$Y109&lt;&gt;0,$AI109=EE$12),INDEX(i.LTWFeedLevels,$Y109,MOD(EE$7-1,7)+1),0)</f>
        <v>0</v>
      </c>
      <c r="EF109" s="444">
        <f t="shared" si="918"/>
        <v>0</v>
      </c>
      <c r="EG109" s="124">
        <f t="shared" ref="EG109:EV114" si="919">IF(AND($K109=EG$9,$N109=EG$11,$AB109=EG$8,$AI109=EG$12,$Y109&lt;&gt;0),INDEX(i.FS_Strategy,$Y109,$AB109),0)</f>
        <v>0</v>
      </c>
      <c r="EH109" s="124">
        <f t="shared" si="919"/>
        <v>0</v>
      </c>
      <c r="EI109" s="124">
        <f t="shared" si="919"/>
        <v>0</v>
      </c>
      <c r="EJ109" s="124">
        <f t="shared" si="919"/>
        <v>0</v>
      </c>
      <c r="EK109" s="124">
        <f t="shared" si="919"/>
        <v>0</v>
      </c>
      <c r="EL109" s="124">
        <f t="shared" si="919"/>
        <v>0</v>
      </c>
      <c r="EM109" s="124">
        <f t="shared" si="919"/>
        <v>0</v>
      </c>
      <c r="EN109" s="124">
        <f t="shared" si="919"/>
        <v>0</v>
      </c>
      <c r="EO109" s="124">
        <f t="shared" si="919"/>
        <v>0</v>
      </c>
      <c r="EP109" s="124">
        <f t="shared" si="919"/>
        <v>0</v>
      </c>
      <c r="EQ109" s="124">
        <f t="shared" si="919"/>
        <v>0</v>
      </c>
      <c r="ER109" s="124">
        <f t="shared" si="919"/>
        <v>0</v>
      </c>
      <c r="ES109" s="124">
        <f t="shared" si="919"/>
        <v>0</v>
      </c>
      <c r="ET109" s="124">
        <f t="shared" si="919"/>
        <v>0</v>
      </c>
      <c r="EU109" s="124">
        <f t="shared" si="919"/>
        <v>0</v>
      </c>
      <c r="EV109" s="124">
        <f t="shared" si="919"/>
        <v>0</v>
      </c>
      <c r="EW109" s="124">
        <f t="shared" ref="EW109:EX114" si="920">IF(AND($K109=EW$9,$N109=EW$11,$AB109=EW$8,$AI109=EW$12,$Y109&lt;&gt;0),INDEX(i.FS_Strategy,$Y109,$AB109),0)</f>
        <v>0</v>
      </c>
      <c r="EX109" s="124">
        <f t="shared" si="920"/>
        <v>0</v>
      </c>
      <c r="EY109" s="554">
        <f t="shared" ref="EY109:FN114" si="921">IF(AND($K109=EY$9,$N109=EY$11,$AB109=EY$8,$AI109=EY$12,$Z109&lt;&gt;0),INDEX(i.FS_Strategy,$Z109,$AB109),0)</f>
        <v>0</v>
      </c>
      <c r="EZ109" s="554">
        <f t="shared" si="921"/>
        <v>0</v>
      </c>
      <c r="FA109" s="554">
        <f t="shared" si="921"/>
        <v>0</v>
      </c>
      <c r="FB109" s="125">
        <f t="shared" si="921"/>
        <v>0</v>
      </c>
      <c r="FC109" s="125">
        <f t="shared" si="921"/>
        <v>0</v>
      </c>
      <c r="FD109" s="125">
        <f t="shared" si="921"/>
        <v>0</v>
      </c>
      <c r="FE109" s="125">
        <f t="shared" si="921"/>
        <v>0</v>
      </c>
      <c r="FF109" s="125">
        <f t="shared" si="921"/>
        <v>0</v>
      </c>
      <c r="FG109" s="125">
        <f t="shared" si="921"/>
        <v>0</v>
      </c>
      <c r="FH109" s="125">
        <f t="shared" si="921"/>
        <v>0</v>
      </c>
      <c r="FI109" s="125">
        <f t="shared" si="921"/>
        <v>0</v>
      </c>
      <c r="FJ109" s="125">
        <f t="shared" si="921"/>
        <v>0</v>
      </c>
      <c r="FK109" s="125">
        <f t="shared" si="921"/>
        <v>0</v>
      </c>
      <c r="FL109" s="125">
        <f t="shared" si="921"/>
        <v>0</v>
      </c>
      <c r="FM109" s="125">
        <f t="shared" si="921"/>
        <v>0</v>
      </c>
      <c r="FN109" s="125">
        <f t="shared" si="921"/>
        <v>0</v>
      </c>
      <c r="FO109" s="124">
        <f t="shared" ref="FO109:GD114" si="922">IF(AND($K109=FO$9,$N109=FO$11,$AB109=FO$8,$AI109=FO$12),INDEX(i.FS_Strategy,$AC109+1,$AB109),0)</f>
        <v>0</v>
      </c>
      <c r="FP109" s="124">
        <f t="shared" si="922"/>
        <v>0</v>
      </c>
      <c r="FQ109" s="124">
        <f t="shared" si="922"/>
        <v>0</v>
      </c>
      <c r="FR109" s="124">
        <f t="shared" si="922"/>
        <v>0</v>
      </c>
      <c r="FS109" s="124">
        <f t="shared" si="922"/>
        <v>0</v>
      </c>
      <c r="FT109" s="124">
        <f t="shared" si="922"/>
        <v>0</v>
      </c>
      <c r="FU109" s="124">
        <f t="shared" si="922"/>
        <v>0</v>
      </c>
      <c r="FV109" s="124">
        <f t="shared" si="922"/>
        <v>0</v>
      </c>
      <c r="FW109" s="124">
        <f t="shared" si="922"/>
        <v>0</v>
      </c>
      <c r="FX109" s="124">
        <f t="shared" si="922"/>
        <v>0</v>
      </c>
      <c r="FY109" s="124">
        <f t="shared" si="922"/>
        <v>0</v>
      </c>
      <c r="FZ109" s="124">
        <f t="shared" si="922"/>
        <v>0</v>
      </c>
      <c r="GA109" s="124">
        <f t="shared" si="922"/>
        <v>0</v>
      </c>
      <c r="GB109" s="124">
        <f t="shared" si="922"/>
        <v>0</v>
      </c>
      <c r="GC109" s="124">
        <f t="shared" si="922"/>
        <v>0</v>
      </c>
      <c r="GD109" s="124">
        <f t="shared" si="922"/>
        <v>0</v>
      </c>
      <c r="GE109" s="124">
        <f t="shared" ref="GE109:GF114" si="923">IF(AND($K109=GE$9,$N109=GE$11,$AB109=GE$8,$AI109=GE$12),INDEX(i.FS_Strategy,$AC109+1,$AB109),0)</f>
        <v>0</v>
      </c>
      <c r="GF109" s="124">
        <f t="shared" si="923"/>
        <v>0</v>
      </c>
      <c r="GG109" s="554">
        <f t="shared" ref="GG109:GI114" si="924">IF(AND($K109=GG$9,$N109=GG$11,$AB109=GG$8),INDEX(i.FS_Strategy,$AD109+1,$AB109),0)</f>
        <v>0</v>
      </c>
      <c r="GH109" s="554">
        <f t="shared" si="924"/>
        <v>0</v>
      </c>
      <c r="GI109" s="554">
        <f t="shared" si="924"/>
        <v>0</v>
      </c>
      <c r="GJ109" s="125">
        <f t="shared" ref="GJ109:GV114" si="925">IF(AND($K109=GJ$9,$N109=GJ$11,$AB109=GJ$8),INDEX(i.FS_Strategy,$AE109+1,$AB109),0)</f>
        <v>0</v>
      </c>
      <c r="GK109" s="125">
        <f t="shared" si="925"/>
        <v>0</v>
      </c>
      <c r="GL109" s="125">
        <f t="shared" si="925"/>
        <v>0</v>
      </c>
      <c r="GM109" s="125">
        <f t="shared" si="925"/>
        <v>0</v>
      </c>
      <c r="GN109" s="125">
        <f t="shared" si="925"/>
        <v>0</v>
      </c>
      <c r="GO109" s="125">
        <f t="shared" si="925"/>
        <v>0</v>
      </c>
      <c r="GP109" s="125">
        <f t="shared" si="925"/>
        <v>0</v>
      </c>
      <c r="GQ109" s="125">
        <f t="shared" si="925"/>
        <v>0</v>
      </c>
      <c r="GR109" s="125">
        <f t="shared" si="925"/>
        <v>0</v>
      </c>
      <c r="GS109" s="125">
        <f t="shared" si="925"/>
        <v>0</v>
      </c>
      <c r="GT109" s="125">
        <f t="shared" si="925"/>
        <v>0</v>
      </c>
      <c r="GU109" s="125">
        <f t="shared" si="925"/>
        <v>0</v>
      </c>
      <c r="GV109" s="125">
        <f t="shared" si="925"/>
        <v>0</v>
      </c>
      <c r="GW109" s="124">
        <f t="shared" ref="GW109:HL114" si="926">IF(AND($K109=GW$9,$N109=GW$11,$AB109=GW$8,$AI109=GW$12),INDEX(i.FS_Strategy,$AC109+1,$AB109),0)</f>
        <v>0</v>
      </c>
      <c r="GX109" s="124">
        <f t="shared" si="926"/>
        <v>0</v>
      </c>
      <c r="GY109" s="124">
        <f t="shared" si="926"/>
        <v>0</v>
      </c>
      <c r="GZ109" s="124">
        <f t="shared" si="926"/>
        <v>0</v>
      </c>
      <c r="HA109" s="124">
        <f t="shared" si="926"/>
        <v>0</v>
      </c>
      <c r="HB109" s="124">
        <f t="shared" si="926"/>
        <v>0</v>
      </c>
      <c r="HC109" s="124">
        <f t="shared" si="926"/>
        <v>0</v>
      </c>
      <c r="HD109" s="124">
        <f t="shared" si="926"/>
        <v>0</v>
      </c>
      <c r="HE109" s="124">
        <f t="shared" si="926"/>
        <v>0</v>
      </c>
      <c r="HF109" s="124">
        <f t="shared" si="926"/>
        <v>0</v>
      </c>
      <c r="HG109" s="124">
        <f t="shared" si="926"/>
        <v>0</v>
      </c>
      <c r="HH109" s="124">
        <f t="shared" si="926"/>
        <v>0</v>
      </c>
      <c r="HI109" s="124">
        <f t="shared" si="926"/>
        <v>0</v>
      </c>
      <c r="HJ109" s="124">
        <f t="shared" si="926"/>
        <v>0</v>
      </c>
      <c r="HK109" s="124">
        <f t="shared" si="926"/>
        <v>0</v>
      </c>
      <c r="HL109" s="124">
        <f t="shared" si="926"/>
        <v>0</v>
      </c>
      <c r="HM109" s="124">
        <f t="shared" ref="HM109:HN114" si="927">IF(AND($K109=HM$9,$N109=HM$11,$AB109=HM$8,$AI109=HM$12),INDEX(i.FS_Strategy,$AC109+1,$AB109),0)</f>
        <v>0</v>
      </c>
      <c r="HN109" s="124">
        <f t="shared" si="927"/>
        <v>0</v>
      </c>
      <c r="HO109" s="554">
        <f t="shared" ref="HO109:HQ114" si="928">IF(AND($K109=HO$9,$N109=HO$11,$AB109=HO$8),INDEX(i.FS_Strategy,$AD109+1,$AB109),0)</f>
        <v>0</v>
      </c>
      <c r="HP109" s="554">
        <f t="shared" si="928"/>
        <v>0</v>
      </c>
      <c r="HQ109" s="554">
        <f t="shared" si="928"/>
        <v>0</v>
      </c>
      <c r="HR109" s="125">
        <f t="shared" ref="HR109:ID114" si="929">IF(AND($K109=HR$9,$N109=HR$11,$AB109=HR$8),INDEX(i.FS_Strategy,$AE109+1,$AB109),0)</f>
        <v>0</v>
      </c>
      <c r="HS109" s="125">
        <f t="shared" si="929"/>
        <v>0</v>
      </c>
      <c r="HT109" s="125">
        <f t="shared" si="929"/>
        <v>0</v>
      </c>
      <c r="HU109" s="125">
        <f t="shared" si="929"/>
        <v>0</v>
      </c>
      <c r="HV109" s="125">
        <f t="shared" si="929"/>
        <v>0</v>
      </c>
      <c r="HW109" s="125">
        <f t="shared" si="929"/>
        <v>0</v>
      </c>
      <c r="HX109" s="125">
        <f t="shared" si="929"/>
        <v>0</v>
      </c>
      <c r="HY109" s="125">
        <f t="shared" si="929"/>
        <v>0</v>
      </c>
      <c r="HZ109" s="125">
        <f t="shared" si="929"/>
        <v>0</v>
      </c>
      <c r="IA109" s="125">
        <f t="shared" si="929"/>
        <v>0</v>
      </c>
      <c r="IB109" s="125">
        <f t="shared" si="929"/>
        <v>0</v>
      </c>
      <c r="IC109" s="125">
        <f t="shared" si="929"/>
        <v>0</v>
      </c>
      <c r="ID109" s="125">
        <f t="shared" si="929"/>
        <v>0</v>
      </c>
      <c r="IE109" s="5">
        <f t="shared" ref="IE109:IE114" si="930">INDEX(i.TOL,$N109,IE$7)</f>
        <v>67</v>
      </c>
      <c r="IF109" s="9"/>
      <c r="IG109" s="5">
        <f t="shared" ref="IG109:IJ114" si="931">INDEX(i.FlkStrctr,$M109,IG$7)</f>
        <v>1</v>
      </c>
      <c r="IH109" s="5" t="b">
        <f t="shared" si="931"/>
        <v>0</v>
      </c>
      <c r="II109" s="19">
        <f t="shared" ref="II109:II114" ca="1" si="932">OFFSET(II$5,$B109,0)</f>
        <v>0</v>
      </c>
      <c r="IJ109" s="5">
        <f t="shared" si="931"/>
        <v>55</v>
      </c>
      <c r="IK109" s="5" cm="1">
        <f t="array" ref="IK109">INDEX(i.pi_yatf,$X109+1,IK$7)</f>
        <v>1</v>
      </c>
      <c r="IL109" s="19">
        <f t="shared" ref="IL109:JI114" ca="1" si="933">OFFSET(IL$5,$B109,0)</f>
        <v>0</v>
      </c>
      <c r="IM109" s="19">
        <f t="shared" ca="1" si="933"/>
        <v>0</v>
      </c>
      <c r="IN109" s="19">
        <f t="shared" ca="1" si="933"/>
        <v>0</v>
      </c>
      <c r="IO109" s="19">
        <f t="shared" ca="1" si="933"/>
        <v>0</v>
      </c>
      <c r="IP109" s="19">
        <f t="shared" ca="1" si="933"/>
        <v>0</v>
      </c>
      <c r="IQ109" s="19">
        <f t="shared" ca="1" si="933"/>
        <v>0</v>
      </c>
      <c r="IR109" s="19">
        <f t="shared" ca="1" si="933"/>
        <v>0</v>
      </c>
      <c r="IS109" s="19">
        <f t="shared" ca="1" si="933"/>
        <v>0</v>
      </c>
      <c r="IT109" s="19">
        <f t="shared" ca="1" si="933"/>
        <v>0</v>
      </c>
      <c r="IU109" s="19">
        <f t="shared" ca="1" si="933"/>
        <v>0</v>
      </c>
      <c r="IV109" s="19">
        <f t="shared" ca="1" si="933"/>
        <v>0</v>
      </c>
      <c r="IW109" s="19">
        <f t="shared" ca="1" si="933"/>
        <v>0</v>
      </c>
      <c r="IX109" s="19">
        <f t="shared" ca="1" si="933"/>
        <v>0</v>
      </c>
      <c r="IY109" s="19">
        <f t="shared" ca="1" si="933"/>
        <v>0</v>
      </c>
      <c r="IZ109" s="19">
        <f t="shared" ca="1" si="933"/>
        <v>0</v>
      </c>
      <c r="JA109" s="19">
        <f t="shared" ca="1" si="933"/>
        <v>0</v>
      </c>
      <c r="JB109" s="19">
        <f t="shared" ca="1" si="933"/>
        <v>0</v>
      </c>
      <c r="JC109" s="19">
        <f t="shared" ca="1" si="933"/>
        <v>0</v>
      </c>
      <c r="JD109" s="19">
        <f t="shared" ca="1" si="933"/>
        <v>0</v>
      </c>
      <c r="JE109" s="19">
        <f t="shared" ca="1" si="933"/>
        <v>0</v>
      </c>
      <c r="JF109" s="19">
        <f t="shared" ca="1" si="933"/>
        <v>0</v>
      </c>
      <c r="JG109" s="19">
        <f t="shared" ca="1" si="933"/>
        <v>1</v>
      </c>
      <c r="JH109" s="19">
        <f t="shared" ca="1" si="933"/>
        <v>0</v>
      </c>
      <c r="JI109" s="19">
        <f t="shared" ca="1" si="933"/>
        <v>1</v>
      </c>
      <c r="JJ109" s="9"/>
      <c r="JK109" s="5" t="b">
        <f t="shared" ref="JK109:JK114" ca="1" si="934">IF($L109&lt;&gt;0,INDEX(i.cropgraze_inc,$L109,JK$7),OFFSET(JK$5,$B109,0))</f>
        <v>0</v>
      </c>
      <c r="JL109" s="5" t="b">
        <f t="shared" ref="JL109:JN114" si="935">($N109=JL$11)</f>
        <v>0</v>
      </c>
      <c r="JM109" s="5" t="b">
        <f t="shared" si="935"/>
        <v>0</v>
      </c>
      <c r="JN109" s="5" t="b">
        <f t="shared" si="935"/>
        <v>1</v>
      </c>
      <c r="JO109" s="144">
        <f t="shared" ref="JO109:JP114" si="936">$O109</f>
        <v>1</v>
      </c>
      <c r="JP109" s="144">
        <f t="shared" si="936"/>
        <v>1</v>
      </c>
      <c r="JQ109" s="5" t="b">
        <f t="shared" ref="JQ109:JT114" si="937">INDEX(i_dryman,($AF109-1)*4+INDEX(i.StdELMan,($K109-1)*12+($M109-1)*3+$N109,JQ$8),JQ$7)</f>
        <v>0</v>
      </c>
      <c r="JR109" s="5" t="b">
        <f t="shared" si="937"/>
        <v>1</v>
      </c>
      <c r="JS109" s="5" t="b">
        <f t="shared" si="937"/>
        <v>1</v>
      </c>
      <c r="JT109" s="5" t="b">
        <f t="shared" si="937"/>
        <v>0</v>
      </c>
      <c r="JU109" s="5">
        <f t="shared" ref="JU109:JV114" si="938">INDEX(i_dryman,($AF109-1)*4+INDEX(i.StdELMan,($K109-1)*12+($M109-1)*3+$N109,JU$8),JU$7+$M109-1)</f>
        <v>1</v>
      </c>
      <c r="JV109" s="5">
        <f t="shared" si="938"/>
        <v>0</v>
      </c>
      <c r="JW109" s="5" t="b">
        <f t="shared" ref="JW109:JW114" si="939">AND(INDEX(i_dryman,($AF109-1)*4+INDEX(i.StdELMan,($K109-1)*12+($M109-1)*3+$N109,JW$8),JW$7),($JP109&gt;0))</f>
        <v>0</v>
      </c>
      <c r="JX109" s="5" t="str" cm="1">
        <f t="array" aca="1" ref="JX109" ca="1">IF(OR(JY109:KF109&lt;&gt;"-"),TRUE,"-")</f>
        <v>-</v>
      </c>
      <c r="JY109" s="19" t="str">
        <f t="shared" ref="JY109:KF114" ca="1" si="940">OFFSET(JY$5,$B109,0)</f>
        <v>-</v>
      </c>
      <c r="JZ109" s="19" t="str">
        <f t="shared" ca="1" si="940"/>
        <v>-</v>
      </c>
      <c r="KA109" s="19" t="str">
        <f t="shared" ca="1" si="940"/>
        <v>-</v>
      </c>
      <c r="KB109" s="19" t="str">
        <f t="shared" ca="1" si="940"/>
        <v>-</v>
      </c>
      <c r="KC109" s="19" t="str">
        <f t="shared" ca="1" si="940"/>
        <v>-</v>
      </c>
      <c r="KD109" s="19" t="str">
        <f t="shared" ca="1" si="940"/>
        <v>-</v>
      </c>
      <c r="KE109" s="19" t="str">
        <f t="shared" ca="1" si="940"/>
        <v>-</v>
      </c>
      <c r="KF109" s="19" t="str">
        <f t="shared" ca="1" si="940"/>
        <v>-</v>
      </c>
      <c r="KG109" s="5" t="b">
        <f t="array" aca="1" ref="KG109" ca="1">IF(OR(KH109:KN109&lt;&gt;"-"),TRUE,"-")</f>
        <v>1</v>
      </c>
      <c r="KH109" s="19">
        <f t="shared" ref="KH109:KQ114" ca="1" si="941">OFFSET(KH$5,$B109,0)</f>
        <v>0</v>
      </c>
      <c r="KI109" s="19" t="str">
        <f t="shared" ca="1" si="941"/>
        <v>-</v>
      </c>
      <c r="KJ109" s="19">
        <f t="shared" ca="1" si="941"/>
        <v>999999</v>
      </c>
      <c r="KK109" s="19">
        <f t="shared" ca="1" si="941"/>
        <v>999999</v>
      </c>
      <c r="KL109" s="19">
        <f t="shared" ca="1" si="941"/>
        <v>999999</v>
      </c>
      <c r="KM109" s="19">
        <f t="shared" ca="1" si="941"/>
        <v>999999</v>
      </c>
      <c r="KN109" s="19">
        <f t="shared" ca="1" si="941"/>
        <v>999999</v>
      </c>
      <c r="KO109" s="19" t="str">
        <f t="shared" ca="1" si="941"/>
        <v>-</v>
      </c>
      <c r="KP109" s="19" t="str">
        <f ca="1">OFFSET(KP$5,$B109,0)</f>
        <v>-</v>
      </c>
      <c r="KQ109" s="19" t="str">
        <f ca="1">OFFSET(KQ$5,$B109,0)</f>
        <v>-</v>
      </c>
      <c r="KR109" s="19" t="b">
        <f t="shared" ref="KR109:KS114" ca="1" si="942">OFFSET(KR$5,$B109,0)</f>
        <v>1</v>
      </c>
      <c r="KS109" s="19">
        <f t="shared" ca="1" si="942"/>
        <v>0</v>
      </c>
      <c r="KT109" s="5" t="str">
        <f t="shared" ref="KT109:KW114" si="943">INDEX(i.FlkStrctr,$M109,KT$7)</f>
        <v>-</v>
      </c>
      <c r="KU109" s="5" t="str">
        <f t="shared" si="943"/>
        <v>-</v>
      </c>
      <c r="KV109" s="5" t="str">
        <f t="shared" si="943"/>
        <v>-</v>
      </c>
      <c r="KW109" s="5" t="str">
        <f t="shared" si="943"/>
        <v>-</v>
      </c>
      <c r="KX109" s="19" t="str">
        <f t="shared" ref="KX109:LM114" ca="1" si="944">OFFSET(KX$5,$B109,0)</f>
        <v>-</v>
      </c>
      <c r="KY109" s="19" t="str">
        <f t="shared" ca="1" si="944"/>
        <v>-</v>
      </c>
      <c r="KZ109" s="19" t="str">
        <f t="shared" ca="1" si="944"/>
        <v>-</v>
      </c>
      <c r="LA109" s="19" t="str">
        <f t="shared" ca="1" si="944"/>
        <v>-</v>
      </c>
      <c r="LB109" s="19" t="str">
        <f t="shared" ca="1" si="944"/>
        <v>-</v>
      </c>
      <c r="LC109" s="19" t="str">
        <f t="shared" ca="1" si="944"/>
        <v>-</v>
      </c>
      <c r="LD109" s="19" t="str">
        <f t="shared" ca="1" si="944"/>
        <v>-</v>
      </c>
      <c r="LE109" s="5" t="str">
        <f t="shared" ref="LE109:LJ114" si="945">INDEX(i.FlkStrctr,$M109,LE$7)</f>
        <v>-</v>
      </c>
      <c r="LF109" s="5">
        <f t="shared" si="945"/>
        <v>500</v>
      </c>
      <c r="LG109" s="5">
        <f t="shared" si="945"/>
        <v>500</v>
      </c>
      <c r="LH109" s="5" t="str">
        <f t="shared" si="945"/>
        <v>-</v>
      </c>
      <c r="LI109" s="5" t="str">
        <f>INDEX(i.FlkStrctr,$M109,LI$7)</f>
        <v>-</v>
      </c>
      <c r="LJ109" s="5" t="str">
        <f t="shared" si="945"/>
        <v>-</v>
      </c>
      <c r="LK109" s="5">
        <f t="shared" ref="LK109:LK114" si="946">INDEX(i.conservation,$W109+1,$N109)</f>
        <v>1</v>
      </c>
      <c r="LL109" s="9"/>
      <c r="LM109" s="19">
        <f t="shared" ca="1" si="944"/>
        <v>70</v>
      </c>
      <c r="LN109" s="19">
        <f t="shared" ref="LN109:LP114" ca="1" si="947">OFFSET(LN$5,$B109,0)</f>
        <v>50</v>
      </c>
      <c r="LO109" s="19">
        <f t="shared" ca="1" si="947"/>
        <v>80</v>
      </c>
      <c r="LP109" s="19">
        <f t="shared" ca="1" si="947"/>
        <v>50</v>
      </c>
      <c r="LQ109" s="5" t="b" cm="1">
        <f t="array" ref="LQ109">INDEX(i.meatgrid,$Q109,LQ$7)</f>
        <v>1</v>
      </c>
      <c r="LR109" s="5" t="b" cm="1">
        <f t="array" ref="LR109">INDEX(i.meatgrid,$Q109,LR$7)</f>
        <v>0</v>
      </c>
      <c r="LS109" s="5" t="str" cm="1">
        <f t="array" ref="LS109">INDEX(i.meatgrid,$Q109,LS$7)</f>
        <v>-</v>
      </c>
      <c r="LT109" s="5" t="str" cm="1">
        <f t="array" ref="LT109">INDEX(i.meatgrid,$Q109,LT$7)</f>
        <v>-</v>
      </c>
      <c r="LU109" s="5">
        <f t="shared" ref="LU109:LU114" si="948">INDEX(i.WoolPrices,$R109,LU$7)</f>
        <v>1</v>
      </c>
      <c r="LV109" s="5">
        <f t="shared" ref="LV109:LV114" si="949">INDEX(i.MeatPrices,$S109,LV$7)</f>
        <v>1</v>
      </c>
      <c r="LW109" s="5" cm="1">
        <f t="array" ref="LW109">INDEX(i.meatgrid,$Q109,LW$7)</f>
        <v>1</v>
      </c>
      <c r="LX109" s="5" cm="1">
        <f t="array" ref="LX109">INDEX(i.meatgrid,$Q109,LX$7)</f>
        <v>1</v>
      </c>
      <c r="LY109" s="5" cm="1">
        <f t="array" ref="LY109">INDEX(i.meatgrid,$Q109,LY$7)</f>
        <v>1</v>
      </c>
      <c r="LZ109" s="5" cm="1">
        <f t="array" ref="LZ109">INDEX(i.meatgrid,$Q109,LZ$7)</f>
        <v>0</v>
      </c>
      <c r="MA109" s="5" cm="1">
        <f t="array" ref="MA109">INDEX(i.meatgrid,$Q109,MA$7)</f>
        <v>1</v>
      </c>
      <c r="MB109" s="5" cm="1">
        <f t="array" ref="MB109">INDEX(i.meatgrid,$Q109,MB$7)</f>
        <v>1</v>
      </c>
      <c r="MC109" s="5" cm="1">
        <f t="array" ref="MC109">INDEX(i.meatgrid,$Q109,MC$7)</f>
        <v>1</v>
      </c>
      <c r="MD109" s="5" cm="1">
        <f t="array" ref="MD109">INDEX(i.meatgrid,$Q109,MD$7)</f>
        <v>1</v>
      </c>
      <c r="ME109" s="5">
        <f t="shared" ref="ME109:ME114" si="950">INDEX(i.GrainPrices,$T109,ME$7)</f>
        <v>1</v>
      </c>
      <c r="MF109" s="9"/>
      <c r="MG109" s="19" t="b">
        <f t="shared" ref="MG109:MV114" ca="1" si="951">OFFSET(MG$5,$B109,0)</f>
        <v>0</v>
      </c>
      <c r="MH109" s="19" t="b">
        <f t="shared" ca="1" si="951"/>
        <v>0</v>
      </c>
      <c r="MI109" s="19">
        <f t="shared" ca="1" si="951"/>
        <v>1</v>
      </c>
      <c r="MJ109" s="19">
        <f t="shared" ca="1" si="951"/>
        <v>0.75</v>
      </c>
      <c r="MK109" s="19">
        <f t="shared" ca="1" si="951"/>
        <v>0.75</v>
      </c>
      <c r="ML109" s="19">
        <f t="shared" ca="1" si="951"/>
        <v>0.8</v>
      </c>
      <c r="MM109" s="19">
        <f t="shared" ca="1" si="951"/>
        <v>0.82499999999999996</v>
      </c>
      <c r="MN109" s="19">
        <f t="shared" ca="1" si="951"/>
        <v>0.875</v>
      </c>
      <c r="MO109" s="19">
        <f t="shared" ca="1" si="951"/>
        <v>0.9</v>
      </c>
      <c r="MP109" s="19">
        <f t="shared" ca="1" si="951"/>
        <v>1</v>
      </c>
      <c r="MQ109" s="19">
        <f t="shared" ca="1" si="951"/>
        <v>0.875</v>
      </c>
      <c r="MR109" s="19" t="b">
        <f t="shared" ca="1" si="951"/>
        <v>1</v>
      </c>
      <c r="MS109" s="19">
        <f t="shared" ca="1" si="951"/>
        <v>74.989999999999995</v>
      </c>
      <c r="MT109" s="19" t="str">
        <f t="shared" ca="1" si="951"/>
        <v>-</v>
      </c>
      <c r="MU109" s="19" t="str">
        <f t="shared" ca="1" si="951"/>
        <v>-</v>
      </c>
      <c r="MV109" s="19" t="str">
        <f t="shared" ca="1" si="951"/>
        <v>-</v>
      </c>
      <c r="MW109" s="19" t="str">
        <f t="shared" ref="MW109:OL114" ca="1" si="952">OFFSET(MW$5,$B109,0)</f>
        <v>-</v>
      </c>
      <c r="MX109" s="19" t="str">
        <f t="shared" ca="1" si="952"/>
        <v>-</v>
      </c>
      <c r="MY109" s="19" t="str">
        <f t="shared" ca="1" si="952"/>
        <v>-</v>
      </c>
      <c r="MZ109" s="19" t="str">
        <f t="shared" ca="1" si="952"/>
        <v>-</v>
      </c>
      <c r="NA109" s="19">
        <f t="shared" ca="1" si="952"/>
        <v>36.99</v>
      </c>
      <c r="NB109" s="19">
        <f t="shared" ca="1" si="952"/>
        <v>36.99</v>
      </c>
      <c r="NC109" s="19" t="str">
        <f t="shared" ca="1" si="952"/>
        <v>-</v>
      </c>
      <c r="ND109" s="19" t="str">
        <f t="shared" ca="1" si="952"/>
        <v>-</v>
      </c>
      <c r="NE109" s="19" t="str">
        <f t="shared" ca="1" si="952"/>
        <v>-</v>
      </c>
      <c r="NF109" s="19" t="str">
        <f t="shared" ca="1" si="952"/>
        <v>-</v>
      </c>
      <c r="NG109" s="19" t="str">
        <f t="shared" ca="1" si="952"/>
        <v>-</v>
      </c>
      <c r="NH109" s="19">
        <f t="shared" ca="1" si="952"/>
        <v>49.99</v>
      </c>
      <c r="NI109" s="19">
        <f t="shared" ca="1" si="952"/>
        <v>49.99</v>
      </c>
      <c r="NJ109" s="19">
        <f t="shared" ca="1" si="952"/>
        <v>49.99</v>
      </c>
      <c r="NK109" s="19">
        <f t="shared" ca="1" si="952"/>
        <v>49.99</v>
      </c>
      <c r="NL109" s="19">
        <f t="shared" ca="1" si="952"/>
        <v>49.99</v>
      </c>
      <c r="NM109" s="19">
        <f t="shared" ca="1" si="952"/>
        <v>49.99</v>
      </c>
      <c r="NN109" s="19">
        <f t="shared" ca="1" si="952"/>
        <v>49.99</v>
      </c>
      <c r="NO109" s="19">
        <f t="shared" ca="1" si="952"/>
        <v>49.99</v>
      </c>
      <c r="NP109" s="19">
        <f t="shared" ca="1" si="952"/>
        <v>412.99</v>
      </c>
      <c r="NQ109" s="19">
        <f t="shared" ca="1" si="952"/>
        <v>412.99</v>
      </c>
      <c r="NR109" s="19" t="str">
        <f t="shared" ca="1" si="952"/>
        <v>-</v>
      </c>
      <c r="NS109" s="19" t="str">
        <f t="shared" ca="1" si="952"/>
        <v>-</v>
      </c>
      <c r="NT109" s="19" t="str">
        <f t="shared" ca="1" si="952"/>
        <v>-</v>
      </c>
      <c r="NU109" s="19" t="str">
        <f t="shared" ca="1" si="952"/>
        <v>-</v>
      </c>
      <c r="NV109" s="19" t="str">
        <f t="shared" ca="1" si="952"/>
        <v>-</v>
      </c>
      <c r="NW109" s="19">
        <f t="shared" ca="1" si="952"/>
        <v>6.8900000000000006</v>
      </c>
      <c r="NX109" s="19">
        <f t="shared" ca="1" si="952"/>
        <v>6.8900000000000006</v>
      </c>
      <c r="NY109" s="19">
        <f t="shared" ca="1" si="952"/>
        <v>6.8900000000000006</v>
      </c>
      <c r="NZ109" s="19">
        <f t="shared" ca="1" si="952"/>
        <v>6.8900000000000006</v>
      </c>
      <c r="OA109" s="19">
        <f t="shared" ca="1" si="952"/>
        <v>6.8900000000000006</v>
      </c>
      <c r="OB109" s="19">
        <f t="shared" ca="1" si="952"/>
        <v>6.8900000000000006</v>
      </c>
      <c r="OC109" s="19">
        <f t="shared" ca="1" si="952"/>
        <v>6.8900000000000006</v>
      </c>
      <c r="OD109" s="19">
        <f t="shared" ca="1" si="952"/>
        <v>6.8900000000000006</v>
      </c>
      <c r="OE109" s="19">
        <f t="shared" ca="1" si="952"/>
        <v>346.99</v>
      </c>
      <c r="OF109" s="19">
        <f t="shared" ca="1" si="952"/>
        <v>346.99</v>
      </c>
      <c r="OG109" s="19" t="str">
        <f t="shared" ca="1" si="952"/>
        <v>-</v>
      </c>
      <c r="OH109" s="19" t="str">
        <f t="shared" ca="1" si="952"/>
        <v>-</v>
      </c>
      <c r="OI109" s="19" t="str">
        <f t="shared" ca="1" si="952"/>
        <v>-</v>
      </c>
      <c r="OJ109" s="19" t="str">
        <f t="shared" ca="1" si="952"/>
        <v>-</v>
      </c>
      <c r="OK109" s="19" t="str">
        <f t="shared" ca="1" si="952"/>
        <v>-</v>
      </c>
      <c r="OL109" s="19">
        <f t="shared" ca="1" si="952"/>
        <v>0</v>
      </c>
      <c r="OM109" s="24">
        <v>0</v>
      </c>
    </row>
    <row r="110" spans="1:403" outlineLevel="1">
      <c r="A110" s="21">
        <f t="shared" si="156"/>
        <v>105</v>
      </c>
      <c r="B110" s="21">
        <f>$A$24</f>
        <v>19</v>
      </c>
      <c r="C110">
        <v>111</v>
      </c>
      <c r="D110" s="144" t="str">
        <f t="shared" ca="1" si="898"/>
        <v>GSM</v>
      </c>
      <c r="E110" t="b">
        <v>0</v>
      </c>
      <c r="F110" t="b">
        <v>0</v>
      </c>
      <c r="G110" t="b">
        <f t="shared" ref="G110:G114" si="953">E110</f>
        <v>0</v>
      </c>
      <c r="H110" s="237">
        <f t="shared" ref="H110:L114" ca="1" si="954">OFFSET(H110,-1,0)</f>
        <v>1</v>
      </c>
      <c r="I110" s="237">
        <f t="shared" ca="1" si="954"/>
        <v>1</v>
      </c>
      <c r="J110" s="237" t="str">
        <f t="shared" ca="1" si="954"/>
        <v/>
      </c>
      <c r="K110" s="237">
        <f t="shared" ca="1" si="954"/>
        <v>2</v>
      </c>
      <c r="L110" s="237">
        <f t="shared" ca="1" si="954"/>
        <v>2</v>
      </c>
      <c r="M110" s="182">
        <f t="array" aca="1" ref="M110" ca="1">MAX(M$22,MOD(M109+1*AND(N110:$V110=N$22:$V$22),M$23+1))</f>
        <v>2</v>
      </c>
      <c r="N110" s="182">
        <f t="array" aca="1" ref="N110" ca="1">MAX(N$22,MOD(N109+1*AND(O110:$V110=O$22:$V$22),N$23+1))</f>
        <v>3</v>
      </c>
      <c r="O110" s="237">
        <f ca="1">OFFSET(O110,-1,0)</f>
        <v>1</v>
      </c>
      <c r="P110" s="182">
        <f t="array" ref="P110">MAX(P$22,MOD(P109+1*AND(R110:$V110=R$22:$V$22),P$23+1))</f>
        <v>2</v>
      </c>
      <c r="Q110" s="29">
        <v>3</v>
      </c>
      <c r="R110" s="29">
        <v>1</v>
      </c>
      <c r="S110" s="29">
        <v>1</v>
      </c>
      <c r="T110" s="29">
        <v>1</v>
      </c>
      <c r="U110" s="218"/>
      <c r="V110" s="218"/>
      <c r="W110" s="182">
        <f t="array" ref="W110">MAX(W$22,MOD(W109+1*AND(R110:$V110=R$22:$V$22),W$23+1))</f>
        <v>0</v>
      </c>
      <c r="X110" s="218"/>
      <c r="Y110" s="218"/>
      <c r="Z110" s="218"/>
      <c r="AA110" s="218"/>
      <c r="AB110" s="218"/>
      <c r="AC110" s="218"/>
      <c r="AD110" s="218"/>
      <c r="AE110" s="218"/>
      <c r="AF110" s="144">
        <f ca="1">INDEX(CHOOSE($N110,DataAutumn!i.AdultDrys,DataWinter!i.AdultDrys,DataSpring!i.AdultDrys),1,$M110)</f>
        <v>3</v>
      </c>
      <c r="AG110" s="5">
        <f t="shared" ca="1" si="899"/>
        <v>2</v>
      </c>
      <c r="AH110" s="5">
        <f t="shared" ca="1" si="899"/>
        <v>0</v>
      </c>
      <c r="AI110" s="5">
        <f t="shared" ca="1" si="900"/>
        <v>1</v>
      </c>
      <c r="AJ110" s="218"/>
      <c r="AK110" s="218"/>
      <c r="AL110" s="366" t="str">
        <f ca="1">TEXT(LEFT(OFFSET(AL110,-1,0),5)+1,"00000")&amp;MID(OFFSET(AL110,-1,0),6,FIND(" ",OFFSET(AL110,-1,0),7)-5)
&amp; $D110           &amp; " Day"&amp;INDEX(i.DOY,$N110,1)              &amp; IF($IG110=0," FWM","")&amp;IF($IG110=1," MWM","")&amp;IF($IG110=5," Mat","")&amp;IF($IH110=TRUE,"&amp;BBT","    ")
&amp;INDEX(DataMaster!$B$98:$B$103,$Q110,0)    &amp; " WP"&amp;TEXT($LU110*100,"000p")           &amp; " MP"&amp;TEXT($LV110*100,"000p")           &amp; " GP"&amp;TEXT($ME110*100,"000p")
&amp; " (F"&amp;3+COUNTIF($CV110:$CY110,TRUE)&amp;3&amp;"N"&amp;$DM110&amp;$DN110&amp;")"</f>
        <v>00002 SE_ashley_lw GSM Day204 MWM    No export WP100p MP100p GP100p (F33N11)</v>
      </c>
      <c r="AM110" s="9" t="str">
        <f ca="1">IF(COUNTIF(AL$5:AL110,AL110)=1,"-","Dup")</f>
        <v>-</v>
      </c>
      <c r="AN110" s="9"/>
      <c r="AO110" s="12" t="b">
        <v>1</v>
      </c>
      <c r="AP110" s="12" t="b">
        <v>1</v>
      </c>
      <c r="AQ110" s="12" t="b">
        <v>1</v>
      </c>
      <c r="AR110" s="12" t="b">
        <v>1</v>
      </c>
      <c r="AS110" s="12" t="b">
        <v>1</v>
      </c>
      <c r="AT110" s="12" t="b">
        <v>1</v>
      </c>
      <c r="AU110" s="12" t="b">
        <v>1</v>
      </c>
      <c r="AV110" s="12" t="b">
        <v>1</v>
      </c>
      <c r="AW110" s="9"/>
      <c r="AX110" s="5" t="b">
        <f t="shared" ca="1" si="901"/>
        <v>1</v>
      </c>
      <c r="AY110" s="5" t="str">
        <f t="shared" ca="1" si="901"/>
        <v>-</v>
      </c>
      <c r="AZ110" s="5" t="str">
        <f t="shared" ca="1" si="901"/>
        <v>-</v>
      </c>
      <c r="BA110" s="5" t="str">
        <f t="shared" ca="1" si="901"/>
        <v>-</v>
      </c>
      <c r="BB110" s="5" t="b">
        <f t="shared" ca="1" si="901"/>
        <v>0</v>
      </c>
      <c r="BC110" s="144">
        <f t="shared" ca="1" si="901"/>
        <v>0.25</v>
      </c>
      <c r="BD110" s="19" t="b">
        <f t="shared" ca="1" si="902"/>
        <v>1</v>
      </c>
      <c r="BE110" s="9"/>
      <c r="BF110" s="5" t="str">
        <f t="shared" ca="1" si="903"/>
        <v>-</v>
      </c>
      <c r="BG110" s="19" t="str">
        <f t="shared" ca="1" si="904"/>
        <v>-</v>
      </c>
      <c r="BH110" s="19" t="str">
        <f t="shared" ca="1" si="904"/>
        <v>-</v>
      </c>
      <c r="BI110" s="19" t="str">
        <f t="shared" ca="1" si="904"/>
        <v>-</v>
      </c>
      <c r="BJ110" s="5" t="str">
        <f t="shared" ca="1" si="905"/>
        <v>-</v>
      </c>
      <c r="BK110" s="19" t="str">
        <f t="shared" ca="1" si="906"/>
        <v>-</v>
      </c>
      <c r="BL110" s="5" t="str">
        <f t="shared" ca="1" si="907"/>
        <v>-</v>
      </c>
      <c r="BM110" s="19" t="str">
        <f t="shared" ca="1" si="908"/>
        <v>-</v>
      </c>
      <c r="BN110" s="19" t="str">
        <f t="shared" ca="1" si="908"/>
        <v>-</v>
      </c>
      <c r="BO110" s="19" t="str">
        <f t="shared" ca="1" si="908"/>
        <v>-</v>
      </c>
      <c r="BP110" s="5" t="str">
        <f t="shared" ca="1" si="909"/>
        <v>-</v>
      </c>
      <c r="BQ110" s="9"/>
      <c r="BR110" s="5" t="b">
        <f t="shared" ca="1" si="910"/>
        <v>0</v>
      </c>
      <c r="BS110" s="5" t="str">
        <f t="shared" ca="1" si="911"/>
        <v>-</v>
      </c>
      <c r="BT110" s="5" t="str">
        <f t="shared" ca="1" si="912"/>
        <v>-</v>
      </c>
      <c r="BU110" s="5" t="str">
        <f t="shared" ca="1" si="912"/>
        <v>-</v>
      </c>
      <c r="BV110" s="5" t="str">
        <f t="shared" ca="1" si="912"/>
        <v>-</v>
      </c>
      <c r="BW110" s="5" t="str">
        <f t="shared" ca="1" si="912"/>
        <v>-</v>
      </c>
      <c r="BX110" s="5" t="str">
        <f t="shared" ca="1" si="912"/>
        <v>-</v>
      </c>
      <c r="BY110" s="5" t="str">
        <f t="shared" ca="1" si="912"/>
        <v>-</v>
      </c>
      <c r="BZ110" s="5" t="str">
        <f t="shared" ca="1" si="912"/>
        <v>-</v>
      </c>
      <c r="CA110" s="5" t="str">
        <f t="shared" ca="1" si="912"/>
        <v>-</v>
      </c>
      <c r="CB110" s="9"/>
      <c r="CC110" s="237" t="b">
        <f ca="1">OFFSET(CC110,-1,0)</f>
        <v>1</v>
      </c>
      <c r="CD110" s="237" t="b">
        <f ca="1">OFFSET(CD110,-1,0)</f>
        <v>1</v>
      </c>
      <c r="CE110" s="237" t="b">
        <f ca="1">OFFSET(CE110,-1,0)</f>
        <v>1</v>
      </c>
      <c r="CF110" s="12">
        <v>203</v>
      </c>
      <c r="CG110" s="144" t="b">
        <f ca="1">NOT(CE110)</f>
        <v>0</v>
      </c>
      <c r="CH110" s="12" t="s">
        <v>34</v>
      </c>
      <c r="CI110" s="19" t="str">
        <f t="shared" ca="1" si="913"/>
        <v>-</v>
      </c>
      <c r="CJ110" s="19" t="str">
        <f t="shared" ca="1" si="913"/>
        <v>-</v>
      </c>
      <c r="CK110" s="19" t="str">
        <f t="shared" ca="1" si="913"/>
        <v>-</v>
      </c>
      <c r="CL110" s="19">
        <f t="shared" ca="1" si="913"/>
        <v>1</v>
      </c>
      <c r="CM110" s="19">
        <f t="shared" ca="1" si="913"/>
        <v>1</v>
      </c>
      <c r="CN110" s="9"/>
      <c r="CO110" s="444">
        <f t="shared" ca="1" si="914"/>
        <v>652</v>
      </c>
      <c r="CP110" s="444">
        <f t="shared" ca="1" si="914"/>
        <v>686</v>
      </c>
      <c r="CQ110" s="444">
        <f t="shared" ca="1" si="914"/>
        <v>721</v>
      </c>
      <c r="CR110" s="152">
        <f t="shared" ca="1" si="915"/>
        <v>378</v>
      </c>
      <c r="CS110" s="152">
        <f t="shared" ca="1" si="915"/>
        <v>413</v>
      </c>
      <c r="CT110" s="152">
        <f t="shared" ca="1" si="915"/>
        <v>448</v>
      </c>
      <c r="CU110" s="19" t="str">
        <f t="shared" ca="1" si="916"/>
        <v>-</v>
      </c>
      <c r="CV110" s="19" t="str">
        <f t="shared" ca="1" si="916"/>
        <v>-</v>
      </c>
      <c r="CW110" s="19" t="str">
        <f t="shared" ca="1" si="916"/>
        <v>-</v>
      </c>
      <c r="CX110" s="19" t="str">
        <f t="shared" ca="1" si="916"/>
        <v>-</v>
      </c>
      <c r="CY110" s="19" t="str">
        <f t="shared" ca="1" si="916"/>
        <v>-</v>
      </c>
      <c r="CZ110" s="19" t="b">
        <f ca="1">OFFSET(CZ$5,$B110,0)</f>
        <v>1</v>
      </c>
      <c r="DA110" s="19">
        <f t="shared" ca="1" si="916"/>
        <v>0</v>
      </c>
      <c r="DB110" s="19">
        <f t="shared" ca="1" si="916"/>
        <v>0</v>
      </c>
      <c r="DC110" s="19">
        <f t="shared" ca="1" si="916"/>
        <v>0</v>
      </c>
      <c r="DD110" s="19">
        <f t="shared" ca="1" si="916"/>
        <v>0</v>
      </c>
      <c r="DE110" s="19">
        <f t="shared" ca="1" si="916"/>
        <v>0</v>
      </c>
      <c r="DF110" s="19">
        <f t="shared" ca="1" si="916"/>
        <v>0</v>
      </c>
      <c r="DG110" s="19">
        <f t="shared" ca="1" si="916"/>
        <v>0</v>
      </c>
      <c r="DH110" s="19">
        <f t="shared" ca="1" si="916"/>
        <v>0</v>
      </c>
      <c r="DI110" s="19">
        <f t="shared" ca="1" si="916"/>
        <v>0</v>
      </c>
      <c r="DJ110" s="19">
        <f t="shared" ca="1" si="916"/>
        <v>0</v>
      </c>
      <c r="DK110" s="19">
        <f t="shared" ca="1" si="917"/>
        <v>0</v>
      </c>
      <c r="DL110" s="19">
        <f t="shared" ca="1" si="917"/>
        <v>0</v>
      </c>
      <c r="DM110" s="19">
        <f t="shared" ca="1" si="917"/>
        <v>1</v>
      </c>
      <c r="DN110" s="19">
        <f t="shared" ca="1" si="917"/>
        <v>1</v>
      </c>
      <c r="DO110" s="19">
        <f t="shared" ca="1" si="917"/>
        <v>0</v>
      </c>
      <c r="DP110" s="19" t="str">
        <f t="shared" ca="1" si="917"/>
        <v>-</v>
      </c>
      <c r="DQ110" s="19" t="str">
        <f t="shared" ca="1" si="917"/>
        <v>-</v>
      </c>
      <c r="DR110" s="19" t="str">
        <f t="shared" ca="1" si="917"/>
        <v>-</v>
      </c>
      <c r="DS110" s="19" t="str">
        <f t="shared" ca="1" si="917"/>
        <v>-</v>
      </c>
      <c r="DT110" s="19" t="str">
        <f t="shared" ca="1" si="917"/>
        <v>-</v>
      </c>
      <c r="DU110" s="19">
        <f t="shared" ca="1" si="917"/>
        <v>0</v>
      </c>
      <c r="DV110" s="19" t="str">
        <f t="shared" ca="1" si="917"/>
        <v>-</v>
      </c>
      <c r="DW110" s="19" t="str">
        <f t="shared" ca="1" si="917"/>
        <v>-</v>
      </c>
      <c r="DX110" s="19" t="str">
        <f t="shared" ca="1" si="917"/>
        <v>-</v>
      </c>
      <c r="DY110" s="19" t="str">
        <f t="shared" ca="1" si="917"/>
        <v>-</v>
      </c>
      <c r="DZ110" s="19" t="str">
        <f t="shared" ca="1" si="917"/>
        <v>-</v>
      </c>
      <c r="EA110" s="19" t="str">
        <f t="shared" ca="1" si="917"/>
        <v>-</v>
      </c>
      <c r="EB110" s="19" t="str">
        <f t="shared" ca="1" si="917"/>
        <v>-</v>
      </c>
      <c r="EC110" s="19" t="str">
        <f t="shared" ca="1" si="917"/>
        <v>-</v>
      </c>
      <c r="ED110" s="19">
        <f t="shared" ca="1" si="917"/>
        <v>0</v>
      </c>
      <c r="EE110" s="444">
        <f t="shared" ca="1" si="918"/>
        <v>0</v>
      </c>
      <c r="EF110" s="444">
        <f t="shared" ca="1" si="918"/>
        <v>0</v>
      </c>
      <c r="EG110" s="124">
        <f t="shared" ca="1" si="919"/>
        <v>0</v>
      </c>
      <c r="EH110" s="124">
        <f t="shared" ca="1" si="919"/>
        <v>0</v>
      </c>
      <c r="EI110" s="124">
        <f t="shared" ca="1" si="919"/>
        <v>0</v>
      </c>
      <c r="EJ110" s="124">
        <f t="shared" ca="1" si="919"/>
        <v>0</v>
      </c>
      <c r="EK110" s="124">
        <f t="shared" ca="1" si="919"/>
        <v>0</v>
      </c>
      <c r="EL110" s="124">
        <f t="shared" ca="1" si="919"/>
        <v>0</v>
      </c>
      <c r="EM110" s="124">
        <f t="shared" ca="1" si="919"/>
        <v>0</v>
      </c>
      <c r="EN110" s="124">
        <f t="shared" ca="1" si="919"/>
        <v>0</v>
      </c>
      <c r="EO110" s="124">
        <f t="shared" ca="1" si="919"/>
        <v>0</v>
      </c>
      <c r="EP110" s="124">
        <f t="shared" ca="1" si="919"/>
        <v>0</v>
      </c>
      <c r="EQ110" s="124">
        <f t="shared" ca="1" si="919"/>
        <v>0</v>
      </c>
      <c r="ER110" s="124">
        <f t="shared" ca="1" si="919"/>
        <v>0</v>
      </c>
      <c r="ES110" s="124">
        <f t="shared" ca="1" si="919"/>
        <v>0</v>
      </c>
      <c r="ET110" s="124">
        <f t="shared" ca="1" si="919"/>
        <v>0</v>
      </c>
      <c r="EU110" s="124">
        <f t="shared" ca="1" si="919"/>
        <v>0</v>
      </c>
      <c r="EV110" s="124">
        <f t="shared" ca="1" si="919"/>
        <v>0</v>
      </c>
      <c r="EW110" s="124">
        <f t="shared" ca="1" si="920"/>
        <v>0</v>
      </c>
      <c r="EX110" s="124">
        <f t="shared" ca="1" si="920"/>
        <v>0</v>
      </c>
      <c r="EY110" s="554">
        <f t="shared" ca="1" si="921"/>
        <v>0</v>
      </c>
      <c r="EZ110" s="554">
        <f t="shared" ca="1" si="921"/>
        <v>0</v>
      </c>
      <c r="FA110" s="554">
        <f t="shared" ca="1" si="921"/>
        <v>0</v>
      </c>
      <c r="FB110" s="125">
        <f t="shared" ca="1" si="921"/>
        <v>0</v>
      </c>
      <c r="FC110" s="125">
        <f t="shared" ca="1" si="921"/>
        <v>0</v>
      </c>
      <c r="FD110" s="125">
        <f t="shared" ca="1" si="921"/>
        <v>0</v>
      </c>
      <c r="FE110" s="125">
        <f t="shared" ca="1" si="921"/>
        <v>0</v>
      </c>
      <c r="FF110" s="125">
        <f t="shared" ca="1" si="921"/>
        <v>0</v>
      </c>
      <c r="FG110" s="125">
        <f t="shared" ca="1" si="921"/>
        <v>0</v>
      </c>
      <c r="FH110" s="125">
        <f t="shared" ca="1" si="921"/>
        <v>0</v>
      </c>
      <c r="FI110" s="125">
        <f t="shared" ca="1" si="921"/>
        <v>0</v>
      </c>
      <c r="FJ110" s="125">
        <f t="shared" ca="1" si="921"/>
        <v>0</v>
      </c>
      <c r="FK110" s="125">
        <f t="shared" ca="1" si="921"/>
        <v>0</v>
      </c>
      <c r="FL110" s="125">
        <f t="shared" ca="1" si="921"/>
        <v>0</v>
      </c>
      <c r="FM110" s="125">
        <f t="shared" ca="1" si="921"/>
        <v>0</v>
      </c>
      <c r="FN110" s="125">
        <f t="shared" ca="1" si="921"/>
        <v>0</v>
      </c>
      <c r="FO110" s="124">
        <f t="shared" ca="1" si="922"/>
        <v>0</v>
      </c>
      <c r="FP110" s="124">
        <f t="shared" ca="1" si="922"/>
        <v>0</v>
      </c>
      <c r="FQ110" s="124">
        <f t="shared" ca="1" si="922"/>
        <v>0</v>
      </c>
      <c r="FR110" s="124">
        <f t="shared" ca="1" si="922"/>
        <v>0</v>
      </c>
      <c r="FS110" s="124">
        <f t="shared" ca="1" si="922"/>
        <v>0</v>
      </c>
      <c r="FT110" s="124">
        <f t="shared" ca="1" si="922"/>
        <v>0</v>
      </c>
      <c r="FU110" s="124">
        <f t="shared" ca="1" si="922"/>
        <v>0</v>
      </c>
      <c r="FV110" s="124">
        <f t="shared" ca="1" si="922"/>
        <v>0</v>
      </c>
      <c r="FW110" s="124">
        <f t="shared" ca="1" si="922"/>
        <v>0</v>
      </c>
      <c r="FX110" s="124">
        <f t="shared" ca="1" si="922"/>
        <v>0</v>
      </c>
      <c r="FY110" s="124">
        <f t="shared" ca="1" si="922"/>
        <v>0</v>
      </c>
      <c r="FZ110" s="124">
        <f t="shared" ca="1" si="922"/>
        <v>0</v>
      </c>
      <c r="GA110" s="124">
        <f t="shared" ca="1" si="922"/>
        <v>0</v>
      </c>
      <c r="GB110" s="124">
        <f t="shared" ca="1" si="922"/>
        <v>0</v>
      </c>
      <c r="GC110" s="124">
        <f t="shared" ca="1" si="922"/>
        <v>0</v>
      </c>
      <c r="GD110" s="124">
        <f t="shared" ca="1" si="922"/>
        <v>0</v>
      </c>
      <c r="GE110" s="124">
        <f t="shared" ca="1" si="923"/>
        <v>0</v>
      </c>
      <c r="GF110" s="124">
        <f t="shared" ca="1" si="923"/>
        <v>0</v>
      </c>
      <c r="GG110" s="554">
        <f t="shared" ca="1" si="924"/>
        <v>0</v>
      </c>
      <c r="GH110" s="554">
        <f t="shared" ca="1" si="924"/>
        <v>0</v>
      </c>
      <c r="GI110" s="554">
        <f t="shared" ca="1" si="924"/>
        <v>0</v>
      </c>
      <c r="GJ110" s="125">
        <f t="shared" ca="1" si="925"/>
        <v>0</v>
      </c>
      <c r="GK110" s="125">
        <f t="shared" ca="1" si="925"/>
        <v>0</v>
      </c>
      <c r="GL110" s="125">
        <f t="shared" ca="1" si="925"/>
        <v>0</v>
      </c>
      <c r="GM110" s="125">
        <f t="shared" ca="1" si="925"/>
        <v>0</v>
      </c>
      <c r="GN110" s="125">
        <f t="shared" ca="1" si="925"/>
        <v>0</v>
      </c>
      <c r="GO110" s="125">
        <f t="shared" ca="1" si="925"/>
        <v>0</v>
      </c>
      <c r="GP110" s="125">
        <f t="shared" ca="1" si="925"/>
        <v>0</v>
      </c>
      <c r="GQ110" s="125">
        <f t="shared" ca="1" si="925"/>
        <v>0</v>
      </c>
      <c r="GR110" s="125">
        <f t="shared" ca="1" si="925"/>
        <v>0</v>
      </c>
      <c r="GS110" s="125">
        <f t="shared" ca="1" si="925"/>
        <v>0</v>
      </c>
      <c r="GT110" s="125">
        <f t="shared" ca="1" si="925"/>
        <v>0</v>
      </c>
      <c r="GU110" s="125">
        <f t="shared" ca="1" si="925"/>
        <v>0</v>
      </c>
      <c r="GV110" s="125">
        <f t="shared" ca="1" si="925"/>
        <v>0</v>
      </c>
      <c r="GW110" s="124">
        <f t="shared" ca="1" si="926"/>
        <v>0</v>
      </c>
      <c r="GX110" s="124">
        <f t="shared" ca="1" si="926"/>
        <v>0</v>
      </c>
      <c r="GY110" s="124">
        <f t="shared" ca="1" si="926"/>
        <v>0</v>
      </c>
      <c r="GZ110" s="124">
        <f t="shared" ca="1" si="926"/>
        <v>0</v>
      </c>
      <c r="HA110" s="124">
        <f t="shared" ca="1" si="926"/>
        <v>0</v>
      </c>
      <c r="HB110" s="124">
        <f t="shared" ca="1" si="926"/>
        <v>0</v>
      </c>
      <c r="HC110" s="124">
        <f t="shared" ca="1" si="926"/>
        <v>0</v>
      </c>
      <c r="HD110" s="124">
        <f t="shared" ca="1" si="926"/>
        <v>0</v>
      </c>
      <c r="HE110" s="124">
        <f t="shared" ca="1" si="926"/>
        <v>0</v>
      </c>
      <c r="HF110" s="124">
        <f t="shared" ca="1" si="926"/>
        <v>0</v>
      </c>
      <c r="HG110" s="124">
        <f t="shared" ca="1" si="926"/>
        <v>0</v>
      </c>
      <c r="HH110" s="124">
        <f t="shared" ca="1" si="926"/>
        <v>0</v>
      </c>
      <c r="HI110" s="124">
        <f t="shared" ca="1" si="926"/>
        <v>0</v>
      </c>
      <c r="HJ110" s="124">
        <f t="shared" ca="1" si="926"/>
        <v>0</v>
      </c>
      <c r="HK110" s="124">
        <f t="shared" ca="1" si="926"/>
        <v>0</v>
      </c>
      <c r="HL110" s="124">
        <f t="shared" ca="1" si="926"/>
        <v>0</v>
      </c>
      <c r="HM110" s="124">
        <f t="shared" ca="1" si="927"/>
        <v>0</v>
      </c>
      <c r="HN110" s="124">
        <f t="shared" ca="1" si="927"/>
        <v>0</v>
      </c>
      <c r="HO110" s="554">
        <f t="shared" ca="1" si="928"/>
        <v>0</v>
      </c>
      <c r="HP110" s="554">
        <f t="shared" ca="1" si="928"/>
        <v>0</v>
      </c>
      <c r="HQ110" s="554">
        <f t="shared" ca="1" si="928"/>
        <v>0</v>
      </c>
      <c r="HR110" s="125">
        <f t="shared" ca="1" si="929"/>
        <v>0</v>
      </c>
      <c r="HS110" s="125">
        <f t="shared" ca="1" si="929"/>
        <v>0</v>
      </c>
      <c r="HT110" s="125">
        <f t="shared" ca="1" si="929"/>
        <v>0</v>
      </c>
      <c r="HU110" s="125">
        <f t="shared" ca="1" si="929"/>
        <v>0</v>
      </c>
      <c r="HV110" s="125">
        <f t="shared" ca="1" si="929"/>
        <v>0</v>
      </c>
      <c r="HW110" s="125">
        <f t="shared" ca="1" si="929"/>
        <v>0</v>
      </c>
      <c r="HX110" s="125">
        <f t="shared" ca="1" si="929"/>
        <v>0</v>
      </c>
      <c r="HY110" s="125">
        <f t="shared" ca="1" si="929"/>
        <v>0</v>
      </c>
      <c r="HZ110" s="125">
        <f t="shared" ca="1" si="929"/>
        <v>0</v>
      </c>
      <c r="IA110" s="125">
        <f t="shared" ca="1" si="929"/>
        <v>0</v>
      </c>
      <c r="IB110" s="125">
        <f t="shared" ca="1" si="929"/>
        <v>0</v>
      </c>
      <c r="IC110" s="125">
        <f t="shared" ca="1" si="929"/>
        <v>0</v>
      </c>
      <c r="ID110" s="125">
        <f t="shared" ca="1" si="929"/>
        <v>0</v>
      </c>
      <c r="IE110" s="5">
        <f t="shared" ca="1" si="930"/>
        <v>67</v>
      </c>
      <c r="IF110" s="9"/>
      <c r="IG110" s="5">
        <f t="shared" ca="1" si="931"/>
        <v>1</v>
      </c>
      <c r="IH110" s="5" t="b">
        <f t="shared" ca="1" si="931"/>
        <v>0</v>
      </c>
      <c r="II110" s="19">
        <f t="shared" ca="1" si="932"/>
        <v>0</v>
      </c>
      <c r="IJ110" s="5">
        <f t="shared" ca="1" si="931"/>
        <v>55</v>
      </c>
      <c r="IK110" s="5" cm="1">
        <f t="array" ref="IK110">INDEX(i.pi_yatf,$X110+1,IK$7)</f>
        <v>1</v>
      </c>
      <c r="IL110" s="19">
        <f t="shared" ca="1" si="933"/>
        <v>0</v>
      </c>
      <c r="IM110" s="19">
        <f t="shared" ca="1" si="933"/>
        <v>0</v>
      </c>
      <c r="IN110" s="19">
        <f t="shared" ca="1" si="933"/>
        <v>0</v>
      </c>
      <c r="IO110" s="19">
        <f t="shared" ca="1" si="933"/>
        <v>0</v>
      </c>
      <c r="IP110" s="19">
        <f t="shared" ca="1" si="933"/>
        <v>0</v>
      </c>
      <c r="IQ110" s="19">
        <f t="shared" ca="1" si="933"/>
        <v>0</v>
      </c>
      <c r="IR110" s="19">
        <f t="shared" ca="1" si="933"/>
        <v>0</v>
      </c>
      <c r="IS110" s="19">
        <f t="shared" ca="1" si="933"/>
        <v>0</v>
      </c>
      <c r="IT110" s="19">
        <f t="shared" ca="1" si="933"/>
        <v>0</v>
      </c>
      <c r="IU110" s="19">
        <f t="shared" ca="1" si="933"/>
        <v>0</v>
      </c>
      <c r="IV110" s="19">
        <f t="shared" ca="1" si="933"/>
        <v>0</v>
      </c>
      <c r="IW110" s="19">
        <f t="shared" ca="1" si="933"/>
        <v>0</v>
      </c>
      <c r="IX110" s="19">
        <f t="shared" ca="1" si="933"/>
        <v>0</v>
      </c>
      <c r="IY110" s="19">
        <f t="shared" ca="1" si="933"/>
        <v>0</v>
      </c>
      <c r="IZ110" s="19">
        <f t="shared" ca="1" si="933"/>
        <v>0</v>
      </c>
      <c r="JA110" s="19">
        <f t="shared" ca="1" si="933"/>
        <v>0</v>
      </c>
      <c r="JB110" s="19">
        <f t="shared" ca="1" si="933"/>
        <v>0</v>
      </c>
      <c r="JC110" s="19">
        <f t="shared" ca="1" si="933"/>
        <v>0</v>
      </c>
      <c r="JD110" s="19">
        <f t="shared" ca="1" si="933"/>
        <v>0</v>
      </c>
      <c r="JE110" s="19">
        <f t="shared" ca="1" si="933"/>
        <v>0</v>
      </c>
      <c r="JF110" s="19">
        <f t="shared" ca="1" si="933"/>
        <v>0</v>
      </c>
      <c r="JG110" s="19">
        <f t="shared" ca="1" si="933"/>
        <v>1</v>
      </c>
      <c r="JH110" s="19">
        <f t="shared" ca="1" si="933"/>
        <v>0</v>
      </c>
      <c r="JI110" s="19">
        <f t="shared" ca="1" si="933"/>
        <v>1</v>
      </c>
      <c r="JJ110" s="9"/>
      <c r="JK110" s="5" t="b">
        <f t="shared" ca="1" si="934"/>
        <v>0</v>
      </c>
      <c r="JL110" s="5" t="b">
        <f t="shared" ca="1" si="935"/>
        <v>0</v>
      </c>
      <c r="JM110" s="5" t="b">
        <f t="shared" ca="1" si="935"/>
        <v>0</v>
      </c>
      <c r="JN110" s="5" t="b">
        <f t="shared" ca="1" si="935"/>
        <v>1</v>
      </c>
      <c r="JO110" s="144">
        <f t="shared" ca="1" si="936"/>
        <v>1</v>
      </c>
      <c r="JP110" s="144">
        <f t="shared" ca="1" si="936"/>
        <v>1</v>
      </c>
      <c r="JQ110" s="5" t="b">
        <f t="shared" ca="1" si="937"/>
        <v>0</v>
      </c>
      <c r="JR110" s="5" t="b">
        <f t="shared" ca="1" si="937"/>
        <v>1</v>
      </c>
      <c r="JS110" s="5" t="b">
        <f t="shared" ca="1" si="937"/>
        <v>1</v>
      </c>
      <c r="JT110" s="5" t="b">
        <f t="shared" ca="1" si="937"/>
        <v>0</v>
      </c>
      <c r="JU110" s="5">
        <f t="shared" ca="1" si="938"/>
        <v>1</v>
      </c>
      <c r="JV110" s="5">
        <f t="shared" ca="1" si="938"/>
        <v>0</v>
      </c>
      <c r="JW110" s="5" t="b">
        <f t="shared" ca="1" si="939"/>
        <v>0</v>
      </c>
      <c r="JX110" s="5" t="str" cm="1">
        <f t="array" aca="1" ref="JX110" ca="1">IF(OR(JY110:KF110&lt;&gt;"-"),TRUE,"-")</f>
        <v>-</v>
      </c>
      <c r="JY110" s="19" t="str">
        <f t="shared" ca="1" si="940"/>
        <v>-</v>
      </c>
      <c r="JZ110" s="19" t="str">
        <f t="shared" ca="1" si="940"/>
        <v>-</v>
      </c>
      <c r="KA110" s="19" t="str">
        <f t="shared" ca="1" si="940"/>
        <v>-</v>
      </c>
      <c r="KB110" s="19" t="str">
        <f t="shared" ca="1" si="940"/>
        <v>-</v>
      </c>
      <c r="KC110" s="19" t="str">
        <f t="shared" ca="1" si="940"/>
        <v>-</v>
      </c>
      <c r="KD110" s="19" t="str">
        <f t="shared" ca="1" si="940"/>
        <v>-</v>
      </c>
      <c r="KE110" s="19" t="str">
        <f t="shared" ca="1" si="940"/>
        <v>-</v>
      </c>
      <c r="KF110" s="19" t="str">
        <f t="shared" ca="1" si="940"/>
        <v>-</v>
      </c>
      <c r="KG110" s="5" t="b">
        <f t="array" aca="1" ref="KG110" ca="1">IF(OR(KH110:KN110&lt;&gt;"-"),TRUE,"-")</f>
        <v>1</v>
      </c>
      <c r="KH110" s="19">
        <f t="shared" ca="1" si="941"/>
        <v>0</v>
      </c>
      <c r="KI110" s="19" t="str">
        <f t="shared" ca="1" si="941"/>
        <v>-</v>
      </c>
      <c r="KJ110" s="19">
        <f t="shared" ca="1" si="941"/>
        <v>999999</v>
      </c>
      <c r="KK110" s="19">
        <f t="shared" ca="1" si="941"/>
        <v>999999</v>
      </c>
      <c r="KL110" s="19">
        <f t="shared" ca="1" si="941"/>
        <v>999999</v>
      </c>
      <c r="KM110" s="19">
        <f t="shared" ca="1" si="941"/>
        <v>999999</v>
      </c>
      <c r="KN110" s="19">
        <f t="shared" ca="1" si="941"/>
        <v>999999</v>
      </c>
      <c r="KO110" s="19" t="str">
        <f t="shared" ca="1" si="941"/>
        <v>-</v>
      </c>
      <c r="KP110" s="19" t="str">
        <f ca="1">OFFSET(KP$5,$B110,0)</f>
        <v>-</v>
      </c>
      <c r="KQ110" s="19" t="str">
        <f ca="1">OFFSET(KQ$5,$B110,0)</f>
        <v>-</v>
      </c>
      <c r="KR110" s="19" t="b">
        <f t="shared" ca="1" si="942"/>
        <v>1</v>
      </c>
      <c r="KS110" s="19">
        <f t="shared" ca="1" si="942"/>
        <v>0</v>
      </c>
      <c r="KT110" s="5" t="str">
        <f t="shared" ca="1" si="943"/>
        <v>-</v>
      </c>
      <c r="KU110" s="5" t="str">
        <f t="shared" ca="1" si="943"/>
        <v>-</v>
      </c>
      <c r="KV110" s="5" t="str">
        <f t="shared" ca="1" si="943"/>
        <v>-</v>
      </c>
      <c r="KW110" s="5" t="str">
        <f t="shared" ca="1" si="943"/>
        <v>-</v>
      </c>
      <c r="KX110" s="19" t="str">
        <f t="shared" ca="1" si="944"/>
        <v>-</v>
      </c>
      <c r="KY110" s="19" t="str">
        <f t="shared" ca="1" si="944"/>
        <v>-</v>
      </c>
      <c r="KZ110" s="19" t="str">
        <f t="shared" ca="1" si="944"/>
        <v>-</v>
      </c>
      <c r="LA110" s="19" t="str">
        <f t="shared" ca="1" si="944"/>
        <v>-</v>
      </c>
      <c r="LB110" s="19" t="str">
        <f t="shared" ca="1" si="944"/>
        <v>-</v>
      </c>
      <c r="LC110" s="19" t="str">
        <f t="shared" ca="1" si="944"/>
        <v>-</v>
      </c>
      <c r="LD110" s="19" t="str">
        <f t="shared" ca="1" si="944"/>
        <v>-</v>
      </c>
      <c r="LE110" s="5" t="str">
        <f t="shared" ca="1" si="945"/>
        <v>-</v>
      </c>
      <c r="LF110" s="5">
        <f t="shared" ca="1" si="945"/>
        <v>500</v>
      </c>
      <c r="LG110" s="5">
        <f t="shared" ca="1" si="945"/>
        <v>500</v>
      </c>
      <c r="LH110" s="5" t="str">
        <f t="shared" ca="1" si="945"/>
        <v>-</v>
      </c>
      <c r="LI110" s="5" t="str">
        <f t="shared" ca="1" si="945"/>
        <v>-</v>
      </c>
      <c r="LJ110" s="5" t="str">
        <f t="shared" ca="1" si="945"/>
        <v>-</v>
      </c>
      <c r="LK110" s="5">
        <f t="shared" ca="1" si="946"/>
        <v>1</v>
      </c>
      <c r="LL110" s="9"/>
      <c r="LM110" s="19">
        <f t="shared" ca="1" si="944"/>
        <v>70</v>
      </c>
      <c r="LN110" s="19">
        <f t="shared" ca="1" si="947"/>
        <v>50</v>
      </c>
      <c r="LO110" s="19">
        <f t="shared" ca="1" si="947"/>
        <v>80</v>
      </c>
      <c r="LP110" s="19">
        <f t="shared" ca="1" si="947"/>
        <v>50</v>
      </c>
      <c r="LQ110" s="5" t="b" cm="1">
        <f t="array" ref="LQ110">INDEX(i.meatgrid,$Q110,LQ$7)</f>
        <v>1</v>
      </c>
      <c r="LR110" s="5" t="b" cm="1">
        <f t="array" ref="LR110">INDEX(i.meatgrid,$Q110,LR$7)</f>
        <v>0</v>
      </c>
      <c r="LS110" s="5" t="str" cm="1">
        <f t="array" ref="LS110">INDEX(i.meatgrid,$Q110,LS$7)</f>
        <v>-</v>
      </c>
      <c r="LT110" s="5" t="str" cm="1">
        <f t="array" ref="LT110">INDEX(i.meatgrid,$Q110,LT$7)</f>
        <v>-</v>
      </c>
      <c r="LU110" s="5">
        <f t="shared" si="948"/>
        <v>1</v>
      </c>
      <c r="LV110" s="5">
        <f t="shared" si="949"/>
        <v>1</v>
      </c>
      <c r="LW110" s="5" cm="1">
        <f t="array" ref="LW110">INDEX(i.meatgrid,$Q110,LW$7)</f>
        <v>1</v>
      </c>
      <c r="LX110" s="5" cm="1">
        <f t="array" ref="LX110">INDEX(i.meatgrid,$Q110,LX$7)</f>
        <v>1</v>
      </c>
      <c r="LY110" s="5" cm="1">
        <f t="array" ref="LY110">INDEX(i.meatgrid,$Q110,LY$7)</f>
        <v>1</v>
      </c>
      <c r="LZ110" s="5" cm="1">
        <f t="array" ref="LZ110">INDEX(i.meatgrid,$Q110,LZ$7)</f>
        <v>0</v>
      </c>
      <c r="MA110" s="5" cm="1">
        <f t="array" ref="MA110">INDEX(i.meatgrid,$Q110,MA$7)</f>
        <v>0</v>
      </c>
      <c r="MB110" s="5" cm="1">
        <f t="array" ref="MB110">INDEX(i.meatgrid,$Q110,MB$7)</f>
        <v>1</v>
      </c>
      <c r="MC110" s="5" cm="1">
        <f t="array" ref="MC110">INDEX(i.meatgrid,$Q110,MC$7)</f>
        <v>1</v>
      </c>
      <c r="MD110" s="5" cm="1">
        <f t="array" ref="MD110">INDEX(i.meatgrid,$Q110,MD$7)</f>
        <v>1</v>
      </c>
      <c r="ME110" s="5">
        <f t="shared" si="950"/>
        <v>1</v>
      </c>
      <c r="MF110" s="9"/>
      <c r="MG110" s="19" t="b">
        <f t="shared" ca="1" si="951"/>
        <v>0</v>
      </c>
      <c r="MH110" s="19" t="b">
        <f t="shared" ca="1" si="951"/>
        <v>0</v>
      </c>
      <c r="MI110" s="19">
        <f t="shared" ca="1" si="951"/>
        <v>1</v>
      </c>
      <c r="MJ110" s="19">
        <f t="shared" ca="1" si="951"/>
        <v>0.75</v>
      </c>
      <c r="MK110" s="19">
        <f t="shared" ca="1" si="951"/>
        <v>0.75</v>
      </c>
      <c r="ML110" s="19">
        <f t="shared" ca="1" si="951"/>
        <v>0.8</v>
      </c>
      <c r="MM110" s="19">
        <f t="shared" ca="1" si="951"/>
        <v>0.82499999999999996</v>
      </c>
      <c r="MN110" s="19">
        <f t="shared" ca="1" si="951"/>
        <v>0.875</v>
      </c>
      <c r="MO110" s="19">
        <f t="shared" ca="1" si="951"/>
        <v>0.9</v>
      </c>
      <c r="MP110" s="19">
        <f t="shared" ca="1" si="951"/>
        <v>1</v>
      </c>
      <c r="MQ110" s="19">
        <f t="shared" ca="1" si="951"/>
        <v>0.875</v>
      </c>
      <c r="MR110" s="19" t="b">
        <f t="shared" ca="1" si="951"/>
        <v>1</v>
      </c>
      <c r="MS110" s="19">
        <f t="shared" ca="1" si="951"/>
        <v>74.989999999999995</v>
      </c>
      <c r="MT110" s="19" t="str">
        <f t="shared" ca="1" si="951"/>
        <v>-</v>
      </c>
      <c r="MU110" s="19" t="str">
        <f t="shared" ca="1" si="951"/>
        <v>-</v>
      </c>
      <c r="MV110" s="19" t="str">
        <f t="shared" ca="1" si="951"/>
        <v>-</v>
      </c>
      <c r="MW110" s="19" t="str">
        <f t="shared" ca="1" si="952"/>
        <v>-</v>
      </c>
      <c r="MX110" s="19" t="str">
        <f t="shared" ca="1" si="952"/>
        <v>-</v>
      </c>
      <c r="MY110" s="19" t="str">
        <f t="shared" ca="1" si="952"/>
        <v>-</v>
      </c>
      <c r="MZ110" s="19" t="str">
        <f t="shared" ca="1" si="952"/>
        <v>-</v>
      </c>
      <c r="NA110" s="19">
        <f t="shared" ca="1" si="952"/>
        <v>36.99</v>
      </c>
      <c r="NB110" s="19">
        <f t="shared" ca="1" si="952"/>
        <v>36.99</v>
      </c>
      <c r="NC110" s="19" t="str">
        <f t="shared" ca="1" si="952"/>
        <v>-</v>
      </c>
      <c r="ND110" s="19" t="str">
        <f t="shared" ca="1" si="952"/>
        <v>-</v>
      </c>
      <c r="NE110" s="19" t="str">
        <f t="shared" ca="1" si="952"/>
        <v>-</v>
      </c>
      <c r="NF110" s="19" t="str">
        <f t="shared" ca="1" si="952"/>
        <v>-</v>
      </c>
      <c r="NG110" s="19" t="str">
        <f t="shared" ca="1" si="952"/>
        <v>-</v>
      </c>
      <c r="NH110" s="19">
        <f t="shared" ca="1" si="952"/>
        <v>49.99</v>
      </c>
      <c r="NI110" s="19">
        <f t="shared" ca="1" si="952"/>
        <v>49.99</v>
      </c>
      <c r="NJ110" s="19">
        <f t="shared" ca="1" si="952"/>
        <v>49.99</v>
      </c>
      <c r="NK110" s="19">
        <f t="shared" ca="1" si="952"/>
        <v>49.99</v>
      </c>
      <c r="NL110" s="19">
        <f t="shared" ca="1" si="952"/>
        <v>49.99</v>
      </c>
      <c r="NM110" s="19">
        <f t="shared" ca="1" si="952"/>
        <v>49.99</v>
      </c>
      <c r="NN110" s="19">
        <f t="shared" ca="1" si="952"/>
        <v>49.99</v>
      </c>
      <c r="NO110" s="19">
        <f t="shared" ca="1" si="952"/>
        <v>49.99</v>
      </c>
      <c r="NP110" s="19">
        <f t="shared" ca="1" si="952"/>
        <v>412.99</v>
      </c>
      <c r="NQ110" s="19">
        <f t="shared" ca="1" si="952"/>
        <v>412.99</v>
      </c>
      <c r="NR110" s="19" t="str">
        <f t="shared" ca="1" si="952"/>
        <v>-</v>
      </c>
      <c r="NS110" s="19" t="str">
        <f t="shared" ca="1" si="952"/>
        <v>-</v>
      </c>
      <c r="NT110" s="19" t="str">
        <f t="shared" ca="1" si="952"/>
        <v>-</v>
      </c>
      <c r="NU110" s="19" t="str">
        <f t="shared" ca="1" si="952"/>
        <v>-</v>
      </c>
      <c r="NV110" s="19" t="str">
        <f t="shared" ca="1" si="952"/>
        <v>-</v>
      </c>
      <c r="NW110" s="19">
        <f t="shared" ca="1" si="952"/>
        <v>6.8900000000000006</v>
      </c>
      <c r="NX110" s="19">
        <f t="shared" ca="1" si="952"/>
        <v>6.8900000000000006</v>
      </c>
      <c r="NY110" s="19">
        <f t="shared" ca="1" si="952"/>
        <v>6.8900000000000006</v>
      </c>
      <c r="NZ110" s="19">
        <f t="shared" ca="1" si="952"/>
        <v>6.8900000000000006</v>
      </c>
      <c r="OA110" s="19">
        <f t="shared" ca="1" si="952"/>
        <v>6.8900000000000006</v>
      </c>
      <c r="OB110" s="19">
        <f t="shared" ca="1" si="952"/>
        <v>6.8900000000000006</v>
      </c>
      <c r="OC110" s="19">
        <f t="shared" ca="1" si="952"/>
        <v>6.8900000000000006</v>
      </c>
      <c r="OD110" s="19">
        <f t="shared" ca="1" si="952"/>
        <v>6.8900000000000006</v>
      </c>
      <c r="OE110" s="19">
        <f t="shared" ca="1" si="952"/>
        <v>346.99</v>
      </c>
      <c r="OF110" s="19">
        <f t="shared" ca="1" si="952"/>
        <v>346.99</v>
      </c>
      <c r="OG110" s="19" t="str">
        <f t="shared" ca="1" si="952"/>
        <v>-</v>
      </c>
      <c r="OH110" s="19" t="str">
        <f t="shared" ca="1" si="952"/>
        <v>-</v>
      </c>
      <c r="OI110" s="19" t="str">
        <f t="shared" ca="1" si="952"/>
        <v>-</v>
      </c>
      <c r="OJ110" s="19" t="str">
        <f t="shared" ca="1" si="952"/>
        <v>-</v>
      </c>
      <c r="OK110" s="19" t="str">
        <f t="shared" ca="1" si="952"/>
        <v>-</v>
      </c>
      <c r="OL110" s="19">
        <f t="shared" ca="1" si="952"/>
        <v>0</v>
      </c>
      <c r="OM110" s="24">
        <v>0</v>
      </c>
    </row>
    <row r="111" spans="1:403" outlineLevel="1">
      <c r="A111" s="21">
        <f t="shared" si="156"/>
        <v>106</v>
      </c>
      <c r="B111" s="21">
        <f>$A$24</f>
        <v>19</v>
      </c>
      <c r="C111">
        <v>111</v>
      </c>
      <c r="D111" s="144" t="str">
        <f t="shared" ca="1" si="898"/>
        <v>GSM</v>
      </c>
      <c r="E111" t="b">
        <f t="shared" ref="E111:E113" ca="1" si="955">NOT($IH111)</f>
        <v>1</v>
      </c>
      <c r="F111" t="b">
        <v>0</v>
      </c>
      <c r="G111" t="b">
        <f t="shared" ca="1" si="953"/>
        <v>1</v>
      </c>
      <c r="H111" s="237">
        <f t="shared" ca="1" si="954"/>
        <v>1</v>
      </c>
      <c r="I111" s="237">
        <f t="shared" ca="1" si="954"/>
        <v>1</v>
      </c>
      <c r="J111" s="237" t="str">
        <f t="shared" ca="1" si="954"/>
        <v/>
      </c>
      <c r="K111" s="237">
        <f t="shared" ca="1" si="954"/>
        <v>2</v>
      </c>
      <c r="L111" s="237">
        <f t="shared" ca="1" si="954"/>
        <v>2</v>
      </c>
      <c r="M111" s="182">
        <f t="array" aca="1" ref="M111" ca="1">MAX(M$22,MOD(M110+1*AND(N111:$V111=N$22:$V$22),M$23+1))</f>
        <v>2</v>
      </c>
      <c r="N111" s="182">
        <f t="array" aca="1" ref="N111" ca="1">MAX(N$22,MOD(N110+1*AND(O111:$V111=O$22:$V$22),N$23+1))</f>
        <v>3</v>
      </c>
      <c r="O111" s="237">
        <f ca="1">OFFSET(O111,-1,0)</f>
        <v>1</v>
      </c>
      <c r="P111" s="182">
        <f t="array" ref="P111">MAX(P$22,MOD(P110+1*AND(R111:$V111=R$22:$V$22),P$23+1))</f>
        <v>3</v>
      </c>
      <c r="Q111" s="29">
        <v>2</v>
      </c>
      <c r="R111" s="29">
        <v>1</v>
      </c>
      <c r="S111" s="29">
        <v>1</v>
      </c>
      <c r="T111" s="29">
        <v>1</v>
      </c>
      <c r="U111" s="218"/>
      <c r="V111" s="218"/>
      <c r="W111" s="182">
        <f t="array" ref="W111">MAX(W$22,MOD(W110+1*AND(R111:$V111=R$22:$V$22),W$23+1))</f>
        <v>0</v>
      </c>
      <c r="X111" s="218"/>
      <c r="Y111" s="218"/>
      <c r="Z111" s="218"/>
      <c r="AA111" s="218"/>
      <c r="AB111" s="218"/>
      <c r="AC111" s="218"/>
      <c r="AD111" s="218"/>
      <c r="AE111" s="218"/>
      <c r="AF111" s="144">
        <f ca="1">INDEX(CHOOSE($N111,DataAutumn!i.AdultDrys,DataWinter!i.AdultDrys,DataSpring!i.AdultDrys),1,$M111)</f>
        <v>3</v>
      </c>
      <c r="AG111" s="5">
        <f t="shared" ca="1" si="899"/>
        <v>2</v>
      </c>
      <c r="AH111" s="5">
        <f t="shared" ca="1" si="899"/>
        <v>0</v>
      </c>
      <c r="AI111" s="5">
        <f t="shared" ca="1" si="900"/>
        <v>1</v>
      </c>
      <c r="AJ111" s="218"/>
      <c r="AK111" s="218"/>
      <c r="AL111" s="366" t="str">
        <f ca="1">TEXT(LEFT(OFFSET(AL111,-1,0),5)+1,"00000")&amp;MID(OFFSET(AL111,-1,0),6,FIND(" ",OFFSET(AL111,-1,0),7)-5)
&amp; $D111           &amp; " Day"&amp;INDEX(i.DOY,$N111,1)              &amp; IF($IG111=0," FWM","")&amp;IF($IG111=1," MWM","")&amp;IF($IG111=5," Mat","")&amp;IF($IH111=TRUE,"&amp;BBT","    ")
&amp;INDEX(DataMaster!$B$98:$B$103,$Q111,0)    &amp; " WP"&amp;TEXT($LU111*100,"000p")           &amp; " MP"&amp;TEXT($LV111*100,"000p")           &amp; " GP"&amp;TEXT($ME111*100,"000p")
&amp; " (F"&amp;3+COUNTIF($CV111:$CY111,TRUE)&amp;3&amp;"N"&amp;$DM111&amp;$DN111&amp;")"</f>
        <v>00003 SE_ashley_lw GSM Day204 MWM    Only export WP100p MP100p GP100p (F33N11)</v>
      </c>
      <c r="AM111" s="9" t="str">
        <f ca="1">IF(COUNTIF(AL$5:AL111,AL111)=1,"-","Dup")</f>
        <v>-</v>
      </c>
      <c r="AN111" s="9"/>
      <c r="AO111" s="12" t="b">
        <v>1</v>
      </c>
      <c r="AP111" s="12" t="b">
        <v>1</v>
      </c>
      <c r="AQ111" s="12" t="b">
        <v>1</v>
      </c>
      <c r="AR111" s="12" t="b">
        <v>1</v>
      </c>
      <c r="AS111" s="12" t="b">
        <v>1</v>
      </c>
      <c r="AT111" s="12" t="b">
        <v>1</v>
      </c>
      <c r="AU111" s="12" t="b">
        <v>1</v>
      </c>
      <c r="AV111" s="12" t="b">
        <v>1</v>
      </c>
      <c r="AW111" s="9"/>
      <c r="AX111" s="5" t="b">
        <f t="shared" ca="1" si="901"/>
        <v>1</v>
      </c>
      <c r="AY111" s="5" t="str">
        <f t="shared" ca="1" si="901"/>
        <v>-</v>
      </c>
      <c r="AZ111" s="5" t="str">
        <f t="shared" ca="1" si="901"/>
        <v>-</v>
      </c>
      <c r="BA111" s="5" t="str">
        <f t="shared" ca="1" si="901"/>
        <v>-</v>
      </c>
      <c r="BB111" s="5" t="b">
        <f t="shared" ca="1" si="901"/>
        <v>0</v>
      </c>
      <c r="BC111" s="144">
        <f t="shared" ca="1" si="901"/>
        <v>0.25</v>
      </c>
      <c r="BD111" s="19" t="b">
        <f t="shared" ca="1" si="902"/>
        <v>1</v>
      </c>
      <c r="BE111" s="9"/>
      <c r="BF111" s="5" t="str">
        <f t="shared" ca="1" si="903"/>
        <v>-</v>
      </c>
      <c r="BG111" s="19" t="str">
        <f t="shared" ca="1" si="904"/>
        <v>-</v>
      </c>
      <c r="BH111" s="19" t="str">
        <f t="shared" ca="1" si="904"/>
        <v>-</v>
      </c>
      <c r="BI111" s="19" t="str">
        <f t="shared" ca="1" si="904"/>
        <v>-</v>
      </c>
      <c r="BJ111" s="5" t="str">
        <f t="shared" ca="1" si="905"/>
        <v>-</v>
      </c>
      <c r="BK111" s="19" t="str">
        <f t="shared" ca="1" si="906"/>
        <v>-</v>
      </c>
      <c r="BL111" s="5" t="str">
        <f t="shared" ca="1" si="907"/>
        <v>-</v>
      </c>
      <c r="BM111" s="19" t="str">
        <f t="shared" ca="1" si="908"/>
        <v>-</v>
      </c>
      <c r="BN111" s="19" t="str">
        <f t="shared" ca="1" si="908"/>
        <v>-</v>
      </c>
      <c r="BO111" s="19" t="str">
        <f t="shared" ca="1" si="908"/>
        <v>-</v>
      </c>
      <c r="BP111" s="5" t="str">
        <f t="shared" ca="1" si="909"/>
        <v>-</v>
      </c>
      <c r="BQ111" s="9"/>
      <c r="BR111" s="5" t="b">
        <f t="shared" ca="1" si="910"/>
        <v>0</v>
      </c>
      <c r="BS111" s="5" t="str">
        <f t="shared" ca="1" si="911"/>
        <v>-</v>
      </c>
      <c r="BT111" s="5" t="str">
        <f t="shared" ca="1" si="912"/>
        <v>-</v>
      </c>
      <c r="BU111" s="5" t="str">
        <f t="shared" ca="1" si="912"/>
        <v>-</v>
      </c>
      <c r="BV111" s="5" t="str">
        <f t="shared" ca="1" si="912"/>
        <v>-</v>
      </c>
      <c r="BW111" s="5" t="str">
        <f t="shared" ca="1" si="912"/>
        <v>-</v>
      </c>
      <c r="BX111" s="5" t="str">
        <f t="shared" ca="1" si="912"/>
        <v>-</v>
      </c>
      <c r="BY111" s="5" t="str">
        <f t="shared" ca="1" si="912"/>
        <v>-</v>
      </c>
      <c r="BZ111" s="5" t="str">
        <f t="shared" ca="1" si="912"/>
        <v>-</v>
      </c>
      <c r="CA111" s="5" t="str">
        <f t="shared" ca="1" si="912"/>
        <v>-</v>
      </c>
      <c r="CB111" s="9"/>
      <c r="CC111" s="237" t="b">
        <f t="shared" ref="CC111:CD114" ca="1" si="956">OFFSET(CC111,-1,0)</f>
        <v>1</v>
      </c>
      <c r="CD111" s="237" t="b">
        <f t="shared" ca="1" si="956"/>
        <v>1</v>
      </c>
      <c r="CE111" s="237" t="b">
        <f t="shared" ref="CE111:CE114" ca="1" si="957">OFFSET(CE111,-1,0)</f>
        <v>1</v>
      </c>
      <c r="CF111" s="12">
        <v>203</v>
      </c>
      <c r="CG111" s="144" t="b">
        <f t="shared" ref="CG111" ca="1" si="958">NOT(CE111)</f>
        <v>0</v>
      </c>
      <c r="CH111" s="19" t="str">
        <f t="shared" ref="CH111:CM114" ca="1" si="959">OFFSET(CH$5,$B111,0)</f>
        <v>-</v>
      </c>
      <c r="CI111" s="19" t="str">
        <f t="shared" ca="1" si="959"/>
        <v>-</v>
      </c>
      <c r="CJ111" s="19" t="str">
        <f t="shared" ca="1" si="959"/>
        <v>-</v>
      </c>
      <c r="CK111" s="19" t="str">
        <f t="shared" ca="1" si="959"/>
        <v>-</v>
      </c>
      <c r="CL111" s="19">
        <f t="shared" ca="1" si="959"/>
        <v>1</v>
      </c>
      <c r="CM111" s="19">
        <f t="shared" ca="1" si="959"/>
        <v>1</v>
      </c>
      <c r="CN111" s="9"/>
      <c r="CO111" s="444">
        <f t="shared" ca="1" si="914"/>
        <v>652</v>
      </c>
      <c r="CP111" s="444">
        <f t="shared" ca="1" si="914"/>
        <v>686</v>
      </c>
      <c r="CQ111" s="444">
        <f t="shared" ca="1" si="914"/>
        <v>721</v>
      </c>
      <c r="CR111" s="152">
        <f t="shared" ca="1" si="915"/>
        <v>378</v>
      </c>
      <c r="CS111" s="152">
        <f t="shared" ca="1" si="915"/>
        <v>413</v>
      </c>
      <c r="CT111" s="152">
        <f t="shared" ca="1" si="915"/>
        <v>448</v>
      </c>
      <c r="CU111" s="19" t="str">
        <f t="shared" ca="1" si="916"/>
        <v>-</v>
      </c>
      <c r="CV111" s="19" t="str">
        <f t="shared" ca="1" si="916"/>
        <v>-</v>
      </c>
      <c r="CW111" s="19" t="str">
        <f t="shared" ca="1" si="916"/>
        <v>-</v>
      </c>
      <c r="CX111" s="19" t="str">
        <f t="shared" ca="1" si="916"/>
        <v>-</v>
      </c>
      <c r="CY111" s="19" t="str">
        <f t="shared" ca="1" si="916"/>
        <v>-</v>
      </c>
      <c r="CZ111" s="19" t="b">
        <f ca="1">OFFSET(CZ$5,$B111,0)</f>
        <v>1</v>
      </c>
      <c r="DA111" s="19">
        <f t="shared" ca="1" si="916"/>
        <v>0</v>
      </c>
      <c r="DB111" s="19">
        <f t="shared" ca="1" si="916"/>
        <v>0</v>
      </c>
      <c r="DC111" s="19">
        <f t="shared" ca="1" si="916"/>
        <v>0</v>
      </c>
      <c r="DD111" s="19">
        <f t="shared" ca="1" si="916"/>
        <v>0</v>
      </c>
      <c r="DE111" s="19">
        <f t="shared" ca="1" si="916"/>
        <v>0</v>
      </c>
      <c r="DF111" s="19">
        <f t="shared" ca="1" si="916"/>
        <v>0</v>
      </c>
      <c r="DG111" s="19">
        <f t="shared" ca="1" si="916"/>
        <v>0</v>
      </c>
      <c r="DH111" s="19">
        <f t="shared" ca="1" si="916"/>
        <v>0</v>
      </c>
      <c r="DI111" s="19">
        <f t="shared" ca="1" si="916"/>
        <v>0</v>
      </c>
      <c r="DJ111" s="19">
        <f t="shared" ca="1" si="916"/>
        <v>0</v>
      </c>
      <c r="DK111" s="19">
        <f t="shared" ca="1" si="917"/>
        <v>0</v>
      </c>
      <c r="DL111" s="19">
        <f t="shared" ca="1" si="917"/>
        <v>0</v>
      </c>
      <c r="DM111" s="19">
        <f t="shared" ca="1" si="917"/>
        <v>1</v>
      </c>
      <c r="DN111" s="19">
        <f t="shared" ca="1" si="917"/>
        <v>1</v>
      </c>
      <c r="DO111" s="19">
        <f t="shared" ca="1" si="917"/>
        <v>0</v>
      </c>
      <c r="DP111" s="19" t="str">
        <f t="shared" ca="1" si="917"/>
        <v>-</v>
      </c>
      <c r="DQ111" s="19" t="str">
        <f t="shared" ca="1" si="917"/>
        <v>-</v>
      </c>
      <c r="DR111" s="19" t="str">
        <f t="shared" ca="1" si="917"/>
        <v>-</v>
      </c>
      <c r="DS111" s="19" t="str">
        <f t="shared" ca="1" si="917"/>
        <v>-</v>
      </c>
      <c r="DT111" s="19" t="str">
        <f t="shared" ca="1" si="917"/>
        <v>-</v>
      </c>
      <c r="DU111" s="19">
        <f t="shared" ca="1" si="917"/>
        <v>0</v>
      </c>
      <c r="DV111" s="19" t="str">
        <f t="shared" ca="1" si="917"/>
        <v>-</v>
      </c>
      <c r="DW111" s="19" t="str">
        <f t="shared" ca="1" si="917"/>
        <v>-</v>
      </c>
      <c r="DX111" s="19" t="str">
        <f t="shared" ca="1" si="917"/>
        <v>-</v>
      </c>
      <c r="DY111" s="19" t="str">
        <f t="shared" ca="1" si="917"/>
        <v>-</v>
      </c>
      <c r="DZ111" s="19" t="str">
        <f t="shared" ca="1" si="917"/>
        <v>-</v>
      </c>
      <c r="EA111" s="19" t="str">
        <f t="shared" ca="1" si="917"/>
        <v>-</v>
      </c>
      <c r="EB111" s="19" t="str">
        <f t="shared" ca="1" si="917"/>
        <v>-</v>
      </c>
      <c r="EC111" s="19" t="str">
        <f t="shared" ca="1" si="917"/>
        <v>-</v>
      </c>
      <c r="ED111" s="19">
        <f t="shared" ca="1" si="917"/>
        <v>0</v>
      </c>
      <c r="EE111" s="444">
        <f t="shared" ca="1" si="918"/>
        <v>0</v>
      </c>
      <c r="EF111" s="444">
        <f t="shared" ca="1" si="918"/>
        <v>0</v>
      </c>
      <c r="EG111" s="124">
        <f t="shared" ca="1" si="919"/>
        <v>0</v>
      </c>
      <c r="EH111" s="124">
        <f t="shared" ca="1" si="919"/>
        <v>0</v>
      </c>
      <c r="EI111" s="124">
        <f t="shared" ca="1" si="919"/>
        <v>0</v>
      </c>
      <c r="EJ111" s="124">
        <f t="shared" ca="1" si="919"/>
        <v>0</v>
      </c>
      <c r="EK111" s="124">
        <f t="shared" ca="1" si="919"/>
        <v>0</v>
      </c>
      <c r="EL111" s="124">
        <f t="shared" ca="1" si="919"/>
        <v>0</v>
      </c>
      <c r="EM111" s="124">
        <f t="shared" ca="1" si="919"/>
        <v>0</v>
      </c>
      <c r="EN111" s="124">
        <f t="shared" ca="1" si="919"/>
        <v>0</v>
      </c>
      <c r="EO111" s="124">
        <f t="shared" ca="1" si="919"/>
        <v>0</v>
      </c>
      <c r="EP111" s="124">
        <f t="shared" ca="1" si="919"/>
        <v>0</v>
      </c>
      <c r="EQ111" s="124">
        <f t="shared" ca="1" si="919"/>
        <v>0</v>
      </c>
      <c r="ER111" s="124">
        <f t="shared" ca="1" si="919"/>
        <v>0</v>
      </c>
      <c r="ES111" s="124">
        <f t="shared" ca="1" si="919"/>
        <v>0</v>
      </c>
      <c r="ET111" s="124">
        <f t="shared" ca="1" si="919"/>
        <v>0</v>
      </c>
      <c r="EU111" s="124">
        <f t="shared" ca="1" si="919"/>
        <v>0</v>
      </c>
      <c r="EV111" s="124">
        <f t="shared" ca="1" si="919"/>
        <v>0</v>
      </c>
      <c r="EW111" s="124">
        <f t="shared" ca="1" si="920"/>
        <v>0</v>
      </c>
      <c r="EX111" s="124">
        <f t="shared" ca="1" si="920"/>
        <v>0</v>
      </c>
      <c r="EY111" s="554">
        <f t="shared" ca="1" si="921"/>
        <v>0</v>
      </c>
      <c r="EZ111" s="554">
        <f t="shared" ca="1" si="921"/>
        <v>0</v>
      </c>
      <c r="FA111" s="554">
        <f t="shared" ca="1" si="921"/>
        <v>0</v>
      </c>
      <c r="FB111" s="125">
        <f t="shared" ca="1" si="921"/>
        <v>0</v>
      </c>
      <c r="FC111" s="125">
        <f t="shared" ca="1" si="921"/>
        <v>0</v>
      </c>
      <c r="FD111" s="125">
        <f t="shared" ca="1" si="921"/>
        <v>0</v>
      </c>
      <c r="FE111" s="125">
        <f t="shared" ca="1" si="921"/>
        <v>0</v>
      </c>
      <c r="FF111" s="125">
        <f t="shared" ca="1" si="921"/>
        <v>0</v>
      </c>
      <c r="FG111" s="125">
        <f t="shared" ca="1" si="921"/>
        <v>0</v>
      </c>
      <c r="FH111" s="125">
        <f t="shared" ca="1" si="921"/>
        <v>0</v>
      </c>
      <c r="FI111" s="125">
        <f t="shared" ca="1" si="921"/>
        <v>0</v>
      </c>
      <c r="FJ111" s="125">
        <f t="shared" ca="1" si="921"/>
        <v>0</v>
      </c>
      <c r="FK111" s="125">
        <f t="shared" ca="1" si="921"/>
        <v>0</v>
      </c>
      <c r="FL111" s="125">
        <f t="shared" ca="1" si="921"/>
        <v>0</v>
      </c>
      <c r="FM111" s="125">
        <f t="shared" ca="1" si="921"/>
        <v>0</v>
      </c>
      <c r="FN111" s="125">
        <f t="shared" ca="1" si="921"/>
        <v>0</v>
      </c>
      <c r="FO111" s="124">
        <f t="shared" ca="1" si="922"/>
        <v>0</v>
      </c>
      <c r="FP111" s="124">
        <f t="shared" ca="1" si="922"/>
        <v>0</v>
      </c>
      <c r="FQ111" s="124">
        <f t="shared" ca="1" si="922"/>
        <v>0</v>
      </c>
      <c r="FR111" s="124">
        <f t="shared" ca="1" si="922"/>
        <v>0</v>
      </c>
      <c r="FS111" s="124">
        <f t="shared" ca="1" si="922"/>
        <v>0</v>
      </c>
      <c r="FT111" s="124">
        <f t="shared" ca="1" si="922"/>
        <v>0</v>
      </c>
      <c r="FU111" s="124">
        <f t="shared" ca="1" si="922"/>
        <v>0</v>
      </c>
      <c r="FV111" s="124">
        <f t="shared" ca="1" si="922"/>
        <v>0</v>
      </c>
      <c r="FW111" s="124">
        <f t="shared" ca="1" si="922"/>
        <v>0</v>
      </c>
      <c r="FX111" s="124">
        <f t="shared" ca="1" si="922"/>
        <v>0</v>
      </c>
      <c r="FY111" s="124">
        <f t="shared" ca="1" si="922"/>
        <v>0</v>
      </c>
      <c r="FZ111" s="124">
        <f t="shared" ca="1" si="922"/>
        <v>0</v>
      </c>
      <c r="GA111" s="124">
        <f t="shared" ca="1" si="922"/>
        <v>0</v>
      </c>
      <c r="GB111" s="124">
        <f t="shared" ca="1" si="922"/>
        <v>0</v>
      </c>
      <c r="GC111" s="124">
        <f t="shared" ca="1" si="922"/>
        <v>0</v>
      </c>
      <c r="GD111" s="124">
        <f t="shared" ca="1" si="922"/>
        <v>0</v>
      </c>
      <c r="GE111" s="124">
        <f t="shared" ca="1" si="923"/>
        <v>0</v>
      </c>
      <c r="GF111" s="124">
        <f t="shared" ca="1" si="923"/>
        <v>0</v>
      </c>
      <c r="GG111" s="554">
        <f t="shared" ca="1" si="924"/>
        <v>0</v>
      </c>
      <c r="GH111" s="554">
        <f t="shared" ca="1" si="924"/>
        <v>0</v>
      </c>
      <c r="GI111" s="554">
        <f t="shared" ca="1" si="924"/>
        <v>0</v>
      </c>
      <c r="GJ111" s="125">
        <f t="shared" ca="1" si="925"/>
        <v>0</v>
      </c>
      <c r="GK111" s="125">
        <f t="shared" ca="1" si="925"/>
        <v>0</v>
      </c>
      <c r="GL111" s="125">
        <f t="shared" ca="1" si="925"/>
        <v>0</v>
      </c>
      <c r="GM111" s="125">
        <f t="shared" ca="1" si="925"/>
        <v>0</v>
      </c>
      <c r="GN111" s="125">
        <f t="shared" ca="1" si="925"/>
        <v>0</v>
      </c>
      <c r="GO111" s="125">
        <f t="shared" ca="1" si="925"/>
        <v>0</v>
      </c>
      <c r="GP111" s="125">
        <f t="shared" ca="1" si="925"/>
        <v>0</v>
      </c>
      <c r="GQ111" s="125">
        <f t="shared" ca="1" si="925"/>
        <v>0</v>
      </c>
      <c r="GR111" s="125">
        <f t="shared" ca="1" si="925"/>
        <v>0</v>
      </c>
      <c r="GS111" s="125">
        <f t="shared" ca="1" si="925"/>
        <v>0</v>
      </c>
      <c r="GT111" s="125">
        <f t="shared" ca="1" si="925"/>
        <v>0</v>
      </c>
      <c r="GU111" s="125">
        <f t="shared" ca="1" si="925"/>
        <v>0</v>
      </c>
      <c r="GV111" s="125">
        <f t="shared" ca="1" si="925"/>
        <v>0</v>
      </c>
      <c r="GW111" s="124">
        <f t="shared" ca="1" si="926"/>
        <v>0</v>
      </c>
      <c r="GX111" s="124">
        <f t="shared" ca="1" si="926"/>
        <v>0</v>
      </c>
      <c r="GY111" s="124">
        <f t="shared" ca="1" si="926"/>
        <v>0</v>
      </c>
      <c r="GZ111" s="124">
        <f t="shared" ca="1" si="926"/>
        <v>0</v>
      </c>
      <c r="HA111" s="124">
        <f t="shared" ca="1" si="926"/>
        <v>0</v>
      </c>
      <c r="HB111" s="124">
        <f t="shared" ca="1" si="926"/>
        <v>0</v>
      </c>
      <c r="HC111" s="124">
        <f t="shared" ca="1" si="926"/>
        <v>0</v>
      </c>
      <c r="HD111" s="124">
        <f t="shared" ca="1" si="926"/>
        <v>0</v>
      </c>
      <c r="HE111" s="124">
        <f t="shared" ca="1" si="926"/>
        <v>0</v>
      </c>
      <c r="HF111" s="124">
        <f t="shared" ca="1" si="926"/>
        <v>0</v>
      </c>
      <c r="HG111" s="124">
        <f t="shared" ca="1" si="926"/>
        <v>0</v>
      </c>
      <c r="HH111" s="124">
        <f t="shared" ca="1" si="926"/>
        <v>0</v>
      </c>
      <c r="HI111" s="124">
        <f t="shared" ca="1" si="926"/>
        <v>0</v>
      </c>
      <c r="HJ111" s="124">
        <f t="shared" ca="1" si="926"/>
        <v>0</v>
      </c>
      <c r="HK111" s="124">
        <f t="shared" ca="1" si="926"/>
        <v>0</v>
      </c>
      <c r="HL111" s="124">
        <f t="shared" ca="1" si="926"/>
        <v>0</v>
      </c>
      <c r="HM111" s="124">
        <f t="shared" ca="1" si="927"/>
        <v>0</v>
      </c>
      <c r="HN111" s="124">
        <f t="shared" ca="1" si="927"/>
        <v>0</v>
      </c>
      <c r="HO111" s="554">
        <f t="shared" ca="1" si="928"/>
        <v>0</v>
      </c>
      <c r="HP111" s="554">
        <f t="shared" ca="1" si="928"/>
        <v>0</v>
      </c>
      <c r="HQ111" s="554">
        <f t="shared" ca="1" si="928"/>
        <v>0</v>
      </c>
      <c r="HR111" s="125">
        <f t="shared" ca="1" si="929"/>
        <v>0</v>
      </c>
      <c r="HS111" s="125">
        <f t="shared" ca="1" si="929"/>
        <v>0</v>
      </c>
      <c r="HT111" s="125">
        <f t="shared" ca="1" si="929"/>
        <v>0</v>
      </c>
      <c r="HU111" s="125">
        <f t="shared" ca="1" si="929"/>
        <v>0</v>
      </c>
      <c r="HV111" s="125">
        <f t="shared" ca="1" si="929"/>
        <v>0</v>
      </c>
      <c r="HW111" s="125">
        <f t="shared" ca="1" si="929"/>
        <v>0</v>
      </c>
      <c r="HX111" s="125">
        <f t="shared" ca="1" si="929"/>
        <v>0</v>
      </c>
      <c r="HY111" s="125">
        <f t="shared" ca="1" si="929"/>
        <v>0</v>
      </c>
      <c r="HZ111" s="125">
        <f t="shared" ca="1" si="929"/>
        <v>0</v>
      </c>
      <c r="IA111" s="125">
        <f t="shared" ca="1" si="929"/>
        <v>0</v>
      </c>
      <c r="IB111" s="125">
        <f t="shared" ca="1" si="929"/>
        <v>0</v>
      </c>
      <c r="IC111" s="125">
        <f t="shared" ca="1" si="929"/>
        <v>0</v>
      </c>
      <c r="ID111" s="125">
        <f t="shared" ca="1" si="929"/>
        <v>0</v>
      </c>
      <c r="IE111" s="5">
        <f t="shared" ca="1" si="930"/>
        <v>67</v>
      </c>
      <c r="IF111" s="9"/>
      <c r="IG111" s="5">
        <f t="shared" ca="1" si="931"/>
        <v>1</v>
      </c>
      <c r="IH111" s="5" t="b">
        <f t="shared" ca="1" si="931"/>
        <v>0</v>
      </c>
      <c r="II111" s="19">
        <f t="shared" ca="1" si="932"/>
        <v>0</v>
      </c>
      <c r="IJ111" s="5">
        <f t="shared" ca="1" si="931"/>
        <v>55</v>
      </c>
      <c r="IK111" s="5" cm="1">
        <f t="array" ref="IK111">INDEX(i.pi_yatf,$X111+1,IK$7)</f>
        <v>1</v>
      </c>
      <c r="IL111" s="19">
        <f t="shared" ca="1" si="933"/>
        <v>0</v>
      </c>
      <c r="IM111" s="19">
        <f t="shared" ca="1" si="933"/>
        <v>0</v>
      </c>
      <c r="IN111" s="19">
        <f t="shared" ca="1" si="933"/>
        <v>0</v>
      </c>
      <c r="IO111" s="19">
        <f t="shared" ca="1" si="933"/>
        <v>0</v>
      </c>
      <c r="IP111" s="19">
        <f t="shared" ca="1" si="933"/>
        <v>0</v>
      </c>
      <c r="IQ111" s="19">
        <f t="shared" ca="1" si="933"/>
        <v>0</v>
      </c>
      <c r="IR111" s="19">
        <f t="shared" ca="1" si="933"/>
        <v>0</v>
      </c>
      <c r="IS111" s="19">
        <f t="shared" ca="1" si="933"/>
        <v>0</v>
      </c>
      <c r="IT111" s="19">
        <f t="shared" ca="1" si="933"/>
        <v>0</v>
      </c>
      <c r="IU111" s="19">
        <f t="shared" ca="1" si="933"/>
        <v>0</v>
      </c>
      <c r="IV111" s="19">
        <f t="shared" ca="1" si="933"/>
        <v>0</v>
      </c>
      <c r="IW111" s="19">
        <f t="shared" ca="1" si="933"/>
        <v>0</v>
      </c>
      <c r="IX111" s="19">
        <f t="shared" ca="1" si="933"/>
        <v>0</v>
      </c>
      <c r="IY111" s="19">
        <f t="shared" ca="1" si="933"/>
        <v>0</v>
      </c>
      <c r="IZ111" s="19">
        <f t="shared" ca="1" si="933"/>
        <v>0</v>
      </c>
      <c r="JA111" s="19">
        <f t="shared" ca="1" si="933"/>
        <v>0</v>
      </c>
      <c r="JB111" s="19">
        <f t="shared" ca="1" si="933"/>
        <v>0</v>
      </c>
      <c r="JC111" s="19">
        <f t="shared" ca="1" si="933"/>
        <v>0</v>
      </c>
      <c r="JD111" s="19">
        <f t="shared" ca="1" si="933"/>
        <v>0</v>
      </c>
      <c r="JE111" s="19">
        <f t="shared" ca="1" si="933"/>
        <v>0</v>
      </c>
      <c r="JF111" s="19">
        <f t="shared" ca="1" si="933"/>
        <v>0</v>
      </c>
      <c r="JG111" s="19">
        <f t="shared" ca="1" si="933"/>
        <v>1</v>
      </c>
      <c r="JH111" s="19">
        <f t="shared" ca="1" si="933"/>
        <v>0</v>
      </c>
      <c r="JI111" s="19">
        <f t="shared" ca="1" si="933"/>
        <v>1</v>
      </c>
      <c r="JJ111" s="9"/>
      <c r="JK111" s="5" t="b">
        <f t="shared" ca="1" si="934"/>
        <v>0</v>
      </c>
      <c r="JL111" s="5" t="b">
        <f t="shared" ca="1" si="935"/>
        <v>0</v>
      </c>
      <c r="JM111" s="5" t="b">
        <f t="shared" ca="1" si="935"/>
        <v>0</v>
      </c>
      <c r="JN111" s="5" t="b">
        <f t="shared" ca="1" si="935"/>
        <v>1</v>
      </c>
      <c r="JO111" s="144">
        <f t="shared" ca="1" si="936"/>
        <v>1</v>
      </c>
      <c r="JP111" s="144">
        <f t="shared" ca="1" si="936"/>
        <v>1</v>
      </c>
      <c r="JQ111" s="5" t="b">
        <f t="shared" ca="1" si="937"/>
        <v>0</v>
      </c>
      <c r="JR111" s="5" t="b">
        <f t="shared" ca="1" si="937"/>
        <v>1</v>
      </c>
      <c r="JS111" s="5" t="b">
        <f t="shared" ca="1" si="937"/>
        <v>1</v>
      </c>
      <c r="JT111" s="5" t="b">
        <f t="shared" ca="1" si="937"/>
        <v>0</v>
      </c>
      <c r="JU111" s="5">
        <f t="shared" ca="1" si="938"/>
        <v>1</v>
      </c>
      <c r="JV111" s="5">
        <f t="shared" ca="1" si="938"/>
        <v>0</v>
      </c>
      <c r="JW111" s="5" t="b">
        <f t="shared" ca="1" si="939"/>
        <v>0</v>
      </c>
      <c r="JX111" s="5" t="str" cm="1">
        <f t="array" aca="1" ref="JX111" ca="1">IF(OR(JY111:KF111&lt;&gt;"-"),TRUE,"-")</f>
        <v>-</v>
      </c>
      <c r="JY111" s="19" t="str">
        <f t="shared" ca="1" si="940"/>
        <v>-</v>
      </c>
      <c r="JZ111" s="19" t="str">
        <f t="shared" ca="1" si="940"/>
        <v>-</v>
      </c>
      <c r="KA111" s="19" t="str">
        <f t="shared" ca="1" si="940"/>
        <v>-</v>
      </c>
      <c r="KB111" s="19" t="str">
        <f t="shared" ca="1" si="940"/>
        <v>-</v>
      </c>
      <c r="KC111" s="19" t="str">
        <f t="shared" ca="1" si="940"/>
        <v>-</v>
      </c>
      <c r="KD111" s="19" t="str">
        <f t="shared" ca="1" si="940"/>
        <v>-</v>
      </c>
      <c r="KE111" s="19" t="str">
        <f t="shared" ca="1" si="940"/>
        <v>-</v>
      </c>
      <c r="KF111" s="19" t="str">
        <f t="shared" ca="1" si="940"/>
        <v>-</v>
      </c>
      <c r="KG111" s="5" t="b">
        <f t="array" aca="1" ref="KG111" ca="1">IF(OR(KH111:KN111&lt;&gt;"-"),TRUE,"-")</f>
        <v>1</v>
      </c>
      <c r="KH111" s="19">
        <f t="shared" ca="1" si="941"/>
        <v>0</v>
      </c>
      <c r="KI111" s="19" t="str">
        <f t="shared" ca="1" si="941"/>
        <v>-</v>
      </c>
      <c r="KJ111" s="19">
        <f t="shared" ca="1" si="941"/>
        <v>999999</v>
      </c>
      <c r="KK111" s="19">
        <f t="shared" ca="1" si="941"/>
        <v>999999</v>
      </c>
      <c r="KL111" s="19">
        <f t="shared" ca="1" si="941"/>
        <v>999999</v>
      </c>
      <c r="KM111" s="19">
        <f t="shared" ca="1" si="941"/>
        <v>999999</v>
      </c>
      <c r="KN111" s="19">
        <f t="shared" ca="1" si="941"/>
        <v>999999</v>
      </c>
      <c r="KO111" s="19" t="str">
        <f t="shared" ca="1" si="941"/>
        <v>-</v>
      </c>
      <c r="KP111" s="19" t="str">
        <f t="shared" ca="1" si="941"/>
        <v>-</v>
      </c>
      <c r="KQ111" s="19" t="str">
        <f t="shared" ca="1" si="941"/>
        <v>-</v>
      </c>
      <c r="KR111" s="19" t="b">
        <f t="shared" ca="1" si="942"/>
        <v>1</v>
      </c>
      <c r="KS111" s="19">
        <f t="shared" ca="1" si="942"/>
        <v>0</v>
      </c>
      <c r="KT111" s="5" t="str">
        <f t="shared" ca="1" si="943"/>
        <v>-</v>
      </c>
      <c r="KU111" s="5" t="str">
        <f t="shared" ca="1" si="943"/>
        <v>-</v>
      </c>
      <c r="KV111" s="5" t="str">
        <f t="shared" ca="1" si="943"/>
        <v>-</v>
      </c>
      <c r="KW111" s="5" t="str">
        <f t="shared" ca="1" si="943"/>
        <v>-</v>
      </c>
      <c r="KX111" s="19" t="str">
        <f t="shared" ca="1" si="944"/>
        <v>-</v>
      </c>
      <c r="KY111" s="19" t="str">
        <f t="shared" ca="1" si="944"/>
        <v>-</v>
      </c>
      <c r="KZ111" s="19" t="str">
        <f t="shared" ca="1" si="944"/>
        <v>-</v>
      </c>
      <c r="LA111" s="19" t="str">
        <f t="shared" ca="1" si="944"/>
        <v>-</v>
      </c>
      <c r="LB111" s="19" t="str">
        <f t="shared" ca="1" si="944"/>
        <v>-</v>
      </c>
      <c r="LC111" s="19" t="str">
        <f t="shared" ca="1" si="944"/>
        <v>-</v>
      </c>
      <c r="LD111" s="19" t="str">
        <f t="shared" ca="1" si="944"/>
        <v>-</v>
      </c>
      <c r="LE111" s="5" t="str">
        <f t="shared" ca="1" si="945"/>
        <v>-</v>
      </c>
      <c r="LF111" s="5">
        <f t="shared" ca="1" si="945"/>
        <v>500</v>
      </c>
      <c r="LG111" s="5">
        <f t="shared" ca="1" si="945"/>
        <v>500</v>
      </c>
      <c r="LH111" s="5" t="str">
        <f t="shared" ca="1" si="945"/>
        <v>-</v>
      </c>
      <c r="LI111" s="5" t="str">
        <f t="shared" ca="1" si="945"/>
        <v>-</v>
      </c>
      <c r="LJ111" s="5" t="str">
        <f t="shared" ca="1" si="945"/>
        <v>-</v>
      </c>
      <c r="LK111" s="5">
        <f t="shared" ca="1" si="946"/>
        <v>1</v>
      </c>
      <c r="LL111" s="9"/>
      <c r="LM111" s="19">
        <f t="shared" ca="1" si="944"/>
        <v>70</v>
      </c>
      <c r="LN111" s="19">
        <f t="shared" ca="1" si="947"/>
        <v>50</v>
      </c>
      <c r="LO111" s="19">
        <f t="shared" ca="1" si="947"/>
        <v>80</v>
      </c>
      <c r="LP111" s="19">
        <f t="shared" ca="1" si="947"/>
        <v>50</v>
      </c>
      <c r="LQ111" s="5" t="b" cm="1">
        <f t="array" ref="LQ111">INDEX(i.meatgrid,$Q111,LQ$7)</f>
        <v>0</v>
      </c>
      <c r="LR111" s="5" t="b" cm="1">
        <f t="array" ref="LR111">INDEX(i.meatgrid,$Q111,LR$7)</f>
        <v>0</v>
      </c>
      <c r="LS111" s="5" t="str" cm="1">
        <f t="array" ref="LS111">INDEX(i.meatgrid,$Q111,LS$7)</f>
        <v>-</v>
      </c>
      <c r="LT111" s="5" t="str" cm="1">
        <f t="array" ref="LT111">INDEX(i.meatgrid,$Q111,LT$7)</f>
        <v>-</v>
      </c>
      <c r="LU111" s="5">
        <f t="shared" si="948"/>
        <v>1</v>
      </c>
      <c r="LV111" s="5">
        <f t="shared" si="949"/>
        <v>1</v>
      </c>
      <c r="LW111" s="5" cm="1">
        <f t="array" ref="LW111">INDEX(i.meatgrid,$Q111,LW$7)</f>
        <v>0</v>
      </c>
      <c r="LX111" s="5" cm="1">
        <f t="array" ref="LX111">INDEX(i.meatgrid,$Q111,LX$7)</f>
        <v>0</v>
      </c>
      <c r="LY111" s="5" cm="1">
        <f t="array" ref="LY111">INDEX(i.meatgrid,$Q111,LY$7)</f>
        <v>0</v>
      </c>
      <c r="LZ111" s="5" cm="1">
        <f t="array" ref="LZ111">INDEX(i.meatgrid,$Q111,LZ$7)</f>
        <v>0</v>
      </c>
      <c r="MA111" s="5" cm="1">
        <f t="array" ref="MA111">INDEX(i.meatgrid,$Q111,MA$7)</f>
        <v>1</v>
      </c>
      <c r="MB111" s="5" cm="1">
        <f t="array" ref="MB111">INDEX(i.meatgrid,$Q111,MB$7)</f>
        <v>1</v>
      </c>
      <c r="MC111" s="5" cm="1">
        <f t="array" ref="MC111">INDEX(i.meatgrid,$Q111,MC$7)</f>
        <v>1</v>
      </c>
      <c r="MD111" s="5" cm="1">
        <f t="array" ref="MD111">INDEX(i.meatgrid,$Q111,MD$7)</f>
        <v>1</v>
      </c>
      <c r="ME111" s="5">
        <f t="shared" si="950"/>
        <v>1</v>
      </c>
      <c r="MF111" s="9"/>
      <c r="MG111" s="19" t="b">
        <f t="shared" ca="1" si="951"/>
        <v>0</v>
      </c>
      <c r="MH111" s="19" t="b">
        <f t="shared" ca="1" si="951"/>
        <v>0</v>
      </c>
      <c r="MI111" s="19">
        <f t="shared" ca="1" si="951"/>
        <v>1</v>
      </c>
      <c r="MJ111" s="19">
        <f t="shared" ca="1" si="951"/>
        <v>0.75</v>
      </c>
      <c r="MK111" s="19">
        <f t="shared" ca="1" si="951"/>
        <v>0.75</v>
      </c>
      <c r="ML111" s="19">
        <f t="shared" ca="1" si="951"/>
        <v>0.8</v>
      </c>
      <c r="MM111" s="19">
        <f t="shared" ca="1" si="951"/>
        <v>0.82499999999999996</v>
      </c>
      <c r="MN111" s="19">
        <f t="shared" ca="1" si="951"/>
        <v>0.875</v>
      </c>
      <c r="MO111" s="19">
        <f t="shared" ca="1" si="951"/>
        <v>0.9</v>
      </c>
      <c r="MP111" s="19">
        <f t="shared" ca="1" si="951"/>
        <v>1</v>
      </c>
      <c r="MQ111" s="19">
        <f t="shared" ca="1" si="951"/>
        <v>0.875</v>
      </c>
      <c r="MR111" s="19" t="b">
        <f t="shared" ca="1" si="951"/>
        <v>1</v>
      </c>
      <c r="MS111" s="19">
        <f t="shared" ca="1" si="951"/>
        <v>74.989999999999995</v>
      </c>
      <c r="MT111" s="19" t="str">
        <f t="shared" ca="1" si="951"/>
        <v>-</v>
      </c>
      <c r="MU111" s="19" t="str">
        <f t="shared" ca="1" si="951"/>
        <v>-</v>
      </c>
      <c r="MV111" s="19" t="str">
        <f t="shared" ca="1" si="951"/>
        <v>-</v>
      </c>
      <c r="MW111" s="19" t="str">
        <f t="shared" ca="1" si="952"/>
        <v>-</v>
      </c>
      <c r="MX111" s="19" t="str">
        <f t="shared" ca="1" si="952"/>
        <v>-</v>
      </c>
      <c r="MY111" s="19" t="str">
        <f t="shared" ca="1" si="952"/>
        <v>-</v>
      </c>
      <c r="MZ111" s="19" t="str">
        <f t="shared" ca="1" si="952"/>
        <v>-</v>
      </c>
      <c r="NA111" s="19">
        <f t="shared" ca="1" si="952"/>
        <v>36.99</v>
      </c>
      <c r="NB111" s="19">
        <f t="shared" ca="1" si="952"/>
        <v>36.99</v>
      </c>
      <c r="NC111" s="19" t="str">
        <f t="shared" ca="1" si="952"/>
        <v>-</v>
      </c>
      <c r="ND111" s="19" t="str">
        <f t="shared" ca="1" si="952"/>
        <v>-</v>
      </c>
      <c r="NE111" s="19" t="str">
        <f t="shared" ca="1" si="952"/>
        <v>-</v>
      </c>
      <c r="NF111" s="19" t="str">
        <f t="shared" ca="1" si="952"/>
        <v>-</v>
      </c>
      <c r="NG111" s="19" t="str">
        <f t="shared" ca="1" si="952"/>
        <v>-</v>
      </c>
      <c r="NH111" s="19">
        <f t="shared" ca="1" si="952"/>
        <v>49.99</v>
      </c>
      <c r="NI111" s="19">
        <f t="shared" ca="1" si="952"/>
        <v>49.99</v>
      </c>
      <c r="NJ111" s="19">
        <f t="shared" ca="1" si="952"/>
        <v>49.99</v>
      </c>
      <c r="NK111" s="19">
        <f t="shared" ca="1" si="952"/>
        <v>49.99</v>
      </c>
      <c r="NL111" s="19">
        <f t="shared" ca="1" si="952"/>
        <v>49.99</v>
      </c>
      <c r="NM111" s="19">
        <f t="shared" ca="1" si="952"/>
        <v>49.99</v>
      </c>
      <c r="NN111" s="19">
        <f t="shared" ca="1" si="952"/>
        <v>49.99</v>
      </c>
      <c r="NO111" s="19">
        <f t="shared" ca="1" si="952"/>
        <v>49.99</v>
      </c>
      <c r="NP111" s="19">
        <f t="shared" ca="1" si="952"/>
        <v>412.99</v>
      </c>
      <c r="NQ111" s="19">
        <f t="shared" ca="1" si="952"/>
        <v>412.99</v>
      </c>
      <c r="NR111" s="19" t="str">
        <f t="shared" ca="1" si="952"/>
        <v>-</v>
      </c>
      <c r="NS111" s="19" t="str">
        <f t="shared" ca="1" si="952"/>
        <v>-</v>
      </c>
      <c r="NT111" s="19" t="str">
        <f t="shared" ca="1" si="952"/>
        <v>-</v>
      </c>
      <c r="NU111" s="19" t="str">
        <f t="shared" ca="1" si="952"/>
        <v>-</v>
      </c>
      <c r="NV111" s="19" t="str">
        <f t="shared" ca="1" si="952"/>
        <v>-</v>
      </c>
      <c r="NW111" s="19">
        <f t="shared" ca="1" si="952"/>
        <v>6.8900000000000006</v>
      </c>
      <c r="NX111" s="19">
        <f t="shared" ca="1" si="952"/>
        <v>6.8900000000000006</v>
      </c>
      <c r="NY111" s="19">
        <f t="shared" ca="1" si="952"/>
        <v>6.8900000000000006</v>
      </c>
      <c r="NZ111" s="19">
        <f t="shared" ca="1" si="952"/>
        <v>6.8900000000000006</v>
      </c>
      <c r="OA111" s="19">
        <f t="shared" ca="1" si="952"/>
        <v>6.8900000000000006</v>
      </c>
      <c r="OB111" s="19">
        <f t="shared" ca="1" si="952"/>
        <v>6.8900000000000006</v>
      </c>
      <c r="OC111" s="19">
        <f t="shared" ca="1" si="952"/>
        <v>6.8900000000000006</v>
      </c>
      <c r="OD111" s="19">
        <f t="shared" ca="1" si="952"/>
        <v>6.8900000000000006</v>
      </c>
      <c r="OE111" s="19">
        <f t="shared" ca="1" si="952"/>
        <v>346.99</v>
      </c>
      <c r="OF111" s="19">
        <f t="shared" ca="1" si="952"/>
        <v>346.99</v>
      </c>
      <c r="OG111" s="19" t="str">
        <f t="shared" ca="1" si="952"/>
        <v>-</v>
      </c>
      <c r="OH111" s="19" t="str">
        <f t="shared" ca="1" si="952"/>
        <v>-</v>
      </c>
      <c r="OI111" s="19" t="str">
        <f t="shared" ca="1" si="952"/>
        <v>-</v>
      </c>
      <c r="OJ111" s="19" t="str">
        <f t="shared" ca="1" si="952"/>
        <v>-</v>
      </c>
      <c r="OK111" s="19" t="str">
        <f t="shared" ca="1" si="952"/>
        <v>-</v>
      </c>
      <c r="OL111" s="19">
        <f t="shared" ca="1" si="952"/>
        <v>0</v>
      </c>
      <c r="OM111" s="24">
        <v>0</v>
      </c>
    </row>
    <row r="112" spans="1:403" outlineLevel="1">
      <c r="A112" s="21">
        <f t="shared" si="156"/>
        <v>107</v>
      </c>
      <c r="B112" s="21">
        <f t="shared" ref="B112:B114" si="960">$A$24</f>
        <v>19</v>
      </c>
      <c r="C112">
        <v>111</v>
      </c>
      <c r="D112" s="144" t="str">
        <f t="shared" ca="1" si="898"/>
        <v>GSM</v>
      </c>
      <c r="E112" t="b">
        <f t="shared" ca="1" si="955"/>
        <v>1</v>
      </c>
      <c r="F112" t="b">
        <v>0</v>
      </c>
      <c r="G112" t="b">
        <f t="shared" ca="1" si="953"/>
        <v>1</v>
      </c>
      <c r="H112" s="237">
        <f t="shared" ca="1" si="954"/>
        <v>1</v>
      </c>
      <c r="I112" s="237">
        <f t="shared" ca="1" si="954"/>
        <v>1</v>
      </c>
      <c r="J112" s="237" t="str">
        <f t="shared" ca="1" si="954"/>
        <v/>
      </c>
      <c r="K112" s="237">
        <f t="shared" ca="1" si="954"/>
        <v>2</v>
      </c>
      <c r="L112" s="237">
        <f t="shared" ca="1" si="954"/>
        <v>2</v>
      </c>
      <c r="M112" s="182">
        <f t="array" aca="1" ref="M112" ca="1">MAX(M$22,MOD(M111+1*AND(N112:$V112=N$22:$V$22),M$23+1))</f>
        <v>2</v>
      </c>
      <c r="N112" s="182">
        <f t="array" aca="1" ref="N112" ca="1">MAX(N$22,MOD(N111+1*AND(O112:$V112=O$22:$V$22),N$23+1))</f>
        <v>3</v>
      </c>
      <c r="O112" s="237">
        <f t="shared" ref="O112:O114" ca="1" si="961">OFFSET(O112,-1,0)</f>
        <v>1</v>
      </c>
      <c r="P112" s="182">
        <f t="array" ref="P112">MAX(P$22,MOD(P111+1*AND(R112:$V112=R$22:$V$22),P$23+1))</f>
        <v>1</v>
      </c>
      <c r="Q112" s="29">
        <v>4</v>
      </c>
      <c r="R112" s="29">
        <v>1</v>
      </c>
      <c r="S112" s="29">
        <v>1</v>
      </c>
      <c r="T112" s="29">
        <v>1</v>
      </c>
      <c r="U112" s="218"/>
      <c r="V112" s="218"/>
      <c r="W112" s="182">
        <f t="array" ref="W112">MAX(W$22,MOD(W111+1*AND(R112:$V112=R$22:$V$22),W$23+1))</f>
        <v>0</v>
      </c>
      <c r="X112" s="218"/>
      <c r="Y112" s="218"/>
      <c r="Z112" s="218"/>
      <c r="AA112" s="218"/>
      <c r="AB112" s="218"/>
      <c r="AC112" s="218"/>
      <c r="AD112" s="218"/>
      <c r="AE112" s="218"/>
      <c r="AF112" s="144">
        <f ca="1">INDEX(CHOOSE($N112,DataAutumn!i.AdultDrys,DataWinter!i.AdultDrys,DataSpring!i.AdultDrys),1,$M112)</f>
        <v>3</v>
      </c>
      <c r="AG112" s="5">
        <f t="shared" ca="1" si="899"/>
        <v>2</v>
      </c>
      <c r="AH112" s="5">
        <f t="shared" ca="1" si="899"/>
        <v>0</v>
      </c>
      <c r="AI112" s="5">
        <f t="shared" ca="1" si="900"/>
        <v>1</v>
      </c>
      <c r="AJ112" s="218"/>
      <c r="AK112" s="218"/>
      <c r="AL112" s="366" t="str">
        <f ca="1">TEXT(LEFT(OFFSET(AL112,-1,0),5)+1,"00000")&amp;MID(OFFSET(AL112,-1,0),6,FIND(" ",OFFSET(AL112,-1,0),7)-5)
&amp; $D112           &amp; " Day"&amp;INDEX(i.DOY,$N112,1)              &amp; IF($IG112=0," FWM","")&amp;IF($IG112=1," MWM","")&amp;IF($IG112=5," Mat","")&amp;IF($IH112=TRUE,"&amp;BBT","    ")
&amp;INDEX(DataMaster!$B$98:$B$103,$Q112,0)    &amp; " WP"&amp;TEXT($LU112*100,"000p")           &amp; " MP"&amp;TEXT($LV112*100,"000p")           &amp; " GP"&amp;TEXT($ME112*100,"000p")
&amp; " (F"&amp;3+COUNTIF($CV112:$CY112,TRUE)&amp;3&amp;"N"&amp;$DM112&amp;$DN112&amp;")"</f>
        <v>00004 SE_ashley_lw GSM Day204 MWM    Prime WP100p MP100p GP100p (F33N11)</v>
      </c>
      <c r="AM112" s="9" t="str">
        <f ca="1">IF(COUNTIF(AL$5:AL112,AL112)=1,"-","Dup")</f>
        <v>-</v>
      </c>
      <c r="AN112" s="9"/>
      <c r="AO112" s="12" t="b">
        <v>1</v>
      </c>
      <c r="AP112" s="12" t="b">
        <v>1</v>
      </c>
      <c r="AQ112" s="12" t="b">
        <v>1</v>
      </c>
      <c r="AR112" s="12" t="b">
        <v>1</v>
      </c>
      <c r="AS112" s="12" t="b">
        <v>1</v>
      </c>
      <c r="AT112" s="12" t="b">
        <v>1</v>
      </c>
      <c r="AU112" s="12" t="b">
        <v>1</v>
      </c>
      <c r="AV112" s="12" t="b">
        <v>1</v>
      </c>
      <c r="AW112" s="9"/>
      <c r="AX112" s="5" t="b">
        <f t="shared" ca="1" si="901"/>
        <v>1</v>
      </c>
      <c r="AY112" s="5" t="str">
        <f t="shared" ca="1" si="901"/>
        <v>-</v>
      </c>
      <c r="AZ112" s="5" t="str">
        <f t="shared" ca="1" si="901"/>
        <v>-</v>
      </c>
      <c r="BA112" s="5" t="str">
        <f t="shared" ca="1" si="901"/>
        <v>-</v>
      </c>
      <c r="BB112" s="5" t="b">
        <f t="shared" ca="1" si="901"/>
        <v>0</v>
      </c>
      <c r="BC112" s="144">
        <f t="shared" ca="1" si="901"/>
        <v>0.25</v>
      </c>
      <c r="BD112" s="19" t="b">
        <f t="shared" ca="1" si="902"/>
        <v>1</v>
      </c>
      <c r="BE112" s="9"/>
      <c r="BF112" s="5" t="str">
        <f t="shared" ca="1" si="903"/>
        <v>-</v>
      </c>
      <c r="BG112" s="19" t="str">
        <f t="shared" ca="1" si="904"/>
        <v>-</v>
      </c>
      <c r="BH112" s="19" t="str">
        <f t="shared" ca="1" si="904"/>
        <v>-</v>
      </c>
      <c r="BI112" s="19" t="str">
        <f t="shared" ca="1" si="904"/>
        <v>-</v>
      </c>
      <c r="BJ112" s="5" t="str">
        <f t="shared" ca="1" si="905"/>
        <v>-</v>
      </c>
      <c r="BK112" s="19" t="str">
        <f t="shared" ca="1" si="906"/>
        <v>-</v>
      </c>
      <c r="BL112" s="5" t="str">
        <f t="shared" ca="1" si="907"/>
        <v>-</v>
      </c>
      <c r="BM112" s="19" t="str">
        <f t="shared" ca="1" si="908"/>
        <v>-</v>
      </c>
      <c r="BN112" s="19" t="str">
        <f t="shared" ca="1" si="908"/>
        <v>-</v>
      </c>
      <c r="BO112" s="19" t="str">
        <f t="shared" ca="1" si="908"/>
        <v>-</v>
      </c>
      <c r="BP112" s="5" t="str">
        <f t="shared" ca="1" si="909"/>
        <v>-</v>
      </c>
      <c r="BQ112" s="9"/>
      <c r="BR112" s="5" t="b">
        <f t="shared" ca="1" si="910"/>
        <v>0</v>
      </c>
      <c r="BS112" s="5" t="str">
        <f t="shared" ca="1" si="911"/>
        <v>-</v>
      </c>
      <c r="BT112" s="5" t="str">
        <f t="shared" ca="1" si="912"/>
        <v>-</v>
      </c>
      <c r="BU112" s="5" t="str">
        <f t="shared" ca="1" si="912"/>
        <v>-</v>
      </c>
      <c r="BV112" s="5" t="str">
        <f t="shared" ca="1" si="912"/>
        <v>-</v>
      </c>
      <c r="BW112" s="5" t="str">
        <f t="shared" ca="1" si="912"/>
        <v>-</v>
      </c>
      <c r="BX112" s="5" t="str">
        <f t="shared" ca="1" si="912"/>
        <v>-</v>
      </c>
      <c r="BY112" s="5" t="str">
        <f t="shared" ca="1" si="912"/>
        <v>-</v>
      </c>
      <c r="BZ112" s="5" t="str">
        <f t="shared" ca="1" si="912"/>
        <v>-</v>
      </c>
      <c r="CA112" s="5" t="str">
        <f t="shared" ca="1" si="912"/>
        <v>-</v>
      </c>
      <c r="CB112" s="9"/>
      <c r="CC112" s="237" t="b">
        <f t="shared" ca="1" si="956"/>
        <v>1</v>
      </c>
      <c r="CD112" s="237" t="b">
        <f t="shared" ca="1" si="956"/>
        <v>1</v>
      </c>
      <c r="CE112" s="237" t="b">
        <f t="shared" ca="1" si="957"/>
        <v>1</v>
      </c>
      <c r="CF112" s="12">
        <v>203</v>
      </c>
      <c r="CG112" s="144" t="b">
        <f t="shared" ref="CG112:CG114" ca="1" si="962">NOT(CE112)</f>
        <v>0</v>
      </c>
      <c r="CH112" s="19" t="str">
        <f t="shared" ca="1" si="959"/>
        <v>-</v>
      </c>
      <c r="CI112" s="19" t="str">
        <f t="shared" ca="1" si="959"/>
        <v>-</v>
      </c>
      <c r="CJ112" s="19" t="str">
        <f t="shared" ca="1" si="959"/>
        <v>-</v>
      </c>
      <c r="CK112" s="19" t="str">
        <f t="shared" ca="1" si="959"/>
        <v>-</v>
      </c>
      <c r="CL112" s="19">
        <f t="shared" ca="1" si="959"/>
        <v>1</v>
      </c>
      <c r="CM112" s="19">
        <f t="shared" ca="1" si="959"/>
        <v>1</v>
      </c>
      <c r="CN112" s="9"/>
      <c r="CO112" s="444">
        <f t="shared" ca="1" si="914"/>
        <v>652</v>
      </c>
      <c r="CP112" s="444">
        <f t="shared" ca="1" si="914"/>
        <v>686</v>
      </c>
      <c r="CQ112" s="444">
        <f t="shared" ca="1" si="914"/>
        <v>721</v>
      </c>
      <c r="CR112" s="152">
        <f t="shared" ca="1" si="915"/>
        <v>378</v>
      </c>
      <c r="CS112" s="152">
        <f t="shared" ca="1" si="915"/>
        <v>413</v>
      </c>
      <c r="CT112" s="152">
        <f t="shared" ca="1" si="915"/>
        <v>448</v>
      </c>
      <c r="CU112" s="19" t="str">
        <f t="shared" ca="1" si="916"/>
        <v>-</v>
      </c>
      <c r="CV112" s="19" t="str">
        <f t="shared" ca="1" si="916"/>
        <v>-</v>
      </c>
      <c r="CW112" s="19" t="str">
        <f t="shared" ca="1" si="916"/>
        <v>-</v>
      </c>
      <c r="CX112" s="19" t="str">
        <f t="shared" ca="1" si="916"/>
        <v>-</v>
      </c>
      <c r="CY112" s="19" t="str">
        <f t="shared" ca="1" si="916"/>
        <v>-</v>
      </c>
      <c r="CZ112" s="19" t="b">
        <f t="shared" ca="1" si="916"/>
        <v>1</v>
      </c>
      <c r="DA112" s="19">
        <f t="shared" ca="1" si="916"/>
        <v>0</v>
      </c>
      <c r="DB112" s="19">
        <f t="shared" ca="1" si="916"/>
        <v>0</v>
      </c>
      <c r="DC112" s="19">
        <f t="shared" ca="1" si="916"/>
        <v>0</v>
      </c>
      <c r="DD112" s="19">
        <f t="shared" ca="1" si="916"/>
        <v>0</v>
      </c>
      <c r="DE112" s="19">
        <f t="shared" ca="1" si="916"/>
        <v>0</v>
      </c>
      <c r="DF112" s="19">
        <f t="shared" ca="1" si="916"/>
        <v>0</v>
      </c>
      <c r="DG112" s="19">
        <f t="shared" ca="1" si="916"/>
        <v>0</v>
      </c>
      <c r="DH112" s="19">
        <f t="shared" ca="1" si="916"/>
        <v>0</v>
      </c>
      <c r="DI112" s="19">
        <f t="shared" ca="1" si="916"/>
        <v>0</v>
      </c>
      <c r="DJ112" s="19">
        <f t="shared" ca="1" si="916"/>
        <v>0</v>
      </c>
      <c r="DK112" s="19">
        <f t="shared" ca="1" si="917"/>
        <v>0</v>
      </c>
      <c r="DL112" s="19">
        <f t="shared" ca="1" si="917"/>
        <v>0</v>
      </c>
      <c r="DM112" s="19">
        <f t="shared" ca="1" si="917"/>
        <v>1</v>
      </c>
      <c r="DN112" s="19">
        <f t="shared" ca="1" si="917"/>
        <v>1</v>
      </c>
      <c r="DO112" s="19">
        <f t="shared" ca="1" si="917"/>
        <v>0</v>
      </c>
      <c r="DP112" s="19" t="str">
        <f t="shared" ca="1" si="917"/>
        <v>-</v>
      </c>
      <c r="DQ112" s="19" t="str">
        <f t="shared" ca="1" si="917"/>
        <v>-</v>
      </c>
      <c r="DR112" s="19" t="str">
        <f t="shared" ca="1" si="917"/>
        <v>-</v>
      </c>
      <c r="DS112" s="19" t="str">
        <f t="shared" ca="1" si="917"/>
        <v>-</v>
      </c>
      <c r="DT112" s="19" t="str">
        <f t="shared" ca="1" si="917"/>
        <v>-</v>
      </c>
      <c r="DU112" s="19">
        <f t="shared" ca="1" si="917"/>
        <v>0</v>
      </c>
      <c r="DV112" s="19" t="str">
        <f t="shared" ca="1" si="917"/>
        <v>-</v>
      </c>
      <c r="DW112" s="19" t="str">
        <f t="shared" ca="1" si="917"/>
        <v>-</v>
      </c>
      <c r="DX112" s="19" t="str">
        <f t="shared" ca="1" si="917"/>
        <v>-</v>
      </c>
      <c r="DY112" s="19" t="str">
        <f t="shared" ca="1" si="917"/>
        <v>-</v>
      </c>
      <c r="DZ112" s="19" t="str">
        <f t="shared" ca="1" si="917"/>
        <v>-</v>
      </c>
      <c r="EA112" s="19" t="str">
        <f t="shared" ca="1" si="917"/>
        <v>-</v>
      </c>
      <c r="EB112" s="19" t="str">
        <f t="shared" ca="1" si="917"/>
        <v>-</v>
      </c>
      <c r="EC112" s="19" t="str">
        <f t="shared" ca="1" si="917"/>
        <v>-</v>
      </c>
      <c r="ED112" s="19">
        <f t="shared" ca="1" si="917"/>
        <v>0</v>
      </c>
      <c r="EE112" s="444">
        <f t="shared" ca="1" si="918"/>
        <v>0</v>
      </c>
      <c r="EF112" s="444">
        <f t="shared" ca="1" si="918"/>
        <v>0</v>
      </c>
      <c r="EG112" s="124">
        <f t="shared" ca="1" si="919"/>
        <v>0</v>
      </c>
      <c r="EH112" s="124">
        <f t="shared" ca="1" si="919"/>
        <v>0</v>
      </c>
      <c r="EI112" s="124">
        <f t="shared" ca="1" si="919"/>
        <v>0</v>
      </c>
      <c r="EJ112" s="124">
        <f t="shared" ca="1" si="919"/>
        <v>0</v>
      </c>
      <c r="EK112" s="124">
        <f t="shared" ca="1" si="919"/>
        <v>0</v>
      </c>
      <c r="EL112" s="124">
        <f t="shared" ca="1" si="919"/>
        <v>0</v>
      </c>
      <c r="EM112" s="124">
        <f t="shared" ca="1" si="919"/>
        <v>0</v>
      </c>
      <c r="EN112" s="124">
        <f t="shared" ca="1" si="919"/>
        <v>0</v>
      </c>
      <c r="EO112" s="124">
        <f t="shared" ca="1" si="919"/>
        <v>0</v>
      </c>
      <c r="EP112" s="124">
        <f t="shared" ca="1" si="919"/>
        <v>0</v>
      </c>
      <c r="EQ112" s="124">
        <f t="shared" ca="1" si="919"/>
        <v>0</v>
      </c>
      <c r="ER112" s="124">
        <f t="shared" ca="1" si="919"/>
        <v>0</v>
      </c>
      <c r="ES112" s="124">
        <f t="shared" ca="1" si="919"/>
        <v>0</v>
      </c>
      <c r="ET112" s="124">
        <f t="shared" ca="1" si="919"/>
        <v>0</v>
      </c>
      <c r="EU112" s="124">
        <f t="shared" ca="1" si="919"/>
        <v>0</v>
      </c>
      <c r="EV112" s="124">
        <f t="shared" ca="1" si="919"/>
        <v>0</v>
      </c>
      <c r="EW112" s="124">
        <f t="shared" ca="1" si="920"/>
        <v>0</v>
      </c>
      <c r="EX112" s="124">
        <f t="shared" ca="1" si="920"/>
        <v>0</v>
      </c>
      <c r="EY112" s="554">
        <f t="shared" ca="1" si="921"/>
        <v>0</v>
      </c>
      <c r="EZ112" s="554">
        <f t="shared" ca="1" si="921"/>
        <v>0</v>
      </c>
      <c r="FA112" s="554">
        <f t="shared" ca="1" si="921"/>
        <v>0</v>
      </c>
      <c r="FB112" s="125">
        <f t="shared" ca="1" si="921"/>
        <v>0</v>
      </c>
      <c r="FC112" s="125">
        <f t="shared" ca="1" si="921"/>
        <v>0</v>
      </c>
      <c r="FD112" s="125">
        <f t="shared" ca="1" si="921"/>
        <v>0</v>
      </c>
      <c r="FE112" s="125">
        <f t="shared" ca="1" si="921"/>
        <v>0</v>
      </c>
      <c r="FF112" s="125">
        <f t="shared" ca="1" si="921"/>
        <v>0</v>
      </c>
      <c r="FG112" s="125">
        <f t="shared" ca="1" si="921"/>
        <v>0</v>
      </c>
      <c r="FH112" s="125">
        <f t="shared" ca="1" si="921"/>
        <v>0</v>
      </c>
      <c r="FI112" s="125">
        <f t="shared" ca="1" si="921"/>
        <v>0</v>
      </c>
      <c r="FJ112" s="125">
        <f t="shared" ca="1" si="921"/>
        <v>0</v>
      </c>
      <c r="FK112" s="125">
        <f t="shared" ca="1" si="921"/>
        <v>0</v>
      </c>
      <c r="FL112" s="125">
        <f t="shared" ca="1" si="921"/>
        <v>0</v>
      </c>
      <c r="FM112" s="125">
        <f t="shared" ca="1" si="921"/>
        <v>0</v>
      </c>
      <c r="FN112" s="125">
        <f t="shared" ca="1" si="921"/>
        <v>0</v>
      </c>
      <c r="FO112" s="124">
        <f t="shared" ca="1" si="922"/>
        <v>0</v>
      </c>
      <c r="FP112" s="124">
        <f t="shared" ca="1" si="922"/>
        <v>0</v>
      </c>
      <c r="FQ112" s="124">
        <f t="shared" ca="1" si="922"/>
        <v>0</v>
      </c>
      <c r="FR112" s="124">
        <f t="shared" ca="1" si="922"/>
        <v>0</v>
      </c>
      <c r="FS112" s="124">
        <f t="shared" ca="1" si="922"/>
        <v>0</v>
      </c>
      <c r="FT112" s="124">
        <f t="shared" ca="1" si="922"/>
        <v>0</v>
      </c>
      <c r="FU112" s="124">
        <f t="shared" ca="1" si="922"/>
        <v>0</v>
      </c>
      <c r="FV112" s="124">
        <f t="shared" ca="1" si="922"/>
        <v>0</v>
      </c>
      <c r="FW112" s="124">
        <f t="shared" ca="1" si="922"/>
        <v>0</v>
      </c>
      <c r="FX112" s="124">
        <f t="shared" ca="1" si="922"/>
        <v>0</v>
      </c>
      <c r="FY112" s="124">
        <f t="shared" ca="1" si="922"/>
        <v>0</v>
      </c>
      <c r="FZ112" s="124">
        <f t="shared" ca="1" si="922"/>
        <v>0</v>
      </c>
      <c r="GA112" s="124">
        <f t="shared" ca="1" si="922"/>
        <v>0</v>
      </c>
      <c r="GB112" s="124">
        <f t="shared" ca="1" si="922"/>
        <v>0</v>
      </c>
      <c r="GC112" s="124">
        <f t="shared" ca="1" si="922"/>
        <v>0</v>
      </c>
      <c r="GD112" s="124">
        <f t="shared" ca="1" si="922"/>
        <v>0</v>
      </c>
      <c r="GE112" s="124">
        <f t="shared" ca="1" si="923"/>
        <v>0</v>
      </c>
      <c r="GF112" s="124">
        <f t="shared" ca="1" si="923"/>
        <v>0</v>
      </c>
      <c r="GG112" s="554">
        <f t="shared" ca="1" si="924"/>
        <v>0</v>
      </c>
      <c r="GH112" s="554">
        <f t="shared" ca="1" si="924"/>
        <v>0</v>
      </c>
      <c r="GI112" s="554">
        <f t="shared" ca="1" si="924"/>
        <v>0</v>
      </c>
      <c r="GJ112" s="125">
        <f t="shared" ca="1" si="925"/>
        <v>0</v>
      </c>
      <c r="GK112" s="125">
        <f t="shared" ca="1" si="925"/>
        <v>0</v>
      </c>
      <c r="GL112" s="125">
        <f t="shared" ca="1" si="925"/>
        <v>0</v>
      </c>
      <c r="GM112" s="125">
        <f t="shared" ca="1" si="925"/>
        <v>0</v>
      </c>
      <c r="GN112" s="125">
        <f t="shared" ca="1" si="925"/>
        <v>0</v>
      </c>
      <c r="GO112" s="125">
        <f t="shared" ca="1" si="925"/>
        <v>0</v>
      </c>
      <c r="GP112" s="125">
        <f t="shared" ca="1" si="925"/>
        <v>0</v>
      </c>
      <c r="GQ112" s="125">
        <f t="shared" ca="1" si="925"/>
        <v>0</v>
      </c>
      <c r="GR112" s="125">
        <f t="shared" ca="1" si="925"/>
        <v>0</v>
      </c>
      <c r="GS112" s="125">
        <f t="shared" ca="1" si="925"/>
        <v>0</v>
      </c>
      <c r="GT112" s="125">
        <f t="shared" ca="1" si="925"/>
        <v>0</v>
      </c>
      <c r="GU112" s="125">
        <f t="shared" ca="1" si="925"/>
        <v>0</v>
      </c>
      <c r="GV112" s="125">
        <f t="shared" ca="1" si="925"/>
        <v>0</v>
      </c>
      <c r="GW112" s="124">
        <f t="shared" ca="1" si="926"/>
        <v>0</v>
      </c>
      <c r="GX112" s="124">
        <f t="shared" ca="1" si="926"/>
        <v>0</v>
      </c>
      <c r="GY112" s="124">
        <f t="shared" ca="1" si="926"/>
        <v>0</v>
      </c>
      <c r="GZ112" s="124">
        <f t="shared" ca="1" si="926"/>
        <v>0</v>
      </c>
      <c r="HA112" s="124">
        <f t="shared" ca="1" si="926"/>
        <v>0</v>
      </c>
      <c r="HB112" s="124">
        <f t="shared" ca="1" si="926"/>
        <v>0</v>
      </c>
      <c r="HC112" s="124">
        <f t="shared" ca="1" si="926"/>
        <v>0</v>
      </c>
      <c r="HD112" s="124">
        <f t="shared" ca="1" si="926"/>
        <v>0</v>
      </c>
      <c r="HE112" s="124">
        <f t="shared" ca="1" si="926"/>
        <v>0</v>
      </c>
      <c r="HF112" s="124">
        <f t="shared" ca="1" si="926"/>
        <v>0</v>
      </c>
      <c r="HG112" s="124">
        <f t="shared" ca="1" si="926"/>
        <v>0</v>
      </c>
      <c r="HH112" s="124">
        <f t="shared" ca="1" si="926"/>
        <v>0</v>
      </c>
      <c r="HI112" s="124">
        <f t="shared" ca="1" si="926"/>
        <v>0</v>
      </c>
      <c r="HJ112" s="124">
        <f t="shared" ca="1" si="926"/>
        <v>0</v>
      </c>
      <c r="HK112" s="124">
        <f t="shared" ca="1" si="926"/>
        <v>0</v>
      </c>
      <c r="HL112" s="124">
        <f t="shared" ca="1" si="926"/>
        <v>0</v>
      </c>
      <c r="HM112" s="124">
        <f t="shared" ca="1" si="927"/>
        <v>0</v>
      </c>
      <c r="HN112" s="124">
        <f t="shared" ca="1" si="927"/>
        <v>0</v>
      </c>
      <c r="HO112" s="554">
        <f t="shared" ca="1" si="928"/>
        <v>0</v>
      </c>
      <c r="HP112" s="554">
        <f t="shared" ca="1" si="928"/>
        <v>0</v>
      </c>
      <c r="HQ112" s="554">
        <f t="shared" ca="1" si="928"/>
        <v>0</v>
      </c>
      <c r="HR112" s="125">
        <f t="shared" ca="1" si="929"/>
        <v>0</v>
      </c>
      <c r="HS112" s="125">
        <f t="shared" ca="1" si="929"/>
        <v>0</v>
      </c>
      <c r="HT112" s="125">
        <f t="shared" ca="1" si="929"/>
        <v>0</v>
      </c>
      <c r="HU112" s="125">
        <f t="shared" ca="1" si="929"/>
        <v>0</v>
      </c>
      <c r="HV112" s="125">
        <f t="shared" ca="1" si="929"/>
        <v>0</v>
      </c>
      <c r="HW112" s="125">
        <f t="shared" ca="1" si="929"/>
        <v>0</v>
      </c>
      <c r="HX112" s="125">
        <f t="shared" ca="1" si="929"/>
        <v>0</v>
      </c>
      <c r="HY112" s="125">
        <f t="shared" ca="1" si="929"/>
        <v>0</v>
      </c>
      <c r="HZ112" s="125">
        <f t="shared" ca="1" si="929"/>
        <v>0</v>
      </c>
      <c r="IA112" s="125">
        <f t="shared" ca="1" si="929"/>
        <v>0</v>
      </c>
      <c r="IB112" s="125">
        <f t="shared" ca="1" si="929"/>
        <v>0</v>
      </c>
      <c r="IC112" s="125">
        <f t="shared" ca="1" si="929"/>
        <v>0</v>
      </c>
      <c r="ID112" s="125">
        <f t="shared" ca="1" si="929"/>
        <v>0</v>
      </c>
      <c r="IE112" s="5">
        <f t="shared" ca="1" si="930"/>
        <v>67</v>
      </c>
      <c r="IF112" s="9"/>
      <c r="IG112" s="5">
        <f t="shared" ca="1" si="931"/>
        <v>1</v>
      </c>
      <c r="IH112" s="5" t="b">
        <f t="shared" ca="1" si="931"/>
        <v>0</v>
      </c>
      <c r="II112" s="19">
        <f t="shared" ca="1" si="932"/>
        <v>0</v>
      </c>
      <c r="IJ112" s="5">
        <f t="shared" ca="1" si="931"/>
        <v>55</v>
      </c>
      <c r="IK112" s="5" cm="1">
        <f t="array" ref="IK112">INDEX(i.pi_yatf,$X112+1,IK$7)</f>
        <v>1</v>
      </c>
      <c r="IL112" s="19">
        <f t="shared" ca="1" si="933"/>
        <v>0</v>
      </c>
      <c r="IM112" s="19">
        <f t="shared" ca="1" si="933"/>
        <v>0</v>
      </c>
      <c r="IN112" s="19">
        <f t="shared" ca="1" si="933"/>
        <v>0</v>
      </c>
      <c r="IO112" s="19">
        <f t="shared" ca="1" si="933"/>
        <v>0</v>
      </c>
      <c r="IP112" s="19">
        <f t="shared" ca="1" si="933"/>
        <v>0</v>
      </c>
      <c r="IQ112" s="19">
        <f t="shared" ca="1" si="933"/>
        <v>0</v>
      </c>
      <c r="IR112" s="19">
        <f t="shared" ca="1" si="933"/>
        <v>0</v>
      </c>
      <c r="IS112" s="19">
        <f t="shared" ca="1" si="933"/>
        <v>0</v>
      </c>
      <c r="IT112" s="19">
        <f t="shared" ca="1" si="933"/>
        <v>0</v>
      </c>
      <c r="IU112" s="19">
        <f t="shared" ca="1" si="933"/>
        <v>0</v>
      </c>
      <c r="IV112" s="19">
        <f t="shared" ca="1" si="933"/>
        <v>0</v>
      </c>
      <c r="IW112" s="19">
        <f t="shared" ca="1" si="933"/>
        <v>0</v>
      </c>
      <c r="IX112" s="19">
        <f t="shared" ca="1" si="933"/>
        <v>0</v>
      </c>
      <c r="IY112" s="19">
        <f t="shared" ca="1" si="933"/>
        <v>0</v>
      </c>
      <c r="IZ112" s="19">
        <f t="shared" ca="1" si="933"/>
        <v>0</v>
      </c>
      <c r="JA112" s="19">
        <f t="shared" ca="1" si="933"/>
        <v>0</v>
      </c>
      <c r="JB112" s="19">
        <f t="shared" ca="1" si="933"/>
        <v>0</v>
      </c>
      <c r="JC112" s="19">
        <f t="shared" ca="1" si="933"/>
        <v>0</v>
      </c>
      <c r="JD112" s="19">
        <f t="shared" ca="1" si="933"/>
        <v>0</v>
      </c>
      <c r="JE112" s="19">
        <f t="shared" ca="1" si="933"/>
        <v>0</v>
      </c>
      <c r="JF112" s="19">
        <f t="shared" ca="1" si="933"/>
        <v>0</v>
      </c>
      <c r="JG112" s="19">
        <f t="shared" ca="1" si="933"/>
        <v>1</v>
      </c>
      <c r="JH112" s="19">
        <f t="shared" ca="1" si="933"/>
        <v>0</v>
      </c>
      <c r="JI112" s="19">
        <f t="shared" ca="1" si="933"/>
        <v>1</v>
      </c>
      <c r="JJ112" s="9"/>
      <c r="JK112" s="5" t="b">
        <f t="shared" ca="1" si="934"/>
        <v>0</v>
      </c>
      <c r="JL112" s="5" t="b">
        <f t="shared" ca="1" si="935"/>
        <v>0</v>
      </c>
      <c r="JM112" s="5" t="b">
        <f t="shared" ca="1" si="935"/>
        <v>0</v>
      </c>
      <c r="JN112" s="5" t="b">
        <f t="shared" ca="1" si="935"/>
        <v>1</v>
      </c>
      <c r="JO112" s="144">
        <f t="shared" ca="1" si="936"/>
        <v>1</v>
      </c>
      <c r="JP112" s="144">
        <f t="shared" ca="1" si="936"/>
        <v>1</v>
      </c>
      <c r="JQ112" s="5" t="b">
        <f t="shared" ca="1" si="937"/>
        <v>0</v>
      </c>
      <c r="JR112" s="5" t="b">
        <f t="shared" ca="1" si="937"/>
        <v>1</v>
      </c>
      <c r="JS112" s="5" t="b">
        <f t="shared" ca="1" si="937"/>
        <v>1</v>
      </c>
      <c r="JT112" s="5" t="b">
        <f t="shared" ca="1" si="937"/>
        <v>0</v>
      </c>
      <c r="JU112" s="5">
        <f t="shared" ca="1" si="938"/>
        <v>1</v>
      </c>
      <c r="JV112" s="5">
        <f t="shared" ca="1" si="938"/>
        <v>0</v>
      </c>
      <c r="JW112" s="5" t="b">
        <f t="shared" ca="1" si="939"/>
        <v>0</v>
      </c>
      <c r="JX112" s="5" t="str" cm="1">
        <f t="array" aca="1" ref="JX112" ca="1">IF(OR(JY112:KF112&lt;&gt;"-"),TRUE,"-")</f>
        <v>-</v>
      </c>
      <c r="JY112" s="19" t="str">
        <f t="shared" ca="1" si="940"/>
        <v>-</v>
      </c>
      <c r="JZ112" s="19" t="str">
        <f t="shared" ca="1" si="940"/>
        <v>-</v>
      </c>
      <c r="KA112" s="19" t="str">
        <f t="shared" ca="1" si="940"/>
        <v>-</v>
      </c>
      <c r="KB112" s="19" t="str">
        <f t="shared" ca="1" si="940"/>
        <v>-</v>
      </c>
      <c r="KC112" s="19" t="str">
        <f t="shared" ca="1" si="940"/>
        <v>-</v>
      </c>
      <c r="KD112" s="19" t="str">
        <f t="shared" ca="1" si="940"/>
        <v>-</v>
      </c>
      <c r="KE112" s="19" t="str">
        <f t="shared" ca="1" si="940"/>
        <v>-</v>
      </c>
      <c r="KF112" s="19" t="str">
        <f t="shared" ca="1" si="940"/>
        <v>-</v>
      </c>
      <c r="KG112" s="5" t="b">
        <f t="array" aca="1" ref="KG112" ca="1">IF(OR(KH112:KN112&lt;&gt;"-"),TRUE,"-")</f>
        <v>1</v>
      </c>
      <c r="KH112" s="19">
        <f t="shared" ca="1" si="941"/>
        <v>0</v>
      </c>
      <c r="KI112" s="19" t="str">
        <f t="shared" ca="1" si="941"/>
        <v>-</v>
      </c>
      <c r="KJ112" s="19">
        <f t="shared" ca="1" si="941"/>
        <v>999999</v>
      </c>
      <c r="KK112" s="19">
        <f t="shared" ca="1" si="941"/>
        <v>999999</v>
      </c>
      <c r="KL112" s="19">
        <f t="shared" ca="1" si="941"/>
        <v>999999</v>
      </c>
      <c r="KM112" s="19">
        <f t="shared" ca="1" si="941"/>
        <v>999999</v>
      </c>
      <c r="KN112" s="19">
        <f t="shared" ca="1" si="941"/>
        <v>999999</v>
      </c>
      <c r="KO112" s="19" t="str">
        <f t="shared" ca="1" si="941"/>
        <v>-</v>
      </c>
      <c r="KP112" s="19" t="str">
        <f t="shared" ca="1" si="941"/>
        <v>-</v>
      </c>
      <c r="KQ112" s="19" t="str">
        <f t="shared" ca="1" si="941"/>
        <v>-</v>
      </c>
      <c r="KR112" s="19" t="b">
        <f t="shared" ca="1" si="942"/>
        <v>1</v>
      </c>
      <c r="KS112" s="19">
        <f t="shared" ca="1" si="942"/>
        <v>0</v>
      </c>
      <c r="KT112" s="5" t="str">
        <f t="shared" ca="1" si="943"/>
        <v>-</v>
      </c>
      <c r="KU112" s="5" t="str">
        <f t="shared" ca="1" si="943"/>
        <v>-</v>
      </c>
      <c r="KV112" s="5" t="str">
        <f t="shared" ca="1" si="943"/>
        <v>-</v>
      </c>
      <c r="KW112" s="5" t="str">
        <f t="shared" ca="1" si="943"/>
        <v>-</v>
      </c>
      <c r="KX112" s="19" t="str">
        <f t="shared" ca="1" si="944"/>
        <v>-</v>
      </c>
      <c r="KY112" s="19" t="str">
        <f t="shared" ca="1" si="944"/>
        <v>-</v>
      </c>
      <c r="KZ112" s="19" t="str">
        <f t="shared" ca="1" si="944"/>
        <v>-</v>
      </c>
      <c r="LA112" s="19" t="str">
        <f t="shared" ca="1" si="944"/>
        <v>-</v>
      </c>
      <c r="LB112" s="19" t="str">
        <f t="shared" ca="1" si="944"/>
        <v>-</v>
      </c>
      <c r="LC112" s="19" t="str">
        <f t="shared" ca="1" si="944"/>
        <v>-</v>
      </c>
      <c r="LD112" s="19" t="str">
        <f t="shared" ca="1" si="944"/>
        <v>-</v>
      </c>
      <c r="LE112" s="5" t="str">
        <f t="shared" ca="1" si="945"/>
        <v>-</v>
      </c>
      <c r="LF112" s="5">
        <f t="shared" ca="1" si="945"/>
        <v>500</v>
      </c>
      <c r="LG112" s="5">
        <f t="shared" ca="1" si="945"/>
        <v>500</v>
      </c>
      <c r="LH112" s="5" t="str">
        <f t="shared" ca="1" si="945"/>
        <v>-</v>
      </c>
      <c r="LI112" s="5" t="str">
        <f t="shared" ca="1" si="945"/>
        <v>-</v>
      </c>
      <c r="LJ112" s="5" t="str">
        <f t="shared" ca="1" si="945"/>
        <v>-</v>
      </c>
      <c r="LK112" s="5">
        <f t="shared" ca="1" si="946"/>
        <v>1</v>
      </c>
      <c r="LL112" s="9"/>
      <c r="LM112" s="19">
        <f t="shared" ca="1" si="944"/>
        <v>70</v>
      </c>
      <c r="LN112" s="19">
        <f t="shared" ca="1" si="947"/>
        <v>50</v>
      </c>
      <c r="LO112" s="19">
        <f t="shared" ca="1" si="947"/>
        <v>80</v>
      </c>
      <c r="LP112" s="19">
        <f t="shared" ca="1" si="947"/>
        <v>50</v>
      </c>
      <c r="LQ112" s="5" t="b" cm="1">
        <f t="array" ref="LQ112">INDEX(i.meatgrid,$Q112,LQ$7)</f>
        <v>0</v>
      </c>
      <c r="LR112" s="5" t="b" cm="1">
        <f t="array" ref="LR112">INDEX(i.meatgrid,$Q112,LR$7)</f>
        <v>0</v>
      </c>
      <c r="LS112" s="5" cm="1">
        <f t="array" ref="LS112">INDEX(i.meatgrid,$Q112,LS$7)</f>
        <v>40</v>
      </c>
      <c r="LT112" s="5" t="str" cm="1">
        <f t="array" ref="LT112">INDEX(i.meatgrid,$Q112,LT$7)</f>
        <v>-</v>
      </c>
      <c r="LU112" s="5">
        <f t="shared" si="948"/>
        <v>1</v>
      </c>
      <c r="LV112" s="5">
        <f t="shared" si="949"/>
        <v>1</v>
      </c>
      <c r="LW112" s="5" cm="1">
        <f t="array" ref="LW112">INDEX(i.meatgrid,$Q112,LW$7)</f>
        <v>1</v>
      </c>
      <c r="LX112" s="5" cm="1">
        <f t="array" ref="LX112">INDEX(i.meatgrid,$Q112,LX$7)</f>
        <v>0</v>
      </c>
      <c r="LY112" s="5" cm="1">
        <f t="array" ref="LY112">INDEX(i.meatgrid,$Q112,LY$7)</f>
        <v>0</v>
      </c>
      <c r="LZ112" s="5" cm="1">
        <f t="array" ref="LZ112">INDEX(i.meatgrid,$Q112,LZ$7)</f>
        <v>0</v>
      </c>
      <c r="MA112" s="5" cm="1">
        <f t="array" ref="MA112">INDEX(i.meatgrid,$Q112,MA$7)</f>
        <v>0</v>
      </c>
      <c r="MB112" s="5" cm="1">
        <f t="array" ref="MB112">INDEX(i.meatgrid,$Q112,MB$7)</f>
        <v>1</v>
      </c>
      <c r="MC112" s="5" cm="1">
        <f t="array" ref="MC112">INDEX(i.meatgrid,$Q112,MC$7)</f>
        <v>1</v>
      </c>
      <c r="MD112" s="5" cm="1">
        <f t="array" ref="MD112">INDEX(i.meatgrid,$Q112,MD$7)</f>
        <v>1</v>
      </c>
      <c r="ME112" s="5">
        <f t="shared" si="950"/>
        <v>1</v>
      </c>
      <c r="MF112" s="9"/>
      <c r="MG112" s="19" t="b">
        <f t="shared" ca="1" si="951"/>
        <v>0</v>
      </c>
      <c r="MH112" s="19" t="b">
        <f t="shared" ca="1" si="951"/>
        <v>0</v>
      </c>
      <c r="MI112" s="19">
        <f t="shared" ca="1" si="951"/>
        <v>1</v>
      </c>
      <c r="MJ112" s="19">
        <f t="shared" ca="1" si="951"/>
        <v>0.75</v>
      </c>
      <c r="MK112" s="19">
        <f t="shared" ca="1" si="951"/>
        <v>0.75</v>
      </c>
      <c r="ML112" s="19">
        <f t="shared" ca="1" si="951"/>
        <v>0.8</v>
      </c>
      <c r="MM112" s="19">
        <f t="shared" ca="1" si="951"/>
        <v>0.82499999999999996</v>
      </c>
      <c r="MN112" s="19">
        <f t="shared" ca="1" si="951"/>
        <v>0.875</v>
      </c>
      <c r="MO112" s="19">
        <f t="shared" ca="1" si="951"/>
        <v>0.9</v>
      </c>
      <c r="MP112" s="19">
        <f t="shared" ca="1" si="951"/>
        <v>1</v>
      </c>
      <c r="MQ112" s="19">
        <f t="shared" ca="1" si="951"/>
        <v>0.875</v>
      </c>
      <c r="MR112" s="19" t="b">
        <f t="shared" ca="1" si="951"/>
        <v>1</v>
      </c>
      <c r="MS112" s="19">
        <f t="shared" ca="1" si="951"/>
        <v>74.989999999999995</v>
      </c>
      <c r="MT112" s="19" t="str">
        <f t="shared" ca="1" si="951"/>
        <v>-</v>
      </c>
      <c r="MU112" s="19" t="str">
        <f t="shared" ca="1" si="951"/>
        <v>-</v>
      </c>
      <c r="MV112" s="19" t="str">
        <f t="shared" ca="1" si="951"/>
        <v>-</v>
      </c>
      <c r="MW112" s="19" t="str">
        <f t="shared" ca="1" si="952"/>
        <v>-</v>
      </c>
      <c r="MX112" s="19" t="str">
        <f t="shared" ca="1" si="952"/>
        <v>-</v>
      </c>
      <c r="MY112" s="19" t="str">
        <f t="shared" ca="1" si="952"/>
        <v>-</v>
      </c>
      <c r="MZ112" s="19" t="str">
        <f t="shared" ca="1" si="952"/>
        <v>-</v>
      </c>
      <c r="NA112" s="19">
        <f t="shared" ca="1" si="952"/>
        <v>36.99</v>
      </c>
      <c r="NB112" s="19">
        <f t="shared" ca="1" si="952"/>
        <v>36.99</v>
      </c>
      <c r="NC112" s="19" t="str">
        <f t="shared" ca="1" si="952"/>
        <v>-</v>
      </c>
      <c r="ND112" s="19" t="str">
        <f t="shared" ca="1" si="952"/>
        <v>-</v>
      </c>
      <c r="NE112" s="19" t="str">
        <f t="shared" ca="1" si="952"/>
        <v>-</v>
      </c>
      <c r="NF112" s="19" t="str">
        <f t="shared" ca="1" si="952"/>
        <v>-</v>
      </c>
      <c r="NG112" s="19" t="str">
        <f t="shared" ca="1" si="952"/>
        <v>-</v>
      </c>
      <c r="NH112" s="19">
        <f t="shared" ca="1" si="952"/>
        <v>49.99</v>
      </c>
      <c r="NI112" s="19">
        <f t="shared" ca="1" si="952"/>
        <v>49.99</v>
      </c>
      <c r="NJ112" s="19">
        <f t="shared" ca="1" si="952"/>
        <v>49.99</v>
      </c>
      <c r="NK112" s="19">
        <f t="shared" ca="1" si="952"/>
        <v>49.99</v>
      </c>
      <c r="NL112" s="19">
        <f t="shared" ca="1" si="952"/>
        <v>49.99</v>
      </c>
      <c r="NM112" s="19">
        <f t="shared" ca="1" si="952"/>
        <v>49.99</v>
      </c>
      <c r="NN112" s="19">
        <f t="shared" ca="1" si="952"/>
        <v>49.99</v>
      </c>
      <c r="NO112" s="19">
        <f t="shared" ca="1" si="952"/>
        <v>49.99</v>
      </c>
      <c r="NP112" s="19">
        <f t="shared" ca="1" si="952"/>
        <v>412.99</v>
      </c>
      <c r="NQ112" s="19">
        <f t="shared" ca="1" si="952"/>
        <v>412.99</v>
      </c>
      <c r="NR112" s="19" t="str">
        <f t="shared" ca="1" si="952"/>
        <v>-</v>
      </c>
      <c r="NS112" s="19" t="str">
        <f t="shared" ca="1" si="952"/>
        <v>-</v>
      </c>
      <c r="NT112" s="19" t="str">
        <f t="shared" ca="1" si="952"/>
        <v>-</v>
      </c>
      <c r="NU112" s="19" t="str">
        <f t="shared" ca="1" si="952"/>
        <v>-</v>
      </c>
      <c r="NV112" s="19" t="str">
        <f t="shared" ca="1" si="952"/>
        <v>-</v>
      </c>
      <c r="NW112" s="19">
        <f t="shared" ca="1" si="952"/>
        <v>6.8900000000000006</v>
      </c>
      <c r="NX112" s="19">
        <f t="shared" ca="1" si="952"/>
        <v>6.8900000000000006</v>
      </c>
      <c r="NY112" s="19">
        <f t="shared" ca="1" si="952"/>
        <v>6.8900000000000006</v>
      </c>
      <c r="NZ112" s="19">
        <f t="shared" ca="1" si="952"/>
        <v>6.8900000000000006</v>
      </c>
      <c r="OA112" s="19">
        <f t="shared" ca="1" si="952"/>
        <v>6.8900000000000006</v>
      </c>
      <c r="OB112" s="19">
        <f t="shared" ca="1" si="952"/>
        <v>6.8900000000000006</v>
      </c>
      <c r="OC112" s="19">
        <f t="shared" ca="1" si="952"/>
        <v>6.8900000000000006</v>
      </c>
      <c r="OD112" s="19">
        <f t="shared" ca="1" si="952"/>
        <v>6.8900000000000006</v>
      </c>
      <c r="OE112" s="19">
        <f t="shared" ca="1" si="952"/>
        <v>346.99</v>
      </c>
      <c r="OF112" s="19">
        <f t="shared" ca="1" si="952"/>
        <v>346.99</v>
      </c>
      <c r="OG112" s="19" t="str">
        <f t="shared" ca="1" si="952"/>
        <v>-</v>
      </c>
      <c r="OH112" s="19" t="str">
        <f t="shared" ca="1" si="952"/>
        <v>-</v>
      </c>
      <c r="OI112" s="19" t="str">
        <f t="shared" ca="1" si="952"/>
        <v>-</v>
      </c>
      <c r="OJ112" s="19" t="str">
        <f t="shared" ca="1" si="952"/>
        <v>-</v>
      </c>
      <c r="OK112" s="19" t="str">
        <f t="shared" ca="1" si="952"/>
        <v>-</v>
      </c>
      <c r="OL112" s="19">
        <f t="shared" ca="1" si="952"/>
        <v>0</v>
      </c>
      <c r="OM112" s="24">
        <v>0</v>
      </c>
    </row>
    <row r="113" spans="1:403" outlineLevel="1">
      <c r="A113" s="21">
        <f t="shared" si="156"/>
        <v>108</v>
      </c>
      <c r="B113" s="21">
        <f t="shared" si="960"/>
        <v>19</v>
      </c>
      <c r="C113">
        <v>111</v>
      </c>
      <c r="D113" s="144" t="str">
        <f t="shared" ca="1" si="898"/>
        <v>GSM</v>
      </c>
      <c r="E113" t="b">
        <f t="shared" ca="1" si="955"/>
        <v>1</v>
      </c>
      <c r="F113" t="b">
        <v>0</v>
      </c>
      <c r="G113" t="b">
        <f t="shared" ca="1" si="953"/>
        <v>1</v>
      </c>
      <c r="H113" s="237">
        <f t="shared" ca="1" si="954"/>
        <v>1</v>
      </c>
      <c r="I113" s="237">
        <f t="shared" ca="1" si="954"/>
        <v>1</v>
      </c>
      <c r="J113" s="237" t="str">
        <f t="shared" ca="1" si="954"/>
        <v/>
      </c>
      <c r="K113" s="237">
        <f t="shared" ca="1" si="954"/>
        <v>2</v>
      </c>
      <c r="L113" s="237">
        <f t="shared" ca="1" si="954"/>
        <v>2</v>
      </c>
      <c r="M113" s="182">
        <f t="array" aca="1" ref="M113" ca="1">MAX(M$22,MOD(M112+1*AND(N113:$V113=N$22:$V$22),M$23+1))</f>
        <v>2</v>
      </c>
      <c r="N113" s="182">
        <f t="array" aca="1" ref="N113" ca="1">MAX(N$22,MOD(N112+1*AND(O113:$V113=O$22:$V$22),N$23+1))</f>
        <v>3</v>
      </c>
      <c r="O113" s="237">
        <f t="shared" ca="1" si="961"/>
        <v>1</v>
      </c>
      <c r="P113" s="182">
        <f t="array" ref="P113">MAX(P$22,MOD(P112+1*AND(R113:$V113=R$22:$V$22),P$23+1))</f>
        <v>2</v>
      </c>
      <c r="Q113" s="29">
        <v>5</v>
      </c>
      <c r="R113" s="29">
        <v>1</v>
      </c>
      <c r="S113" s="29">
        <v>1</v>
      </c>
      <c r="T113" s="29">
        <v>1</v>
      </c>
      <c r="U113" s="218"/>
      <c r="V113" s="218"/>
      <c r="W113" s="182">
        <f t="array" ref="W113">MAX(W$22,MOD(W112+1*AND(R113:$V113=R$22:$V$22),W$23+1))</f>
        <v>0</v>
      </c>
      <c r="X113" s="218"/>
      <c r="Y113" s="218"/>
      <c r="Z113" s="218"/>
      <c r="AA113" s="218"/>
      <c r="AB113" s="218"/>
      <c r="AC113" s="218"/>
      <c r="AD113" s="218"/>
      <c r="AE113" s="218"/>
      <c r="AF113" s="144">
        <f ca="1">INDEX(CHOOSE($N113,DataAutumn!i.AdultDrys,DataWinter!i.AdultDrys,DataSpring!i.AdultDrys),1,$M113)</f>
        <v>3</v>
      </c>
      <c r="AG113" s="5">
        <f t="shared" ca="1" si="899"/>
        <v>2</v>
      </c>
      <c r="AH113" s="5">
        <f t="shared" ca="1" si="899"/>
        <v>0</v>
      </c>
      <c r="AI113" s="5">
        <f t="shared" ca="1" si="900"/>
        <v>1</v>
      </c>
      <c r="AJ113" s="218"/>
      <c r="AK113" s="218"/>
      <c r="AL113" s="366" t="str">
        <f ca="1">TEXT(LEFT(OFFSET(AL113,-1,0),5)+1,"00000")&amp;MID(OFFSET(AL113,-1,0),6,FIND(" ",OFFSET(AL113,-1,0),7)-5)
&amp; $D113           &amp; " Day"&amp;INDEX(i.DOY,$N113,1)              &amp; IF($IG113=0," FWM","")&amp;IF($IG113=1," MWM","")&amp;IF($IG113=5," Mat","")&amp;IF($IH113=TRUE,"&amp;BBT","    ")
&amp;INDEX(DataMaster!$B$98:$B$103,$Q113,0)    &amp; " WP"&amp;TEXT($LU113*100,"000p")           &amp; " MP"&amp;TEXT($LV113*100,"000p")           &amp; " GP"&amp;TEXT($ME113*100,"000p")
&amp; " (F"&amp;3+COUNTIF($CV113:$CY113,TRUE)&amp;3&amp;"N"&amp;$DM113&amp;$DN113&amp;")"</f>
        <v>00005 SE_ashley_lw GSM Day204 MWM    Air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ca="1" si="901"/>
        <v>1</v>
      </c>
      <c r="AY113" s="5" t="str">
        <f t="shared" ca="1" si="901"/>
        <v>-</v>
      </c>
      <c r="AZ113" s="5" t="str">
        <f t="shared" ca="1" si="901"/>
        <v>-</v>
      </c>
      <c r="BA113" s="5" t="str">
        <f t="shared" ca="1" si="901"/>
        <v>-</v>
      </c>
      <c r="BB113" s="5" t="b">
        <f t="shared" ca="1" si="901"/>
        <v>0</v>
      </c>
      <c r="BC113" s="144">
        <f t="shared" ca="1" si="901"/>
        <v>0.25</v>
      </c>
      <c r="BD113" s="19" t="b">
        <f t="shared" ca="1" si="902"/>
        <v>1</v>
      </c>
      <c r="BE113" s="9"/>
      <c r="BF113" s="5" t="str">
        <f t="shared" ca="1" si="903"/>
        <v>-</v>
      </c>
      <c r="BG113" s="19" t="str">
        <f t="shared" ca="1" si="904"/>
        <v>-</v>
      </c>
      <c r="BH113" s="19" t="str">
        <f t="shared" ca="1" si="904"/>
        <v>-</v>
      </c>
      <c r="BI113" s="19" t="str">
        <f t="shared" ca="1" si="904"/>
        <v>-</v>
      </c>
      <c r="BJ113" s="5" t="str">
        <f t="shared" ca="1" si="905"/>
        <v>-</v>
      </c>
      <c r="BK113" s="19" t="str">
        <f t="shared" ca="1" si="906"/>
        <v>-</v>
      </c>
      <c r="BL113" s="5" t="str">
        <f t="shared" ca="1" si="907"/>
        <v>-</v>
      </c>
      <c r="BM113" s="19" t="str">
        <f t="shared" ca="1" si="908"/>
        <v>-</v>
      </c>
      <c r="BN113" s="19" t="str">
        <f t="shared" ca="1" si="908"/>
        <v>-</v>
      </c>
      <c r="BO113" s="19" t="str">
        <f t="shared" ca="1" si="908"/>
        <v>-</v>
      </c>
      <c r="BP113" s="5" t="str">
        <f t="shared" ca="1" si="909"/>
        <v>-</v>
      </c>
      <c r="BQ113" s="9"/>
      <c r="BR113" s="5" t="b">
        <f t="shared" ca="1" si="910"/>
        <v>0</v>
      </c>
      <c r="BS113" s="5" t="str">
        <f t="shared" ca="1" si="911"/>
        <v>-</v>
      </c>
      <c r="BT113" s="5" t="str">
        <f t="shared" ca="1" si="912"/>
        <v>-</v>
      </c>
      <c r="BU113" s="5" t="str">
        <f t="shared" ca="1" si="912"/>
        <v>-</v>
      </c>
      <c r="BV113" s="5" t="str">
        <f t="shared" ca="1" si="912"/>
        <v>-</v>
      </c>
      <c r="BW113" s="5" t="str">
        <f t="shared" ca="1" si="912"/>
        <v>-</v>
      </c>
      <c r="BX113" s="5" t="str">
        <f t="shared" ca="1" si="912"/>
        <v>-</v>
      </c>
      <c r="BY113" s="5" t="str">
        <f t="shared" ca="1" si="912"/>
        <v>-</v>
      </c>
      <c r="BZ113" s="5" t="str">
        <f t="shared" ca="1" si="912"/>
        <v>-</v>
      </c>
      <c r="CA113" s="5" t="str">
        <f t="shared" ca="1" si="912"/>
        <v>-</v>
      </c>
      <c r="CB113" s="9"/>
      <c r="CC113" s="237" t="b">
        <f t="shared" ca="1" si="956"/>
        <v>1</v>
      </c>
      <c r="CD113" s="237" t="b">
        <f t="shared" ca="1" si="956"/>
        <v>1</v>
      </c>
      <c r="CE113" s="237" t="b">
        <f t="shared" ca="1" si="957"/>
        <v>1</v>
      </c>
      <c r="CF113" s="12">
        <v>203</v>
      </c>
      <c r="CG113" s="144" t="b">
        <f t="shared" ca="1" si="962"/>
        <v>0</v>
      </c>
      <c r="CH113" s="19" t="str">
        <f t="shared" ca="1" si="959"/>
        <v>-</v>
      </c>
      <c r="CI113" s="19" t="str">
        <f t="shared" ca="1" si="959"/>
        <v>-</v>
      </c>
      <c r="CJ113" s="19" t="str">
        <f t="shared" ca="1" si="959"/>
        <v>-</v>
      </c>
      <c r="CK113" s="19" t="str">
        <f t="shared" ca="1" si="959"/>
        <v>-</v>
      </c>
      <c r="CL113" s="19">
        <f t="shared" ca="1" si="959"/>
        <v>1</v>
      </c>
      <c r="CM113" s="19">
        <f t="shared" ca="1" si="959"/>
        <v>1</v>
      </c>
      <c r="CN113" s="9"/>
      <c r="CO113" s="444">
        <f t="shared" ca="1" si="914"/>
        <v>652</v>
      </c>
      <c r="CP113" s="444">
        <f t="shared" ca="1" si="914"/>
        <v>686</v>
      </c>
      <c r="CQ113" s="444">
        <f t="shared" ca="1" si="914"/>
        <v>721</v>
      </c>
      <c r="CR113" s="152">
        <f t="shared" ca="1" si="915"/>
        <v>378</v>
      </c>
      <c r="CS113" s="152">
        <f t="shared" ca="1" si="915"/>
        <v>413</v>
      </c>
      <c r="CT113" s="152">
        <f t="shared" ca="1" si="915"/>
        <v>448</v>
      </c>
      <c r="CU113" s="19" t="str">
        <f t="shared" ca="1" si="916"/>
        <v>-</v>
      </c>
      <c r="CV113" s="19" t="str">
        <f t="shared" ca="1" si="916"/>
        <v>-</v>
      </c>
      <c r="CW113" s="19" t="str">
        <f t="shared" ca="1" si="916"/>
        <v>-</v>
      </c>
      <c r="CX113" s="19" t="str">
        <f t="shared" ca="1" si="916"/>
        <v>-</v>
      </c>
      <c r="CY113" s="19" t="str">
        <f t="shared" ca="1" si="916"/>
        <v>-</v>
      </c>
      <c r="CZ113" s="19" t="b">
        <f t="shared" ca="1" si="916"/>
        <v>1</v>
      </c>
      <c r="DA113" s="19">
        <f t="shared" ca="1" si="916"/>
        <v>0</v>
      </c>
      <c r="DB113" s="19">
        <f t="shared" ca="1" si="916"/>
        <v>0</v>
      </c>
      <c r="DC113" s="19">
        <f t="shared" ca="1" si="916"/>
        <v>0</v>
      </c>
      <c r="DD113" s="19">
        <f t="shared" ca="1" si="916"/>
        <v>0</v>
      </c>
      <c r="DE113" s="19">
        <f t="shared" ca="1" si="916"/>
        <v>0</v>
      </c>
      <c r="DF113" s="19">
        <f t="shared" ca="1" si="916"/>
        <v>0</v>
      </c>
      <c r="DG113" s="19">
        <f t="shared" ca="1" si="916"/>
        <v>0</v>
      </c>
      <c r="DH113" s="19">
        <f t="shared" ca="1" si="916"/>
        <v>0</v>
      </c>
      <c r="DI113" s="19">
        <f t="shared" ca="1" si="916"/>
        <v>0</v>
      </c>
      <c r="DJ113" s="19">
        <f t="shared" ca="1" si="916"/>
        <v>0</v>
      </c>
      <c r="DK113" s="19">
        <f t="shared" ca="1" si="917"/>
        <v>0</v>
      </c>
      <c r="DL113" s="19">
        <f t="shared" ca="1" si="917"/>
        <v>0</v>
      </c>
      <c r="DM113" s="19">
        <f t="shared" ca="1" si="917"/>
        <v>1</v>
      </c>
      <c r="DN113" s="19">
        <f t="shared" ca="1" si="917"/>
        <v>1</v>
      </c>
      <c r="DO113" s="19">
        <f t="shared" ca="1" si="917"/>
        <v>0</v>
      </c>
      <c r="DP113" s="19" t="str">
        <f t="shared" ca="1" si="917"/>
        <v>-</v>
      </c>
      <c r="DQ113" s="19" t="str">
        <f t="shared" ca="1" si="917"/>
        <v>-</v>
      </c>
      <c r="DR113" s="19" t="str">
        <f t="shared" ca="1" si="917"/>
        <v>-</v>
      </c>
      <c r="DS113" s="19" t="str">
        <f t="shared" ca="1" si="917"/>
        <v>-</v>
      </c>
      <c r="DT113" s="19" t="str">
        <f t="shared" ca="1" si="917"/>
        <v>-</v>
      </c>
      <c r="DU113" s="19">
        <f t="shared" ca="1" si="917"/>
        <v>0</v>
      </c>
      <c r="DV113" s="19" t="str">
        <f t="shared" ca="1" si="917"/>
        <v>-</v>
      </c>
      <c r="DW113" s="19" t="str">
        <f t="shared" ca="1" si="917"/>
        <v>-</v>
      </c>
      <c r="DX113" s="19" t="str">
        <f t="shared" ca="1" si="917"/>
        <v>-</v>
      </c>
      <c r="DY113" s="19" t="str">
        <f t="shared" ca="1" si="917"/>
        <v>-</v>
      </c>
      <c r="DZ113" s="19" t="str">
        <f t="shared" ca="1" si="917"/>
        <v>-</v>
      </c>
      <c r="EA113" s="19" t="str">
        <f t="shared" ca="1" si="917"/>
        <v>-</v>
      </c>
      <c r="EB113" s="19" t="str">
        <f t="shared" ca="1" si="917"/>
        <v>-</v>
      </c>
      <c r="EC113" s="19" t="str">
        <f t="shared" ca="1" si="917"/>
        <v>-</v>
      </c>
      <c r="ED113" s="19">
        <f t="shared" ca="1" si="917"/>
        <v>0</v>
      </c>
      <c r="EE113" s="444">
        <f t="shared" ca="1" si="918"/>
        <v>0</v>
      </c>
      <c r="EF113" s="444">
        <f t="shared" ca="1" si="918"/>
        <v>0</v>
      </c>
      <c r="EG113" s="124">
        <f t="shared" ca="1" si="919"/>
        <v>0</v>
      </c>
      <c r="EH113" s="124">
        <f t="shared" ca="1" si="919"/>
        <v>0</v>
      </c>
      <c r="EI113" s="124">
        <f t="shared" ca="1" si="919"/>
        <v>0</v>
      </c>
      <c r="EJ113" s="124">
        <f t="shared" ca="1" si="919"/>
        <v>0</v>
      </c>
      <c r="EK113" s="124">
        <f t="shared" ca="1" si="919"/>
        <v>0</v>
      </c>
      <c r="EL113" s="124">
        <f t="shared" ca="1" si="919"/>
        <v>0</v>
      </c>
      <c r="EM113" s="124">
        <f t="shared" ca="1" si="919"/>
        <v>0</v>
      </c>
      <c r="EN113" s="124">
        <f t="shared" ca="1" si="919"/>
        <v>0</v>
      </c>
      <c r="EO113" s="124">
        <f t="shared" ca="1" si="919"/>
        <v>0</v>
      </c>
      <c r="EP113" s="124">
        <f t="shared" ca="1" si="919"/>
        <v>0</v>
      </c>
      <c r="EQ113" s="124">
        <f t="shared" ca="1" si="919"/>
        <v>0</v>
      </c>
      <c r="ER113" s="124">
        <f t="shared" ca="1" si="919"/>
        <v>0</v>
      </c>
      <c r="ES113" s="124">
        <f t="shared" ca="1" si="919"/>
        <v>0</v>
      </c>
      <c r="ET113" s="124">
        <f t="shared" ca="1" si="919"/>
        <v>0</v>
      </c>
      <c r="EU113" s="124">
        <f t="shared" ca="1" si="919"/>
        <v>0</v>
      </c>
      <c r="EV113" s="124">
        <f t="shared" ca="1" si="919"/>
        <v>0</v>
      </c>
      <c r="EW113" s="124">
        <f t="shared" ca="1" si="920"/>
        <v>0</v>
      </c>
      <c r="EX113" s="124">
        <f t="shared" ca="1" si="920"/>
        <v>0</v>
      </c>
      <c r="EY113" s="554">
        <f t="shared" ca="1" si="921"/>
        <v>0</v>
      </c>
      <c r="EZ113" s="554">
        <f t="shared" ca="1" si="921"/>
        <v>0</v>
      </c>
      <c r="FA113" s="554">
        <f t="shared" ca="1" si="921"/>
        <v>0</v>
      </c>
      <c r="FB113" s="125">
        <f t="shared" ca="1" si="921"/>
        <v>0</v>
      </c>
      <c r="FC113" s="125">
        <f t="shared" ca="1" si="921"/>
        <v>0</v>
      </c>
      <c r="FD113" s="125">
        <f t="shared" ca="1" si="921"/>
        <v>0</v>
      </c>
      <c r="FE113" s="125">
        <f t="shared" ca="1" si="921"/>
        <v>0</v>
      </c>
      <c r="FF113" s="125">
        <f t="shared" ca="1" si="921"/>
        <v>0</v>
      </c>
      <c r="FG113" s="125">
        <f t="shared" ca="1" si="921"/>
        <v>0</v>
      </c>
      <c r="FH113" s="125">
        <f t="shared" ca="1" si="921"/>
        <v>0</v>
      </c>
      <c r="FI113" s="125">
        <f t="shared" ca="1" si="921"/>
        <v>0</v>
      </c>
      <c r="FJ113" s="125">
        <f t="shared" ca="1" si="921"/>
        <v>0</v>
      </c>
      <c r="FK113" s="125">
        <f t="shared" ca="1" si="921"/>
        <v>0</v>
      </c>
      <c r="FL113" s="125">
        <f t="shared" ca="1" si="921"/>
        <v>0</v>
      </c>
      <c r="FM113" s="125">
        <f t="shared" ca="1" si="921"/>
        <v>0</v>
      </c>
      <c r="FN113" s="125">
        <f t="shared" ca="1" si="921"/>
        <v>0</v>
      </c>
      <c r="FO113" s="124">
        <f t="shared" ca="1" si="922"/>
        <v>0</v>
      </c>
      <c r="FP113" s="124">
        <f t="shared" ca="1" si="922"/>
        <v>0</v>
      </c>
      <c r="FQ113" s="124">
        <f t="shared" ca="1" si="922"/>
        <v>0</v>
      </c>
      <c r="FR113" s="124">
        <f t="shared" ca="1" si="922"/>
        <v>0</v>
      </c>
      <c r="FS113" s="124">
        <f t="shared" ca="1" si="922"/>
        <v>0</v>
      </c>
      <c r="FT113" s="124">
        <f t="shared" ca="1" si="922"/>
        <v>0</v>
      </c>
      <c r="FU113" s="124">
        <f t="shared" ca="1" si="922"/>
        <v>0</v>
      </c>
      <c r="FV113" s="124">
        <f t="shared" ca="1" si="922"/>
        <v>0</v>
      </c>
      <c r="FW113" s="124">
        <f t="shared" ca="1" si="922"/>
        <v>0</v>
      </c>
      <c r="FX113" s="124">
        <f t="shared" ca="1" si="922"/>
        <v>0</v>
      </c>
      <c r="FY113" s="124">
        <f t="shared" ca="1" si="922"/>
        <v>0</v>
      </c>
      <c r="FZ113" s="124">
        <f t="shared" ca="1" si="922"/>
        <v>0</v>
      </c>
      <c r="GA113" s="124">
        <f t="shared" ca="1" si="922"/>
        <v>0</v>
      </c>
      <c r="GB113" s="124">
        <f t="shared" ca="1" si="922"/>
        <v>0</v>
      </c>
      <c r="GC113" s="124">
        <f t="shared" ca="1" si="922"/>
        <v>0</v>
      </c>
      <c r="GD113" s="124">
        <f t="shared" ca="1" si="922"/>
        <v>0</v>
      </c>
      <c r="GE113" s="124">
        <f t="shared" ca="1" si="923"/>
        <v>0</v>
      </c>
      <c r="GF113" s="124">
        <f t="shared" ca="1" si="923"/>
        <v>0</v>
      </c>
      <c r="GG113" s="554">
        <f t="shared" ca="1" si="924"/>
        <v>0</v>
      </c>
      <c r="GH113" s="554">
        <f t="shared" ca="1" si="924"/>
        <v>0</v>
      </c>
      <c r="GI113" s="554">
        <f t="shared" ca="1" si="924"/>
        <v>0</v>
      </c>
      <c r="GJ113" s="125">
        <f t="shared" ca="1" si="925"/>
        <v>0</v>
      </c>
      <c r="GK113" s="125">
        <f t="shared" ca="1" si="925"/>
        <v>0</v>
      </c>
      <c r="GL113" s="125">
        <f t="shared" ca="1" si="925"/>
        <v>0</v>
      </c>
      <c r="GM113" s="125">
        <f t="shared" ca="1" si="925"/>
        <v>0</v>
      </c>
      <c r="GN113" s="125">
        <f t="shared" ca="1" si="925"/>
        <v>0</v>
      </c>
      <c r="GO113" s="125">
        <f t="shared" ca="1" si="925"/>
        <v>0</v>
      </c>
      <c r="GP113" s="125">
        <f t="shared" ca="1" si="925"/>
        <v>0</v>
      </c>
      <c r="GQ113" s="125">
        <f t="shared" ca="1" si="925"/>
        <v>0</v>
      </c>
      <c r="GR113" s="125">
        <f t="shared" ca="1" si="925"/>
        <v>0</v>
      </c>
      <c r="GS113" s="125">
        <f t="shared" ca="1" si="925"/>
        <v>0</v>
      </c>
      <c r="GT113" s="125">
        <f t="shared" ca="1" si="925"/>
        <v>0</v>
      </c>
      <c r="GU113" s="125">
        <f t="shared" ca="1" si="925"/>
        <v>0</v>
      </c>
      <c r="GV113" s="125">
        <f t="shared" ca="1" si="925"/>
        <v>0</v>
      </c>
      <c r="GW113" s="124">
        <f t="shared" ca="1" si="926"/>
        <v>0</v>
      </c>
      <c r="GX113" s="124">
        <f t="shared" ca="1" si="926"/>
        <v>0</v>
      </c>
      <c r="GY113" s="124">
        <f t="shared" ca="1" si="926"/>
        <v>0</v>
      </c>
      <c r="GZ113" s="124">
        <f t="shared" ca="1" si="926"/>
        <v>0</v>
      </c>
      <c r="HA113" s="124">
        <f t="shared" ca="1" si="926"/>
        <v>0</v>
      </c>
      <c r="HB113" s="124">
        <f t="shared" ca="1" si="926"/>
        <v>0</v>
      </c>
      <c r="HC113" s="124">
        <f t="shared" ca="1" si="926"/>
        <v>0</v>
      </c>
      <c r="HD113" s="124">
        <f t="shared" ca="1" si="926"/>
        <v>0</v>
      </c>
      <c r="HE113" s="124">
        <f t="shared" ca="1" si="926"/>
        <v>0</v>
      </c>
      <c r="HF113" s="124">
        <f t="shared" ca="1" si="926"/>
        <v>0</v>
      </c>
      <c r="HG113" s="124">
        <f t="shared" ca="1" si="926"/>
        <v>0</v>
      </c>
      <c r="HH113" s="124">
        <f t="shared" ca="1" si="926"/>
        <v>0</v>
      </c>
      <c r="HI113" s="124">
        <f t="shared" ca="1" si="926"/>
        <v>0</v>
      </c>
      <c r="HJ113" s="124">
        <f t="shared" ca="1" si="926"/>
        <v>0</v>
      </c>
      <c r="HK113" s="124">
        <f t="shared" ca="1" si="926"/>
        <v>0</v>
      </c>
      <c r="HL113" s="124">
        <f t="shared" ca="1" si="926"/>
        <v>0</v>
      </c>
      <c r="HM113" s="124">
        <f t="shared" ca="1" si="927"/>
        <v>0</v>
      </c>
      <c r="HN113" s="124">
        <f t="shared" ca="1" si="927"/>
        <v>0</v>
      </c>
      <c r="HO113" s="554">
        <f t="shared" ca="1" si="928"/>
        <v>0</v>
      </c>
      <c r="HP113" s="554">
        <f t="shared" ca="1" si="928"/>
        <v>0</v>
      </c>
      <c r="HQ113" s="554">
        <f t="shared" ca="1" si="928"/>
        <v>0</v>
      </c>
      <c r="HR113" s="125">
        <f t="shared" ca="1" si="929"/>
        <v>0</v>
      </c>
      <c r="HS113" s="125">
        <f t="shared" ca="1" si="929"/>
        <v>0</v>
      </c>
      <c r="HT113" s="125">
        <f t="shared" ca="1" si="929"/>
        <v>0</v>
      </c>
      <c r="HU113" s="125">
        <f t="shared" ca="1" si="929"/>
        <v>0</v>
      </c>
      <c r="HV113" s="125">
        <f t="shared" ca="1" si="929"/>
        <v>0</v>
      </c>
      <c r="HW113" s="125">
        <f t="shared" ca="1" si="929"/>
        <v>0</v>
      </c>
      <c r="HX113" s="125">
        <f t="shared" ca="1" si="929"/>
        <v>0</v>
      </c>
      <c r="HY113" s="125">
        <f t="shared" ca="1" si="929"/>
        <v>0</v>
      </c>
      <c r="HZ113" s="125">
        <f t="shared" ca="1" si="929"/>
        <v>0</v>
      </c>
      <c r="IA113" s="125">
        <f t="shared" ca="1" si="929"/>
        <v>0</v>
      </c>
      <c r="IB113" s="125">
        <f t="shared" ca="1" si="929"/>
        <v>0</v>
      </c>
      <c r="IC113" s="125">
        <f t="shared" ca="1" si="929"/>
        <v>0</v>
      </c>
      <c r="ID113" s="125">
        <f t="shared" ca="1" si="929"/>
        <v>0</v>
      </c>
      <c r="IE113" s="5">
        <f t="shared" ca="1" si="930"/>
        <v>67</v>
      </c>
      <c r="IF113" s="9"/>
      <c r="IG113" s="5">
        <f t="shared" ca="1" si="931"/>
        <v>1</v>
      </c>
      <c r="IH113" s="5" t="b">
        <f t="shared" ca="1" si="931"/>
        <v>0</v>
      </c>
      <c r="II113" s="19">
        <f t="shared" ca="1" si="932"/>
        <v>0</v>
      </c>
      <c r="IJ113" s="5">
        <f t="shared" ca="1" si="931"/>
        <v>55</v>
      </c>
      <c r="IK113" s="5" cm="1">
        <f t="array" ref="IK113">INDEX(i.pi_yatf,$X113+1,IK$7)</f>
        <v>1</v>
      </c>
      <c r="IL113" s="19">
        <f t="shared" ca="1" si="933"/>
        <v>0</v>
      </c>
      <c r="IM113" s="19">
        <f t="shared" ca="1" si="933"/>
        <v>0</v>
      </c>
      <c r="IN113" s="19">
        <f t="shared" ca="1" si="933"/>
        <v>0</v>
      </c>
      <c r="IO113" s="19">
        <f t="shared" ca="1" si="933"/>
        <v>0</v>
      </c>
      <c r="IP113" s="19">
        <f t="shared" ca="1" si="933"/>
        <v>0</v>
      </c>
      <c r="IQ113" s="19">
        <f t="shared" ca="1" si="933"/>
        <v>0</v>
      </c>
      <c r="IR113" s="19">
        <f t="shared" ca="1" si="933"/>
        <v>0</v>
      </c>
      <c r="IS113" s="19">
        <f t="shared" ca="1" si="933"/>
        <v>0</v>
      </c>
      <c r="IT113" s="19">
        <f t="shared" ca="1" si="933"/>
        <v>0</v>
      </c>
      <c r="IU113" s="19">
        <f t="shared" ca="1" si="933"/>
        <v>0</v>
      </c>
      <c r="IV113" s="19">
        <f t="shared" ca="1" si="933"/>
        <v>0</v>
      </c>
      <c r="IW113" s="19">
        <f t="shared" ca="1" si="933"/>
        <v>0</v>
      </c>
      <c r="IX113" s="19">
        <f t="shared" ca="1" si="933"/>
        <v>0</v>
      </c>
      <c r="IY113" s="19">
        <f t="shared" ca="1" si="933"/>
        <v>0</v>
      </c>
      <c r="IZ113" s="19">
        <f t="shared" ca="1" si="933"/>
        <v>0</v>
      </c>
      <c r="JA113" s="19">
        <f t="shared" ca="1" si="933"/>
        <v>0</v>
      </c>
      <c r="JB113" s="19">
        <f t="shared" ca="1" si="933"/>
        <v>0</v>
      </c>
      <c r="JC113" s="19">
        <f t="shared" ca="1" si="933"/>
        <v>0</v>
      </c>
      <c r="JD113" s="19">
        <f t="shared" ca="1" si="933"/>
        <v>0</v>
      </c>
      <c r="JE113" s="19">
        <f t="shared" ca="1" si="933"/>
        <v>0</v>
      </c>
      <c r="JF113" s="19">
        <f t="shared" ca="1" si="933"/>
        <v>0</v>
      </c>
      <c r="JG113" s="19">
        <f t="shared" ca="1" si="933"/>
        <v>1</v>
      </c>
      <c r="JH113" s="19">
        <f t="shared" ca="1" si="933"/>
        <v>0</v>
      </c>
      <c r="JI113" s="19">
        <f t="shared" ca="1" si="933"/>
        <v>1</v>
      </c>
      <c r="JJ113" s="9"/>
      <c r="JK113" s="5" t="b">
        <f t="shared" ca="1" si="934"/>
        <v>0</v>
      </c>
      <c r="JL113" s="5" t="b">
        <f t="shared" ca="1" si="935"/>
        <v>0</v>
      </c>
      <c r="JM113" s="5" t="b">
        <f t="shared" ca="1" si="935"/>
        <v>0</v>
      </c>
      <c r="JN113" s="5" t="b">
        <f t="shared" ca="1" si="935"/>
        <v>1</v>
      </c>
      <c r="JO113" s="144">
        <f t="shared" ca="1" si="936"/>
        <v>1</v>
      </c>
      <c r="JP113" s="144">
        <f t="shared" ca="1" si="936"/>
        <v>1</v>
      </c>
      <c r="JQ113" s="5" t="b">
        <f t="shared" ca="1" si="937"/>
        <v>0</v>
      </c>
      <c r="JR113" s="5" t="b">
        <f t="shared" ca="1" si="937"/>
        <v>1</v>
      </c>
      <c r="JS113" s="5" t="b">
        <f t="shared" ca="1" si="937"/>
        <v>1</v>
      </c>
      <c r="JT113" s="5" t="b">
        <f t="shared" ca="1" si="937"/>
        <v>0</v>
      </c>
      <c r="JU113" s="5">
        <f t="shared" ca="1" si="938"/>
        <v>1</v>
      </c>
      <c r="JV113" s="5">
        <f t="shared" ca="1" si="938"/>
        <v>0</v>
      </c>
      <c r="JW113" s="5" t="b">
        <f t="shared" ca="1" si="939"/>
        <v>0</v>
      </c>
      <c r="JX113" s="5" t="str" cm="1">
        <f t="array" aca="1" ref="JX113" ca="1">IF(OR(JY113:KF113&lt;&gt;"-"),TRUE,"-")</f>
        <v>-</v>
      </c>
      <c r="JY113" s="19" t="str">
        <f t="shared" ca="1" si="940"/>
        <v>-</v>
      </c>
      <c r="JZ113" s="19" t="str">
        <f t="shared" ca="1" si="940"/>
        <v>-</v>
      </c>
      <c r="KA113" s="19" t="str">
        <f t="shared" ca="1" si="940"/>
        <v>-</v>
      </c>
      <c r="KB113" s="19" t="str">
        <f t="shared" ca="1" si="940"/>
        <v>-</v>
      </c>
      <c r="KC113" s="19" t="str">
        <f t="shared" ca="1" si="940"/>
        <v>-</v>
      </c>
      <c r="KD113" s="19" t="str">
        <f t="shared" ca="1" si="940"/>
        <v>-</v>
      </c>
      <c r="KE113" s="19" t="str">
        <f t="shared" ca="1" si="940"/>
        <v>-</v>
      </c>
      <c r="KF113" s="19" t="str">
        <f t="shared" ca="1" si="940"/>
        <v>-</v>
      </c>
      <c r="KG113" s="5" t="b">
        <f t="array" aca="1" ref="KG113" ca="1">IF(OR(KH113:KN113&lt;&gt;"-"),TRUE,"-")</f>
        <v>1</v>
      </c>
      <c r="KH113" s="19">
        <f t="shared" ca="1" si="941"/>
        <v>0</v>
      </c>
      <c r="KI113" s="19" t="str">
        <f t="shared" ca="1" si="941"/>
        <v>-</v>
      </c>
      <c r="KJ113" s="19">
        <f t="shared" ca="1" si="941"/>
        <v>999999</v>
      </c>
      <c r="KK113" s="19">
        <f t="shared" ca="1" si="941"/>
        <v>999999</v>
      </c>
      <c r="KL113" s="19">
        <f t="shared" ca="1" si="941"/>
        <v>999999</v>
      </c>
      <c r="KM113" s="19">
        <f t="shared" ca="1" si="941"/>
        <v>999999</v>
      </c>
      <c r="KN113" s="19">
        <f t="shared" ca="1" si="941"/>
        <v>999999</v>
      </c>
      <c r="KO113" s="19" t="str">
        <f t="shared" ca="1" si="941"/>
        <v>-</v>
      </c>
      <c r="KP113" s="19" t="str">
        <f t="shared" ca="1" si="941"/>
        <v>-</v>
      </c>
      <c r="KQ113" s="19" t="str">
        <f t="shared" ca="1" si="941"/>
        <v>-</v>
      </c>
      <c r="KR113" s="19" t="b">
        <f t="shared" ca="1" si="942"/>
        <v>1</v>
      </c>
      <c r="KS113" s="19">
        <f t="shared" ca="1" si="942"/>
        <v>0</v>
      </c>
      <c r="KT113" s="5" t="str">
        <f t="shared" ca="1" si="943"/>
        <v>-</v>
      </c>
      <c r="KU113" s="5" t="str">
        <f t="shared" ca="1" si="943"/>
        <v>-</v>
      </c>
      <c r="KV113" s="5" t="str">
        <f t="shared" ca="1" si="943"/>
        <v>-</v>
      </c>
      <c r="KW113" s="5" t="str">
        <f t="shared" ca="1" si="943"/>
        <v>-</v>
      </c>
      <c r="KX113" s="19" t="str">
        <f t="shared" ca="1" si="944"/>
        <v>-</v>
      </c>
      <c r="KY113" s="19" t="str">
        <f t="shared" ca="1" si="944"/>
        <v>-</v>
      </c>
      <c r="KZ113" s="19" t="str">
        <f t="shared" ca="1" si="944"/>
        <v>-</v>
      </c>
      <c r="LA113" s="19" t="str">
        <f t="shared" ca="1" si="944"/>
        <v>-</v>
      </c>
      <c r="LB113" s="19" t="str">
        <f t="shared" ca="1" si="944"/>
        <v>-</v>
      </c>
      <c r="LC113" s="19" t="str">
        <f t="shared" ca="1" si="944"/>
        <v>-</v>
      </c>
      <c r="LD113" s="19" t="str">
        <f t="shared" ca="1" si="944"/>
        <v>-</v>
      </c>
      <c r="LE113" s="5" t="str">
        <f t="shared" ca="1" si="945"/>
        <v>-</v>
      </c>
      <c r="LF113" s="5">
        <f t="shared" ca="1" si="945"/>
        <v>500</v>
      </c>
      <c r="LG113" s="5">
        <f t="shared" ca="1" si="945"/>
        <v>500</v>
      </c>
      <c r="LH113" s="5" t="str">
        <f t="shared" ca="1" si="945"/>
        <v>-</v>
      </c>
      <c r="LI113" s="5" t="str">
        <f t="shared" ca="1" si="945"/>
        <v>-</v>
      </c>
      <c r="LJ113" s="5" t="str">
        <f t="shared" ca="1" si="945"/>
        <v>-</v>
      </c>
      <c r="LK113" s="5">
        <f t="shared" ca="1" si="946"/>
        <v>1</v>
      </c>
      <c r="LL113" s="9"/>
      <c r="LM113" s="19">
        <f t="shared" ca="1" si="944"/>
        <v>70</v>
      </c>
      <c r="LN113" s="19">
        <f t="shared" ca="1" si="947"/>
        <v>50</v>
      </c>
      <c r="LO113" s="19">
        <f t="shared" ca="1" si="947"/>
        <v>80</v>
      </c>
      <c r="LP113" s="19">
        <f t="shared" ca="1" si="947"/>
        <v>50</v>
      </c>
      <c r="LQ113" s="5" t="b" cm="1">
        <f t="array" ref="LQ113">INDEX(i.meatgrid,$Q113,LQ$7)</f>
        <v>0</v>
      </c>
      <c r="LR113" s="5" t="b" cm="1">
        <f t="array" ref="LR113">INDEX(i.meatgrid,$Q113,LR$7)</f>
        <v>0</v>
      </c>
      <c r="LS113" s="5" t="str" cm="1">
        <f t="array" ref="LS113">INDEX(i.meatgrid,$Q113,LS$7)</f>
        <v>-</v>
      </c>
      <c r="LT113" s="5" cm="1">
        <f t="array" ref="LT113">INDEX(i.meatgrid,$Q113,LT$7)</f>
        <v>40</v>
      </c>
      <c r="LU113" s="5">
        <f t="shared" si="948"/>
        <v>1</v>
      </c>
      <c r="LV113" s="5">
        <f t="shared" si="949"/>
        <v>1</v>
      </c>
      <c r="LW113" s="5" cm="1">
        <f t="array" ref="LW113">INDEX(i.meatgrid,$Q113,LW$7)</f>
        <v>1</v>
      </c>
      <c r="LX113" s="5" cm="1">
        <f t="array" ref="LX113">INDEX(i.meatgrid,$Q113,LX$7)</f>
        <v>0</v>
      </c>
      <c r="LY113" s="5" cm="1">
        <f t="array" ref="LY113">INDEX(i.meatgrid,$Q113,LY$7)</f>
        <v>0</v>
      </c>
      <c r="LZ113" s="5" cm="1">
        <f t="array" ref="LZ113">INDEX(i.meatgrid,$Q113,LZ$7)</f>
        <v>0</v>
      </c>
      <c r="MA113" s="5" cm="1">
        <f t="array" ref="MA113">INDEX(i.meatgrid,$Q113,MA$7)</f>
        <v>0</v>
      </c>
      <c r="MB113" s="5" cm="1">
        <f t="array" ref="MB113">INDEX(i.meatgrid,$Q113,MB$7)</f>
        <v>1</v>
      </c>
      <c r="MC113" s="5" cm="1">
        <f t="array" ref="MC113">INDEX(i.meatgrid,$Q113,MC$7)</f>
        <v>1</v>
      </c>
      <c r="MD113" s="5" cm="1">
        <f t="array" ref="MD113">INDEX(i.meatgrid,$Q113,MD$7)</f>
        <v>1</v>
      </c>
      <c r="ME113" s="5">
        <f t="shared" si="950"/>
        <v>1</v>
      </c>
      <c r="MF113" s="9"/>
      <c r="MG113" s="19" t="b">
        <f t="shared" ca="1" si="951"/>
        <v>0</v>
      </c>
      <c r="MH113" s="19" t="b">
        <f t="shared" ca="1" si="951"/>
        <v>0</v>
      </c>
      <c r="MI113" s="19">
        <f t="shared" ca="1" si="951"/>
        <v>1</v>
      </c>
      <c r="MJ113" s="19">
        <f t="shared" ca="1" si="951"/>
        <v>0.75</v>
      </c>
      <c r="MK113" s="19">
        <f t="shared" ca="1" si="951"/>
        <v>0.75</v>
      </c>
      <c r="ML113" s="19">
        <f t="shared" ca="1" si="951"/>
        <v>0.8</v>
      </c>
      <c r="MM113" s="19">
        <f t="shared" ca="1" si="951"/>
        <v>0.82499999999999996</v>
      </c>
      <c r="MN113" s="19">
        <f t="shared" ca="1" si="951"/>
        <v>0.875</v>
      </c>
      <c r="MO113" s="19">
        <f t="shared" ca="1" si="951"/>
        <v>0.9</v>
      </c>
      <c r="MP113" s="19">
        <f t="shared" ca="1" si="951"/>
        <v>1</v>
      </c>
      <c r="MQ113" s="19">
        <f t="shared" ca="1" si="951"/>
        <v>0.875</v>
      </c>
      <c r="MR113" s="19" t="b">
        <f t="shared" ca="1" si="951"/>
        <v>1</v>
      </c>
      <c r="MS113" s="19">
        <f t="shared" ca="1" si="951"/>
        <v>74.989999999999995</v>
      </c>
      <c r="MT113" s="19" t="str">
        <f t="shared" ca="1" si="951"/>
        <v>-</v>
      </c>
      <c r="MU113" s="19" t="str">
        <f t="shared" ca="1" si="951"/>
        <v>-</v>
      </c>
      <c r="MV113" s="19" t="str">
        <f t="shared" ca="1" si="951"/>
        <v>-</v>
      </c>
      <c r="MW113" s="19" t="str">
        <f t="shared" ca="1" si="952"/>
        <v>-</v>
      </c>
      <c r="MX113" s="19" t="str">
        <f t="shared" ca="1" si="952"/>
        <v>-</v>
      </c>
      <c r="MY113" s="19" t="str">
        <f t="shared" ca="1" si="952"/>
        <v>-</v>
      </c>
      <c r="MZ113" s="19" t="str">
        <f t="shared" ca="1" si="952"/>
        <v>-</v>
      </c>
      <c r="NA113" s="19">
        <f t="shared" ca="1" si="952"/>
        <v>36.99</v>
      </c>
      <c r="NB113" s="19">
        <f t="shared" ca="1" si="952"/>
        <v>36.99</v>
      </c>
      <c r="NC113" s="19" t="str">
        <f t="shared" ca="1" si="952"/>
        <v>-</v>
      </c>
      <c r="ND113" s="19" t="str">
        <f t="shared" ca="1" si="952"/>
        <v>-</v>
      </c>
      <c r="NE113" s="19" t="str">
        <f t="shared" ca="1" si="952"/>
        <v>-</v>
      </c>
      <c r="NF113" s="19" t="str">
        <f t="shared" ca="1" si="952"/>
        <v>-</v>
      </c>
      <c r="NG113" s="19" t="str">
        <f t="shared" ca="1" si="952"/>
        <v>-</v>
      </c>
      <c r="NH113" s="19">
        <f t="shared" ca="1" si="952"/>
        <v>49.99</v>
      </c>
      <c r="NI113" s="19">
        <f t="shared" ca="1" si="952"/>
        <v>49.99</v>
      </c>
      <c r="NJ113" s="19">
        <f t="shared" ca="1" si="952"/>
        <v>49.99</v>
      </c>
      <c r="NK113" s="19">
        <f t="shared" ca="1" si="952"/>
        <v>49.99</v>
      </c>
      <c r="NL113" s="19">
        <f t="shared" ca="1" si="952"/>
        <v>49.99</v>
      </c>
      <c r="NM113" s="19">
        <f t="shared" ca="1" si="952"/>
        <v>49.99</v>
      </c>
      <c r="NN113" s="19">
        <f t="shared" ca="1" si="952"/>
        <v>49.99</v>
      </c>
      <c r="NO113" s="19">
        <f t="shared" ca="1" si="952"/>
        <v>49.99</v>
      </c>
      <c r="NP113" s="19">
        <f t="shared" ca="1" si="952"/>
        <v>412.99</v>
      </c>
      <c r="NQ113" s="19">
        <f t="shared" ca="1" si="952"/>
        <v>412.99</v>
      </c>
      <c r="NR113" s="19" t="str">
        <f t="shared" ca="1" si="952"/>
        <v>-</v>
      </c>
      <c r="NS113" s="19" t="str">
        <f t="shared" ca="1" si="952"/>
        <v>-</v>
      </c>
      <c r="NT113" s="19" t="str">
        <f t="shared" ca="1" si="952"/>
        <v>-</v>
      </c>
      <c r="NU113" s="19" t="str">
        <f t="shared" ca="1" si="952"/>
        <v>-</v>
      </c>
      <c r="NV113" s="19" t="str">
        <f t="shared" ca="1" si="952"/>
        <v>-</v>
      </c>
      <c r="NW113" s="19">
        <f t="shared" ca="1" si="952"/>
        <v>6.8900000000000006</v>
      </c>
      <c r="NX113" s="19">
        <f t="shared" ca="1" si="952"/>
        <v>6.8900000000000006</v>
      </c>
      <c r="NY113" s="19">
        <f t="shared" ca="1" si="952"/>
        <v>6.8900000000000006</v>
      </c>
      <c r="NZ113" s="19">
        <f t="shared" ca="1" si="952"/>
        <v>6.8900000000000006</v>
      </c>
      <c r="OA113" s="19">
        <f t="shared" ca="1" si="952"/>
        <v>6.8900000000000006</v>
      </c>
      <c r="OB113" s="19">
        <f t="shared" ca="1" si="952"/>
        <v>6.8900000000000006</v>
      </c>
      <c r="OC113" s="19">
        <f t="shared" ca="1" si="952"/>
        <v>6.8900000000000006</v>
      </c>
      <c r="OD113" s="19">
        <f t="shared" ca="1" si="952"/>
        <v>6.8900000000000006</v>
      </c>
      <c r="OE113" s="19">
        <f t="shared" ca="1" si="952"/>
        <v>346.99</v>
      </c>
      <c r="OF113" s="19">
        <f t="shared" ca="1" si="952"/>
        <v>346.99</v>
      </c>
      <c r="OG113" s="19" t="str">
        <f t="shared" ca="1" si="952"/>
        <v>-</v>
      </c>
      <c r="OH113" s="19" t="str">
        <f t="shared" ca="1" si="952"/>
        <v>-</v>
      </c>
      <c r="OI113" s="19" t="str">
        <f t="shared" ca="1" si="952"/>
        <v>-</v>
      </c>
      <c r="OJ113" s="19" t="str">
        <f t="shared" ca="1" si="952"/>
        <v>-</v>
      </c>
      <c r="OK113" s="19" t="str">
        <f t="shared" ca="1" si="952"/>
        <v>-</v>
      </c>
      <c r="OL113" s="19">
        <f t="shared" ca="1" si="952"/>
        <v>0</v>
      </c>
      <c r="OM113" s="24">
        <v>0</v>
      </c>
    </row>
    <row r="114" spans="1:403" outlineLevel="1">
      <c r="A114" s="21">
        <f t="shared" si="156"/>
        <v>109</v>
      </c>
      <c r="B114" s="21">
        <f t="shared" si="960"/>
        <v>19</v>
      </c>
      <c r="C114">
        <v>111</v>
      </c>
      <c r="D114" s="144" t="str">
        <f t="shared" ca="1" si="898"/>
        <v>GSM</v>
      </c>
      <c r="E114" t="b">
        <f t="shared" ref="E114" ca="1" si="963">NOT($IH114)</f>
        <v>1</v>
      </c>
      <c r="F114" t="b">
        <v>0</v>
      </c>
      <c r="G114" t="b">
        <f t="shared" ca="1" si="953"/>
        <v>1</v>
      </c>
      <c r="H114" s="237">
        <f t="shared" ca="1" si="954"/>
        <v>1</v>
      </c>
      <c r="I114" s="237">
        <f t="shared" ca="1" si="954"/>
        <v>1</v>
      </c>
      <c r="J114" s="237" t="str">
        <f t="shared" ca="1" si="954"/>
        <v/>
      </c>
      <c r="K114" s="237">
        <f t="shared" ca="1" si="954"/>
        <v>2</v>
      </c>
      <c r="L114" s="237">
        <f t="shared" ca="1" si="954"/>
        <v>2</v>
      </c>
      <c r="M114" s="182">
        <f t="array" aca="1" ref="M114" ca="1">MAX(M$22,MOD(M113+1*AND(N114:$V114=N$22:$V$22),M$23+1))</f>
        <v>2</v>
      </c>
      <c r="N114" s="182">
        <f t="array" aca="1" ref="N114" ca="1">MAX(N$22,MOD(N113+1*AND(O114:$V114=O$22:$V$22),N$23+1))</f>
        <v>3</v>
      </c>
      <c r="O114" s="237">
        <f t="shared" ca="1" si="961"/>
        <v>1</v>
      </c>
      <c r="P114" s="182">
        <f t="array" ref="P114">MAX(P$22,MOD(P113+1*AND(R114:$V114=R$22:$V$22),P$23+1))</f>
        <v>3</v>
      </c>
      <c r="Q114" s="29">
        <v>6</v>
      </c>
      <c r="R114" s="29">
        <v>1</v>
      </c>
      <c r="S114" s="29">
        <v>1</v>
      </c>
      <c r="T114" s="29">
        <v>1</v>
      </c>
      <c r="U114" s="218"/>
      <c r="V114" s="218"/>
      <c r="W114" s="182">
        <f t="array" ref="W114">MAX(W$22,MOD(W113+1*AND(R114:$V114=R$22:$V$22),W$23+1))</f>
        <v>0</v>
      </c>
      <c r="X114" s="218"/>
      <c r="Y114" s="218"/>
      <c r="Z114" s="218"/>
      <c r="AA114" s="218"/>
      <c r="AB114" s="218"/>
      <c r="AC114" s="218"/>
      <c r="AD114" s="218"/>
      <c r="AE114" s="218"/>
      <c r="AF114" s="144">
        <f ca="1">INDEX(CHOOSE($N114,DataAutumn!i.AdultDrys,DataWinter!i.AdultDrys,DataSpring!i.AdultDrys),1,$M114)</f>
        <v>3</v>
      </c>
      <c r="AG114" s="5">
        <f t="shared" ca="1" si="899"/>
        <v>2</v>
      </c>
      <c r="AH114" s="5">
        <f t="shared" ca="1" si="899"/>
        <v>0</v>
      </c>
      <c r="AI114" s="5">
        <f t="shared" ca="1" si="900"/>
        <v>1</v>
      </c>
      <c r="AJ114" s="218"/>
      <c r="AK114" s="218"/>
      <c r="AL114" s="366" t="str">
        <f ca="1">TEXT(LEFT(OFFSET(AL114,-1,0),5)+1,"00000")&amp;MID(OFFSET(AL114,-1,0),6,FIND(" ",OFFSET(AL114,-1,0),7)-5)
&amp; $D114           &amp; " Day"&amp;INDEX(i.DOY,$N114,1)              &amp; IF($IG114=0," FWM","")&amp;IF($IG114=1," MWM","")&amp;IF($IG114=5," Mat","")&amp;IF($IH114=TRUE,"&amp;BBT","    ")
&amp;INDEX(DataMaster!$B$98:$B$103,$Q114,0)    &amp; " WP"&amp;TEXT($LU114*100,"000p")           &amp; " MP"&amp;TEXT($LV114*100,"000p")           &amp; " GP"&amp;TEXT($ME114*100,"000p")
&amp; " (F"&amp;3+COUNTIF($CV114:$CY114,TRUE)&amp;3&amp;"N"&amp;$DM114&amp;$DN114&amp;")"</f>
        <v>00006 SE_ashley_lw GSM Day204 MWM    Mutton WP100p MP100p GP100p (F33N11)</v>
      </c>
      <c r="AM114" s="9" t="str">
        <f ca="1">IF(COUNTIF(AL$5:AL114,AL114)=1,"-","Dup")</f>
        <v>-</v>
      </c>
      <c r="AN114" s="9"/>
      <c r="AO114" s="12" t="b">
        <v>1</v>
      </c>
      <c r="AP114" s="12" t="b">
        <v>1</v>
      </c>
      <c r="AQ114" s="12" t="b">
        <v>1</v>
      </c>
      <c r="AR114" s="12" t="b">
        <v>1</v>
      </c>
      <c r="AS114" s="12" t="b">
        <v>1</v>
      </c>
      <c r="AT114" s="12" t="b">
        <v>1</v>
      </c>
      <c r="AU114" s="12" t="b">
        <v>1</v>
      </c>
      <c r="AV114" s="12" t="b">
        <v>1</v>
      </c>
      <c r="AW114" s="9"/>
      <c r="AX114" s="5" t="b">
        <f t="shared" ca="1" si="901"/>
        <v>1</v>
      </c>
      <c r="AY114" s="5" t="str">
        <f t="shared" ca="1" si="901"/>
        <v>-</v>
      </c>
      <c r="AZ114" s="5" t="str">
        <f t="shared" ca="1" si="901"/>
        <v>-</v>
      </c>
      <c r="BA114" s="5" t="str">
        <f t="shared" ca="1" si="901"/>
        <v>-</v>
      </c>
      <c r="BB114" s="5" t="b">
        <f t="shared" ca="1" si="901"/>
        <v>0</v>
      </c>
      <c r="BC114" s="144">
        <f t="shared" ca="1" si="901"/>
        <v>0.25</v>
      </c>
      <c r="BD114" s="19" t="b">
        <f t="shared" ca="1" si="902"/>
        <v>1</v>
      </c>
      <c r="BE114" s="9"/>
      <c r="BF114" s="5" t="str">
        <f t="shared" ca="1" si="903"/>
        <v>-</v>
      </c>
      <c r="BG114" s="19" t="str">
        <f t="shared" ca="1" si="904"/>
        <v>-</v>
      </c>
      <c r="BH114" s="19" t="str">
        <f t="shared" ca="1" si="904"/>
        <v>-</v>
      </c>
      <c r="BI114" s="19" t="str">
        <f t="shared" ca="1" si="904"/>
        <v>-</v>
      </c>
      <c r="BJ114" s="5" t="str">
        <f t="shared" ca="1" si="905"/>
        <v>-</v>
      </c>
      <c r="BK114" s="19" t="str">
        <f t="shared" ca="1" si="906"/>
        <v>-</v>
      </c>
      <c r="BL114" s="5" t="str">
        <f t="shared" ca="1" si="907"/>
        <v>-</v>
      </c>
      <c r="BM114" s="19" t="str">
        <f t="shared" ca="1" si="908"/>
        <v>-</v>
      </c>
      <c r="BN114" s="19" t="str">
        <f t="shared" ca="1" si="908"/>
        <v>-</v>
      </c>
      <c r="BO114" s="19" t="str">
        <f t="shared" ca="1" si="908"/>
        <v>-</v>
      </c>
      <c r="BP114" s="5" t="str">
        <f t="shared" ca="1" si="909"/>
        <v>-</v>
      </c>
      <c r="BQ114" s="9"/>
      <c r="BR114" s="5" t="b">
        <f t="shared" ca="1" si="910"/>
        <v>0</v>
      </c>
      <c r="BS114" s="5" t="str">
        <f t="shared" ca="1" si="911"/>
        <v>-</v>
      </c>
      <c r="BT114" s="5" t="str">
        <f t="shared" ca="1" si="912"/>
        <v>-</v>
      </c>
      <c r="BU114" s="5" t="str">
        <f t="shared" ca="1" si="912"/>
        <v>-</v>
      </c>
      <c r="BV114" s="5" t="str">
        <f t="shared" ca="1" si="912"/>
        <v>-</v>
      </c>
      <c r="BW114" s="5" t="str">
        <f t="shared" ca="1" si="912"/>
        <v>-</v>
      </c>
      <c r="BX114" s="5" t="str">
        <f t="shared" ca="1" si="912"/>
        <v>-</v>
      </c>
      <c r="BY114" s="5" t="str">
        <f t="shared" ca="1" si="912"/>
        <v>-</v>
      </c>
      <c r="BZ114" s="5" t="str">
        <f t="shared" ca="1" si="912"/>
        <v>-</v>
      </c>
      <c r="CA114" s="5" t="str">
        <f t="shared" ca="1" si="912"/>
        <v>-</v>
      </c>
      <c r="CB114" s="9"/>
      <c r="CC114" s="237" t="b">
        <f t="shared" ca="1" si="956"/>
        <v>1</v>
      </c>
      <c r="CD114" s="237" t="b">
        <f t="shared" ca="1" si="956"/>
        <v>1</v>
      </c>
      <c r="CE114" s="237" t="b">
        <f t="shared" ca="1" si="957"/>
        <v>1</v>
      </c>
      <c r="CF114" s="12">
        <v>203</v>
      </c>
      <c r="CG114" s="144" t="b">
        <f t="shared" ca="1" si="962"/>
        <v>0</v>
      </c>
      <c r="CH114" s="19" t="str">
        <f t="shared" ca="1" si="959"/>
        <v>-</v>
      </c>
      <c r="CI114" s="19" t="str">
        <f t="shared" ca="1" si="959"/>
        <v>-</v>
      </c>
      <c r="CJ114" s="19" t="str">
        <f t="shared" ca="1" si="959"/>
        <v>-</v>
      </c>
      <c r="CK114" s="19" t="str">
        <f t="shared" ca="1" si="959"/>
        <v>-</v>
      </c>
      <c r="CL114" s="19">
        <f t="shared" ca="1" si="959"/>
        <v>1</v>
      </c>
      <c r="CM114" s="19">
        <f t="shared" ca="1" si="959"/>
        <v>1</v>
      </c>
      <c r="CN114" s="9"/>
      <c r="CO114" s="444">
        <f t="shared" ca="1" si="914"/>
        <v>652</v>
      </c>
      <c r="CP114" s="444">
        <f t="shared" ca="1" si="914"/>
        <v>686</v>
      </c>
      <c r="CQ114" s="444">
        <f t="shared" ca="1" si="914"/>
        <v>721</v>
      </c>
      <c r="CR114" s="152">
        <f t="shared" ca="1" si="915"/>
        <v>378</v>
      </c>
      <c r="CS114" s="152">
        <f t="shared" ca="1" si="915"/>
        <v>413</v>
      </c>
      <c r="CT114" s="152">
        <f t="shared" ca="1" si="915"/>
        <v>448</v>
      </c>
      <c r="CU114" s="19" t="str">
        <f t="shared" ca="1" si="916"/>
        <v>-</v>
      </c>
      <c r="CV114" s="19" t="str">
        <f t="shared" ca="1" si="916"/>
        <v>-</v>
      </c>
      <c r="CW114" s="19" t="str">
        <f t="shared" ca="1" si="916"/>
        <v>-</v>
      </c>
      <c r="CX114" s="19" t="str">
        <f t="shared" ca="1" si="916"/>
        <v>-</v>
      </c>
      <c r="CY114" s="19" t="str">
        <f t="shared" ca="1" si="916"/>
        <v>-</v>
      </c>
      <c r="CZ114" s="19" t="b">
        <f t="shared" ca="1" si="916"/>
        <v>1</v>
      </c>
      <c r="DA114" s="19">
        <f t="shared" ca="1" si="916"/>
        <v>0</v>
      </c>
      <c r="DB114" s="19">
        <f t="shared" ca="1" si="916"/>
        <v>0</v>
      </c>
      <c r="DC114" s="19">
        <f t="shared" ca="1" si="916"/>
        <v>0</v>
      </c>
      <c r="DD114" s="19">
        <f t="shared" ca="1" si="916"/>
        <v>0</v>
      </c>
      <c r="DE114" s="19">
        <f t="shared" ca="1" si="916"/>
        <v>0</v>
      </c>
      <c r="DF114" s="19">
        <f t="shared" ca="1" si="916"/>
        <v>0</v>
      </c>
      <c r="DG114" s="19">
        <f t="shared" ca="1" si="916"/>
        <v>0</v>
      </c>
      <c r="DH114" s="19">
        <f t="shared" ca="1" si="916"/>
        <v>0</v>
      </c>
      <c r="DI114" s="19">
        <f t="shared" ca="1" si="916"/>
        <v>0</v>
      </c>
      <c r="DJ114" s="19">
        <f t="shared" ca="1" si="916"/>
        <v>0</v>
      </c>
      <c r="DK114" s="19">
        <f t="shared" ca="1" si="917"/>
        <v>0</v>
      </c>
      <c r="DL114" s="19">
        <f t="shared" ca="1" si="917"/>
        <v>0</v>
      </c>
      <c r="DM114" s="19">
        <f t="shared" ca="1" si="917"/>
        <v>1</v>
      </c>
      <c r="DN114" s="19">
        <f t="shared" ca="1" si="917"/>
        <v>1</v>
      </c>
      <c r="DO114" s="19">
        <f t="shared" ca="1" si="917"/>
        <v>0</v>
      </c>
      <c r="DP114" s="19" t="str">
        <f t="shared" ca="1" si="917"/>
        <v>-</v>
      </c>
      <c r="DQ114" s="19" t="str">
        <f t="shared" ca="1" si="917"/>
        <v>-</v>
      </c>
      <c r="DR114" s="19" t="str">
        <f t="shared" ca="1" si="917"/>
        <v>-</v>
      </c>
      <c r="DS114" s="19" t="str">
        <f t="shared" ca="1" si="917"/>
        <v>-</v>
      </c>
      <c r="DT114" s="19" t="str">
        <f t="shared" ca="1" si="917"/>
        <v>-</v>
      </c>
      <c r="DU114" s="19">
        <f t="shared" ca="1" si="917"/>
        <v>0</v>
      </c>
      <c r="DV114" s="19" t="str">
        <f t="shared" ca="1" si="917"/>
        <v>-</v>
      </c>
      <c r="DW114" s="19" t="str">
        <f t="shared" ca="1" si="917"/>
        <v>-</v>
      </c>
      <c r="DX114" s="19" t="str">
        <f t="shared" ca="1" si="917"/>
        <v>-</v>
      </c>
      <c r="DY114" s="19" t="str">
        <f t="shared" ca="1" si="917"/>
        <v>-</v>
      </c>
      <c r="DZ114" s="19" t="str">
        <f t="shared" ca="1" si="917"/>
        <v>-</v>
      </c>
      <c r="EA114" s="19" t="str">
        <f t="shared" ca="1" si="917"/>
        <v>-</v>
      </c>
      <c r="EB114" s="19" t="str">
        <f t="shared" ca="1" si="917"/>
        <v>-</v>
      </c>
      <c r="EC114" s="19" t="str">
        <f t="shared" ca="1" si="917"/>
        <v>-</v>
      </c>
      <c r="ED114" s="19">
        <f t="shared" ca="1" si="917"/>
        <v>0</v>
      </c>
      <c r="EE114" s="444">
        <f t="shared" ca="1" si="918"/>
        <v>0</v>
      </c>
      <c r="EF114" s="444">
        <f t="shared" ca="1" si="918"/>
        <v>0</v>
      </c>
      <c r="EG114" s="124">
        <f t="shared" ca="1" si="919"/>
        <v>0</v>
      </c>
      <c r="EH114" s="124">
        <f t="shared" ca="1" si="919"/>
        <v>0</v>
      </c>
      <c r="EI114" s="124">
        <f t="shared" ca="1" si="919"/>
        <v>0</v>
      </c>
      <c r="EJ114" s="124">
        <f t="shared" ca="1" si="919"/>
        <v>0</v>
      </c>
      <c r="EK114" s="124">
        <f t="shared" ca="1" si="919"/>
        <v>0</v>
      </c>
      <c r="EL114" s="124">
        <f t="shared" ca="1" si="919"/>
        <v>0</v>
      </c>
      <c r="EM114" s="124">
        <f t="shared" ca="1" si="919"/>
        <v>0</v>
      </c>
      <c r="EN114" s="124">
        <f t="shared" ca="1" si="919"/>
        <v>0</v>
      </c>
      <c r="EO114" s="124">
        <f t="shared" ca="1" si="919"/>
        <v>0</v>
      </c>
      <c r="EP114" s="124">
        <f t="shared" ca="1" si="919"/>
        <v>0</v>
      </c>
      <c r="EQ114" s="124">
        <f t="shared" ca="1" si="919"/>
        <v>0</v>
      </c>
      <c r="ER114" s="124">
        <f t="shared" ca="1" si="919"/>
        <v>0</v>
      </c>
      <c r="ES114" s="124">
        <f t="shared" ca="1" si="919"/>
        <v>0</v>
      </c>
      <c r="ET114" s="124">
        <f t="shared" ca="1" si="919"/>
        <v>0</v>
      </c>
      <c r="EU114" s="124">
        <f t="shared" ca="1" si="919"/>
        <v>0</v>
      </c>
      <c r="EV114" s="124">
        <f t="shared" ca="1" si="919"/>
        <v>0</v>
      </c>
      <c r="EW114" s="124">
        <f t="shared" ca="1" si="920"/>
        <v>0</v>
      </c>
      <c r="EX114" s="124">
        <f t="shared" ca="1" si="920"/>
        <v>0</v>
      </c>
      <c r="EY114" s="554">
        <f t="shared" ca="1" si="921"/>
        <v>0</v>
      </c>
      <c r="EZ114" s="554">
        <f t="shared" ca="1" si="921"/>
        <v>0</v>
      </c>
      <c r="FA114" s="554">
        <f t="shared" ca="1" si="921"/>
        <v>0</v>
      </c>
      <c r="FB114" s="125">
        <f t="shared" ca="1" si="921"/>
        <v>0</v>
      </c>
      <c r="FC114" s="125">
        <f t="shared" ca="1" si="921"/>
        <v>0</v>
      </c>
      <c r="FD114" s="125">
        <f t="shared" ca="1" si="921"/>
        <v>0</v>
      </c>
      <c r="FE114" s="125">
        <f t="shared" ca="1" si="921"/>
        <v>0</v>
      </c>
      <c r="FF114" s="125">
        <f t="shared" ca="1" si="921"/>
        <v>0</v>
      </c>
      <c r="FG114" s="125">
        <f t="shared" ca="1" si="921"/>
        <v>0</v>
      </c>
      <c r="FH114" s="125">
        <f t="shared" ca="1" si="921"/>
        <v>0</v>
      </c>
      <c r="FI114" s="125">
        <f t="shared" ca="1" si="921"/>
        <v>0</v>
      </c>
      <c r="FJ114" s="125">
        <f t="shared" ca="1" si="921"/>
        <v>0</v>
      </c>
      <c r="FK114" s="125">
        <f t="shared" ca="1" si="921"/>
        <v>0</v>
      </c>
      <c r="FL114" s="125">
        <f t="shared" ca="1" si="921"/>
        <v>0</v>
      </c>
      <c r="FM114" s="125">
        <f t="shared" ca="1" si="921"/>
        <v>0</v>
      </c>
      <c r="FN114" s="125">
        <f t="shared" ca="1" si="921"/>
        <v>0</v>
      </c>
      <c r="FO114" s="124">
        <f t="shared" ca="1" si="922"/>
        <v>0</v>
      </c>
      <c r="FP114" s="124">
        <f t="shared" ca="1" si="922"/>
        <v>0</v>
      </c>
      <c r="FQ114" s="124">
        <f t="shared" ca="1" si="922"/>
        <v>0</v>
      </c>
      <c r="FR114" s="124">
        <f t="shared" ca="1" si="922"/>
        <v>0</v>
      </c>
      <c r="FS114" s="124">
        <f t="shared" ca="1" si="922"/>
        <v>0</v>
      </c>
      <c r="FT114" s="124">
        <f t="shared" ca="1" si="922"/>
        <v>0</v>
      </c>
      <c r="FU114" s="124">
        <f t="shared" ca="1" si="922"/>
        <v>0</v>
      </c>
      <c r="FV114" s="124">
        <f t="shared" ca="1" si="922"/>
        <v>0</v>
      </c>
      <c r="FW114" s="124">
        <f t="shared" ca="1" si="922"/>
        <v>0</v>
      </c>
      <c r="FX114" s="124">
        <f t="shared" ca="1" si="922"/>
        <v>0</v>
      </c>
      <c r="FY114" s="124">
        <f t="shared" ca="1" si="922"/>
        <v>0</v>
      </c>
      <c r="FZ114" s="124">
        <f t="shared" ca="1" si="922"/>
        <v>0</v>
      </c>
      <c r="GA114" s="124">
        <f t="shared" ca="1" si="922"/>
        <v>0</v>
      </c>
      <c r="GB114" s="124">
        <f t="shared" ca="1" si="922"/>
        <v>0</v>
      </c>
      <c r="GC114" s="124">
        <f t="shared" ca="1" si="922"/>
        <v>0</v>
      </c>
      <c r="GD114" s="124">
        <f t="shared" ca="1" si="922"/>
        <v>0</v>
      </c>
      <c r="GE114" s="124">
        <f t="shared" ca="1" si="923"/>
        <v>0</v>
      </c>
      <c r="GF114" s="124">
        <f t="shared" ca="1" si="923"/>
        <v>0</v>
      </c>
      <c r="GG114" s="554">
        <f t="shared" ca="1" si="924"/>
        <v>0</v>
      </c>
      <c r="GH114" s="554">
        <f t="shared" ca="1" si="924"/>
        <v>0</v>
      </c>
      <c r="GI114" s="554">
        <f t="shared" ca="1" si="924"/>
        <v>0</v>
      </c>
      <c r="GJ114" s="125">
        <f t="shared" ca="1" si="925"/>
        <v>0</v>
      </c>
      <c r="GK114" s="125">
        <f t="shared" ca="1" si="925"/>
        <v>0</v>
      </c>
      <c r="GL114" s="125">
        <f t="shared" ca="1" si="925"/>
        <v>0</v>
      </c>
      <c r="GM114" s="125">
        <f t="shared" ca="1" si="925"/>
        <v>0</v>
      </c>
      <c r="GN114" s="125">
        <f t="shared" ca="1" si="925"/>
        <v>0</v>
      </c>
      <c r="GO114" s="125">
        <f t="shared" ca="1" si="925"/>
        <v>0</v>
      </c>
      <c r="GP114" s="125">
        <f t="shared" ca="1" si="925"/>
        <v>0</v>
      </c>
      <c r="GQ114" s="125">
        <f t="shared" ca="1" si="925"/>
        <v>0</v>
      </c>
      <c r="GR114" s="125">
        <f t="shared" ca="1" si="925"/>
        <v>0</v>
      </c>
      <c r="GS114" s="125">
        <f t="shared" ca="1" si="925"/>
        <v>0</v>
      </c>
      <c r="GT114" s="125">
        <f t="shared" ca="1" si="925"/>
        <v>0</v>
      </c>
      <c r="GU114" s="125">
        <f t="shared" ca="1" si="925"/>
        <v>0</v>
      </c>
      <c r="GV114" s="125">
        <f t="shared" ca="1" si="925"/>
        <v>0</v>
      </c>
      <c r="GW114" s="124">
        <f t="shared" ca="1" si="926"/>
        <v>0</v>
      </c>
      <c r="GX114" s="124">
        <f t="shared" ca="1" si="926"/>
        <v>0</v>
      </c>
      <c r="GY114" s="124">
        <f t="shared" ca="1" si="926"/>
        <v>0</v>
      </c>
      <c r="GZ114" s="124">
        <f t="shared" ca="1" si="926"/>
        <v>0</v>
      </c>
      <c r="HA114" s="124">
        <f t="shared" ca="1" si="926"/>
        <v>0</v>
      </c>
      <c r="HB114" s="124">
        <f t="shared" ca="1" si="926"/>
        <v>0</v>
      </c>
      <c r="HC114" s="124">
        <f t="shared" ca="1" si="926"/>
        <v>0</v>
      </c>
      <c r="HD114" s="124">
        <f t="shared" ca="1" si="926"/>
        <v>0</v>
      </c>
      <c r="HE114" s="124">
        <f t="shared" ca="1" si="926"/>
        <v>0</v>
      </c>
      <c r="HF114" s="124">
        <f t="shared" ca="1" si="926"/>
        <v>0</v>
      </c>
      <c r="HG114" s="124">
        <f t="shared" ca="1" si="926"/>
        <v>0</v>
      </c>
      <c r="HH114" s="124">
        <f t="shared" ca="1" si="926"/>
        <v>0</v>
      </c>
      <c r="HI114" s="124">
        <f t="shared" ca="1" si="926"/>
        <v>0</v>
      </c>
      <c r="HJ114" s="124">
        <f t="shared" ca="1" si="926"/>
        <v>0</v>
      </c>
      <c r="HK114" s="124">
        <f t="shared" ca="1" si="926"/>
        <v>0</v>
      </c>
      <c r="HL114" s="124">
        <f t="shared" ca="1" si="926"/>
        <v>0</v>
      </c>
      <c r="HM114" s="124">
        <f t="shared" ca="1" si="927"/>
        <v>0</v>
      </c>
      <c r="HN114" s="124">
        <f t="shared" ca="1" si="927"/>
        <v>0</v>
      </c>
      <c r="HO114" s="554">
        <f t="shared" ca="1" si="928"/>
        <v>0</v>
      </c>
      <c r="HP114" s="554">
        <f t="shared" ca="1" si="928"/>
        <v>0</v>
      </c>
      <c r="HQ114" s="554">
        <f t="shared" ca="1" si="928"/>
        <v>0</v>
      </c>
      <c r="HR114" s="125">
        <f t="shared" ca="1" si="929"/>
        <v>0</v>
      </c>
      <c r="HS114" s="125">
        <f t="shared" ca="1" si="929"/>
        <v>0</v>
      </c>
      <c r="HT114" s="125">
        <f t="shared" ca="1" si="929"/>
        <v>0</v>
      </c>
      <c r="HU114" s="125">
        <f t="shared" ca="1" si="929"/>
        <v>0</v>
      </c>
      <c r="HV114" s="125">
        <f t="shared" ca="1" si="929"/>
        <v>0</v>
      </c>
      <c r="HW114" s="125">
        <f t="shared" ca="1" si="929"/>
        <v>0</v>
      </c>
      <c r="HX114" s="125">
        <f t="shared" ca="1" si="929"/>
        <v>0</v>
      </c>
      <c r="HY114" s="125">
        <f t="shared" ca="1" si="929"/>
        <v>0</v>
      </c>
      <c r="HZ114" s="125">
        <f t="shared" ca="1" si="929"/>
        <v>0</v>
      </c>
      <c r="IA114" s="125">
        <f t="shared" ca="1" si="929"/>
        <v>0</v>
      </c>
      <c r="IB114" s="125">
        <f t="shared" ca="1" si="929"/>
        <v>0</v>
      </c>
      <c r="IC114" s="125">
        <f t="shared" ca="1" si="929"/>
        <v>0</v>
      </c>
      <c r="ID114" s="125">
        <f t="shared" ca="1" si="929"/>
        <v>0</v>
      </c>
      <c r="IE114" s="5">
        <f t="shared" ca="1" si="930"/>
        <v>67</v>
      </c>
      <c r="IF114" s="9"/>
      <c r="IG114" s="5">
        <f t="shared" ca="1" si="931"/>
        <v>1</v>
      </c>
      <c r="IH114" s="5" t="b">
        <f t="shared" ca="1" si="931"/>
        <v>0</v>
      </c>
      <c r="II114" s="19">
        <f t="shared" ca="1" si="932"/>
        <v>0</v>
      </c>
      <c r="IJ114" s="5">
        <f t="shared" ca="1" si="931"/>
        <v>55</v>
      </c>
      <c r="IK114" s="5" cm="1">
        <f t="array" ref="IK114">INDEX(i.pi_yatf,$X114+1,IK$7)</f>
        <v>1</v>
      </c>
      <c r="IL114" s="19">
        <f t="shared" ca="1" si="933"/>
        <v>0</v>
      </c>
      <c r="IM114" s="19">
        <f t="shared" ca="1" si="933"/>
        <v>0</v>
      </c>
      <c r="IN114" s="19">
        <f t="shared" ca="1" si="933"/>
        <v>0</v>
      </c>
      <c r="IO114" s="19">
        <f t="shared" ca="1" si="933"/>
        <v>0</v>
      </c>
      <c r="IP114" s="19">
        <f t="shared" ca="1" si="933"/>
        <v>0</v>
      </c>
      <c r="IQ114" s="19">
        <f t="shared" ca="1" si="933"/>
        <v>0</v>
      </c>
      <c r="IR114" s="19">
        <f t="shared" ca="1" si="933"/>
        <v>0</v>
      </c>
      <c r="IS114" s="19">
        <f t="shared" ca="1" si="933"/>
        <v>0</v>
      </c>
      <c r="IT114" s="19">
        <f t="shared" ca="1" si="933"/>
        <v>0</v>
      </c>
      <c r="IU114" s="19">
        <f t="shared" ca="1" si="933"/>
        <v>0</v>
      </c>
      <c r="IV114" s="19">
        <f t="shared" ca="1" si="933"/>
        <v>0</v>
      </c>
      <c r="IW114" s="19">
        <f t="shared" ca="1" si="933"/>
        <v>0</v>
      </c>
      <c r="IX114" s="19">
        <f t="shared" ca="1" si="933"/>
        <v>0</v>
      </c>
      <c r="IY114" s="19">
        <f t="shared" ca="1" si="933"/>
        <v>0</v>
      </c>
      <c r="IZ114" s="19">
        <f t="shared" ca="1" si="933"/>
        <v>0</v>
      </c>
      <c r="JA114" s="19">
        <f t="shared" ca="1" si="933"/>
        <v>0</v>
      </c>
      <c r="JB114" s="19">
        <f t="shared" ca="1" si="933"/>
        <v>0</v>
      </c>
      <c r="JC114" s="19">
        <f t="shared" ca="1" si="933"/>
        <v>0</v>
      </c>
      <c r="JD114" s="19">
        <f t="shared" ca="1" si="933"/>
        <v>0</v>
      </c>
      <c r="JE114" s="19">
        <f t="shared" ca="1" si="933"/>
        <v>0</v>
      </c>
      <c r="JF114" s="19">
        <f t="shared" ca="1" si="933"/>
        <v>0</v>
      </c>
      <c r="JG114" s="19">
        <f t="shared" ca="1" si="933"/>
        <v>1</v>
      </c>
      <c r="JH114" s="19">
        <f t="shared" ca="1" si="933"/>
        <v>0</v>
      </c>
      <c r="JI114" s="19">
        <f t="shared" ca="1" si="933"/>
        <v>1</v>
      </c>
      <c r="JJ114" s="9"/>
      <c r="JK114" s="5" t="b">
        <f t="shared" ca="1" si="934"/>
        <v>0</v>
      </c>
      <c r="JL114" s="5" t="b">
        <f t="shared" ca="1" si="935"/>
        <v>0</v>
      </c>
      <c r="JM114" s="5" t="b">
        <f t="shared" ca="1" si="935"/>
        <v>0</v>
      </c>
      <c r="JN114" s="5" t="b">
        <f t="shared" ca="1" si="935"/>
        <v>1</v>
      </c>
      <c r="JO114" s="144">
        <f t="shared" ca="1" si="936"/>
        <v>1</v>
      </c>
      <c r="JP114" s="144">
        <f t="shared" ca="1" si="936"/>
        <v>1</v>
      </c>
      <c r="JQ114" s="5" t="b">
        <f t="shared" ca="1" si="937"/>
        <v>0</v>
      </c>
      <c r="JR114" s="5" t="b">
        <f t="shared" ca="1" si="937"/>
        <v>1</v>
      </c>
      <c r="JS114" s="5" t="b">
        <f t="shared" ca="1" si="937"/>
        <v>1</v>
      </c>
      <c r="JT114" s="5" t="b">
        <f t="shared" ca="1" si="937"/>
        <v>0</v>
      </c>
      <c r="JU114" s="5">
        <f t="shared" ca="1" si="938"/>
        <v>1</v>
      </c>
      <c r="JV114" s="5">
        <f t="shared" ca="1" si="938"/>
        <v>0</v>
      </c>
      <c r="JW114" s="5" t="b">
        <f t="shared" ca="1" si="939"/>
        <v>0</v>
      </c>
      <c r="JX114" s="5" t="str" cm="1">
        <f t="array" aca="1" ref="JX114" ca="1">IF(OR(JY114:KF114&lt;&gt;"-"),TRUE,"-")</f>
        <v>-</v>
      </c>
      <c r="JY114" s="19" t="str">
        <f t="shared" ca="1" si="940"/>
        <v>-</v>
      </c>
      <c r="JZ114" s="19" t="str">
        <f t="shared" ca="1" si="940"/>
        <v>-</v>
      </c>
      <c r="KA114" s="19" t="str">
        <f t="shared" ca="1" si="940"/>
        <v>-</v>
      </c>
      <c r="KB114" s="19" t="str">
        <f t="shared" ca="1" si="940"/>
        <v>-</v>
      </c>
      <c r="KC114" s="19" t="str">
        <f t="shared" ca="1" si="940"/>
        <v>-</v>
      </c>
      <c r="KD114" s="19" t="str">
        <f t="shared" ca="1" si="940"/>
        <v>-</v>
      </c>
      <c r="KE114" s="19" t="str">
        <f t="shared" ca="1" si="940"/>
        <v>-</v>
      </c>
      <c r="KF114" s="19" t="str">
        <f t="shared" ca="1" si="940"/>
        <v>-</v>
      </c>
      <c r="KG114" s="5" t="b">
        <f t="array" aca="1" ref="KG114" ca="1">IF(OR(KH114:KN114&lt;&gt;"-"),TRUE,"-")</f>
        <v>1</v>
      </c>
      <c r="KH114" s="19">
        <f t="shared" ca="1" si="941"/>
        <v>0</v>
      </c>
      <c r="KI114" s="19" t="str">
        <f t="shared" ca="1" si="941"/>
        <v>-</v>
      </c>
      <c r="KJ114" s="19">
        <f t="shared" ca="1" si="941"/>
        <v>999999</v>
      </c>
      <c r="KK114" s="19">
        <f t="shared" ca="1" si="941"/>
        <v>999999</v>
      </c>
      <c r="KL114" s="19">
        <f t="shared" ca="1" si="941"/>
        <v>999999</v>
      </c>
      <c r="KM114" s="19">
        <f t="shared" ca="1" si="941"/>
        <v>999999</v>
      </c>
      <c r="KN114" s="19">
        <f t="shared" ca="1" si="941"/>
        <v>999999</v>
      </c>
      <c r="KO114" s="19" t="str">
        <f t="shared" ca="1" si="941"/>
        <v>-</v>
      </c>
      <c r="KP114" s="19" t="str">
        <f t="shared" ca="1" si="941"/>
        <v>-</v>
      </c>
      <c r="KQ114" s="19" t="str">
        <f t="shared" ca="1" si="941"/>
        <v>-</v>
      </c>
      <c r="KR114" s="19" t="b">
        <f t="shared" ca="1" si="942"/>
        <v>1</v>
      </c>
      <c r="KS114" s="19">
        <f t="shared" ca="1" si="942"/>
        <v>0</v>
      </c>
      <c r="KT114" s="5" t="str">
        <f t="shared" ca="1" si="943"/>
        <v>-</v>
      </c>
      <c r="KU114" s="5" t="str">
        <f t="shared" ca="1" si="943"/>
        <v>-</v>
      </c>
      <c r="KV114" s="5" t="str">
        <f t="shared" ca="1" si="943"/>
        <v>-</v>
      </c>
      <c r="KW114" s="5" t="str">
        <f t="shared" ca="1" si="943"/>
        <v>-</v>
      </c>
      <c r="KX114" s="19" t="str">
        <f t="shared" ca="1" si="944"/>
        <v>-</v>
      </c>
      <c r="KY114" s="19" t="str">
        <f t="shared" ca="1" si="944"/>
        <v>-</v>
      </c>
      <c r="KZ114" s="19" t="str">
        <f t="shared" ca="1" si="944"/>
        <v>-</v>
      </c>
      <c r="LA114" s="19" t="str">
        <f t="shared" ca="1" si="944"/>
        <v>-</v>
      </c>
      <c r="LB114" s="19" t="str">
        <f t="shared" ca="1" si="944"/>
        <v>-</v>
      </c>
      <c r="LC114" s="19" t="str">
        <f t="shared" ca="1" si="944"/>
        <v>-</v>
      </c>
      <c r="LD114" s="19" t="str">
        <f t="shared" ca="1" si="944"/>
        <v>-</v>
      </c>
      <c r="LE114" s="5" t="str">
        <f t="shared" ca="1" si="945"/>
        <v>-</v>
      </c>
      <c r="LF114" s="5">
        <f t="shared" ca="1" si="945"/>
        <v>500</v>
      </c>
      <c r="LG114" s="5">
        <f t="shared" ca="1" si="945"/>
        <v>500</v>
      </c>
      <c r="LH114" s="5" t="str">
        <f t="shared" ca="1" si="945"/>
        <v>-</v>
      </c>
      <c r="LI114" s="5" t="str">
        <f t="shared" ca="1" si="945"/>
        <v>-</v>
      </c>
      <c r="LJ114" s="5" t="str">
        <f t="shared" ca="1" si="945"/>
        <v>-</v>
      </c>
      <c r="LK114" s="5">
        <f t="shared" ca="1" si="946"/>
        <v>1</v>
      </c>
      <c r="LL114" s="9"/>
      <c r="LM114" s="19">
        <f t="shared" ca="1" si="944"/>
        <v>70</v>
      </c>
      <c r="LN114" s="19">
        <f t="shared" ca="1" si="947"/>
        <v>50</v>
      </c>
      <c r="LO114" s="19">
        <f t="shared" ca="1" si="947"/>
        <v>80</v>
      </c>
      <c r="LP114" s="19">
        <f t="shared" ca="1" si="947"/>
        <v>50</v>
      </c>
      <c r="LQ114" s="5" t="b" cm="1">
        <f t="array" ref="LQ114">INDEX(i.meatgrid,$Q114,LQ$7)</f>
        <v>1</v>
      </c>
      <c r="LR114" s="5" t="b" cm="1">
        <f t="array" ref="LR114">INDEX(i.meatgrid,$Q114,LR$7)</f>
        <v>0</v>
      </c>
      <c r="LS114" s="5" t="str" cm="1">
        <f t="array" ref="LS114">INDEX(i.meatgrid,$Q114,LS$7)</f>
        <v>-</v>
      </c>
      <c r="LT114" s="5" t="str" cm="1">
        <f t="array" ref="LT114">INDEX(i.meatgrid,$Q114,LT$7)</f>
        <v>-</v>
      </c>
      <c r="LU114" s="5">
        <f t="shared" si="948"/>
        <v>1</v>
      </c>
      <c r="LV114" s="5">
        <f t="shared" si="949"/>
        <v>1</v>
      </c>
      <c r="LW114" s="5" cm="1">
        <f t="array" ref="LW114">INDEX(i.meatgrid,$Q114,LW$7)</f>
        <v>0</v>
      </c>
      <c r="LX114" s="5" cm="1">
        <f t="array" ref="LX114">INDEX(i.meatgrid,$Q114,LX$7)</f>
        <v>0</v>
      </c>
      <c r="LY114" s="5" cm="1">
        <f t="array" ref="LY114">INDEX(i.meatgrid,$Q114,LY$7)</f>
        <v>0</v>
      </c>
      <c r="LZ114" s="5" cm="1">
        <f t="array" ref="LZ114">INDEX(i.meatgrid,$Q114,LZ$7)</f>
        <v>0</v>
      </c>
      <c r="MA114" s="5" cm="1">
        <f t="array" ref="MA114">INDEX(i.meatgrid,$Q114,MA$7)</f>
        <v>0</v>
      </c>
      <c r="MB114" s="5" cm="1">
        <f t="array" ref="MB114">INDEX(i.meatgrid,$Q114,MB$7)</f>
        <v>1</v>
      </c>
      <c r="MC114" s="5" cm="1">
        <f t="array" ref="MC114">INDEX(i.meatgrid,$Q114,MC$7)</f>
        <v>1</v>
      </c>
      <c r="MD114" s="5" cm="1">
        <f t="array" ref="MD114">INDEX(i.meatgrid,$Q114,MD$7)</f>
        <v>1</v>
      </c>
      <c r="ME114" s="5">
        <f t="shared" si="950"/>
        <v>1</v>
      </c>
      <c r="MF114" s="9"/>
      <c r="MG114" s="19" t="b">
        <f t="shared" ca="1" si="951"/>
        <v>0</v>
      </c>
      <c r="MH114" s="19" t="b">
        <f t="shared" ca="1" si="951"/>
        <v>0</v>
      </c>
      <c r="MI114" s="19">
        <f t="shared" ca="1" si="951"/>
        <v>1</v>
      </c>
      <c r="MJ114" s="19">
        <f t="shared" ca="1" si="951"/>
        <v>0.75</v>
      </c>
      <c r="MK114" s="19">
        <f t="shared" ca="1" si="951"/>
        <v>0.75</v>
      </c>
      <c r="ML114" s="19">
        <f t="shared" ca="1" si="951"/>
        <v>0.8</v>
      </c>
      <c r="MM114" s="19">
        <f t="shared" ca="1" si="951"/>
        <v>0.82499999999999996</v>
      </c>
      <c r="MN114" s="19">
        <f t="shared" ca="1" si="951"/>
        <v>0.875</v>
      </c>
      <c r="MO114" s="19">
        <f t="shared" ca="1" si="951"/>
        <v>0.9</v>
      </c>
      <c r="MP114" s="19">
        <f t="shared" ca="1" si="951"/>
        <v>1</v>
      </c>
      <c r="MQ114" s="19">
        <f t="shared" ca="1" si="951"/>
        <v>0.875</v>
      </c>
      <c r="MR114" s="19" t="b">
        <f t="shared" ca="1" si="951"/>
        <v>1</v>
      </c>
      <c r="MS114" s="19">
        <f t="shared" ca="1" si="951"/>
        <v>74.989999999999995</v>
      </c>
      <c r="MT114" s="19" t="str">
        <f t="shared" ca="1" si="951"/>
        <v>-</v>
      </c>
      <c r="MU114" s="19" t="str">
        <f t="shared" ca="1" si="951"/>
        <v>-</v>
      </c>
      <c r="MV114" s="19" t="str">
        <f t="shared" ca="1" si="951"/>
        <v>-</v>
      </c>
      <c r="MW114" s="19" t="str">
        <f t="shared" ca="1" si="952"/>
        <v>-</v>
      </c>
      <c r="MX114" s="19" t="str">
        <f t="shared" ca="1" si="952"/>
        <v>-</v>
      </c>
      <c r="MY114" s="19" t="str">
        <f t="shared" ca="1" si="952"/>
        <v>-</v>
      </c>
      <c r="MZ114" s="19" t="str">
        <f t="shared" ca="1" si="952"/>
        <v>-</v>
      </c>
      <c r="NA114" s="19">
        <f t="shared" ca="1" si="952"/>
        <v>36.99</v>
      </c>
      <c r="NB114" s="19">
        <f t="shared" ca="1" si="952"/>
        <v>36.99</v>
      </c>
      <c r="NC114" s="19" t="str">
        <f t="shared" ca="1" si="952"/>
        <v>-</v>
      </c>
      <c r="ND114" s="19" t="str">
        <f t="shared" ca="1" si="952"/>
        <v>-</v>
      </c>
      <c r="NE114" s="19" t="str">
        <f t="shared" ca="1" si="952"/>
        <v>-</v>
      </c>
      <c r="NF114" s="19" t="str">
        <f t="shared" ca="1" si="952"/>
        <v>-</v>
      </c>
      <c r="NG114" s="19" t="str">
        <f t="shared" ca="1" si="952"/>
        <v>-</v>
      </c>
      <c r="NH114" s="19">
        <f t="shared" ca="1" si="952"/>
        <v>49.99</v>
      </c>
      <c r="NI114" s="19">
        <f t="shared" ca="1" si="952"/>
        <v>49.99</v>
      </c>
      <c r="NJ114" s="19">
        <f t="shared" ca="1" si="952"/>
        <v>49.99</v>
      </c>
      <c r="NK114" s="19">
        <f t="shared" ca="1" si="952"/>
        <v>49.99</v>
      </c>
      <c r="NL114" s="19">
        <f t="shared" ca="1" si="952"/>
        <v>49.99</v>
      </c>
      <c r="NM114" s="19">
        <f t="shared" ca="1" si="952"/>
        <v>49.99</v>
      </c>
      <c r="NN114" s="19">
        <f t="shared" ca="1" si="952"/>
        <v>49.99</v>
      </c>
      <c r="NO114" s="19">
        <f t="shared" ca="1" si="952"/>
        <v>49.99</v>
      </c>
      <c r="NP114" s="19">
        <f t="shared" ca="1" si="952"/>
        <v>412.99</v>
      </c>
      <c r="NQ114" s="19">
        <f t="shared" ca="1" si="952"/>
        <v>412.99</v>
      </c>
      <c r="NR114" s="19" t="str">
        <f t="shared" ca="1" si="952"/>
        <v>-</v>
      </c>
      <c r="NS114" s="19" t="str">
        <f t="shared" ca="1" si="952"/>
        <v>-</v>
      </c>
      <c r="NT114" s="19" t="str">
        <f t="shared" ca="1" si="952"/>
        <v>-</v>
      </c>
      <c r="NU114" s="19" t="str">
        <f t="shared" ca="1" si="952"/>
        <v>-</v>
      </c>
      <c r="NV114" s="19" t="str">
        <f t="shared" ca="1" si="952"/>
        <v>-</v>
      </c>
      <c r="NW114" s="19">
        <f t="shared" ca="1" si="952"/>
        <v>6.8900000000000006</v>
      </c>
      <c r="NX114" s="19">
        <f t="shared" ca="1" si="952"/>
        <v>6.8900000000000006</v>
      </c>
      <c r="NY114" s="19">
        <f t="shared" ca="1" si="952"/>
        <v>6.8900000000000006</v>
      </c>
      <c r="NZ114" s="19">
        <f t="shared" ca="1" si="952"/>
        <v>6.8900000000000006</v>
      </c>
      <c r="OA114" s="19">
        <f t="shared" ca="1" si="952"/>
        <v>6.8900000000000006</v>
      </c>
      <c r="OB114" s="19">
        <f t="shared" ca="1" si="952"/>
        <v>6.8900000000000006</v>
      </c>
      <c r="OC114" s="19">
        <f t="shared" ca="1" si="952"/>
        <v>6.8900000000000006</v>
      </c>
      <c r="OD114" s="19">
        <f t="shared" ca="1" si="952"/>
        <v>6.8900000000000006</v>
      </c>
      <c r="OE114" s="19">
        <f t="shared" ca="1" si="952"/>
        <v>346.99</v>
      </c>
      <c r="OF114" s="19">
        <f t="shared" ca="1" si="952"/>
        <v>346.99</v>
      </c>
      <c r="OG114" s="19" t="str">
        <f t="shared" ca="1" si="952"/>
        <v>-</v>
      </c>
      <c r="OH114" s="19" t="str">
        <f t="shared" ca="1" si="952"/>
        <v>-</v>
      </c>
      <c r="OI114" s="19" t="str">
        <f t="shared" ca="1" si="952"/>
        <v>-</v>
      </c>
      <c r="OJ114" s="19" t="str">
        <f t="shared" ca="1" si="952"/>
        <v>-</v>
      </c>
      <c r="OK114" s="19" t="str">
        <f t="shared" ca="1" si="952"/>
        <v>-</v>
      </c>
      <c r="OL114" s="19">
        <f t="shared" ca="1" si="952"/>
        <v>0</v>
      </c>
      <c r="OM114" s="24">
        <v>0</v>
      </c>
    </row>
    <row r="115" spans="1:403" outlineLevel="1">
      <c r="A115" s="21">
        <f t="shared" si="156"/>
        <v>110</v>
      </c>
      <c r="B115" s="21"/>
      <c r="D115" s="14"/>
      <c r="E115" t="b">
        <v>0</v>
      </c>
      <c r="H115" s="21"/>
      <c r="I115" s="21"/>
      <c r="J115" s="21"/>
      <c r="K115" s="21"/>
      <c r="L115" s="21"/>
      <c r="M115" s="21"/>
      <c r="N115" s="21"/>
      <c r="O115" s="21"/>
      <c r="P115" s="21"/>
      <c r="Q115" s="21"/>
      <c r="R115" s="21"/>
      <c r="S115" s="21"/>
      <c r="T115" s="21"/>
      <c r="U115" s="218"/>
      <c r="V115" s="218"/>
      <c r="W115" s="21"/>
      <c r="X115" s="218"/>
      <c r="Y115" s="218"/>
      <c r="Z115" s="218"/>
      <c r="AA115" s="218"/>
      <c r="AB115" s="218"/>
      <c r="AC115" s="218"/>
      <c r="AD115" s="218"/>
      <c r="AE115" s="218"/>
      <c r="AJ115" s="218"/>
      <c r="AK115" s="218"/>
      <c r="AL115" s="234" t="str">
        <f ca="1">"blank "&amp;TEXT(RAND(),"0.000")</f>
        <v>blank 0.557</v>
      </c>
      <c r="AM115" s="9" t="str">
        <f ca="1">IF(COUNTIF(AL$5:AL115,AL115)=1,"-","Dup")</f>
        <v>-</v>
      </c>
      <c r="AN115" s="9"/>
      <c r="AO115" s="14"/>
      <c r="AP115" s="14"/>
      <c r="AQ115" s="14"/>
      <c r="AR115" s="14"/>
      <c r="AS115" s="14"/>
      <c r="AT115" s="14"/>
      <c r="AU115" s="563"/>
      <c r="AV115" s="563"/>
      <c r="AW115" s="9"/>
      <c r="AX115" s="14"/>
      <c r="AY115" s="14"/>
      <c r="AZ115" s="14"/>
      <c r="BA115" s="14"/>
      <c r="BB115" s="14"/>
      <c r="BC115" s="14"/>
      <c r="BD115" s="14"/>
      <c r="BE115" s="9"/>
      <c r="BF115" s="14"/>
      <c r="BG115" s="14"/>
      <c r="BH115" s="14"/>
      <c r="BI115" s="14"/>
      <c r="BJ115" s="14"/>
      <c r="BK115" s="14"/>
      <c r="BL115" s="14"/>
      <c r="BM115" s="14"/>
      <c r="BN115" s="14"/>
      <c r="BO115" s="14"/>
      <c r="BP115" s="14"/>
      <c r="BQ115" s="9"/>
      <c r="BR115" s="14"/>
      <c r="BS115" s="14"/>
      <c r="BT115" s="14"/>
      <c r="BU115" s="14"/>
      <c r="BV115" s="14"/>
      <c r="BW115" s="14"/>
      <c r="BX115" s="14"/>
      <c r="BY115" s="14"/>
      <c r="BZ115" s="14"/>
      <c r="CA115" s="14"/>
      <c r="CB115" s="9"/>
      <c r="CC115" s="14"/>
      <c r="CD115" s="14"/>
      <c r="CE115" s="14"/>
      <c r="CF115" s="14"/>
      <c r="CG115" s="14"/>
      <c r="CH115" s="14"/>
      <c r="CI115" s="14"/>
      <c r="CJ115" s="14"/>
      <c r="CK115" s="14"/>
      <c r="CL115" s="14"/>
      <c r="CM115" s="14"/>
      <c r="CN115" s="9"/>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9"/>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9"/>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9"/>
      <c r="LM115" s="14"/>
      <c r="LN115" s="14"/>
      <c r="LO115" s="14"/>
      <c r="LP115" s="14"/>
      <c r="LQ115" s="14"/>
      <c r="LR115" s="14"/>
      <c r="LS115" s="14"/>
      <c r="LT115" s="14"/>
      <c r="LU115" s="14"/>
      <c r="LV115" s="14"/>
      <c r="LW115" s="14"/>
      <c r="LX115" s="14"/>
      <c r="LY115" s="14"/>
      <c r="LZ115" s="14"/>
      <c r="MA115" s="14"/>
      <c r="MB115" s="14"/>
      <c r="MC115" s="14"/>
      <c r="MD115" s="14"/>
      <c r="ME115" s="14"/>
      <c r="MF115" s="9"/>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24">
        <v>0</v>
      </c>
    </row>
    <row r="116" spans="1:403">
      <c r="A116" s="21">
        <f>ROW(A116)-5</f>
        <v>111</v>
      </c>
      <c r="B116" s="21"/>
      <c r="D116" s="515"/>
      <c r="E116" t="b">
        <v>0</v>
      </c>
      <c r="G116" s="32" t="s">
        <v>1019</v>
      </c>
      <c r="M116">
        <v>1</v>
      </c>
      <c r="N116">
        <v>1</v>
      </c>
      <c r="O116">
        <v>2</v>
      </c>
      <c r="P116">
        <v>1</v>
      </c>
      <c r="Q116">
        <v>1</v>
      </c>
      <c r="R116">
        <v>1</v>
      </c>
      <c r="S116">
        <v>1</v>
      </c>
      <c r="T116">
        <v>1</v>
      </c>
      <c r="U116" s="218"/>
      <c r="V116" s="218"/>
      <c r="W116">
        <v>0</v>
      </c>
      <c r="X116" s="218"/>
      <c r="Y116" s="218">
        <v>0</v>
      </c>
      <c r="Z116" s="218">
        <v>0</v>
      </c>
      <c r="AA116" s="218">
        <v>0</v>
      </c>
      <c r="AB116" s="218">
        <v>0</v>
      </c>
      <c r="AC116" s="218">
        <v>0</v>
      </c>
      <c r="AD116" s="218">
        <v>0</v>
      </c>
      <c r="AE116" s="218">
        <v>0</v>
      </c>
      <c r="AL116" s="233" t="s">
        <v>848</v>
      </c>
      <c r="AM116" s="9" t="str">
        <f ca="1">IF(COUNTIF(AL$5:AL116,AL116)=1,"-","Dup")</f>
        <v>Dup</v>
      </c>
      <c r="AN116" s="9"/>
      <c r="AO116" s="515"/>
      <c r="AP116" s="515"/>
      <c r="AQ116" s="515"/>
      <c r="AR116" s="515"/>
      <c r="AS116" s="515"/>
      <c r="AT116" s="515"/>
      <c r="AU116" s="563"/>
      <c r="AV116" s="563"/>
      <c r="AW116" s="9"/>
      <c r="AX116" s="515"/>
      <c r="AY116" s="515"/>
      <c r="AZ116" s="515"/>
      <c r="BA116" s="515"/>
      <c r="BB116" s="515"/>
      <c r="BC116" s="515"/>
      <c r="BD116" s="515"/>
      <c r="BE116" s="9"/>
      <c r="BF116" s="515"/>
      <c r="BG116" s="515"/>
      <c r="BH116" s="515"/>
      <c r="BI116" s="515"/>
      <c r="BJ116" s="515"/>
      <c r="BK116" s="515"/>
      <c r="BL116" s="515"/>
      <c r="BM116" s="515"/>
      <c r="BN116" s="515"/>
      <c r="BO116" s="515"/>
      <c r="BP116" s="515"/>
      <c r="BQ116" s="9"/>
      <c r="BR116" s="515"/>
      <c r="BS116" s="515"/>
      <c r="BT116" s="515"/>
      <c r="BU116" s="515"/>
      <c r="BV116" s="515"/>
      <c r="BW116" s="515"/>
      <c r="BX116" s="515"/>
      <c r="BY116" s="515"/>
      <c r="BZ116" s="515"/>
      <c r="CA116" s="515"/>
      <c r="CB116" s="9"/>
      <c r="CC116" s="515"/>
      <c r="CD116" s="515"/>
      <c r="CE116" s="515"/>
      <c r="CF116" s="515"/>
      <c r="CG116" s="515"/>
      <c r="CH116" s="515"/>
      <c r="CI116" s="515"/>
      <c r="CJ116" s="515"/>
      <c r="CK116" s="515"/>
      <c r="CL116" s="515"/>
      <c r="CM116" s="515"/>
      <c r="CN116" s="9"/>
      <c r="CO116" s="515"/>
      <c r="CP116" s="515"/>
      <c r="CQ116" s="515"/>
      <c r="CR116" s="515"/>
      <c r="CS116" s="515"/>
      <c r="CT116" s="515"/>
      <c r="CU116" s="515"/>
      <c r="CV116" s="515"/>
      <c r="CW116" s="515"/>
      <c r="CX116" s="515"/>
      <c r="CY116" s="515"/>
      <c r="CZ116" s="515"/>
      <c r="DA116" s="515"/>
      <c r="DB116" s="515"/>
      <c r="DC116" s="515"/>
      <c r="DD116" s="515"/>
      <c r="DE116" s="515"/>
      <c r="DF116" s="515"/>
      <c r="DG116" s="515"/>
      <c r="DH116" s="515"/>
      <c r="DI116" s="515"/>
      <c r="DJ116" s="515"/>
      <c r="DK116" s="515"/>
      <c r="DL116" s="515"/>
      <c r="DM116" s="515"/>
      <c r="DN116" s="515"/>
      <c r="DO116" s="515"/>
      <c r="DP116" s="515"/>
      <c r="DQ116" s="515"/>
      <c r="DR116" s="515"/>
      <c r="DS116" s="515"/>
      <c r="DT116" s="515"/>
      <c r="DU116" s="515"/>
      <c r="DV116" s="515"/>
      <c r="DW116" s="515"/>
      <c r="DX116" s="515"/>
      <c r="DY116" s="515"/>
      <c r="DZ116" s="515"/>
      <c r="EA116" s="515"/>
      <c r="EB116" s="515"/>
      <c r="EC116" s="515"/>
      <c r="ED116" s="516"/>
      <c r="EE116" s="515"/>
      <c r="EF116" s="515"/>
      <c r="EG116" s="515"/>
      <c r="EH116" s="515"/>
      <c r="EI116" s="515"/>
      <c r="EJ116" s="515"/>
      <c r="EK116" s="515"/>
      <c r="EL116" s="515"/>
      <c r="EM116" s="515"/>
      <c r="EN116" s="515"/>
      <c r="EO116" s="515"/>
      <c r="EP116" s="515"/>
      <c r="EQ116" s="515"/>
      <c r="ER116" s="515"/>
      <c r="ES116" s="515"/>
      <c r="ET116" s="515"/>
      <c r="EU116" s="515"/>
      <c r="EV116" s="515"/>
      <c r="EW116" s="515"/>
      <c r="EX116" s="515"/>
      <c r="EY116" s="515"/>
      <c r="EZ116" s="515"/>
      <c r="FA116" s="515"/>
      <c r="FB116" s="515"/>
      <c r="FC116" s="515"/>
      <c r="FD116" s="515"/>
      <c r="FE116" s="515"/>
      <c r="FF116" s="515"/>
      <c r="FG116" s="515"/>
      <c r="FH116" s="515"/>
      <c r="FI116" s="515"/>
      <c r="FJ116" s="515"/>
      <c r="FK116" s="515"/>
      <c r="FL116" s="515"/>
      <c r="FM116" s="515"/>
      <c r="FN116" s="515"/>
      <c r="FO116" s="515"/>
      <c r="FP116" s="515"/>
      <c r="FQ116" s="515"/>
      <c r="FR116" s="515"/>
      <c r="FS116" s="515"/>
      <c r="FT116" s="515"/>
      <c r="FU116" s="515"/>
      <c r="FV116" s="515"/>
      <c r="FW116" s="515"/>
      <c r="FX116" s="515"/>
      <c r="FY116" s="515"/>
      <c r="FZ116" s="515"/>
      <c r="GA116" s="515"/>
      <c r="GB116" s="515"/>
      <c r="GC116" s="515"/>
      <c r="GD116" s="515"/>
      <c r="GE116" s="515"/>
      <c r="GF116" s="515"/>
      <c r="GG116" s="515"/>
      <c r="GH116" s="515"/>
      <c r="GI116" s="515"/>
      <c r="GJ116" s="515"/>
      <c r="GK116" s="515"/>
      <c r="GL116" s="515"/>
      <c r="GM116" s="515"/>
      <c r="GN116" s="515"/>
      <c r="GO116" s="515"/>
      <c r="GP116" s="515"/>
      <c r="GQ116" s="515"/>
      <c r="GR116" s="515"/>
      <c r="GS116" s="515"/>
      <c r="GT116" s="515"/>
      <c r="GU116" s="515"/>
      <c r="GV116" s="515"/>
      <c r="GW116" s="515"/>
      <c r="GX116" s="515"/>
      <c r="GY116" s="515"/>
      <c r="GZ116" s="515"/>
      <c r="HA116" s="515"/>
      <c r="HB116" s="515"/>
      <c r="HC116" s="515"/>
      <c r="HD116" s="515"/>
      <c r="HE116" s="515"/>
      <c r="HF116" s="515"/>
      <c r="HG116" s="515"/>
      <c r="HH116" s="515"/>
      <c r="HI116" s="515"/>
      <c r="HJ116" s="515"/>
      <c r="HK116" s="515"/>
      <c r="HL116" s="515"/>
      <c r="HM116" s="515"/>
      <c r="HN116" s="515"/>
      <c r="HO116" s="515"/>
      <c r="HP116" s="515"/>
      <c r="HQ116" s="515"/>
      <c r="HR116" s="515"/>
      <c r="HS116" s="515"/>
      <c r="HT116" s="515"/>
      <c r="HU116" s="515"/>
      <c r="HV116" s="515"/>
      <c r="HW116" s="515"/>
      <c r="HX116" s="515"/>
      <c r="HY116" s="515"/>
      <c r="HZ116" s="515"/>
      <c r="IA116" s="515"/>
      <c r="IB116" s="515"/>
      <c r="IC116" s="515"/>
      <c r="ID116" s="515"/>
      <c r="IE116" s="515"/>
      <c r="IF116" s="9"/>
      <c r="IG116" s="515"/>
      <c r="IH116" s="515"/>
      <c r="II116" s="515"/>
      <c r="IJ116" s="515"/>
      <c r="IK116" s="515"/>
      <c r="IL116" s="515"/>
      <c r="IM116" s="515"/>
      <c r="IN116" s="515"/>
      <c r="IO116" s="515"/>
      <c r="IP116" s="515"/>
      <c r="IQ116" s="515"/>
      <c r="IR116" s="515"/>
      <c r="IS116" s="515"/>
      <c r="IT116" s="515"/>
      <c r="IU116" s="515"/>
      <c r="IV116" s="515"/>
      <c r="IW116" s="515"/>
      <c r="IX116" s="515"/>
      <c r="IY116" s="515"/>
      <c r="IZ116" s="515"/>
      <c r="JA116" s="515"/>
      <c r="JB116" s="515"/>
      <c r="JC116" s="515"/>
      <c r="JD116" s="515"/>
      <c r="JE116" s="515"/>
      <c r="JF116" s="515"/>
      <c r="JG116" s="515"/>
      <c r="JH116" s="515"/>
      <c r="JI116" s="515"/>
      <c r="JJ116" s="9"/>
      <c r="JK116" s="515"/>
      <c r="JL116" s="515"/>
      <c r="JM116" s="515"/>
      <c r="JN116" s="515"/>
      <c r="JO116" s="515"/>
      <c r="JP116" s="515"/>
      <c r="JQ116" s="515"/>
      <c r="JR116" s="515"/>
      <c r="JS116" s="515"/>
      <c r="JT116" s="515"/>
      <c r="JU116" s="515"/>
      <c r="JV116" s="515"/>
      <c r="JW116" s="515"/>
      <c r="JX116" s="515"/>
      <c r="JY116" s="515"/>
      <c r="JZ116" s="515"/>
      <c r="KA116" s="515"/>
      <c r="KB116" s="515"/>
      <c r="KC116" s="515"/>
      <c r="KD116" s="515"/>
      <c r="KE116" s="515"/>
      <c r="KF116" s="515"/>
      <c r="KG116" s="515"/>
      <c r="KH116" s="515"/>
      <c r="KI116" s="515"/>
      <c r="KJ116" s="515"/>
      <c r="KK116" s="515"/>
      <c r="KL116" s="515"/>
      <c r="KM116" s="515"/>
      <c r="KN116" s="515"/>
      <c r="KO116" s="515"/>
      <c r="KP116" s="515"/>
      <c r="KQ116" s="515"/>
      <c r="KR116" s="515"/>
      <c r="KS116" s="515"/>
      <c r="KT116" s="515"/>
      <c r="KU116" s="515"/>
      <c r="KV116" s="515"/>
      <c r="KW116" s="515"/>
      <c r="KX116" s="515"/>
      <c r="KY116" s="515"/>
      <c r="KZ116" s="515"/>
      <c r="LA116" s="515"/>
      <c r="LB116" s="515"/>
      <c r="LC116" s="515"/>
      <c r="LD116" s="515"/>
      <c r="LE116" s="515"/>
      <c r="LF116" s="515"/>
      <c r="LG116" s="515"/>
      <c r="LH116" s="515"/>
      <c r="LI116" s="515"/>
      <c r="LJ116" s="515"/>
      <c r="LK116" s="515"/>
      <c r="LL116" s="9"/>
      <c r="LM116" s="515"/>
      <c r="LN116" s="515"/>
      <c r="LO116" s="515"/>
      <c r="LP116" s="515"/>
      <c r="LQ116" s="515"/>
      <c r="LR116" s="515"/>
      <c r="LS116" s="515"/>
      <c r="LT116" s="515"/>
      <c r="LU116" s="515"/>
      <c r="LV116" s="515"/>
      <c r="LW116" s="515"/>
      <c r="LX116" s="515"/>
      <c r="LY116" s="515"/>
      <c r="LZ116" s="515"/>
      <c r="MA116" s="515"/>
      <c r="MB116" s="515"/>
      <c r="MC116" s="515"/>
      <c r="MD116" s="515"/>
      <c r="ME116" s="515"/>
      <c r="MF116" s="9"/>
      <c r="MG116" s="515"/>
      <c r="MH116" s="515"/>
      <c r="MI116" s="515"/>
      <c r="MJ116" s="515"/>
      <c r="MK116" s="515"/>
      <c r="ML116" s="515"/>
      <c r="MM116" s="515"/>
      <c r="MN116" s="515"/>
      <c r="MO116" s="515"/>
      <c r="MP116" s="515"/>
      <c r="MQ116" s="515"/>
      <c r="MR116" s="515"/>
      <c r="MS116" s="515"/>
      <c r="MT116" s="515"/>
      <c r="MU116" s="515"/>
      <c r="MV116" s="515"/>
      <c r="MW116" s="515"/>
      <c r="MX116" s="515"/>
      <c r="MY116" s="515"/>
      <c r="MZ116" s="515"/>
      <c r="NA116" s="515"/>
      <c r="NB116" s="515"/>
      <c r="NC116" s="515"/>
      <c r="ND116" s="515"/>
      <c r="NE116" s="515"/>
      <c r="NF116" s="515"/>
      <c r="NG116" s="515"/>
      <c r="NH116" s="515"/>
      <c r="NI116" s="515"/>
      <c r="NJ116" s="515"/>
      <c r="NK116" s="515"/>
      <c r="NL116" s="515"/>
      <c r="NM116" s="515"/>
      <c r="NN116" s="515"/>
      <c r="NO116" s="515"/>
      <c r="NP116" s="515"/>
      <c r="NQ116" s="515"/>
      <c r="NR116" s="515"/>
      <c r="NS116" s="515"/>
      <c r="NT116" s="515"/>
      <c r="NU116" s="515"/>
      <c r="NV116" s="515"/>
      <c r="NW116" s="515"/>
      <c r="NX116" s="515"/>
      <c r="NY116" s="515"/>
      <c r="NZ116" s="515"/>
      <c r="OA116" s="515"/>
      <c r="OB116" s="515"/>
      <c r="OC116" s="515"/>
      <c r="OD116" s="515"/>
      <c r="OE116" s="515"/>
      <c r="OF116" s="515"/>
      <c r="OG116" s="515"/>
      <c r="OH116" s="515"/>
      <c r="OI116" s="515"/>
      <c r="OJ116" s="515"/>
      <c r="OK116" s="515"/>
      <c r="OL116" s="515"/>
      <c r="OM116" s="24">
        <v>0</v>
      </c>
    </row>
    <row r="117" spans="1:403" outlineLevel="1">
      <c r="A117" s="21">
        <f>ROW(A117)-5</f>
        <v>112</v>
      </c>
      <c r="B117" s="21"/>
      <c r="D117" s="14"/>
      <c r="E117" t="b">
        <v>0</v>
      </c>
      <c r="G117" s="32" t="s">
        <v>1020</v>
      </c>
      <c r="M117">
        <v>4</v>
      </c>
      <c r="N117">
        <v>3</v>
      </c>
      <c r="O117">
        <v>2</v>
      </c>
      <c r="P117">
        <v>3</v>
      </c>
      <c r="Q117">
        <v>4</v>
      </c>
      <c r="R117">
        <v>3</v>
      </c>
      <c r="S117">
        <v>4</v>
      </c>
      <c r="T117">
        <v>4</v>
      </c>
      <c r="U117" s="218"/>
      <c r="V117" s="218"/>
      <c r="W117">
        <v>0</v>
      </c>
      <c r="X117" s="218"/>
      <c r="Y117" s="218">
        <v>0</v>
      </c>
      <c r="Z117" s="218">
        <v>0</v>
      </c>
      <c r="AA117" s="218">
        <v>0</v>
      </c>
      <c r="AB117" s="218">
        <v>3</v>
      </c>
      <c r="AC117" s="218">
        <v>5</v>
      </c>
      <c r="AD117" s="218">
        <v>5</v>
      </c>
      <c r="AE117" s="218">
        <v>5</v>
      </c>
      <c r="AL117" s="559" t="s">
        <v>1854</v>
      </c>
      <c r="AM117" s="9" t="str">
        <f ca="1">IF(COUNTIF(AL$5:AL117,AL117)=1,"-","Dup")</f>
        <v>-</v>
      </c>
      <c r="AN117" s="9"/>
      <c r="AO117" s="14"/>
      <c r="AP117" s="14"/>
      <c r="AQ117" s="14"/>
      <c r="AR117" s="14"/>
      <c r="AS117" s="14"/>
      <c r="AT117" s="14"/>
      <c r="AU117" s="563"/>
      <c r="AV117" s="563"/>
      <c r="AW117" s="9"/>
      <c r="AX117" s="14"/>
      <c r="AY117" s="14"/>
      <c r="AZ117" s="14"/>
      <c r="BA117" s="14"/>
      <c r="BB117" s="14"/>
      <c r="BC117" s="14"/>
      <c r="BD117" s="14"/>
      <c r="BE117" s="9"/>
      <c r="BF117" s="14"/>
      <c r="BG117" s="14"/>
      <c r="BH117" s="14"/>
      <c r="BI117" s="14"/>
      <c r="BJ117" s="14"/>
      <c r="BK117" s="14"/>
      <c r="BL117" s="14"/>
      <c r="BM117" s="14"/>
      <c r="BN117" s="14"/>
      <c r="BO117" s="14"/>
      <c r="BP117" s="14"/>
      <c r="BQ117" s="9"/>
      <c r="BR117" s="14"/>
      <c r="BS117" s="14"/>
      <c r="BT117" s="14"/>
      <c r="BU117" s="14"/>
      <c r="BV117" s="14"/>
      <c r="BW117" s="14"/>
      <c r="BX117" s="14"/>
      <c r="BY117" s="14"/>
      <c r="BZ117" s="14"/>
      <c r="CA117" s="14"/>
      <c r="CB117" s="9"/>
      <c r="CC117" s="14"/>
      <c r="CD117" s="14"/>
      <c r="CE117" s="14"/>
      <c r="CF117" s="14"/>
      <c r="CG117" s="14"/>
      <c r="CH117" s="153"/>
      <c r="CI117" s="14"/>
      <c r="CJ117" s="14"/>
      <c r="CK117" s="14"/>
      <c r="CL117" s="14"/>
      <c r="CM117" s="14"/>
      <c r="CN117" s="9"/>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322"/>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9"/>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9"/>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9"/>
      <c r="LM117" s="14"/>
      <c r="LN117" s="14"/>
      <c r="LO117" s="14"/>
      <c r="LP117" s="14"/>
      <c r="LQ117" s="14"/>
      <c r="LR117" s="14"/>
      <c r="LS117" s="14"/>
      <c r="LT117" s="14"/>
      <c r="LU117" s="14"/>
      <c r="LV117" s="14"/>
      <c r="LW117" s="14"/>
      <c r="LX117" s="14"/>
      <c r="LY117" s="14"/>
      <c r="LZ117" s="14"/>
      <c r="MA117" s="14"/>
      <c r="MB117" s="14"/>
      <c r="MC117" s="14"/>
      <c r="MD117" s="14"/>
      <c r="ME117" s="14"/>
      <c r="MF117" s="9"/>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24">
        <v>0</v>
      </c>
    </row>
    <row r="118" spans="1:403" outlineLevel="1">
      <c r="A118" s="21">
        <f t="shared" si="156"/>
        <v>113</v>
      </c>
      <c r="B118" s="21">
        <f>$A$14</f>
        <v>9</v>
      </c>
      <c r="C118">
        <v>112</v>
      </c>
      <c r="D118" s="144" t="str">
        <f t="shared" ref="D118:D123" si="964">INDEX(i.Region_Desc,$K118,1)</f>
        <v>GSM</v>
      </c>
      <c r="E118" t="b">
        <v>0</v>
      </c>
      <c r="F118" t="b">
        <v>0</v>
      </c>
      <c r="G118" t="b">
        <f>E118</f>
        <v>0</v>
      </c>
      <c r="H118" s="29">
        <v>2</v>
      </c>
      <c r="I118" s="29">
        <v>1</v>
      </c>
      <c r="J118" s="29" t="str">
        <f>""</f>
        <v/>
      </c>
      <c r="K118" s="29">
        <f>d.Region</f>
        <v>2</v>
      </c>
      <c r="L118" s="29">
        <v>2</v>
      </c>
      <c r="M118" s="29">
        <v>2</v>
      </c>
      <c r="N118" s="29">
        <v>3</v>
      </c>
      <c r="O118" s="29">
        <v>1</v>
      </c>
      <c r="P118" s="29">
        <v>1</v>
      </c>
      <c r="Q118" s="29">
        <v>1</v>
      </c>
      <c r="R118" s="29">
        <v>1</v>
      </c>
      <c r="S118" s="29">
        <v>1</v>
      </c>
      <c r="T118" s="29">
        <v>1</v>
      </c>
      <c r="U118" s="218"/>
      <c r="V118" s="218"/>
      <c r="W118" s="29">
        <v>0</v>
      </c>
      <c r="X118" s="218"/>
      <c r="Y118" s="218"/>
      <c r="Z118" s="218"/>
      <c r="AA118" s="218"/>
      <c r="AB118" s="218"/>
      <c r="AC118" s="218"/>
      <c r="AD118" s="218"/>
      <c r="AE118" s="218"/>
      <c r="AF118" s="144">
        <f>INDEX(CHOOSE($N118,DataAutumn!i.AdultDrys,DataWinter!i.AdultDrys,DataSpring!i.AdultDrys),1,$M118)</f>
        <v>3</v>
      </c>
      <c r="AG118" s="5">
        <f t="shared" ref="AG118:AH123" si="965">INDEX(i.FlkStrctr,$M118,AG$7)</f>
        <v>2</v>
      </c>
      <c r="AH118" s="5">
        <f t="shared" si="965"/>
        <v>0</v>
      </c>
      <c r="AI118" s="5">
        <f t="shared" ref="AI118:AI123" si="966">INDEX(i.StdELMan,($K118-1)*12+($M118-1)*3+$N118,AI$7)</f>
        <v>1</v>
      </c>
      <c r="AJ118" s="218"/>
      <c r="AK118" s="218"/>
      <c r="AL118" s="365" t="str">
        <f ca="1">TEXT(LEFT(OFFSET(AL118,-1,0),5)+1,"00000")&amp;MID(OFFSET(AL118,-1,0),6,FIND(" ",OFFSET(AL118,-1,0),7)-5)
&amp; $D118           &amp; " Day"&amp;INDEX(i.DOY,$N118,1)              &amp; IF($IG118=0," FWM","")&amp;IF($IG118=1," MWM","")&amp;IF($IG118=5," Mat","")&amp;IF($IH118=TRUE,"&amp;BBT","    ")
&amp;INDEX(DataMaster!$B$98:$B$103,$Q118,0)    &amp; " WP"&amp;TEXT($LU118*100,"000p")           &amp; " MP"&amp;TEXT($LV118*100,"000p")           &amp; " GP"&amp;TEXT($ME118*100,"000p")
&amp; " (F"&amp;3+COUNTIF($CV118:$CY118,TRUE)&amp;3&amp;"N"&amp;$DM118&amp;$DN118&amp;")"</f>
        <v>00001 DSP_ashley_lw GSM Day204 MWM    all grids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ref="AX118:BC123" si="967">INDEX(i.model_structure,$H118,AX$7)</f>
        <v>0</v>
      </c>
      <c r="AY118" s="5" t="str">
        <f t="shared" si="967"/>
        <v>-</v>
      </c>
      <c r="AZ118" s="5" t="b">
        <f t="shared" si="967"/>
        <v>0</v>
      </c>
      <c r="BA118" s="5" t="b">
        <f t="shared" si="967"/>
        <v>1</v>
      </c>
      <c r="BB118" s="5" t="b">
        <f t="shared" si="967"/>
        <v>1</v>
      </c>
      <c r="BC118" s="144">
        <f t="shared" si="967"/>
        <v>0</v>
      </c>
      <c r="BD118" s="19" t="b">
        <f t="shared" ref="BD118:BD123" ca="1" si="968">OFFSET(BD$5,$B118,0)</f>
        <v>1</v>
      </c>
      <c r="BE118" s="9"/>
      <c r="BF118" s="5" t="str">
        <f t="shared" ref="BF118:BF123" ca="1" si="969">IF($M118&lt;&gt;4,OFFSET(BF$5,$B118,0),1)</f>
        <v>-</v>
      </c>
      <c r="BG118" s="19" t="str">
        <f t="shared" ref="BG118:BI123" ca="1" si="970">OFFSET(BG$5,$B118,0)</f>
        <v>-</v>
      </c>
      <c r="BH118" s="19" t="str">
        <f t="shared" ca="1" si="970"/>
        <v>-</v>
      </c>
      <c r="BI118" s="19" t="str">
        <f t="shared" ca="1" si="970"/>
        <v>-</v>
      </c>
      <c r="BJ118" s="5" t="str">
        <f t="shared" ref="BJ118:BJ123" ca="1" si="971">IF($M118&lt;&gt;4,OFFSET(BJ$5,$B118,0),1)</f>
        <v>-</v>
      </c>
      <c r="BK118" s="19" t="str">
        <f t="shared" ref="BK118:BK123" ca="1" si="972">OFFSET(BK$5,$B118,0)</f>
        <v>-</v>
      </c>
      <c r="BL118" s="5" t="str">
        <f t="shared" ref="BL118:BL123" ca="1" si="973">IF($M118&lt;&gt;4,OFFSET(BL$5,$B118,0),1)</f>
        <v>-</v>
      </c>
      <c r="BM118" s="19" t="str">
        <f t="shared" ref="BM118:BO123" ca="1" si="974">OFFSET(BM$5,$B118,0)</f>
        <v>-</v>
      </c>
      <c r="BN118" s="19" t="str">
        <f t="shared" ca="1" si="974"/>
        <v>-</v>
      </c>
      <c r="BO118" s="19" t="str">
        <f t="shared" ca="1" si="974"/>
        <v>-</v>
      </c>
      <c r="BP118" s="5" t="str">
        <f t="shared" ref="BP118:BP123" ca="1" si="975">IF($M118&lt;&gt;4,OFFSET(BP$5,$B118,0),1)</f>
        <v>-</v>
      </c>
      <c r="BQ118" s="9"/>
      <c r="BR118" s="5" t="b">
        <f t="shared" ref="BR118:BR123" si="976">$J118&lt;0</f>
        <v>0</v>
      </c>
      <c r="BS118" s="5" t="str">
        <f t="shared" ref="BS118:BS123" ca="1" si="977">IF($J118="",BS$14,ABS($J118))</f>
        <v>-</v>
      </c>
      <c r="BT118" s="5" t="str">
        <f t="shared" ref="BT118:CA123" ca="1" si="978">IF($J118="",BT$14,ABS($J118)=BT$7)</f>
        <v>-</v>
      </c>
      <c r="BU118" s="5" t="str">
        <f t="shared" ca="1" si="978"/>
        <v>-</v>
      </c>
      <c r="BV118" s="5" t="str">
        <f t="shared" ca="1" si="978"/>
        <v>-</v>
      </c>
      <c r="BW118" s="5" t="str">
        <f t="shared" ca="1" si="978"/>
        <v>-</v>
      </c>
      <c r="BX118" s="5" t="str">
        <f t="shared" ca="1" si="978"/>
        <v>-</v>
      </c>
      <c r="BY118" s="5" t="str">
        <f t="shared" ca="1" si="978"/>
        <v>-</v>
      </c>
      <c r="BZ118" s="5" t="str">
        <f t="shared" ca="1" si="978"/>
        <v>-</v>
      </c>
      <c r="CA118" s="5" t="str">
        <f t="shared" ca="1" si="978"/>
        <v>-</v>
      </c>
      <c r="CB118" s="9"/>
      <c r="CC118" s="12" t="b">
        <v>1</v>
      </c>
      <c r="CD118" s="12" t="b">
        <v>1</v>
      </c>
      <c r="CE118" s="12" t="b">
        <v>1</v>
      </c>
      <c r="CF118" s="12">
        <v>203</v>
      </c>
      <c r="CG118" s="144" t="b">
        <f>NOT(CE118)</f>
        <v>0</v>
      </c>
      <c r="CH118" s="12" t="s">
        <v>34</v>
      </c>
      <c r="CI118" s="19" t="str">
        <f t="shared" ref="CI118:CM119" ca="1" si="979">OFFSET(CI$5,$B118,0)</f>
        <v>-</v>
      </c>
      <c r="CJ118" s="19" t="str">
        <f t="shared" ca="1" si="979"/>
        <v>-</v>
      </c>
      <c r="CK118" s="19" t="str">
        <f t="shared" ca="1" si="979"/>
        <v>-</v>
      </c>
      <c r="CL118" s="19">
        <f t="shared" ca="1" si="979"/>
        <v>1</v>
      </c>
      <c r="CM118" s="19">
        <f t="shared" ca="1" si="979"/>
        <v>1</v>
      </c>
      <c r="CN118" s="9"/>
      <c r="CO118" s="444">
        <f t="shared" ref="CO118:CQ123" si="980">INDEX(i.UserPeriod0,$AI118,CO$7)</f>
        <v>652</v>
      </c>
      <c r="CP118" s="444">
        <f t="shared" si="980"/>
        <v>686</v>
      </c>
      <c r="CQ118" s="444">
        <f t="shared" si="980"/>
        <v>721</v>
      </c>
      <c r="CR118" s="152">
        <f t="shared" ref="CR118:CT123" si="981">7*INDEX(i.end_joining,1,CR$7+($AI118-1)*3)</f>
        <v>378</v>
      </c>
      <c r="CS118" s="152">
        <f t="shared" si="981"/>
        <v>413</v>
      </c>
      <c r="CT118" s="152">
        <f t="shared" si="981"/>
        <v>448</v>
      </c>
      <c r="CU118" s="19" t="str">
        <f t="shared" ref="CU118:DJ123" ca="1" si="982">OFFSET(CU$5,$B118,0)</f>
        <v>-</v>
      </c>
      <c r="CV118" s="19" t="str">
        <f t="shared" ca="1" si="982"/>
        <v>-</v>
      </c>
      <c r="CW118" s="19" t="str">
        <f t="shared" ca="1" si="982"/>
        <v>-</v>
      </c>
      <c r="CX118" s="19" t="str">
        <f t="shared" ca="1" si="982"/>
        <v>-</v>
      </c>
      <c r="CY118" s="19" t="str">
        <f t="shared" ca="1" si="982"/>
        <v>-</v>
      </c>
      <c r="CZ118" s="19" t="b">
        <f ca="1">OFFSET(CZ$5,$B118,0)</f>
        <v>1</v>
      </c>
      <c r="DA118" s="19">
        <f t="shared" ca="1" si="982"/>
        <v>0</v>
      </c>
      <c r="DB118" s="19">
        <f t="shared" ca="1" si="982"/>
        <v>0</v>
      </c>
      <c r="DC118" s="19">
        <f t="shared" ca="1" si="982"/>
        <v>0</v>
      </c>
      <c r="DD118" s="19">
        <f t="shared" ca="1" si="982"/>
        <v>0</v>
      </c>
      <c r="DE118" s="19">
        <f t="shared" ca="1" si="982"/>
        <v>0</v>
      </c>
      <c r="DF118" s="19">
        <f t="shared" ca="1" si="982"/>
        <v>0</v>
      </c>
      <c r="DG118" s="19">
        <f t="shared" ca="1" si="982"/>
        <v>0</v>
      </c>
      <c r="DH118" s="19">
        <f t="shared" ca="1" si="982"/>
        <v>0</v>
      </c>
      <c r="DI118" s="19">
        <f t="shared" ca="1" si="982"/>
        <v>0</v>
      </c>
      <c r="DJ118" s="19">
        <f t="shared" ca="1" si="982"/>
        <v>0</v>
      </c>
      <c r="DK118" s="19">
        <f t="shared" ref="DK118:ED123" ca="1" si="983">OFFSET(DK$5,$B118,0)</f>
        <v>0</v>
      </c>
      <c r="DL118" s="19">
        <f t="shared" ca="1" si="983"/>
        <v>0</v>
      </c>
      <c r="DM118" s="19">
        <f t="shared" ca="1" si="983"/>
        <v>1</v>
      </c>
      <c r="DN118" s="19">
        <f t="shared" ca="1" si="983"/>
        <v>1</v>
      </c>
      <c r="DO118" s="19">
        <f t="shared" ca="1" si="983"/>
        <v>0</v>
      </c>
      <c r="DP118" s="19" t="str">
        <f t="shared" ca="1" si="983"/>
        <v>-</v>
      </c>
      <c r="DQ118" s="19" t="str">
        <f t="shared" ca="1" si="983"/>
        <v>-</v>
      </c>
      <c r="DR118" s="19" t="str">
        <f t="shared" ca="1" si="983"/>
        <v>-</v>
      </c>
      <c r="DS118" s="19" t="str">
        <f t="shared" ca="1" si="983"/>
        <v>-</v>
      </c>
      <c r="DT118" s="19" t="str">
        <f t="shared" ca="1" si="983"/>
        <v>-</v>
      </c>
      <c r="DU118" s="19">
        <f t="shared" ca="1" si="983"/>
        <v>0</v>
      </c>
      <c r="DV118" s="19" t="str">
        <f t="shared" ca="1" si="983"/>
        <v>-</v>
      </c>
      <c r="DW118" s="19" t="str">
        <f t="shared" ca="1" si="983"/>
        <v>-</v>
      </c>
      <c r="DX118" s="19" t="str">
        <f t="shared" ca="1" si="983"/>
        <v>-</v>
      </c>
      <c r="DY118" s="19" t="str">
        <f t="shared" ca="1" si="983"/>
        <v>-</v>
      </c>
      <c r="DZ118" s="19" t="str">
        <f t="shared" ca="1" si="983"/>
        <v>-</v>
      </c>
      <c r="EA118" s="19" t="str">
        <f t="shared" ca="1" si="983"/>
        <v>-</v>
      </c>
      <c r="EB118" s="19" t="str">
        <f t="shared" ca="1" si="983"/>
        <v>-</v>
      </c>
      <c r="EC118" s="19" t="str">
        <f t="shared" ca="1" si="983"/>
        <v>-</v>
      </c>
      <c r="ED118" s="19">
        <f t="shared" ca="1" si="983"/>
        <v>0</v>
      </c>
      <c r="EE118" s="444">
        <f t="shared" ref="EE118:EF123" si="984">IF(AND($N118=EE$11,$Y118&lt;&gt;0,$AI118=EE$12),INDEX(i.LTWFeedLevels,$Y118,MOD(EE$7-1,7)+1),0)</f>
        <v>0</v>
      </c>
      <c r="EF118" s="444">
        <f t="shared" si="984"/>
        <v>0</v>
      </c>
      <c r="EG118" s="124">
        <f t="shared" ref="EG118:EV123" si="985">IF(AND($K118=EG$9,$N118=EG$11,$AB118=EG$8,$AI118=EG$12,$Y118&lt;&gt;0),INDEX(i.FS_Strategy,$Y118,$AB118),0)</f>
        <v>0</v>
      </c>
      <c r="EH118" s="124">
        <f t="shared" si="985"/>
        <v>0</v>
      </c>
      <c r="EI118" s="124">
        <f t="shared" si="985"/>
        <v>0</v>
      </c>
      <c r="EJ118" s="124">
        <f t="shared" si="985"/>
        <v>0</v>
      </c>
      <c r="EK118" s="124">
        <f t="shared" si="985"/>
        <v>0</v>
      </c>
      <c r="EL118" s="124">
        <f t="shared" si="985"/>
        <v>0</v>
      </c>
      <c r="EM118" s="124">
        <f t="shared" si="985"/>
        <v>0</v>
      </c>
      <c r="EN118" s="124">
        <f t="shared" si="985"/>
        <v>0</v>
      </c>
      <c r="EO118" s="124">
        <f t="shared" si="985"/>
        <v>0</v>
      </c>
      <c r="EP118" s="124">
        <f t="shared" si="985"/>
        <v>0</v>
      </c>
      <c r="EQ118" s="124">
        <f t="shared" si="985"/>
        <v>0</v>
      </c>
      <c r="ER118" s="124">
        <f t="shared" si="985"/>
        <v>0</v>
      </c>
      <c r="ES118" s="124">
        <f t="shared" si="985"/>
        <v>0</v>
      </c>
      <c r="ET118" s="124">
        <f t="shared" si="985"/>
        <v>0</v>
      </c>
      <c r="EU118" s="124">
        <f t="shared" si="985"/>
        <v>0</v>
      </c>
      <c r="EV118" s="124">
        <f t="shared" si="985"/>
        <v>0</v>
      </c>
      <c r="EW118" s="124">
        <f t="shared" ref="EW118:EX123" si="986">IF(AND($K118=EW$9,$N118=EW$11,$AB118=EW$8,$AI118=EW$12,$Y118&lt;&gt;0),INDEX(i.FS_Strategy,$Y118,$AB118),0)</f>
        <v>0</v>
      </c>
      <c r="EX118" s="124">
        <f t="shared" si="986"/>
        <v>0</v>
      </c>
      <c r="EY118" s="554">
        <f t="shared" ref="EY118:FN123" si="987">IF(AND($K118=EY$9,$N118=EY$11,$AB118=EY$8,$AI118=EY$12,$Z118&lt;&gt;0),INDEX(i.FS_Strategy,$Z118,$AB118),0)</f>
        <v>0</v>
      </c>
      <c r="EZ118" s="554">
        <f t="shared" si="987"/>
        <v>0</v>
      </c>
      <c r="FA118" s="554">
        <f t="shared" si="987"/>
        <v>0</v>
      </c>
      <c r="FB118" s="125">
        <f t="shared" si="987"/>
        <v>0</v>
      </c>
      <c r="FC118" s="125">
        <f t="shared" si="987"/>
        <v>0</v>
      </c>
      <c r="FD118" s="125">
        <f t="shared" si="987"/>
        <v>0</v>
      </c>
      <c r="FE118" s="125">
        <f t="shared" si="987"/>
        <v>0</v>
      </c>
      <c r="FF118" s="125">
        <f t="shared" si="987"/>
        <v>0</v>
      </c>
      <c r="FG118" s="125">
        <f t="shared" si="987"/>
        <v>0</v>
      </c>
      <c r="FH118" s="125">
        <f t="shared" si="987"/>
        <v>0</v>
      </c>
      <c r="FI118" s="125">
        <f t="shared" si="987"/>
        <v>0</v>
      </c>
      <c r="FJ118" s="125">
        <f t="shared" si="987"/>
        <v>0</v>
      </c>
      <c r="FK118" s="125">
        <f t="shared" si="987"/>
        <v>0</v>
      </c>
      <c r="FL118" s="125">
        <f t="shared" si="987"/>
        <v>0</v>
      </c>
      <c r="FM118" s="125">
        <f t="shared" si="987"/>
        <v>0</v>
      </c>
      <c r="FN118" s="125">
        <f t="shared" si="987"/>
        <v>0</v>
      </c>
      <c r="FO118" s="124">
        <f t="shared" ref="FO118:GD123" si="988">IF(AND($K118=FO$9,$N118=FO$11,$AB118=FO$8,$AI118=FO$12),INDEX(i.FS_Strategy,$AC118+1,$AB118),0)</f>
        <v>0</v>
      </c>
      <c r="FP118" s="124">
        <f t="shared" si="988"/>
        <v>0</v>
      </c>
      <c r="FQ118" s="124">
        <f t="shared" si="988"/>
        <v>0</v>
      </c>
      <c r="FR118" s="124">
        <f t="shared" si="988"/>
        <v>0</v>
      </c>
      <c r="FS118" s="124">
        <f t="shared" si="988"/>
        <v>0</v>
      </c>
      <c r="FT118" s="124">
        <f t="shared" si="988"/>
        <v>0</v>
      </c>
      <c r="FU118" s="124">
        <f t="shared" si="988"/>
        <v>0</v>
      </c>
      <c r="FV118" s="124">
        <f t="shared" si="988"/>
        <v>0</v>
      </c>
      <c r="FW118" s="124">
        <f t="shared" si="988"/>
        <v>0</v>
      </c>
      <c r="FX118" s="124">
        <f t="shared" si="988"/>
        <v>0</v>
      </c>
      <c r="FY118" s="124">
        <f t="shared" si="988"/>
        <v>0</v>
      </c>
      <c r="FZ118" s="124">
        <f t="shared" si="988"/>
        <v>0</v>
      </c>
      <c r="GA118" s="124">
        <f t="shared" si="988"/>
        <v>0</v>
      </c>
      <c r="GB118" s="124">
        <f t="shared" si="988"/>
        <v>0</v>
      </c>
      <c r="GC118" s="124">
        <f t="shared" si="988"/>
        <v>0</v>
      </c>
      <c r="GD118" s="124">
        <f t="shared" si="988"/>
        <v>0</v>
      </c>
      <c r="GE118" s="124">
        <f t="shared" ref="GE118:GF123" si="989">IF(AND($K118=GE$9,$N118=GE$11,$AB118=GE$8,$AI118=GE$12),INDEX(i.FS_Strategy,$AC118+1,$AB118),0)</f>
        <v>0</v>
      </c>
      <c r="GF118" s="124">
        <f t="shared" si="989"/>
        <v>0</v>
      </c>
      <c r="GG118" s="554">
        <f t="shared" ref="GG118:GI123" si="990">IF(AND($K118=GG$9,$N118=GG$11,$AB118=GG$8),INDEX(i.FS_Strategy,$AD118+1,$AB118),0)</f>
        <v>0</v>
      </c>
      <c r="GH118" s="554">
        <f t="shared" si="990"/>
        <v>0</v>
      </c>
      <c r="GI118" s="554">
        <f t="shared" si="990"/>
        <v>0</v>
      </c>
      <c r="GJ118" s="125">
        <f t="shared" ref="GJ118:GV123" si="991">IF(AND($K118=GJ$9,$N118=GJ$11,$AB118=GJ$8),INDEX(i.FS_Strategy,$AE118+1,$AB118),0)</f>
        <v>0</v>
      </c>
      <c r="GK118" s="125">
        <f t="shared" si="991"/>
        <v>0</v>
      </c>
      <c r="GL118" s="125">
        <f t="shared" si="991"/>
        <v>0</v>
      </c>
      <c r="GM118" s="125">
        <f t="shared" si="991"/>
        <v>0</v>
      </c>
      <c r="GN118" s="125">
        <f t="shared" si="991"/>
        <v>0</v>
      </c>
      <c r="GO118" s="125">
        <f t="shared" si="991"/>
        <v>0</v>
      </c>
      <c r="GP118" s="125">
        <f t="shared" si="991"/>
        <v>0</v>
      </c>
      <c r="GQ118" s="125">
        <f t="shared" si="991"/>
        <v>0</v>
      </c>
      <c r="GR118" s="125">
        <f t="shared" si="991"/>
        <v>0</v>
      </c>
      <c r="GS118" s="125">
        <f t="shared" si="991"/>
        <v>0</v>
      </c>
      <c r="GT118" s="125">
        <f t="shared" si="991"/>
        <v>0</v>
      </c>
      <c r="GU118" s="125">
        <f t="shared" si="991"/>
        <v>0</v>
      </c>
      <c r="GV118" s="125">
        <f t="shared" si="991"/>
        <v>0</v>
      </c>
      <c r="GW118" s="124">
        <f t="shared" ref="GW118:HL123" si="992">IF(AND($K118=GW$9,$N118=GW$11,$AB118=GW$8,$AI118=GW$12),INDEX(i.FS_Strategy,$AC118+1,$AB118),0)</f>
        <v>0</v>
      </c>
      <c r="GX118" s="124">
        <f t="shared" si="992"/>
        <v>0</v>
      </c>
      <c r="GY118" s="124">
        <f t="shared" si="992"/>
        <v>0</v>
      </c>
      <c r="GZ118" s="124">
        <f t="shared" si="992"/>
        <v>0</v>
      </c>
      <c r="HA118" s="124">
        <f t="shared" si="992"/>
        <v>0</v>
      </c>
      <c r="HB118" s="124">
        <f t="shared" si="992"/>
        <v>0</v>
      </c>
      <c r="HC118" s="124">
        <f t="shared" si="992"/>
        <v>0</v>
      </c>
      <c r="HD118" s="124">
        <f t="shared" si="992"/>
        <v>0</v>
      </c>
      <c r="HE118" s="124">
        <f t="shared" si="992"/>
        <v>0</v>
      </c>
      <c r="HF118" s="124">
        <f t="shared" si="992"/>
        <v>0</v>
      </c>
      <c r="HG118" s="124">
        <f t="shared" si="992"/>
        <v>0</v>
      </c>
      <c r="HH118" s="124">
        <f t="shared" si="992"/>
        <v>0</v>
      </c>
      <c r="HI118" s="124">
        <f t="shared" si="992"/>
        <v>0</v>
      </c>
      <c r="HJ118" s="124">
        <f t="shared" si="992"/>
        <v>0</v>
      </c>
      <c r="HK118" s="124">
        <f t="shared" si="992"/>
        <v>0</v>
      </c>
      <c r="HL118" s="124">
        <f t="shared" si="992"/>
        <v>0</v>
      </c>
      <c r="HM118" s="124">
        <f t="shared" ref="HM118:HN123" si="993">IF(AND($K118=HM$9,$N118=HM$11,$AB118=HM$8,$AI118=HM$12),INDEX(i.FS_Strategy,$AC118+1,$AB118),0)</f>
        <v>0</v>
      </c>
      <c r="HN118" s="124">
        <f t="shared" si="993"/>
        <v>0</v>
      </c>
      <c r="HO118" s="554">
        <f t="shared" ref="HO118:HQ123" si="994">IF(AND($K118=HO$9,$N118=HO$11,$AB118=HO$8),INDEX(i.FS_Strategy,$AD118+1,$AB118),0)</f>
        <v>0</v>
      </c>
      <c r="HP118" s="554">
        <f t="shared" si="994"/>
        <v>0</v>
      </c>
      <c r="HQ118" s="554">
        <f t="shared" si="994"/>
        <v>0</v>
      </c>
      <c r="HR118" s="125">
        <f t="shared" ref="HR118:ID123" si="995">IF(AND($K118=HR$9,$N118=HR$11,$AB118=HR$8),INDEX(i.FS_Strategy,$AE118+1,$AB118),0)</f>
        <v>0</v>
      </c>
      <c r="HS118" s="125">
        <f t="shared" si="995"/>
        <v>0</v>
      </c>
      <c r="HT118" s="125">
        <f t="shared" si="995"/>
        <v>0</v>
      </c>
      <c r="HU118" s="125">
        <f t="shared" si="995"/>
        <v>0</v>
      </c>
      <c r="HV118" s="125">
        <f t="shared" si="995"/>
        <v>0</v>
      </c>
      <c r="HW118" s="125">
        <f t="shared" si="995"/>
        <v>0</v>
      </c>
      <c r="HX118" s="125">
        <f t="shared" si="995"/>
        <v>0</v>
      </c>
      <c r="HY118" s="125">
        <f t="shared" si="995"/>
        <v>0</v>
      </c>
      <c r="HZ118" s="125">
        <f t="shared" si="995"/>
        <v>0</v>
      </c>
      <c r="IA118" s="125">
        <f t="shared" si="995"/>
        <v>0</v>
      </c>
      <c r="IB118" s="125">
        <f t="shared" si="995"/>
        <v>0</v>
      </c>
      <c r="IC118" s="125">
        <f t="shared" si="995"/>
        <v>0</v>
      </c>
      <c r="ID118" s="125">
        <f t="shared" si="995"/>
        <v>0</v>
      </c>
      <c r="IE118" s="5">
        <f t="shared" ref="IE118:IE123" si="996">INDEX(i.TOL,$N118,IE$7)</f>
        <v>67</v>
      </c>
      <c r="IF118" s="9"/>
      <c r="IG118" s="5">
        <f t="shared" ref="IG118:IJ123" si="997">INDEX(i.FlkStrctr,$M118,IG$7)</f>
        <v>1</v>
      </c>
      <c r="IH118" s="5" t="b">
        <f t="shared" si="997"/>
        <v>0</v>
      </c>
      <c r="II118" s="19">
        <f t="shared" ref="II118:II123" ca="1" si="998">OFFSET(II$5,$B118,0)</f>
        <v>0</v>
      </c>
      <c r="IJ118" s="5">
        <f t="shared" si="997"/>
        <v>55</v>
      </c>
      <c r="IK118" s="5" cm="1">
        <f t="array" ref="IK118">INDEX(i.pi_yatf,$X118+1,IK$7)</f>
        <v>1</v>
      </c>
      <c r="IL118" s="19">
        <f t="shared" ref="IL118:JI123" ca="1" si="999">OFFSET(IL$5,$B118,0)</f>
        <v>0</v>
      </c>
      <c r="IM118" s="19">
        <f t="shared" ca="1" si="999"/>
        <v>0</v>
      </c>
      <c r="IN118" s="19">
        <f t="shared" ca="1" si="999"/>
        <v>0</v>
      </c>
      <c r="IO118" s="19">
        <f t="shared" ca="1" si="999"/>
        <v>0</v>
      </c>
      <c r="IP118" s="19">
        <f t="shared" ca="1" si="999"/>
        <v>0</v>
      </c>
      <c r="IQ118" s="19">
        <f t="shared" ca="1" si="999"/>
        <v>0</v>
      </c>
      <c r="IR118" s="19">
        <f t="shared" ca="1" si="999"/>
        <v>0</v>
      </c>
      <c r="IS118" s="19">
        <f t="shared" ca="1" si="999"/>
        <v>0</v>
      </c>
      <c r="IT118" s="19">
        <f t="shared" ca="1" si="999"/>
        <v>0</v>
      </c>
      <c r="IU118" s="19">
        <f t="shared" ca="1" si="999"/>
        <v>0</v>
      </c>
      <c r="IV118" s="19">
        <f t="shared" ca="1" si="999"/>
        <v>0</v>
      </c>
      <c r="IW118" s="19">
        <f t="shared" ca="1" si="999"/>
        <v>0</v>
      </c>
      <c r="IX118" s="19">
        <f t="shared" ca="1" si="999"/>
        <v>0</v>
      </c>
      <c r="IY118" s="19">
        <f t="shared" ca="1" si="999"/>
        <v>0</v>
      </c>
      <c r="IZ118" s="19">
        <f t="shared" ca="1" si="999"/>
        <v>0</v>
      </c>
      <c r="JA118" s="19">
        <f t="shared" ca="1" si="999"/>
        <v>0</v>
      </c>
      <c r="JB118" s="19">
        <f t="shared" ca="1" si="999"/>
        <v>0</v>
      </c>
      <c r="JC118" s="19">
        <f t="shared" ca="1" si="999"/>
        <v>0</v>
      </c>
      <c r="JD118" s="19">
        <f t="shared" ca="1" si="999"/>
        <v>0</v>
      </c>
      <c r="JE118" s="19">
        <f t="shared" ca="1" si="999"/>
        <v>0</v>
      </c>
      <c r="JF118" s="19">
        <f t="shared" ca="1" si="999"/>
        <v>0</v>
      </c>
      <c r="JG118" s="19">
        <f t="shared" ca="1" si="999"/>
        <v>1</v>
      </c>
      <c r="JH118" s="19">
        <f t="shared" ca="1" si="999"/>
        <v>0</v>
      </c>
      <c r="JI118" s="19">
        <f t="shared" ca="1" si="999"/>
        <v>1</v>
      </c>
      <c r="JJ118" s="9"/>
      <c r="JK118" s="5" t="b">
        <f t="shared" ref="JK118:JK123" ca="1" si="1000">IF($L118&lt;&gt;0,INDEX(i.cropgraze_inc,$L118,JK$7),OFFSET(JK$5,$B118,0))</f>
        <v>0</v>
      </c>
      <c r="JL118" s="5" t="b">
        <f t="shared" ref="JL118:JN123" si="1001">($N118=JL$11)</f>
        <v>0</v>
      </c>
      <c r="JM118" s="5" t="b">
        <f t="shared" si="1001"/>
        <v>0</v>
      </c>
      <c r="JN118" s="5" t="b">
        <f t="shared" si="1001"/>
        <v>1</v>
      </c>
      <c r="JO118" s="144">
        <f t="shared" ref="JO118:JP123" si="1002">$O118</f>
        <v>1</v>
      </c>
      <c r="JP118" s="144">
        <f t="shared" si="1002"/>
        <v>1</v>
      </c>
      <c r="JQ118" s="5" t="b">
        <f t="shared" ref="JQ118:JT123" si="1003">INDEX(i_dryman,($AF118-1)*4+INDEX(i.StdELMan,($K118-1)*12+($M118-1)*3+$N118,JQ$8),JQ$7)</f>
        <v>0</v>
      </c>
      <c r="JR118" s="5" t="b">
        <f t="shared" si="1003"/>
        <v>1</v>
      </c>
      <c r="JS118" s="5" t="b">
        <f t="shared" si="1003"/>
        <v>1</v>
      </c>
      <c r="JT118" s="5" t="b">
        <f t="shared" si="1003"/>
        <v>0</v>
      </c>
      <c r="JU118" s="5">
        <f t="shared" ref="JU118:JV123" si="1004">INDEX(i_dryman,($AF118-1)*4+INDEX(i.StdELMan,($K118-1)*12+($M118-1)*3+$N118,JU$8),JU$7+$M118-1)</f>
        <v>1</v>
      </c>
      <c r="JV118" s="5">
        <f t="shared" si="1004"/>
        <v>0</v>
      </c>
      <c r="JW118" s="5" t="b">
        <f t="shared" ref="JW118:JW123" si="1005">AND(INDEX(i_dryman,($AF118-1)*4+INDEX(i.StdELMan,($K118-1)*12+($M118-1)*3+$N118,JW$8),JW$7),($JP118&gt;0))</f>
        <v>0</v>
      </c>
      <c r="JX118" s="5" t="str" cm="1">
        <f t="array" aca="1" ref="JX118" ca="1">IF(OR(JY118:KF118&lt;&gt;"-"),TRUE,"-")</f>
        <v>-</v>
      </c>
      <c r="JY118" s="19" t="str">
        <f t="shared" ref="JY118:KF123" ca="1" si="1006">OFFSET(JY$5,$B118,0)</f>
        <v>-</v>
      </c>
      <c r="JZ118" s="19" t="str">
        <f t="shared" ca="1" si="1006"/>
        <v>-</v>
      </c>
      <c r="KA118" s="19" t="str">
        <f t="shared" ca="1" si="1006"/>
        <v>-</v>
      </c>
      <c r="KB118" s="19" t="str">
        <f t="shared" ca="1" si="1006"/>
        <v>-</v>
      </c>
      <c r="KC118" s="19" t="str">
        <f t="shared" ca="1" si="1006"/>
        <v>-</v>
      </c>
      <c r="KD118" s="19" t="str">
        <f t="shared" ca="1" si="1006"/>
        <v>-</v>
      </c>
      <c r="KE118" s="19" t="str">
        <f t="shared" ca="1" si="1006"/>
        <v>-</v>
      </c>
      <c r="KF118" s="19" t="str">
        <f t="shared" ca="1" si="1006"/>
        <v>-</v>
      </c>
      <c r="KG118" s="5" t="b">
        <f t="array" aca="1" ref="KG118" ca="1">IF(OR(KH118:KN118&lt;&gt;"-"),TRUE,"-")</f>
        <v>1</v>
      </c>
      <c r="KH118" s="19">
        <f t="shared" ref="KH118:KQ123" ca="1" si="1007">OFFSET(KH$5,$B118,0)</f>
        <v>0</v>
      </c>
      <c r="KI118" s="19" t="str">
        <f t="shared" ca="1" si="1007"/>
        <v>-</v>
      </c>
      <c r="KJ118" s="19">
        <f t="shared" ca="1" si="1007"/>
        <v>999999</v>
      </c>
      <c r="KK118" s="19">
        <f t="shared" ca="1" si="1007"/>
        <v>999999</v>
      </c>
      <c r="KL118" s="19">
        <f t="shared" ca="1" si="1007"/>
        <v>999999</v>
      </c>
      <c r="KM118" s="19">
        <f t="shared" ca="1" si="1007"/>
        <v>999999</v>
      </c>
      <c r="KN118" s="19">
        <f t="shared" ca="1" si="1007"/>
        <v>999999</v>
      </c>
      <c r="KO118" s="19" t="str">
        <f t="shared" ca="1" si="1007"/>
        <v>-</v>
      </c>
      <c r="KP118" s="19" t="str">
        <f ca="1">OFFSET(KP$5,$B118,0)</f>
        <v>-</v>
      </c>
      <c r="KQ118" s="19" t="str">
        <f ca="1">OFFSET(KQ$5,$B118,0)</f>
        <v>-</v>
      </c>
      <c r="KR118" s="19" t="b">
        <f t="shared" ref="KR118:KS123" ca="1" si="1008">OFFSET(KR$5,$B118,0)</f>
        <v>1</v>
      </c>
      <c r="KS118" s="19">
        <f t="shared" ca="1" si="1008"/>
        <v>0</v>
      </c>
      <c r="KT118" s="5" t="str">
        <f t="shared" ref="KT118:KW123" si="1009">INDEX(i.FlkStrctr,$M118,KT$7)</f>
        <v>-</v>
      </c>
      <c r="KU118" s="5" t="str">
        <f t="shared" si="1009"/>
        <v>-</v>
      </c>
      <c r="KV118" s="5" t="str">
        <f t="shared" si="1009"/>
        <v>-</v>
      </c>
      <c r="KW118" s="5" t="str">
        <f t="shared" si="1009"/>
        <v>-</v>
      </c>
      <c r="KX118" s="19" t="str">
        <f t="shared" ref="KX118:LM123" ca="1" si="1010">OFFSET(KX$5,$B118,0)</f>
        <v>-</v>
      </c>
      <c r="KY118" s="19" t="str">
        <f t="shared" ca="1" si="1010"/>
        <v>-</v>
      </c>
      <c r="KZ118" s="19" t="str">
        <f t="shared" ca="1" si="1010"/>
        <v>-</v>
      </c>
      <c r="LA118" s="19" t="str">
        <f t="shared" ca="1" si="1010"/>
        <v>-</v>
      </c>
      <c r="LB118" s="19" t="str">
        <f t="shared" ca="1" si="1010"/>
        <v>-</v>
      </c>
      <c r="LC118" s="19" t="str">
        <f t="shared" ca="1" si="1010"/>
        <v>-</v>
      </c>
      <c r="LD118" s="19" t="str">
        <f t="shared" ca="1" si="1010"/>
        <v>-</v>
      </c>
      <c r="LE118" s="5" t="str">
        <f t="shared" ref="LE118:LJ123" si="1011">INDEX(i.FlkStrctr,$M118,LE$7)</f>
        <v>-</v>
      </c>
      <c r="LF118" s="5">
        <f t="shared" si="1011"/>
        <v>500</v>
      </c>
      <c r="LG118" s="5">
        <f t="shared" si="1011"/>
        <v>500</v>
      </c>
      <c r="LH118" s="5" t="str">
        <f t="shared" si="1011"/>
        <v>-</v>
      </c>
      <c r="LI118" s="5" t="str">
        <f>INDEX(i.FlkStrctr,$M118,LI$7)</f>
        <v>-</v>
      </c>
      <c r="LJ118" s="5" t="str">
        <f t="shared" si="1011"/>
        <v>-</v>
      </c>
      <c r="LK118" s="5">
        <f t="shared" ref="LK118:LK123" si="1012">INDEX(i.conservation,$W118+1,$N118)</f>
        <v>1</v>
      </c>
      <c r="LL118" s="9"/>
      <c r="LM118" s="19">
        <f t="shared" ca="1" si="1010"/>
        <v>70</v>
      </c>
      <c r="LN118" s="19">
        <f t="shared" ref="LN118:LP123" ca="1" si="1013">OFFSET(LN$5,$B118,0)</f>
        <v>50</v>
      </c>
      <c r="LO118" s="19">
        <f t="shared" ca="1" si="1013"/>
        <v>80</v>
      </c>
      <c r="LP118" s="19">
        <f t="shared" ca="1" si="1013"/>
        <v>50</v>
      </c>
      <c r="LQ118" s="5" t="b" cm="1">
        <f t="array" ref="LQ118">INDEX(i.meatgrid,$Q118,LQ$7)</f>
        <v>1</v>
      </c>
      <c r="LR118" s="5" t="b" cm="1">
        <f t="array" ref="LR118">INDEX(i.meatgrid,$Q118,LR$7)</f>
        <v>0</v>
      </c>
      <c r="LS118" s="5" t="str" cm="1">
        <f t="array" ref="LS118">INDEX(i.meatgrid,$Q118,LS$7)</f>
        <v>-</v>
      </c>
      <c r="LT118" s="5" t="str" cm="1">
        <f t="array" ref="LT118">INDEX(i.meatgrid,$Q118,LT$7)</f>
        <v>-</v>
      </c>
      <c r="LU118" s="5">
        <f t="shared" ref="LU118:LU123" si="1014">INDEX(i.WoolPrices,$R118,LU$7)</f>
        <v>1</v>
      </c>
      <c r="LV118" s="5">
        <f t="shared" ref="LV118:LV123" si="1015">INDEX(i.MeatPrices,$S118,LV$7)</f>
        <v>1</v>
      </c>
      <c r="LW118" s="5" cm="1">
        <f t="array" ref="LW118">INDEX(i.meatgrid,$Q118,LW$7)</f>
        <v>1</v>
      </c>
      <c r="LX118" s="5" cm="1">
        <f t="array" ref="LX118">INDEX(i.meatgrid,$Q118,LX$7)</f>
        <v>1</v>
      </c>
      <c r="LY118" s="5" cm="1">
        <f t="array" ref="LY118">INDEX(i.meatgrid,$Q118,LY$7)</f>
        <v>1</v>
      </c>
      <c r="LZ118" s="5" cm="1">
        <f t="array" ref="LZ118">INDEX(i.meatgrid,$Q118,LZ$7)</f>
        <v>0</v>
      </c>
      <c r="MA118" s="5" cm="1">
        <f t="array" ref="MA118">INDEX(i.meatgrid,$Q118,MA$7)</f>
        <v>1</v>
      </c>
      <c r="MB118" s="5" cm="1">
        <f t="array" ref="MB118">INDEX(i.meatgrid,$Q118,MB$7)</f>
        <v>1</v>
      </c>
      <c r="MC118" s="5" cm="1">
        <f t="array" ref="MC118">INDEX(i.meatgrid,$Q118,MC$7)</f>
        <v>1</v>
      </c>
      <c r="MD118" s="5" cm="1">
        <f t="array" ref="MD118">INDEX(i.meatgrid,$Q118,MD$7)</f>
        <v>1</v>
      </c>
      <c r="ME118" s="5">
        <f t="shared" ref="ME118:ME123" si="1016">INDEX(i.GrainPrices,$T118,ME$7)</f>
        <v>1</v>
      </c>
      <c r="MF118" s="9"/>
      <c r="MG118" s="19" t="b">
        <f t="shared" ref="MG118:MV123" ca="1" si="1017">OFFSET(MG$5,$B118,0)</f>
        <v>0</v>
      </c>
      <c r="MH118" s="19" t="b">
        <f t="shared" ca="1" si="1017"/>
        <v>0</v>
      </c>
      <c r="MI118" s="19">
        <f t="shared" ca="1" si="1017"/>
        <v>1</v>
      </c>
      <c r="MJ118" s="19">
        <f t="shared" ca="1" si="1017"/>
        <v>0.75</v>
      </c>
      <c r="MK118" s="19">
        <f t="shared" ca="1" si="1017"/>
        <v>0.75</v>
      </c>
      <c r="ML118" s="19">
        <f t="shared" ca="1" si="1017"/>
        <v>0.8</v>
      </c>
      <c r="MM118" s="19">
        <f t="shared" ca="1" si="1017"/>
        <v>0.82499999999999996</v>
      </c>
      <c r="MN118" s="19">
        <f t="shared" ca="1" si="1017"/>
        <v>0.875</v>
      </c>
      <c r="MO118" s="19">
        <f t="shared" ca="1" si="1017"/>
        <v>0.9</v>
      </c>
      <c r="MP118" s="19">
        <f t="shared" ca="1" si="1017"/>
        <v>1</v>
      </c>
      <c r="MQ118" s="19">
        <f t="shared" ca="1" si="1017"/>
        <v>0.875</v>
      </c>
      <c r="MR118" s="19" t="b">
        <f t="shared" ca="1" si="1017"/>
        <v>1</v>
      </c>
      <c r="MS118" s="19">
        <f t="shared" ca="1" si="1017"/>
        <v>74.989999999999995</v>
      </c>
      <c r="MT118" s="19" t="str">
        <f t="shared" ca="1" si="1017"/>
        <v>-</v>
      </c>
      <c r="MU118" s="19" t="str">
        <f t="shared" ca="1" si="1017"/>
        <v>-</v>
      </c>
      <c r="MV118" s="19" t="str">
        <f t="shared" ca="1" si="1017"/>
        <v>-</v>
      </c>
      <c r="MW118" s="19" t="str">
        <f t="shared" ref="MW118:OL123" ca="1" si="1018">OFFSET(MW$5,$B118,0)</f>
        <v>-</v>
      </c>
      <c r="MX118" s="19" t="str">
        <f t="shared" ca="1" si="1018"/>
        <v>-</v>
      </c>
      <c r="MY118" s="19" t="str">
        <f t="shared" ca="1" si="1018"/>
        <v>-</v>
      </c>
      <c r="MZ118" s="19" t="str">
        <f t="shared" ca="1" si="1018"/>
        <v>-</v>
      </c>
      <c r="NA118" s="19">
        <f t="shared" ca="1" si="1018"/>
        <v>36.99</v>
      </c>
      <c r="NB118" s="19">
        <f t="shared" ca="1" si="1018"/>
        <v>36.99</v>
      </c>
      <c r="NC118" s="19" t="str">
        <f t="shared" ca="1" si="1018"/>
        <v>-</v>
      </c>
      <c r="ND118" s="19" t="str">
        <f t="shared" ca="1" si="1018"/>
        <v>-</v>
      </c>
      <c r="NE118" s="19" t="str">
        <f t="shared" ca="1" si="1018"/>
        <v>-</v>
      </c>
      <c r="NF118" s="19" t="str">
        <f t="shared" ca="1" si="1018"/>
        <v>-</v>
      </c>
      <c r="NG118" s="19" t="str">
        <f t="shared" ca="1" si="1018"/>
        <v>-</v>
      </c>
      <c r="NH118" s="19">
        <f t="shared" ca="1" si="1018"/>
        <v>49.99</v>
      </c>
      <c r="NI118" s="19">
        <f t="shared" ca="1" si="1018"/>
        <v>49.99</v>
      </c>
      <c r="NJ118" s="19">
        <f t="shared" ca="1" si="1018"/>
        <v>49.99</v>
      </c>
      <c r="NK118" s="19">
        <f t="shared" ca="1" si="1018"/>
        <v>49.99</v>
      </c>
      <c r="NL118" s="19">
        <f t="shared" ca="1" si="1018"/>
        <v>49.99</v>
      </c>
      <c r="NM118" s="19">
        <f t="shared" ca="1" si="1018"/>
        <v>49.99</v>
      </c>
      <c r="NN118" s="19">
        <f t="shared" ca="1" si="1018"/>
        <v>49.99</v>
      </c>
      <c r="NO118" s="19">
        <f t="shared" ca="1" si="1018"/>
        <v>49.99</v>
      </c>
      <c r="NP118" s="19">
        <f t="shared" ca="1" si="1018"/>
        <v>412.99</v>
      </c>
      <c r="NQ118" s="19">
        <f t="shared" ca="1" si="1018"/>
        <v>412.99</v>
      </c>
      <c r="NR118" s="19" t="str">
        <f t="shared" ca="1" si="1018"/>
        <v>-</v>
      </c>
      <c r="NS118" s="19" t="str">
        <f t="shared" ca="1" si="1018"/>
        <v>-</v>
      </c>
      <c r="NT118" s="19" t="str">
        <f t="shared" ca="1" si="1018"/>
        <v>-</v>
      </c>
      <c r="NU118" s="19" t="str">
        <f t="shared" ca="1" si="1018"/>
        <v>-</v>
      </c>
      <c r="NV118" s="19" t="str">
        <f t="shared" ca="1" si="1018"/>
        <v>-</v>
      </c>
      <c r="NW118" s="19">
        <f t="shared" ca="1" si="1018"/>
        <v>6.8900000000000006</v>
      </c>
      <c r="NX118" s="19">
        <f t="shared" ca="1" si="1018"/>
        <v>6.8900000000000006</v>
      </c>
      <c r="NY118" s="19">
        <f t="shared" ca="1" si="1018"/>
        <v>6.8900000000000006</v>
      </c>
      <c r="NZ118" s="19">
        <f t="shared" ca="1" si="1018"/>
        <v>6.8900000000000006</v>
      </c>
      <c r="OA118" s="19">
        <f t="shared" ca="1" si="1018"/>
        <v>6.8900000000000006</v>
      </c>
      <c r="OB118" s="19">
        <f t="shared" ca="1" si="1018"/>
        <v>6.8900000000000006</v>
      </c>
      <c r="OC118" s="19">
        <f t="shared" ca="1" si="1018"/>
        <v>6.8900000000000006</v>
      </c>
      <c r="OD118" s="19">
        <f t="shared" ca="1" si="1018"/>
        <v>6.8900000000000006</v>
      </c>
      <c r="OE118" s="19">
        <f t="shared" ca="1" si="1018"/>
        <v>346.99</v>
      </c>
      <c r="OF118" s="19">
        <f t="shared" ca="1" si="1018"/>
        <v>346.99</v>
      </c>
      <c r="OG118" s="19" t="str">
        <f t="shared" ca="1" si="1018"/>
        <v>-</v>
      </c>
      <c r="OH118" s="19" t="str">
        <f t="shared" ca="1" si="1018"/>
        <v>-</v>
      </c>
      <c r="OI118" s="19" t="str">
        <f t="shared" ca="1" si="1018"/>
        <v>-</v>
      </c>
      <c r="OJ118" s="19" t="str">
        <f t="shared" ca="1" si="1018"/>
        <v>-</v>
      </c>
      <c r="OK118" s="19" t="str">
        <f t="shared" ca="1" si="1018"/>
        <v>-</v>
      </c>
      <c r="OL118" s="19">
        <f t="shared" ca="1" si="1018"/>
        <v>0</v>
      </c>
      <c r="OM118" s="24">
        <v>0</v>
      </c>
    </row>
    <row r="119" spans="1:403" outlineLevel="1">
      <c r="A119" s="21">
        <f t="shared" si="156"/>
        <v>114</v>
      </c>
      <c r="B119" s="21">
        <f>$A$24</f>
        <v>19</v>
      </c>
      <c r="C119">
        <v>112</v>
      </c>
      <c r="D119" s="144" t="str">
        <f t="shared" ca="1" si="964"/>
        <v>GSM</v>
      </c>
      <c r="E119" t="b">
        <v>0</v>
      </c>
      <c r="F119" t="b">
        <v>0</v>
      </c>
      <c r="G119" t="b">
        <f t="shared" ref="G119:G123" si="1019">E119</f>
        <v>0</v>
      </c>
      <c r="H119" s="237">
        <f t="shared" ref="H119:L123" ca="1" si="1020">OFFSET(H119,-1,0)</f>
        <v>2</v>
      </c>
      <c r="I119" s="237">
        <f t="shared" ca="1" si="1020"/>
        <v>1</v>
      </c>
      <c r="J119" s="237" t="str">
        <f t="shared" ca="1" si="1020"/>
        <v/>
      </c>
      <c r="K119" s="237">
        <f t="shared" ca="1" si="1020"/>
        <v>2</v>
      </c>
      <c r="L119" s="237">
        <f t="shared" ca="1" si="1020"/>
        <v>2</v>
      </c>
      <c r="M119" s="182">
        <f t="array" aca="1" ref="M119" ca="1">MAX(M$22,MOD(M118+1*AND(N119:$V119=N$22:$V$22),M$23+1))</f>
        <v>2</v>
      </c>
      <c r="N119" s="182">
        <f t="array" aca="1" ref="N119" ca="1">MAX(N$22,MOD(N118+1*AND(O119:$V119=O$22:$V$22),N$23+1))</f>
        <v>3</v>
      </c>
      <c r="O119" s="237">
        <f ca="1">OFFSET(O119,-1,0)</f>
        <v>1</v>
      </c>
      <c r="P119" s="182">
        <f t="array" ref="P119">MAX(P$22,MOD(P118+1*AND(R119:$V119=R$22:$V$22),P$23+1))</f>
        <v>2</v>
      </c>
      <c r="Q119" s="29">
        <v>3</v>
      </c>
      <c r="R119" s="29">
        <v>1</v>
      </c>
      <c r="S119" s="29">
        <v>1</v>
      </c>
      <c r="T119" s="29">
        <v>1</v>
      </c>
      <c r="U119" s="218"/>
      <c r="V119" s="218"/>
      <c r="W119" s="182">
        <f t="array" ref="W119">MAX(W$22,MOD(W118+1*AND(R119:$V119=R$22:$V$22),W$23+1))</f>
        <v>0</v>
      </c>
      <c r="X119" s="218"/>
      <c r="Y119" s="218"/>
      <c r="Z119" s="218"/>
      <c r="AA119" s="218"/>
      <c r="AB119" s="218"/>
      <c r="AC119" s="218"/>
      <c r="AD119" s="218"/>
      <c r="AE119" s="218"/>
      <c r="AF119" s="144">
        <f ca="1">INDEX(CHOOSE($N119,DataAutumn!i.AdultDrys,DataWinter!i.AdultDrys,DataSpring!i.AdultDrys),1,$M119)</f>
        <v>3</v>
      </c>
      <c r="AG119" s="5">
        <f t="shared" ca="1" si="965"/>
        <v>2</v>
      </c>
      <c r="AH119" s="5">
        <f t="shared" ca="1" si="965"/>
        <v>0</v>
      </c>
      <c r="AI119" s="5">
        <f t="shared" ca="1" si="966"/>
        <v>1</v>
      </c>
      <c r="AJ119" s="218"/>
      <c r="AK119" s="218"/>
      <c r="AL119" s="366" t="str">
        <f ca="1">TEXT(LEFT(OFFSET(AL119,-1,0),5)+1,"00000")&amp;MID(OFFSET(AL119,-1,0),6,FIND(" ",OFFSET(AL119,-1,0),7)-5)
&amp; $D119           &amp; " Day"&amp;INDEX(i.DOY,$N119,1)              &amp; IF($IG119=0," FWM","")&amp;IF($IG119=1," MWM","")&amp;IF($IG119=5," Mat","")&amp;IF($IH119=TRUE,"&amp;BBT","    ")
&amp;INDEX(DataMaster!$B$98:$B$103,$Q119,0)    &amp; " WP"&amp;TEXT($LU119*100,"000p")           &amp; " MP"&amp;TEXT($LV119*100,"000p")           &amp; " GP"&amp;TEXT($ME119*100,"000p")
&amp; " (F"&amp;3+COUNTIF($CV119:$CY119,TRUE)&amp;3&amp;"N"&amp;$DM119&amp;$DN119&amp;")"</f>
        <v>00002 DSP_ashley_lw GSM Day204 MWM    No export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67"/>
        <v>0</v>
      </c>
      <c r="AY119" s="5" t="str">
        <f t="shared" ca="1" si="967"/>
        <v>-</v>
      </c>
      <c r="AZ119" s="5" t="b">
        <f t="shared" ca="1" si="967"/>
        <v>0</v>
      </c>
      <c r="BA119" s="5" t="b">
        <f t="shared" ca="1" si="967"/>
        <v>1</v>
      </c>
      <c r="BB119" s="5" t="b">
        <f t="shared" ca="1" si="967"/>
        <v>1</v>
      </c>
      <c r="BC119" s="144">
        <f t="shared" ca="1" si="967"/>
        <v>0</v>
      </c>
      <c r="BD119" s="19" t="b">
        <f t="shared" ca="1" si="968"/>
        <v>1</v>
      </c>
      <c r="BE119" s="9"/>
      <c r="BF119" s="5" t="str">
        <f t="shared" ca="1" si="969"/>
        <v>-</v>
      </c>
      <c r="BG119" s="19" t="str">
        <f t="shared" ca="1" si="970"/>
        <v>-</v>
      </c>
      <c r="BH119" s="19" t="str">
        <f t="shared" ca="1" si="970"/>
        <v>-</v>
      </c>
      <c r="BI119" s="19" t="str">
        <f t="shared" ca="1" si="970"/>
        <v>-</v>
      </c>
      <c r="BJ119" s="5" t="str">
        <f t="shared" ca="1" si="971"/>
        <v>-</v>
      </c>
      <c r="BK119" s="19" t="str">
        <f t="shared" ca="1" si="972"/>
        <v>-</v>
      </c>
      <c r="BL119" s="5" t="str">
        <f t="shared" ca="1" si="973"/>
        <v>-</v>
      </c>
      <c r="BM119" s="19" t="str">
        <f t="shared" ca="1" si="974"/>
        <v>-</v>
      </c>
      <c r="BN119" s="19" t="str">
        <f t="shared" ca="1" si="974"/>
        <v>-</v>
      </c>
      <c r="BO119" s="19" t="str">
        <f t="shared" ca="1" si="974"/>
        <v>-</v>
      </c>
      <c r="BP119" s="5" t="str">
        <f t="shared" ca="1" si="975"/>
        <v>-</v>
      </c>
      <c r="BQ119" s="9"/>
      <c r="BR119" s="5" t="b">
        <f t="shared" ca="1" si="976"/>
        <v>0</v>
      </c>
      <c r="BS119" s="5" t="str">
        <f t="shared" ca="1" si="977"/>
        <v>-</v>
      </c>
      <c r="BT119" s="5" t="str">
        <f t="shared" ca="1" si="978"/>
        <v>-</v>
      </c>
      <c r="BU119" s="5" t="str">
        <f t="shared" ca="1" si="978"/>
        <v>-</v>
      </c>
      <c r="BV119" s="5" t="str">
        <f t="shared" ca="1" si="978"/>
        <v>-</v>
      </c>
      <c r="BW119" s="5" t="str">
        <f t="shared" ca="1" si="978"/>
        <v>-</v>
      </c>
      <c r="BX119" s="5" t="str">
        <f t="shared" ca="1" si="978"/>
        <v>-</v>
      </c>
      <c r="BY119" s="5" t="str">
        <f t="shared" ca="1" si="978"/>
        <v>-</v>
      </c>
      <c r="BZ119" s="5" t="str">
        <f t="shared" ca="1" si="978"/>
        <v>-</v>
      </c>
      <c r="CA119" s="5" t="str">
        <f t="shared" ca="1" si="978"/>
        <v>-</v>
      </c>
      <c r="CB119" s="9"/>
      <c r="CC119" s="237" t="b">
        <f ca="1">OFFSET(CC119,-1,0)</f>
        <v>1</v>
      </c>
      <c r="CD119" s="237" t="b">
        <f ca="1">OFFSET(CD119,-1,0)</f>
        <v>1</v>
      </c>
      <c r="CE119" s="237" t="b">
        <f ca="1">OFFSET(CE119,-1,0)</f>
        <v>1</v>
      </c>
      <c r="CF119" s="12">
        <v>203</v>
      </c>
      <c r="CG119" s="144" t="b">
        <f ca="1">NOT(CE119)</f>
        <v>0</v>
      </c>
      <c r="CH119" s="12" t="s">
        <v>34</v>
      </c>
      <c r="CI119" s="19" t="str">
        <f t="shared" ca="1" si="979"/>
        <v>-</v>
      </c>
      <c r="CJ119" s="19" t="str">
        <f t="shared" ca="1" si="979"/>
        <v>-</v>
      </c>
      <c r="CK119" s="19" t="str">
        <f t="shared" ca="1" si="979"/>
        <v>-</v>
      </c>
      <c r="CL119" s="19">
        <f t="shared" ca="1" si="979"/>
        <v>1</v>
      </c>
      <c r="CM119" s="19">
        <f t="shared" ca="1" si="979"/>
        <v>1</v>
      </c>
      <c r="CN119" s="9"/>
      <c r="CO119" s="444">
        <f t="shared" ca="1" si="980"/>
        <v>652</v>
      </c>
      <c r="CP119" s="444">
        <f t="shared" ca="1" si="980"/>
        <v>686</v>
      </c>
      <c r="CQ119" s="444">
        <f t="shared" ca="1" si="980"/>
        <v>721</v>
      </c>
      <c r="CR119" s="152">
        <f t="shared" ca="1" si="981"/>
        <v>378</v>
      </c>
      <c r="CS119" s="152">
        <f t="shared" ca="1" si="981"/>
        <v>413</v>
      </c>
      <c r="CT119" s="152">
        <f t="shared" ca="1" si="981"/>
        <v>448</v>
      </c>
      <c r="CU119" s="19" t="str">
        <f t="shared" ca="1" si="982"/>
        <v>-</v>
      </c>
      <c r="CV119" s="19" t="str">
        <f t="shared" ca="1" si="982"/>
        <v>-</v>
      </c>
      <c r="CW119" s="19" t="str">
        <f t="shared" ca="1" si="982"/>
        <v>-</v>
      </c>
      <c r="CX119" s="19" t="str">
        <f t="shared" ca="1" si="982"/>
        <v>-</v>
      </c>
      <c r="CY119" s="19" t="str">
        <f t="shared" ca="1" si="982"/>
        <v>-</v>
      </c>
      <c r="CZ119" s="19" t="b">
        <f ca="1">OFFSET(CZ$5,$B119,0)</f>
        <v>1</v>
      </c>
      <c r="DA119" s="19">
        <f t="shared" ca="1" si="982"/>
        <v>0</v>
      </c>
      <c r="DB119" s="19">
        <f t="shared" ca="1" si="982"/>
        <v>0</v>
      </c>
      <c r="DC119" s="19">
        <f t="shared" ca="1" si="982"/>
        <v>0</v>
      </c>
      <c r="DD119" s="19">
        <f t="shared" ca="1" si="982"/>
        <v>0</v>
      </c>
      <c r="DE119" s="19">
        <f t="shared" ca="1" si="982"/>
        <v>0</v>
      </c>
      <c r="DF119" s="19">
        <f t="shared" ca="1" si="982"/>
        <v>0</v>
      </c>
      <c r="DG119" s="19">
        <f t="shared" ca="1" si="982"/>
        <v>0</v>
      </c>
      <c r="DH119" s="19">
        <f t="shared" ca="1" si="982"/>
        <v>0</v>
      </c>
      <c r="DI119" s="19">
        <f t="shared" ca="1" si="982"/>
        <v>0</v>
      </c>
      <c r="DJ119" s="19">
        <f t="shared" ca="1" si="982"/>
        <v>0</v>
      </c>
      <c r="DK119" s="19">
        <f t="shared" ca="1" si="983"/>
        <v>0</v>
      </c>
      <c r="DL119" s="19">
        <f t="shared" ca="1" si="983"/>
        <v>0</v>
      </c>
      <c r="DM119" s="19">
        <f t="shared" ca="1" si="983"/>
        <v>1</v>
      </c>
      <c r="DN119" s="19">
        <f t="shared" ca="1" si="983"/>
        <v>1</v>
      </c>
      <c r="DO119" s="19">
        <f t="shared" ca="1" si="983"/>
        <v>0</v>
      </c>
      <c r="DP119" s="19" t="str">
        <f t="shared" ca="1" si="983"/>
        <v>-</v>
      </c>
      <c r="DQ119" s="19" t="str">
        <f t="shared" ca="1" si="983"/>
        <v>-</v>
      </c>
      <c r="DR119" s="19" t="str">
        <f t="shared" ca="1" si="983"/>
        <v>-</v>
      </c>
      <c r="DS119" s="19" t="str">
        <f t="shared" ca="1" si="983"/>
        <v>-</v>
      </c>
      <c r="DT119" s="19" t="str">
        <f t="shared" ca="1" si="983"/>
        <v>-</v>
      </c>
      <c r="DU119" s="19">
        <f t="shared" ca="1" si="983"/>
        <v>0</v>
      </c>
      <c r="DV119" s="19" t="str">
        <f t="shared" ca="1" si="983"/>
        <v>-</v>
      </c>
      <c r="DW119" s="19" t="str">
        <f t="shared" ca="1" si="983"/>
        <v>-</v>
      </c>
      <c r="DX119" s="19" t="str">
        <f t="shared" ca="1" si="983"/>
        <v>-</v>
      </c>
      <c r="DY119" s="19" t="str">
        <f t="shared" ca="1" si="983"/>
        <v>-</v>
      </c>
      <c r="DZ119" s="19" t="str">
        <f t="shared" ca="1" si="983"/>
        <v>-</v>
      </c>
      <c r="EA119" s="19" t="str">
        <f t="shared" ca="1" si="983"/>
        <v>-</v>
      </c>
      <c r="EB119" s="19" t="str">
        <f t="shared" ca="1" si="983"/>
        <v>-</v>
      </c>
      <c r="EC119" s="19" t="str">
        <f t="shared" ca="1" si="983"/>
        <v>-</v>
      </c>
      <c r="ED119" s="19">
        <f t="shared" ca="1" si="983"/>
        <v>0</v>
      </c>
      <c r="EE119" s="444">
        <f t="shared" ca="1" si="984"/>
        <v>0</v>
      </c>
      <c r="EF119" s="444">
        <f t="shared" ca="1" si="984"/>
        <v>0</v>
      </c>
      <c r="EG119" s="124">
        <f t="shared" ca="1" si="985"/>
        <v>0</v>
      </c>
      <c r="EH119" s="124">
        <f t="shared" ca="1" si="985"/>
        <v>0</v>
      </c>
      <c r="EI119" s="124">
        <f t="shared" ca="1" si="985"/>
        <v>0</v>
      </c>
      <c r="EJ119" s="124">
        <f t="shared" ca="1" si="985"/>
        <v>0</v>
      </c>
      <c r="EK119" s="124">
        <f t="shared" ca="1" si="985"/>
        <v>0</v>
      </c>
      <c r="EL119" s="124">
        <f t="shared" ca="1" si="985"/>
        <v>0</v>
      </c>
      <c r="EM119" s="124">
        <f t="shared" ca="1" si="985"/>
        <v>0</v>
      </c>
      <c r="EN119" s="124">
        <f t="shared" ca="1" si="985"/>
        <v>0</v>
      </c>
      <c r="EO119" s="124">
        <f t="shared" ca="1" si="985"/>
        <v>0</v>
      </c>
      <c r="EP119" s="124">
        <f t="shared" ca="1" si="985"/>
        <v>0</v>
      </c>
      <c r="EQ119" s="124">
        <f t="shared" ca="1" si="985"/>
        <v>0</v>
      </c>
      <c r="ER119" s="124">
        <f t="shared" ca="1" si="985"/>
        <v>0</v>
      </c>
      <c r="ES119" s="124">
        <f t="shared" ca="1" si="985"/>
        <v>0</v>
      </c>
      <c r="ET119" s="124">
        <f t="shared" ca="1" si="985"/>
        <v>0</v>
      </c>
      <c r="EU119" s="124">
        <f t="shared" ca="1" si="985"/>
        <v>0</v>
      </c>
      <c r="EV119" s="124">
        <f t="shared" ca="1" si="985"/>
        <v>0</v>
      </c>
      <c r="EW119" s="124">
        <f t="shared" ca="1" si="986"/>
        <v>0</v>
      </c>
      <c r="EX119" s="124">
        <f t="shared" ca="1" si="986"/>
        <v>0</v>
      </c>
      <c r="EY119" s="554">
        <f t="shared" ca="1" si="987"/>
        <v>0</v>
      </c>
      <c r="EZ119" s="554">
        <f t="shared" ca="1" si="987"/>
        <v>0</v>
      </c>
      <c r="FA119" s="554">
        <f t="shared" ca="1" si="987"/>
        <v>0</v>
      </c>
      <c r="FB119" s="125">
        <f t="shared" ca="1" si="987"/>
        <v>0</v>
      </c>
      <c r="FC119" s="125">
        <f t="shared" ca="1" si="987"/>
        <v>0</v>
      </c>
      <c r="FD119" s="125">
        <f t="shared" ca="1" si="987"/>
        <v>0</v>
      </c>
      <c r="FE119" s="125">
        <f t="shared" ca="1" si="987"/>
        <v>0</v>
      </c>
      <c r="FF119" s="125">
        <f t="shared" ca="1" si="987"/>
        <v>0</v>
      </c>
      <c r="FG119" s="125">
        <f t="shared" ca="1" si="987"/>
        <v>0</v>
      </c>
      <c r="FH119" s="125">
        <f t="shared" ca="1" si="987"/>
        <v>0</v>
      </c>
      <c r="FI119" s="125">
        <f t="shared" ca="1" si="987"/>
        <v>0</v>
      </c>
      <c r="FJ119" s="125">
        <f t="shared" ca="1" si="987"/>
        <v>0</v>
      </c>
      <c r="FK119" s="125">
        <f t="shared" ca="1" si="987"/>
        <v>0</v>
      </c>
      <c r="FL119" s="125">
        <f t="shared" ca="1" si="987"/>
        <v>0</v>
      </c>
      <c r="FM119" s="125">
        <f t="shared" ca="1" si="987"/>
        <v>0</v>
      </c>
      <c r="FN119" s="125">
        <f t="shared" ca="1" si="987"/>
        <v>0</v>
      </c>
      <c r="FO119" s="124">
        <f t="shared" ca="1" si="988"/>
        <v>0</v>
      </c>
      <c r="FP119" s="124">
        <f t="shared" ca="1" si="988"/>
        <v>0</v>
      </c>
      <c r="FQ119" s="124">
        <f t="shared" ca="1" si="988"/>
        <v>0</v>
      </c>
      <c r="FR119" s="124">
        <f t="shared" ca="1" si="988"/>
        <v>0</v>
      </c>
      <c r="FS119" s="124">
        <f t="shared" ca="1" si="988"/>
        <v>0</v>
      </c>
      <c r="FT119" s="124">
        <f t="shared" ca="1" si="988"/>
        <v>0</v>
      </c>
      <c r="FU119" s="124">
        <f t="shared" ca="1" si="988"/>
        <v>0</v>
      </c>
      <c r="FV119" s="124">
        <f t="shared" ca="1" si="988"/>
        <v>0</v>
      </c>
      <c r="FW119" s="124">
        <f t="shared" ca="1" si="988"/>
        <v>0</v>
      </c>
      <c r="FX119" s="124">
        <f t="shared" ca="1" si="988"/>
        <v>0</v>
      </c>
      <c r="FY119" s="124">
        <f t="shared" ca="1" si="988"/>
        <v>0</v>
      </c>
      <c r="FZ119" s="124">
        <f t="shared" ca="1" si="988"/>
        <v>0</v>
      </c>
      <c r="GA119" s="124">
        <f t="shared" ca="1" si="988"/>
        <v>0</v>
      </c>
      <c r="GB119" s="124">
        <f t="shared" ca="1" si="988"/>
        <v>0</v>
      </c>
      <c r="GC119" s="124">
        <f t="shared" ca="1" si="988"/>
        <v>0</v>
      </c>
      <c r="GD119" s="124">
        <f t="shared" ca="1" si="988"/>
        <v>0</v>
      </c>
      <c r="GE119" s="124">
        <f t="shared" ca="1" si="989"/>
        <v>0</v>
      </c>
      <c r="GF119" s="124">
        <f t="shared" ca="1" si="989"/>
        <v>0</v>
      </c>
      <c r="GG119" s="554">
        <f t="shared" ca="1" si="990"/>
        <v>0</v>
      </c>
      <c r="GH119" s="554">
        <f t="shared" ca="1" si="990"/>
        <v>0</v>
      </c>
      <c r="GI119" s="554">
        <f t="shared" ca="1" si="990"/>
        <v>0</v>
      </c>
      <c r="GJ119" s="125">
        <f t="shared" ca="1" si="991"/>
        <v>0</v>
      </c>
      <c r="GK119" s="125">
        <f t="shared" ca="1" si="991"/>
        <v>0</v>
      </c>
      <c r="GL119" s="125">
        <f t="shared" ca="1" si="991"/>
        <v>0</v>
      </c>
      <c r="GM119" s="125">
        <f t="shared" ca="1" si="991"/>
        <v>0</v>
      </c>
      <c r="GN119" s="125">
        <f t="shared" ca="1" si="991"/>
        <v>0</v>
      </c>
      <c r="GO119" s="125">
        <f t="shared" ca="1" si="991"/>
        <v>0</v>
      </c>
      <c r="GP119" s="125">
        <f t="shared" ca="1" si="991"/>
        <v>0</v>
      </c>
      <c r="GQ119" s="125">
        <f t="shared" ca="1" si="991"/>
        <v>0</v>
      </c>
      <c r="GR119" s="125">
        <f t="shared" ca="1" si="991"/>
        <v>0</v>
      </c>
      <c r="GS119" s="125">
        <f t="shared" ca="1" si="991"/>
        <v>0</v>
      </c>
      <c r="GT119" s="125">
        <f t="shared" ca="1" si="991"/>
        <v>0</v>
      </c>
      <c r="GU119" s="125">
        <f t="shared" ca="1" si="991"/>
        <v>0</v>
      </c>
      <c r="GV119" s="125">
        <f t="shared" ca="1" si="991"/>
        <v>0</v>
      </c>
      <c r="GW119" s="124">
        <f t="shared" ca="1" si="992"/>
        <v>0</v>
      </c>
      <c r="GX119" s="124">
        <f t="shared" ca="1" si="992"/>
        <v>0</v>
      </c>
      <c r="GY119" s="124">
        <f t="shared" ca="1" si="992"/>
        <v>0</v>
      </c>
      <c r="GZ119" s="124">
        <f t="shared" ca="1" si="992"/>
        <v>0</v>
      </c>
      <c r="HA119" s="124">
        <f t="shared" ca="1" si="992"/>
        <v>0</v>
      </c>
      <c r="HB119" s="124">
        <f t="shared" ca="1" si="992"/>
        <v>0</v>
      </c>
      <c r="HC119" s="124">
        <f t="shared" ca="1" si="992"/>
        <v>0</v>
      </c>
      <c r="HD119" s="124">
        <f t="shared" ca="1" si="992"/>
        <v>0</v>
      </c>
      <c r="HE119" s="124">
        <f t="shared" ca="1" si="992"/>
        <v>0</v>
      </c>
      <c r="HF119" s="124">
        <f t="shared" ca="1" si="992"/>
        <v>0</v>
      </c>
      <c r="HG119" s="124">
        <f t="shared" ca="1" si="992"/>
        <v>0</v>
      </c>
      <c r="HH119" s="124">
        <f t="shared" ca="1" si="992"/>
        <v>0</v>
      </c>
      <c r="HI119" s="124">
        <f t="shared" ca="1" si="992"/>
        <v>0</v>
      </c>
      <c r="HJ119" s="124">
        <f t="shared" ca="1" si="992"/>
        <v>0</v>
      </c>
      <c r="HK119" s="124">
        <f t="shared" ca="1" si="992"/>
        <v>0</v>
      </c>
      <c r="HL119" s="124">
        <f t="shared" ca="1" si="992"/>
        <v>0</v>
      </c>
      <c r="HM119" s="124">
        <f t="shared" ca="1" si="993"/>
        <v>0</v>
      </c>
      <c r="HN119" s="124">
        <f t="shared" ca="1" si="993"/>
        <v>0</v>
      </c>
      <c r="HO119" s="554">
        <f t="shared" ca="1" si="994"/>
        <v>0</v>
      </c>
      <c r="HP119" s="554">
        <f t="shared" ca="1" si="994"/>
        <v>0</v>
      </c>
      <c r="HQ119" s="554">
        <f t="shared" ca="1" si="994"/>
        <v>0</v>
      </c>
      <c r="HR119" s="125">
        <f t="shared" ca="1" si="995"/>
        <v>0</v>
      </c>
      <c r="HS119" s="125">
        <f t="shared" ca="1" si="995"/>
        <v>0</v>
      </c>
      <c r="HT119" s="125">
        <f t="shared" ca="1" si="995"/>
        <v>0</v>
      </c>
      <c r="HU119" s="125">
        <f t="shared" ca="1" si="995"/>
        <v>0</v>
      </c>
      <c r="HV119" s="125">
        <f t="shared" ca="1" si="995"/>
        <v>0</v>
      </c>
      <c r="HW119" s="125">
        <f t="shared" ca="1" si="995"/>
        <v>0</v>
      </c>
      <c r="HX119" s="125">
        <f t="shared" ca="1" si="995"/>
        <v>0</v>
      </c>
      <c r="HY119" s="125">
        <f t="shared" ca="1" si="995"/>
        <v>0</v>
      </c>
      <c r="HZ119" s="125">
        <f t="shared" ca="1" si="995"/>
        <v>0</v>
      </c>
      <c r="IA119" s="125">
        <f t="shared" ca="1" si="995"/>
        <v>0</v>
      </c>
      <c r="IB119" s="125">
        <f t="shared" ca="1" si="995"/>
        <v>0</v>
      </c>
      <c r="IC119" s="125">
        <f t="shared" ca="1" si="995"/>
        <v>0</v>
      </c>
      <c r="ID119" s="125">
        <f t="shared" ca="1" si="995"/>
        <v>0</v>
      </c>
      <c r="IE119" s="5">
        <f t="shared" ca="1" si="996"/>
        <v>67</v>
      </c>
      <c r="IF119" s="9"/>
      <c r="IG119" s="5">
        <f t="shared" ca="1" si="997"/>
        <v>1</v>
      </c>
      <c r="IH119" s="5" t="b">
        <f t="shared" ca="1" si="997"/>
        <v>0</v>
      </c>
      <c r="II119" s="19">
        <f t="shared" ca="1" si="998"/>
        <v>0</v>
      </c>
      <c r="IJ119" s="5">
        <f t="shared" ca="1" si="997"/>
        <v>55</v>
      </c>
      <c r="IK119" s="5" cm="1">
        <f t="array" ref="IK119">INDEX(i.pi_yatf,$X119+1,IK$7)</f>
        <v>1</v>
      </c>
      <c r="IL119" s="19">
        <f t="shared" ca="1" si="999"/>
        <v>0</v>
      </c>
      <c r="IM119" s="19">
        <f t="shared" ca="1" si="999"/>
        <v>0</v>
      </c>
      <c r="IN119" s="19">
        <f t="shared" ca="1" si="999"/>
        <v>0</v>
      </c>
      <c r="IO119" s="19">
        <f t="shared" ca="1" si="999"/>
        <v>0</v>
      </c>
      <c r="IP119" s="19">
        <f t="shared" ca="1" si="999"/>
        <v>0</v>
      </c>
      <c r="IQ119" s="19">
        <f t="shared" ca="1" si="999"/>
        <v>0</v>
      </c>
      <c r="IR119" s="19">
        <f t="shared" ca="1" si="999"/>
        <v>0</v>
      </c>
      <c r="IS119" s="19">
        <f t="shared" ca="1" si="999"/>
        <v>0</v>
      </c>
      <c r="IT119" s="19">
        <f t="shared" ca="1" si="999"/>
        <v>0</v>
      </c>
      <c r="IU119" s="19">
        <f t="shared" ca="1" si="999"/>
        <v>0</v>
      </c>
      <c r="IV119" s="19">
        <f t="shared" ca="1" si="999"/>
        <v>0</v>
      </c>
      <c r="IW119" s="19">
        <f t="shared" ca="1" si="999"/>
        <v>0</v>
      </c>
      <c r="IX119" s="19">
        <f t="shared" ca="1" si="999"/>
        <v>0</v>
      </c>
      <c r="IY119" s="19">
        <f t="shared" ca="1" si="999"/>
        <v>0</v>
      </c>
      <c r="IZ119" s="19">
        <f t="shared" ca="1" si="999"/>
        <v>0</v>
      </c>
      <c r="JA119" s="19">
        <f t="shared" ca="1" si="999"/>
        <v>0</v>
      </c>
      <c r="JB119" s="19">
        <f t="shared" ca="1" si="999"/>
        <v>0</v>
      </c>
      <c r="JC119" s="19">
        <f t="shared" ca="1" si="999"/>
        <v>0</v>
      </c>
      <c r="JD119" s="19">
        <f t="shared" ca="1" si="999"/>
        <v>0</v>
      </c>
      <c r="JE119" s="19">
        <f t="shared" ca="1" si="999"/>
        <v>0</v>
      </c>
      <c r="JF119" s="19">
        <f t="shared" ca="1" si="999"/>
        <v>0</v>
      </c>
      <c r="JG119" s="19">
        <f t="shared" ca="1" si="999"/>
        <v>1</v>
      </c>
      <c r="JH119" s="19">
        <f t="shared" ca="1" si="999"/>
        <v>0</v>
      </c>
      <c r="JI119" s="19">
        <f t="shared" ca="1" si="999"/>
        <v>1</v>
      </c>
      <c r="JJ119" s="9"/>
      <c r="JK119" s="5" t="b">
        <f t="shared" ca="1" si="1000"/>
        <v>0</v>
      </c>
      <c r="JL119" s="5" t="b">
        <f t="shared" ca="1" si="1001"/>
        <v>0</v>
      </c>
      <c r="JM119" s="5" t="b">
        <f t="shared" ca="1" si="1001"/>
        <v>0</v>
      </c>
      <c r="JN119" s="5" t="b">
        <f t="shared" ca="1" si="1001"/>
        <v>1</v>
      </c>
      <c r="JO119" s="144">
        <f t="shared" ca="1" si="1002"/>
        <v>1</v>
      </c>
      <c r="JP119" s="144">
        <f t="shared" ca="1" si="1002"/>
        <v>1</v>
      </c>
      <c r="JQ119" s="5" t="b">
        <f t="shared" ca="1" si="1003"/>
        <v>0</v>
      </c>
      <c r="JR119" s="5" t="b">
        <f t="shared" ca="1" si="1003"/>
        <v>1</v>
      </c>
      <c r="JS119" s="5" t="b">
        <f t="shared" ca="1" si="1003"/>
        <v>1</v>
      </c>
      <c r="JT119" s="5" t="b">
        <f t="shared" ca="1" si="1003"/>
        <v>0</v>
      </c>
      <c r="JU119" s="5">
        <f t="shared" ca="1" si="1004"/>
        <v>1</v>
      </c>
      <c r="JV119" s="5">
        <f t="shared" ca="1" si="1004"/>
        <v>0</v>
      </c>
      <c r="JW119" s="5" t="b">
        <f t="shared" ca="1" si="1005"/>
        <v>0</v>
      </c>
      <c r="JX119" s="5" t="str" cm="1">
        <f t="array" aca="1" ref="JX119" ca="1">IF(OR(JY119:KF119&lt;&gt;"-"),TRUE,"-")</f>
        <v>-</v>
      </c>
      <c r="JY119" s="19" t="str">
        <f t="shared" ca="1" si="1006"/>
        <v>-</v>
      </c>
      <c r="JZ119" s="19" t="str">
        <f t="shared" ca="1" si="1006"/>
        <v>-</v>
      </c>
      <c r="KA119" s="19" t="str">
        <f t="shared" ca="1" si="1006"/>
        <v>-</v>
      </c>
      <c r="KB119" s="19" t="str">
        <f t="shared" ca="1" si="1006"/>
        <v>-</v>
      </c>
      <c r="KC119" s="19" t="str">
        <f t="shared" ca="1" si="1006"/>
        <v>-</v>
      </c>
      <c r="KD119" s="19" t="str">
        <f t="shared" ca="1" si="1006"/>
        <v>-</v>
      </c>
      <c r="KE119" s="19" t="str">
        <f t="shared" ca="1" si="1006"/>
        <v>-</v>
      </c>
      <c r="KF119" s="19" t="str">
        <f t="shared" ca="1" si="1006"/>
        <v>-</v>
      </c>
      <c r="KG119" s="5" t="b">
        <f t="array" aca="1" ref="KG119" ca="1">IF(OR(KH119:KN119&lt;&gt;"-"),TRUE,"-")</f>
        <v>1</v>
      </c>
      <c r="KH119" s="19">
        <f t="shared" ca="1" si="1007"/>
        <v>0</v>
      </c>
      <c r="KI119" s="19" t="str">
        <f t="shared" ca="1" si="1007"/>
        <v>-</v>
      </c>
      <c r="KJ119" s="19">
        <f t="shared" ca="1" si="1007"/>
        <v>999999</v>
      </c>
      <c r="KK119" s="19">
        <f t="shared" ca="1" si="1007"/>
        <v>999999</v>
      </c>
      <c r="KL119" s="19">
        <f t="shared" ca="1" si="1007"/>
        <v>999999</v>
      </c>
      <c r="KM119" s="19">
        <f t="shared" ca="1" si="1007"/>
        <v>999999</v>
      </c>
      <c r="KN119" s="19">
        <f t="shared" ca="1" si="1007"/>
        <v>999999</v>
      </c>
      <c r="KO119" s="19" t="str">
        <f t="shared" ca="1" si="1007"/>
        <v>-</v>
      </c>
      <c r="KP119" s="19" t="str">
        <f ca="1">OFFSET(KP$5,$B119,0)</f>
        <v>-</v>
      </c>
      <c r="KQ119" s="19" t="str">
        <f ca="1">OFFSET(KQ$5,$B119,0)</f>
        <v>-</v>
      </c>
      <c r="KR119" s="19" t="b">
        <f t="shared" ca="1" si="1008"/>
        <v>1</v>
      </c>
      <c r="KS119" s="19">
        <f t="shared" ca="1" si="1008"/>
        <v>0</v>
      </c>
      <c r="KT119" s="5" t="str">
        <f t="shared" ca="1" si="1009"/>
        <v>-</v>
      </c>
      <c r="KU119" s="5" t="str">
        <f t="shared" ca="1" si="1009"/>
        <v>-</v>
      </c>
      <c r="KV119" s="5" t="str">
        <f t="shared" ca="1" si="1009"/>
        <v>-</v>
      </c>
      <c r="KW119" s="5" t="str">
        <f t="shared" ca="1" si="1009"/>
        <v>-</v>
      </c>
      <c r="KX119" s="19" t="str">
        <f t="shared" ca="1" si="1010"/>
        <v>-</v>
      </c>
      <c r="KY119" s="19" t="str">
        <f t="shared" ca="1" si="1010"/>
        <v>-</v>
      </c>
      <c r="KZ119" s="19" t="str">
        <f t="shared" ca="1" si="1010"/>
        <v>-</v>
      </c>
      <c r="LA119" s="19" t="str">
        <f t="shared" ca="1" si="1010"/>
        <v>-</v>
      </c>
      <c r="LB119" s="19" t="str">
        <f t="shared" ca="1" si="1010"/>
        <v>-</v>
      </c>
      <c r="LC119" s="19" t="str">
        <f t="shared" ca="1" si="1010"/>
        <v>-</v>
      </c>
      <c r="LD119" s="19" t="str">
        <f t="shared" ca="1" si="1010"/>
        <v>-</v>
      </c>
      <c r="LE119" s="5" t="str">
        <f t="shared" ca="1" si="1011"/>
        <v>-</v>
      </c>
      <c r="LF119" s="5">
        <f t="shared" ca="1" si="1011"/>
        <v>500</v>
      </c>
      <c r="LG119" s="5">
        <f t="shared" ca="1" si="1011"/>
        <v>500</v>
      </c>
      <c r="LH119" s="5" t="str">
        <f t="shared" ca="1" si="1011"/>
        <v>-</v>
      </c>
      <c r="LI119" s="5" t="str">
        <f t="shared" ca="1" si="1011"/>
        <v>-</v>
      </c>
      <c r="LJ119" s="5" t="str">
        <f t="shared" ca="1" si="1011"/>
        <v>-</v>
      </c>
      <c r="LK119" s="5">
        <f t="shared" ca="1" si="1012"/>
        <v>1</v>
      </c>
      <c r="LL119" s="9"/>
      <c r="LM119" s="19">
        <f t="shared" ca="1" si="1010"/>
        <v>70</v>
      </c>
      <c r="LN119" s="19">
        <f t="shared" ca="1" si="1013"/>
        <v>50</v>
      </c>
      <c r="LO119" s="19">
        <f t="shared" ca="1" si="1013"/>
        <v>80</v>
      </c>
      <c r="LP119" s="19">
        <f t="shared" ca="1" si="1013"/>
        <v>50</v>
      </c>
      <c r="LQ119" s="5" t="b" cm="1">
        <f t="array" ref="LQ119">INDEX(i.meatgrid,$Q119,LQ$7)</f>
        <v>1</v>
      </c>
      <c r="LR119" s="5" t="b" cm="1">
        <f t="array" ref="LR119">INDEX(i.meatgrid,$Q119,LR$7)</f>
        <v>0</v>
      </c>
      <c r="LS119" s="5" t="str" cm="1">
        <f t="array" ref="LS119">INDEX(i.meatgrid,$Q119,LS$7)</f>
        <v>-</v>
      </c>
      <c r="LT119" s="5" t="str" cm="1">
        <f t="array" ref="LT119">INDEX(i.meatgrid,$Q119,LT$7)</f>
        <v>-</v>
      </c>
      <c r="LU119" s="5">
        <f t="shared" si="1014"/>
        <v>1</v>
      </c>
      <c r="LV119" s="5">
        <f t="shared" si="1015"/>
        <v>1</v>
      </c>
      <c r="LW119" s="5" cm="1">
        <f t="array" ref="LW119">INDEX(i.meatgrid,$Q119,LW$7)</f>
        <v>1</v>
      </c>
      <c r="LX119" s="5" cm="1">
        <f t="array" ref="LX119">INDEX(i.meatgrid,$Q119,LX$7)</f>
        <v>1</v>
      </c>
      <c r="LY119" s="5" cm="1">
        <f t="array" ref="LY119">INDEX(i.meatgrid,$Q119,LY$7)</f>
        <v>1</v>
      </c>
      <c r="LZ119" s="5" cm="1">
        <f t="array" ref="LZ119">INDEX(i.meatgrid,$Q119,LZ$7)</f>
        <v>0</v>
      </c>
      <c r="MA119" s="5" cm="1">
        <f t="array" ref="MA119">INDEX(i.meatgrid,$Q119,MA$7)</f>
        <v>0</v>
      </c>
      <c r="MB119" s="5" cm="1">
        <f t="array" ref="MB119">INDEX(i.meatgrid,$Q119,MB$7)</f>
        <v>1</v>
      </c>
      <c r="MC119" s="5" cm="1">
        <f t="array" ref="MC119">INDEX(i.meatgrid,$Q119,MC$7)</f>
        <v>1</v>
      </c>
      <c r="MD119" s="5" cm="1">
        <f t="array" ref="MD119">INDEX(i.meatgrid,$Q119,MD$7)</f>
        <v>1</v>
      </c>
      <c r="ME119" s="5">
        <f t="shared" si="1016"/>
        <v>1</v>
      </c>
      <c r="MF119" s="9"/>
      <c r="MG119" s="19" t="b">
        <f t="shared" ca="1" si="1017"/>
        <v>0</v>
      </c>
      <c r="MH119" s="19" t="b">
        <f t="shared" ca="1" si="1017"/>
        <v>0</v>
      </c>
      <c r="MI119" s="19">
        <f t="shared" ca="1" si="1017"/>
        <v>1</v>
      </c>
      <c r="MJ119" s="19">
        <f t="shared" ca="1" si="1017"/>
        <v>0.75</v>
      </c>
      <c r="MK119" s="19">
        <f t="shared" ca="1" si="1017"/>
        <v>0.75</v>
      </c>
      <c r="ML119" s="19">
        <f t="shared" ca="1" si="1017"/>
        <v>0.8</v>
      </c>
      <c r="MM119" s="19">
        <f t="shared" ca="1" si="1017"/>
        <v>0.82499999999999996</v>
      </c>
      <c r="MN119" s="19">
        <f t="shared" ca="1" si="1017"/>
        <v>0.875</v>
      </c>
      <c r="MO119" s="19">
        <f t="shared" ca="1" si="1017"/>
        <v>0.9</v>
      </c>
      <c r="MP119" s="19">
        <f t="shared" ca="1" si="1017"/>
        <v>1</v>
      </c>
      <c r="MQ119" s="19">
        <f t="shared" ca="1" si="1017"/>
        <v>0.875</v>
      </c>
      <c r="MR119" s="19" t="b">
        <f t="shared" ca="1" si="1017"/>
        <v>1</v>
      </c>
      <c r="MS119" s="19">
        <f t="shared" ca="1" si="1017"/>
        <v>74.989999999999995</v>
      </c>
      <c r="MT119" s="19" t="str">
        <f t="shared" ca="1" si="1017"/>
        <v>-</v>
      </c>
      <c r="MU119" s="19" t="str">
        <f t="shared" ca="1" si="1017"/>
        <v>-</v>
      </c>
      <c r="MV119" s="19" t="str">
        <f t="shared" ca="1" si="1017"/>
        <v>-</v>
      </c>
      <c r="MW119" s="19" t="str">
        <f t="shared" ca="1" si="1018"/>
        <v>-</v>
      </c>
      <c r="MX119" s="19" t="str">
        <f t="shared" ca="1" si="1018"/>
        <v>-</v>
      </c>
      <c r="MY119" s="19" t="str">
        <f t="shared" ca="1" si="1018"/>
        <v>-</v>
      </c>
      <c r="MZ119" s="19" t="str">
        <f t="shared" ca="1" si="1018"/>
        <v>-</v>
      </c>
      <c r="NA119" s="19">
        <f t="shared" ca="1" si="1018"/>
        <v>36.99</v>
      </c>
      <c r="NB119" s="19">
        <f t="shared" ca="1" si="1018"/>
        <v>36.99</v>
      </c>
      <c r="NC119" s="19" t="str">
        <f t="shared" ca="1" si="1018"/>
        <v>-</v>
      </c>
      <c r="ND119" s="19" t="str">
        <f t="shared" ca="1" si="1018"/>
        <v>-</v>
      </c>
      <c r="NE119" s="19" t="str">
        <f t="shared" ca="1" si="1018"/>
        <v>-</v>
      </c>
      <c r="NF119" s="19" t="str">
        <f t="shared" ca="1" si="1018"/>
        <v>-</v>
      </c>
      <c r="NG119" s="19" t="str">
        <f t="shared" ca="1" si="1018"/>
        <v>-</v>
      </c>
      <c r="NH119" s="19">
        <f t="shared" ca="1" si="1018"/>
        <v>49.99</v>
      </c>
      <c r="NI119" s="19">
        <f t="shared" ca="1" si="1018"/>
        <v>49.99</v>
      </c>
      <c r="NJ119" s="19">
        <f t="shared" ca="1" si="1018"/>
        <v>49.99</v>
      </c>
      <c r="NK119" s="19">
        <f t="shared" ca="1" si="1018"/>
        <v>49.99</v>
      </c>
      <c r="NL119" s="19">
        <f t="shared" ca="1" si="1018"/>
        <v>49.99</v>
      </c>
      <c r="NM119" s="19">
        <f t="shared" ca="1" si="1018"/>
        <v>49.99</v>
      </c>
      <c r="NN119" s="19">
        <f t="shared" ca="1" si="1018"/>
        <v>49.99</v>
      </c>
      <c r="NO119" s="19">
        <f t="shared" ca="1" si="1018"/>
        <v>49.99</v>
      </c>
      <c r="NP119" s="19">
        <f t="shared" ca="1" si="1018"/>
        <v>412.99</v>
      </c>
      <c r="NQ119" s="19">
        <f t="shared" ca="1" si="1018"/>
        <v>412.99</v>
      </c>
      <c r="NR119" s="19" t="str">
        <f t="shared" ca="1" si="1018"/>
        <v>-</v>
      </c>
      <c r="NS119" s="19" t="str">
        <f t="shared" ca="1" si="1018"/>
        <v>-</v>
      </c>
      <c r="NT119" s="19" t="str">
        <f t="shared" ca="1" si="1018"/>
        <v>-</v>
      </c>
      <c r="NU119" s="19" t="str">
        <f t="shared" ca="1" si="1018"/>
        <v>-</v>
      </c>
      <c r="NV119" s="19" t="str">
        <f t="shared" ca="1" si="1018"/>
        <v>-</v>
      </c>
      <c r="NW119" s="19">
        <f t="shared" ca="1" si="1018"/>
        <v>6.8900000000000006</v>
      </c>
      <c r="NX119" s="19">
        <f t="shared" ca="1" si="1018"/>
        <v>6.8900000000000006</v>
      </c>
      <c r="NY119" s="19">
        <f t="shared" ca="1" si="1018"/>
        <v>6.8900000000000006</v>
      </c>
      <c r="NZ119" s="19">
        <f t="shared" ca="1" si="1018"/>
        <v>6.8900000000000006</v>
      </c>
      <c r="OA119" s="19">
        <f t="shared" ca="1" si="1018"/>
        <v>6.8900000000000006</v>
      </c>
      <c r="OB119" s="19">
        <f t="shared" ca="1" si="1018"/>
        <v>6.8900000000000006</v>
      </c>
      <c r="OC119" s="19">
        <f t="shared" ca="1" si="1018"/>
        <v>6.8900000000000006</v>
      </c>
      <c r="OD119" s="19">
        <f t="shared" ca="1" si="1018"/>
        <v>6.8900000000000006</v>
      </c>
      <c r="OE119" s="19">
        <f t="shared" ca="1" si="1018"/>
        <v>346.99</v>
      </c>
      <c r="OF119" s="19">
        <f t="shared" ca="1" si="1018"/>
        <v>346.99</v>
      </c>
      <c r="OG119" s="19" t="str">
        <f t="shared" ca="1" si="1018"/>
        <v>-</v>
      </c>
      <c r="OH119" s="19" t="str">
        <f t="shared" ca="1" si="1018"/>
        <v>-</v>
      </c>
      <c r="OI119" s="19" t="str">
        <f t="shared" ca="1" si="1018"/>
        <v>-</v>
      </c>
      <c r="OJ119" s="19" t="str">
        <f t="shared" ca="1" si="1018"/>
        <v>-</v>
      </c>
      <c r="OK119" s="19" t="str">
        <f t="shared" ca="1" si="1018"/>
        <v>-</v>
      </c>
      <c r="OL119" s="19">
        <f t="shared" ca="1" si="1018"/>
        <v>0</v>
      </c>
      <c r="OM119" s="24">
        <v>0</v>
      </c>
    </row>
    <row r="120" spans="1:403" outlineLevel="1">
      <c r="A120" s="21">
        <f t="shared" si="156"/>
        <v>115</v>
      </c>
      <c r="B120" s="21">
        <f>$A$24</f>
        <v>19</v>
      </c>
      <c r="C120">
        <v>112</v>
      </c>
      <c r="D120" s="144" t="str">
        <f t="shared" ca="1" si="964"/>
        <v>GSM</v>
      </c>
      <c r="E120" t="b">
        <f t="shared" ref="E118:E123" ca="1" si="1021">NOT($IH120)</f>
        <v>1</v>
      </c>
      <c r="F120" t="b">
        <v>0</v>
      </c>
      <c r="G120" t="b">
        <f t="shared" ca="1" si="1019"/>
        <v>1</v>
      </c>
      <c r="H120" s="237">
        <f t="shared" ca="1" si="1020"/>
        <v>2</v>
      </c>
      <c r="I120" s="237">
        <f t="shared" ca="1" si="1020"/>
        <v>1</v>
      </c>
      <c r="J120" s="237" t="str">
        <f t="shared" ca="1" si="1020"/>
        <v/>
      </c>
      <c r="K120" s="237">
        <f t="shared" ca="1" si="1020"/>
        <v>2</v>
      </c>
      <c r="L120" s="237">
        <f t="shared" ca="1" si="1020"/>
        <v>2</v>
      </c>
      <c r="M120" s="182">
        <f t="array" aca="1" ref="M120" ca="1">MAX(M$22,MOD(M119+1*AND(N120:$V120=N$22:$V$22),M$23+1))</f>
        <v>2</v>
      </c>
      <c r="N120" s="182">
        <f t="array" aca="1" ref="N120" ca="1">MAX(N$22,MOD(N119+1*AND(O120:$V120=O$22:$V$22),N$23+1))</f>
        <v>3</v>
      </c>
      <c r="O120" s="237">
        <f ca="1">OFFSET(O120,-1,0)</f>
        <v>1</v>
      </c>
      <c r="P120" s="182">
        <f t="array" ref="P120">MAX(P$22,MOD(P119+1*AND(R120:$V120=R$22:$V$22),P$23+1))</f>
        <v>3</v>
      </c>
      <c r="Q120" s="29">
        <v>2</v>
      </c>
      <c r="R120" s="29">
        <v>1</v>
      </c>
      <c r="S120" s="29">
        <v>1</v>
      </c>
      <c r="T120" s="29">
        <v>1</v>
      </c>
      <c r="U120" s="218"/>
      <c r="V120" s="218"/>
      <c r="W120" s="182">
        <f t="array" ref="W120">MAX(W$22,MOD(W119+1*AND(R120:$V120=R$22:$V$22),W$23+1))</f>
        <v>0</v>
      </c>
      <c r="X120" s="218"/>
      <c r="Y120" s="218"/>
      <c r="Z120" s="218"/>
      <c r="AA120" s="218"/>
      <c r="AB120" s="218"/>
      <c r="AC120" s="218"/>
      <c r="AD120" s="218"/>
      <c r="AE120" s="218"/>
      <c r="AF120" s="144">
        <f ca="1">INDEX(CHOOSE($N120,DataAutumn!i.AdultDrys,DataWinter!i.AdultDrys,DataSpring!i.AdultDrys),1,$M120)</f>
        <v>3</v>
      </c>
      <c r="AG120" s="5">
        <f t="shared" ca="1" si="965"/>
        <v>2</v>
      </c>
      <c r="AH120" s="5">
        <f t="shared" ca="1" si="965"/>
        <v>0</v>
      </c>
      <c r="AI120" s="5">
        <f t="shared" ca="1" si="966"/>
        <v>1</v>
      </c>
      <c r="AJ120" s="218"/>
      <c r="AK120" s="218"/>
      <c r="AL120" s="366" t="str">
        <f ca="1">TEXT(LEFT(OFFSET(AL120,-1,0),5)+1,"00000")&amp;MID(OFFSET(AL120,-1,0),6,FIND(" ",OFFSET(AL120,-1,0),7)-5)
&amp; $D120           &amp; " Day"&amp;INDEX(i.DOY,$N120,1)              &amp; IF($IG120=0," FWM","")&amp;IF($IG120=1," MWM","")&amp;IF($IG120=5," Mat","")&amp;IF($IH120=TRUE,"&amp;BBT","    ")
&amp;INDEX(DataMaster!$B$98:$B$103,$Q120,0)    &amp; " WP"&amp;TEXT($LU120*100,"000p")           &amp; " MP"&amp;TEXT($LV120*100,"000p")           &amp; " GP"&amp;TEXT($ME120*100,"000p")
&amp; " (F"&amp;3+COUNTIF($CV120:$CY120,TRUE)&amp;3&amp;"N"&amp;$DM120&amp;$DN120&amp;")"</f>
        <v>00003 DSP_ashley_lw GSM Day204 MWM    Only export WP100p MP100p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67"/>
        <v>0</v>
      </c>
      <c r="AY120" s="5" t="str">
        <f t="shared" ca="1" si="967"/>
        <v>-</v>
      </c>
      <c r="AZ120" s="5" t="b">
        <f t="shared" ca="1" si="967"/>
        <v>0</v>
      </c>
      <c r="BA120" s="5" t="b">
        <f t="shared" ca="1" si="967"/>
        <v>1</v>
      </c>
      <c r="BB120" s="5" t="b">
        <f t="shared" ca="1" si="967"/>
        <v>1</v>
      </c>
      <c r="BC120" s="144">
        <f t="shared" ca="1" si="967"/>
        <v>0</v>
      </c>
      <c r="BD120" s="19" t="b">
        <f t="shared" ca="1" si="968"/>
        <v>1</v>
      </c>
      <c r="BE120" s="9"/>
      <c r="BF120" s="5" t="str">
        <f t="shared" ca="1" si="969"/>
        <v>-</v>
      </c>
      <c r="BG120" s="19" t="str">
        <f t="shared" ca="1" si="970"/>
        <v>-</v>
      </c>
      <c r="BH120" s="19" t="str">
        <f t="shared" ca="1" si="970"/>
        <v>-</v>
      </c>
      <c r="BI120" s="19" t="str">
        <f t="shared" ca="1" si="970"/>
        <v>-</v>
      </c>
      <c r="BJ120" s="5" t="str">
        <f t="shared" ca="1" si="971"/>
        <v>-</v>
      </c>
      <c r="BK120" s="19" t="str">
        <f t="shared" ca="1" si="972"/>
        <v>-</v>
      </c>
      <c r="BL120" s="5" t="str">
        <f t="shared" ca="1" si="973"/>
        <v>-</v>
      </c>
      <c r="BM120" s="19" t="str">
        <f t="shared" ca="1" si="974"/>
        <v>-</v>
      </c>
      <c r="BN120" s="19" t="str">
        <f t="shared" ca="1" si="974"/>
        <v>-</v>
      </c>
      <c r="BO120" s="19" t="str">
        <f t="shared" ca="1" si="974"/>
        <v>-</v>
      </c>
      <c r="BP120" s="5" t="str">
        <f t="shared" ca="1" si="975"/>
        <v>-</v>
      </c>
      <c r="BQ120" s="9"/>
      <c r="BR120" s="5" t="b">
        <f t="shared" ca="1" si="976"/>
        <v>0</v>
      </c>
      <c r="BS120" s="5" t="str">
        <f t="shared" ca="1" si="977"/>
        <v>-</v>
      </c>
      <c r="BT120" s="5" t="str">
        <f t="shared" ca="1" si="978"/>
        <v>-</v>
      </c>
      <c r="BU120" s="5" t="str">
        <f t="shared" ca="1" si="978"/>
        <v>-</v>
      </c>
      <c r="BV120" s="5" t="str">
        <f t="shared" ca="1" si="978"/>
        <v>-</v>
      </c>
      <c r="BW120" s="5" t="str">
        <f t="shared" ca="1" si="978"/>
        <v>-</v>
      </c>
      <c r="BX120" s="5" t="str">
        <f t="shared" ca="1" si="978"/>
        <v>-</v>
      </c>
      <c r="BY120" s="5" t="str">
        <f t="shared" ca="1" si="978"/>
        <v>-</v>
      </c>
      <c r="BZ120" s="5" t="str">
        <f t="shared" ca="1" si="978"/>
        <v>-</v>
      </c>
      <c r="CA120" s="5" t="str">
        <f t="shared" ca="1" si="978"/>
        <v>-</v>
      </c>
      <c r="CB120" s="9"/>
      <c r="CC120" s="237" t="b">
        <f t="shared" ref="CC120:CE123" ca="1" si="1022">OFFSET(CC120,-1,0)</f>
        <v>1</v>
      </c>
      <c r="CD120" s="237" t="b">
        <f t="shared" ca="1" si="1022"/>
        <v>1</v>
      </c>
      <c r="CE120" s="237" t="b">
        <f t="shared" ca="1" si="1022"/>
        <v>1</v>
      </c>
      <c r="CF120" s="12">
        <v>203</v>
      </c>
      <c r="CG120" s="144" t="b">
        <f t="shared" ref="CG120:CG123" ca="1" si="1023">NOT(CE120)</f>
        <v>0</v>
      </c>
      <c r="CH120" s="19" t="str">
        <f t="shared" ref="CH120:CM123" ca="1" si="1024">OFFSET(CH$5,$B120,0)</f>
        <v>-</v>
      </c>
      <c r="CI120" s="19" t="str">
        <f t="shared" ca="1" si="1024"/>
        <v>-</v>
      </c>
      <c r="CJ120" s="19" t="str">
        <f t="shared" ca="1" si="1024"/>
        <v>-</v>
      </c>
      <c r="CK120" s="19" t="str">
        <f t="shared" ca="1" si="1024"/>
        <v>-</v>
      </c>
      <c r="CL120" s="19">
        <f t="shared" ca="1" si="1024"/>
        <v>1</v>
      </c>
      <c r="CM120" s="19">
        <f t="shared" ca="1" si="1024"/>
        <v>1</v>
      </c>
      <c r="CN120" s="9"/>
      <c r="CO120" s="444">
        <f t="shared" ca="1" si="980"/>
        <v>652</v>
      </c>
      <c r="CP120" s="444">
        <f t="shared" ca="1" si="980"/>
        <v>686</v>
      </c>
      <c r="CQ120" s="444">
        <f t="shared" ca="1" si="980"/>
        <v>721</v>
      </c>
      <c r="CR120" s="152">
        <f t="shared" ca="1" si="981"/>
        <v>378</v>
      </c>
      <c r="CS120" s="152">
        <f t="shared" ca="1" si="981"/>
        <v>413</v>
      </c>
      <c r="CT120" s="152">
        <f t="shared" ca="1" si="981"/>
        <v>448</v>
      </c>
      <c r="CU120" s="19" t="str">
        <f t="shared" ca="1" si="982"/>
        <v>-</v>
      </c>
      <c r="CV120" s="19" t="str">
        <f t="shared" ca="1" si="982"/>
        <v>-</v>
      </c>
      <c r="CW120" s="19" t="str">
        <f t="shared" ca="1" si="982"/>
        <v>-</v>
      </c>
      <c r="CX120" s="19" t="str">
        <f t="shared" ca="1" si="982"/>
        <v>-</v>
      </c>
      <c r="CY120" s="19" t="str">
        <f t="shared" ca="1" si="982"/>
        <v>-</v>
      </c>
      <c r="CZ120" s="19" t="b">
        <f ca="1">OFFSET(CZ$5,$B120,0)</f>
        <v>1</v>
      </c>
      <c r="DA120" s="19">
        <f t="shared" ca="1" si="982"/>
        <v>0</v>
      </c>
      <c r="DB120" s="19">
        <f t="shared" ca="1" si="982"/>
        <v>0</v>
      </c>
      <c r="DC120" s="19">
        <f t="shared" ca="1" si="982"/>
        <v>0</v>
      </c>
      <c r="DD120" s="19">
        <f t="shared" ca="1" si="982"/>
        <v>0</v>
      </c>
      <c r="DE120" s="19">
        <f t="shared" ca="1" si="982"/>
        <v>0</v>
      </c>
      <c r="DF120" s="19">
        <f t="shared" ca="1" si="982"/>
        <v>0</v>
      </c>
      <c r="DG120" s="19">
        <f t="shared" ca="1" si="982"/>
        <v>0</v>
      </c>
      <c r="DH120" s="19">
        <f t="shared" ca="1" si="982"/>
        <v>0</v>
      </c>
      <c r="DI120" s="19">
        <f t="shared" ca="1" si="982"/>
        <v>0</v>
      </c>
      <c r="DJ120" s="19">
        <f t="shared" ca="1" si="982"/>
        <v>0</v>
      </c>
      <c r="DK120" s="19">
        <f t="shared" ca="1" si="983"/>
        <v>0</v>
      </c>
      <c r="DL120" s="19">
        <f t="shared" ca="1" si="983"/>
        <v>0</v>
      </c>
      <c r="DM120" s="19">
        <f t="shared" ca="1" si="983"/>
        <v>1</v>
      </c>
      <c r="DN120" s="19">
        <f t="shared" ca="1" si="983"/>
        <v>1</v>
      </c>
      <c r="DO120" s="19">
        <f t="shared" ca="1" si="983"/>
        <v>0</v>
      </c>
      <c r="DP120" s="19" t="str">
        <f t="shared" ca="1" si="983"/>
        <v>-</v>
      </c>
      <c r="DQ120" s="19" t="str">
        <f t="shared" ca="1" si="983"/>
        <v>-</v>
      </c>
      <c r="DR120" s="19" t="str">
        <f t="shared" ca="1" si="983"/>
        <v>-</v>
      </c>
      <c r="DS120" s="19" t="str">
        <f t="shared" ca="1" si="983"/>
        <v>-</v>
      </c>
      <c r="DT120" s="19" t="str">
        <f t="shared" ca="1" si="983"/>
        <v>-</v>
      </c>
      <c r="DU120" s="19">
        <f t="shared" ca="1" si="983"/>
        <v>0</v>
      </c>
      <c r="DV120" s="19" t="str">
        <f t="shared" ca="1" si="983"/>
        <v>-</v>
      </c>
      <c r="DW120" s="19" t="str">
        <f t="shared" ca="1" si="983"/>
        <v>-</v>
      </c>
      <c r="DX120" s="19" t="str">
        <f t="shared" ca="1" si="983"/>
        <v>-</v>
      </c>
      <c r="DY120" s="19" t="str">
        <f t="shared" ca="1" si="983"/>
        <v>-</v>
      </c>
      <c r="DZ120" s="19" t="str">
        <f t="shared" ca="1" si="983"/>
        <v>-</v>
      </c>
      <c r="EA120" s="19" t="str">
        <f t="shared" ca="1" si="983"/>
        <v>-</v>
      </c>
      <c r="EB120" s="19" t="str">
        <f t="shared" ca="1" si="983"/>
        <v>-</v>
      </c>
      <c r="EC120" s="19" t="str">
        <f t="shared" ca="1" si="983"/>
        <v>-</v>
      </c>
      <c r="ED120" s="19">
        <f t="shared" ca="1" si="983"/>
        <v>0</v>
      </c>
      <c r="EE120" s="444">
        <f t="shared" ca="1" si="984"/>
        <v>0</v>
      </c>
      <c r="EF120" s="444">
        <f t="shared" ca="1" si="984"/>
        <v>0</v>
      </c>
      <c r="EG120" s="124">
        <f t="shared" ca="1" si="985"/>
        <v>0</v>
      </c>
      <c r="EH120" s="124">
        <f t="shared" ca="1" si="985"/>
        <v>0</v>
      </c>
      <c r="EI120" s="124">
        <f t="shared" ca="1" si="985"/>
        <v>0</v>
      </c>
      <c r="EJ120" s="124">
        <f t="shared" ca="1" si="985"/>
        <v>0</v>
      </c>
      <c r="EK120" s="124">
        <f t="shared" ca="1" si="985"/>
        <v>0</v>
      </c>
      <c r="EL120" s="124">
        <f t="shared" ca="1" si="985"/>
        <v>0</v>
      </c>
      <c r="EM120" s="124">
        <f t="shared" ca="1" si="985"/>
        <v>0</v>
      </c>
      <c r="EN120" s="124">
        <f t="shared" ca="1" si="985"/>
        <v>0</v>
      </c>
      <c r="EO120" s="124">
        <f t="shared" ca="1" si="985"/>
        <v>0</v>
      </c>
      <c r="EP120" s="124">
        <f t="shared" ca="1" si="985"/>
        <v>0</v>
      </c>
      <c r="EQ120" s="124">
        <f t="shared" ca="1" si="985"/>
        <v>0</v>
      </c>
      <c r="ER120" s="124">
        <f t="shared" ca="1" si="985"/>
        <v>0</v>
      </c>
      <c r="ES120" s="124">
        <f t="shared" ca="1" si="985"/>
        <v>0</v>
      </c>
      <c r="ET120" s="124">
        <f t="shared" ca="1" si="985"/>
        <v>0</v>
      </c>
      <c r="EU120" s="124">
        <f t="shared" ca="1" si="985"/>
        <v>0</v>
      </c>
      <c r="EV120" s="124">
        <f t="shared" ca="1" si="985"/>
        <v>0</v>
      </c>
      <c r="EW120" s="124">
        <f t="shared" ca="1" si="986"/>
        <v>0</v>
      </c>
      <c r="EX120" s="124">
        <f t="shared" ca="1" si="986"/>
        <v>0</v>
      </c>
      <c r="EY120" s="554">
        <f t="shared" ca="1" si="987"/>
        <v>0</v>
      </c>
      <c r="EZ120" s="554">
        <f t="shared" ca="1" si="987"/>
        <v>0</v>
      </c>
      <c r="FA120" s="554">
        <f t="shared" ca="1" si="987"/>
        <v>0</v>
      </c>
      <c r="FB120" s="125">
        <f t="shared" ca="1" si="987"/>
        <v>0</v>
      </c>
      <c r="FC120" s="125">
        <f t="shared" ca="1" si="987"/>
        <v>0</v>
      </c>
      <c r="FD120" s="125">
        <f t="shared" ca="1" si="987"/>
        <v>0</v>
      </c>
      <c r="FE120" s="125">
        <f t="shared" ca="1" si="987"/>
        <v>0</v>
      </c>
      <c r="FF120" s="125">
        <f t="shared" ca="1" si="987"/>
        <v>0</v>
      </c>
      <c r="FG120" s="125">
        <f t="shared" ca="1" si="987"/>
        <v>0</v>
      </c>
      <c r="FH120" s="125">
        <f t="shared" ca="1" si="987"/>
        <v>0</v>
      </c>
      <c r="FI120" s="125">
        <f t="shared" ca="1" si="987"/>
        <v>0</v>
      </c>
      <c r="FJ120" s="125">
        <f t="shared" ca="1" si="987"/>
        <v>0</v>
      </c>
      <c r="FK120" s="125">
        <f t="shared" ca="1" si="987"/>
        <v>0</v>
      </c>
      <c r="FL120" s="125">
        <f t="shared" ca="1" si="987"/>
        <v>0</v>
      </c>
      <c r="FM120" s="125">
        <f t="shared" ca="1" si="987"/>
        <v>0</v>
      </c>
      <c r="FN120" s="125">
        <f t="shared" ca="1" si="987"/>
        <v>0</v>
      </c>
      <c r="FO120" s="124">
        <f t="shared" ca="1" si="988"/>
        <v>0</v>
      </c>
      <c r="FP120" s="124">
        <f t="shared" ca="1" si="988"/>
        <v>0</v>
      </c>
      <c r="FQ120" s="124">
        <f t="shared" ca="1" si="988"/>
        <v>0</v>
      </c>
      <c r="FR120" s="124">
        <f t="shared" ca="1" si="988"/>
        <v>0</v>
      </c>
      <c r="FS120" s="124">
        <f t="shared" ca="1" si="988"/>
        <v>0</v>
      </c>
      <c r="FT120" s="124">
        <f t="shared" ca="1" si="988"/>
        <v>0</v>
      </c>
      <c r="FU120" s="124">
        <f t="shared" ca="1" si="988"/>
        <v>0</v>
      </c>
      <c r="FV120" s="124">
        <f t="shared" ca="1" si="988"/>
        <v>0</v>
      </c>
      <c r="FW120" s="124">
        <f t="shared" ca="1" si="988"/>
        <v>0</v>
      </c>
      <c r="FX120" s="124">
        <f t="shared" ca="1" si="988"/>
        <v>0</v>
      </c>
      <c r="FY120" s="124">
        <f t="shared" ca="1" si="988"/>
        <v>0</v>
      </c>
      <c r="FZ120" s="124">
        <f t="shared" ca="1" si="988"/>
        <v>0</v>
      </c>
      <c r="GA120" s="124">
        <f t="shared" ca="1" si="988"/>
        <v>0</v>
      </c>
      <c r="GB120" s="124">
        <f t="shared" ca="1" si="988"/>
        <v>0</v>
      </c>
      <c r="GC120" s="124">
        <f t="shared" ca="1" si="988"/>
        <v>0</v>
      </c>
      <c r="GD120" s="124">
        <f t="shared" ca="1" si="988"/>
        <v>0</v>
      </c>
      <c r="GE120" s="124">
        <f t="shared" ca="1" si="989"/>
        <v>0</v>
      </c>
      <c r="GF120" s="124">
        <f t="shared" ca="1" si="989"/>
        <v>0</v>
      </c>
      <c r="GG120" s="554">
        <f t="shared" ca="1" si="990"/>
        <v>0</v>
      </c>
      <c r="GH120" s="554">
        <f t="shared" ca="1" si="990"/>
        <v>0</v>
      </c>
      <c r="GI120" s="554">
        <f t="shared" ca="1" si="990"/>
        <v>0</v>
      </c>
      <c r="GJ120" s="125">
        <f t="shared" ca="1" si="991"/>
        <v>0</v>
      </c>
      <c r="GK120" s="125">
        <f t="shared" ca="1" si="991"/>
        <v>0</v>
      </c>
      <c r="GL120" s="125">
        <f t="shared" ca="1" si="991"/>
        <v>0</v>
      </c>
      <c r="GM120" s="125">
        <f t="shared" ca="1" si="991"/>
        <v>0</v>
      </c>
      <c r="GN120" s="125">
        <f t="shared" ca="1" si="991"/>
        <v>0</v>
      </c>
      <c r="GO120" s="125">
        <f t="shared" ca="1" si="991"/>
        <v>0</v>
      </c>
      <c r="GP120" s="125">
        <f t="shared" ca="1" si="991"/>
        <v>0</v>
      </c>
      <c r="GQ120" s="125">
        <f t="shared" ca="1" si="991"/>
        <v>0</v>
      </c>
      <c r="GR120" s="125">
        <f t="shared" ca="1" si="991"/>
        <v>0</v>
      </c>
      <c r="GS120" s="125">
        <f t="shared" ca="1" si="991"/>
        <v>0</v>
      </c>
      <c r="GT120" s="125">
        <f t="shared" ca="1" si="991"/>
        <v>0</v>
      </c>
      <c r="GU120" s="125">
        <f t="shared" ca="1" si="991"/>
        <v>0</v>
      </c>
      <c r="GV120" s="125">
        <f t="shared" ca="1" si="991"/>
        <v>0</v>
      </c>
      <c r="GW120" s="124">
        <f t="shared" ca="1" si="992"/>
        <v>0</v>
      </c>
      <c r="GX120" s="124">
        <f t="shared" ca="1" si="992"/>
        <v>0</v>
      </c>
      <c r="GY120" s="124">
        <f t="shared" ca="1" si="992"/>
        <v>0</v>
      </c>
      <c r="GZ120" s="124">
        <f t="shared" ca="1" si="992"/>
        <v>0</v>
      </c>
      <c r="HA120" s="124">
        <f t="shared" ca="1" si="992"/>
        <v>0</v>
      </c>
      <c r="HB120" s="124">
        <f t="shared" ca="1" si="992"/>
        <v>0</v>
      </c>
      <c r="HC120" s="124">
        <f t="shared" ca="1" si="992"/>
        <v>0</v>
      </c>
      <c r="HD120" s="124">
        <f t="shared" ca="1" si="992"/>
        <v>0</v>
      </c>
      <c r="HE120" s="124">
        <f t="shared" ca="1" si="992"/>
        <v>0</v>
      </c>
      <c r="HF120" s="124">
        <f t="shared" ca="1" si="992"/>
        <v>0</v>
      </c>
      <c r="HG120" s="124">
        <f t="shared" ca="1" si="992"/>
        <v>0</v>
      </c>
      <c r="HH120" s="124">
        <f t="shared" ca="1" si="992"/>
        <v>0</v>
      </c>
      <c r="HI120" s="124">
        <f t="shared" ca="1" si="992"/>
        <v>0</v>
      </c>
      <c r="HJ120" s="124">
        <f t="shared" ca="1" si="992"/>
        <v>0</v>
      </c>
      <c r="HK120" s="124">
        <f t="shared" ca="1" si="992"/>
        <v>0</v>
      </c>
      <c r="HL120" s="124">
        <f t="shared" ca="1" si="992"/>
        <v>0</v>
      </c>
      <c r="HM120" s="124">
        <f t="shared" ca="1" si="993"/>
        <v>0</v>
      </c>
      <c r="HN120" s="124">
        <f t="shared" ca="1" si="993"/>
        <v>0</v>
      </c>
      <c r="HO120" s="554">
        <f t="shared" ca="1" si="994"/>
        <v>0</v>
      </c>
      <c r="HP120" s="554">
        <f t="shared" ca="1" si="994"/>
        <v>0</v>
      </c>
      <c r="HQ120" s="554">
        <f t="shared" ca="1" si="994"/>
        <v>0</v>
      </c>
      <c r="HR120" s="125">
        <f t="shared" ca="1" si="995"/>
        <v>0</v>
      </c>
      <c r="HS120" s="125">
        <f t="shared" ca="1" si="995"/>
        <v>0</v>
      </c>
      <c r="HT120" s="125">
        <f t="shared" ca="1" si="995"/>
        <v>0</v>
      </c>
      <c r="HU120" s="125">
        <f t="shared" ca="1" si="995"/>
        <v>0</v>
      </c>
      <c r="HV120" s="125">
        <f t="shared" ca="1" si="995"/>
        <v>0</v>
      </c>
      <c r="HW120" s="125">
        <f t="shared" ca="1" si="995"/>
        <v>0</v>
      </c>
      <c r="HX120" s="125">
        <f t="shared" ca="1" si="995"/>
        <v>0</v>
      </c>
      <c r="HY120" s="125">
        <f t="shared" ca="1" si="995"/>
        <v>0</v>
      </c>
      <c r="HZ120" s="125">
        <f t="shared" ca="1" si="995"/>
        <v>0</v>
      </c>
      <c r="IA120" s="125">
        <f t="shared" ca="1" si="995"/>
        <v>0</v>
      </c>
      <c r="IB120" s="125">
        <f t="shared" ca="1" si="995"/>
        <v>0</v>
      </c>
      <c r="IC120" s="125">
        <f t="shared" ca="1" si="995"/>
        <v>0</v>
      </c>
      <c r="ID120" s="125">
        <f t="shared" ca="1" si="995"/>
        <v>0</v>
      </c>
      <c r="IE120" s="5">
        <f t="shared" ca="1" si="996"/>
        <v>67</v>
      </c>
      <c r="IF120" s="9"/>
      <c r="IG120" s="5">
        <f t="shared" ca="1" si="997"/>
        <v>1</v>
      </c>
      <c r="IH120" s="5" t="b">
        <f t="shared" ca="1" si="997"/>
        <v>0</v>
      </c>
      <c r="II120" s="19">
        <f t="shared" ca="1" si="998"/>
        <v>0</v>
      </c>
      <c r="IJ120" s="5">
        <f t="shared" ca="1" si="997"/>
        <v>55</v>
      </c>
      <c r="IK120" s="5" cm="1">
        <f t="array" ref="IK120">INDEX(i.pi_yatf,$X120+1,IK$7)</f>
        <v>1</v>
      </c>
      <c r="IL120" s="19">
        <f t="shared" ca="1" si="999"/>
        <v>0</v>
      </c>
      <c r="IM120" s="19">
        <f t="shared" ca="1" si="999"/>
        <v>0</v>
      </c>
      <c r="IN120" s="19">
        <f t="shared" ca="1" si="999"/>
        <v>0</v>
      </c>
      <c r="IO120" s="19">
        <f t="shared" ca="1" si="999"/>
        <v>0</v>
      </c>
      <c r="IP120" s="19">
        <f t="shared" ca="1" si="999"/>
        <v>0</v>
      </c>
      <c r="IQ120" s="19">
        <f t="shared" ca="1" si="999"/>
        <v>0</v>
      </c>
      <c r="IR120" s="19">
        <f t="shared" ca="1" si="999"/>
        <v>0</v>
      </c>
      <c r="IS120" s="19">
        <f t="shared" ca="1" si="999"/>
        <v>0</v>
      </c>
      <c r="IT120" s="19">
        <f t="shared" ca="1" si="999"/>
        <v>0</v>
      </c>
      <c r="IU120" s="19">
        <f t="shared" ca="1" si="999"/>
        <v>0</v>
      </c>
      <c r="IV120" s="19">
        <f t="shared" ca="1" si="999"/>
        <v>0</v>
      </c>
      <c r="IW120" s="19">
        <f t="shared" ca="1" si="999"/>
        <v>0</v>
      </c>
      <c r="IX120" s="19">
        <f t="shared" ca="1" si="999"/>
        <v>0</v>
      </c>
      <c r="IY120" s="19">
        <f t="shared" ca="1" si="999"/>
        <v>0</v>
      </c>
      <c r="IZ120" s="19">
        <f t="shared" ca="1" si="999"/>
        <v>0</v>
      </c>
      <c r="JA120" s="19">
        <f t="shared" ca="1" si="999"/>
        <v>0</v>
      </c>
      <c r="JB120" s="19">
        <f t="shared" ca="1" si="999"/>
        <v>0</v>
      </c>
      <c r="JC120" s="19">
        <f t="shared" ca="1" si="999"/>
        <v>0</v>
      </c>
      <c r="JD120" s="19">
        <f t="shared" ca="1" si="999"/>
        <v>0</v>
      </c>
      <c r="JE120" s="19">
        <f t="shared" ca="1" si="999"/>
        <v>0</v>
      </c>
      <c r="JF120" s="19">
        <f t="shared" ca="1" si="999"/>
        <v>0</v>
      </c>
      <c r="JG120" s="19">
        <f t="shared" ca="1" si="999"/>
        <v>1</v>
      </c>
      <c r="JH120" s="19">
        <f t="shared" ca="1" si="999"/>
        <v>0</v>
      </c>
      <c r="JI120" s="19">
        <f t="shared" ca="1" si="999"/>
        <v>1</v>
      </c>
      <c r="JJ120" s="9"/>
      <c r="JK120" s="5" t="b">
        <f t="shared" ca="1" si="1000"/>
        <v>0</v>
      </c>
      <c r="JL120" s="5" t="b">
        <f t="shared" ca="1" si="1001"/>
        <v>0</v>
      </c>
      <c r="JM120" s="5" t="b">
        <f t="shared" ca="1" si="1001"/>
        <v>0</v>
      </c>
      <c r="JN120" s="5" t="b">
        <f t="shared" ca="1" si="1001"/>
        <v>1</v>
      </c>
      <c r="JO120" s="144">
        <f t="shared" ca="1" si="1002"/>
        <v>1</v>
      </c>
      <c r="JP120" s="144">
        <f t="shared" ca="1" si="1002"/>
        <v>1</v>
      </c>
      <c r="JQ120" s="5" t="b">
        <f t="shared" ca="1" si="1003"/>
        <v>0</v>
      </c>
      <c r="JR120" s="5" t="b">
        <f t="shared" ca="1" si="1003"/>
        <v>1</v>
      </c>
      <c r="JS120" s="5" t="b">
        <f t="shared" ca="1" si="1003"/>
        <v>1</v>
      </c>
      <c r="JT120" s="5" t="b">
        <f t="shared" ca="1" si="1003"/>
        <v>0</v>
      </c>
      <c r="JU120" s="5">
        <f t="shared" ca="1" si="1004"/>
        <v>1</v>
      </c>
      <c r="JV120" s="5">
        <f t="shared" ca="1" si="1004"/>
        <v>0</v>
      </c>
      <c r="JW120" s="5" t="b">
        <f t="shared" ca="1" si="1005"/>
        <v>0</v>
      </c>
      <c r="JX120" s="5" t="str" cm="1">
        <f t="array" aca="1" ref="JX120" ca="1">IF(OR(JY120:KF120&lt;&gt;"-"),TRUE,"-")</f>
        <v>-</v>
      </c>
      <c r="JY120" s="19" t="str">
        <f t="shared" ca="1" si="1006"/>
        <v>-</v>
      </c>
      <c r="JZ120" s="19" t="str">
        <f t="shared" ca="1" si="1006"/>
        <v>-</v>
      </c>
      <c r="KA120" s="19" t="str">
        <f t="shared" ca="1" si="1006"/>
        <v>-</v>
      </c>
      <c r="KB120" s="19" t="str">
        <f t="shared" ca="1" si="1006"/>
        <v>-</v>
      </c>
      <c r="KC120" s="19" t="str">
        <f t="shared" ca="1" si="1006"/>
        <v>-</v>
      </c>
      <c r="KD120" s="19" t="str">
        <f t="shared" ca="1" si="1006"/>
        <v>-</v>
      </c>
      <c r="KE120" s="19" t="str">
        <f t="shared" ca="1" si="1006"/>
        <v>-</v>
      </c>
      <c r="KF120" s="19" t="str">
        <f t="shared" ca="1" si="1006"/>
        <v>-</v>
      </c>
      <c r="KG120" s="5" t="b">
        <f t="array" aca="1" ref="KG120" ca="1">IF(OR(KH120:KN120&lt;&gt;"-"),TRUE,"-")</f>
        <v>1</v>
      </c>
      <c r="KH120" s="19">
        <f t="shared" ca="1" si="1007"/>
        <v>0</v>
      </c>
      <c r="KI120" s="19" t="str">
        <f t="shared" ca="1" si="1007"/>
        <v>-</v>
      </c>
      <c r="KJ120" s="19">
        <f t="shared" ca="1" si="1007"/>
        <v>999999</v>
      </c>
      <c r="KK120" s="19">
        <f t="shared" ca="1" si="1007"/>
        <v>999999</v>
      </c>
      <c r="KL120" s="19">
        <f t="shared" ca="1" si="1007"/>
        <v>999999</v>
      </c>
      <c r="KM120" s="19">
        <f t="shared" ca="1" si="1007"/>
        <v>999999</v>
      </c>
      <c r="KN120" s="19">
        <f t="shared" ca="1" si="1007"/>
        <v>999999</v>
      </c>
      <c r="KO120" s="19" t="str">
        <f t="shared" ca="1" si="1007"/>
        <v>-</v>
      </c>
      <c r="KP120" s="19" t="str">
        <f t="shared" ca="1" si="1007"/>
        <v>-</v>
      </c>
      <c r="KQ120" s="19" t="str">
        <f t="shared" ca="1" si="1007"/>
        <v>-</v>
      </c>
      <c r="KR120" s="19" t="b">
        <f t="shared" ca="1" si="1008"/>
        <v>1</v>
      </c>
      <c r="KS120" s="19">
        <f t="shared" ca="1" si="1008"/>
        <v>0</v>
      </c>
      <c r="KT120" s="5" t="str">
        <f t="shared" ca="1" si="1009"/>
        <v>-</v>
      </c>
      <c r="KU120" s="5" t="str">
        <f t="shared" ca="1" si="1009"/>
        <v>-</v>
      </c>
      <c r="KV120" s="5" t="str">
        <f t="shared" ca="1" si="1009"/>
        <v>-</v>
      </c>
      <c r="KW120" s="5" t="str">
        <f t="shared" ca="1" si="1009"/>
        <v>-</v>
      </c>
      <c r="KX120" s="19" t="str">
        <f t="shared" ca="1" si="1010"/>
        <v>-</v>
      </c>
      <c r="KY120" s="19" t="str">
        <f t="shared" ca="1" si="1010"/>
        <v>-</v>
      </c>
      <c r="KZ120" s="19" t="str">
        <f t="shared" ca="1" si="1010"/>
        <v>-</v>
      </c>
      <c r="LA120" s="19" t="str">
        <f t="shared" ca="1" si="1010"/>
        <v>-</v>
      </c>
      <c r="LB120" s="19" t="str">
        <f t="shared" ca="1" si="1010"/>
        <v>-</v>
      </c>
      <c r="LC120" s="19" t="str">
        <f t="shared" ca="1" si="1010"/>
        <v>-</v>
      </c>
      <c r="LD120" s="19" t="str">
        <f t="shared" ca="1" si="1010"/>
        <v>-</v>
      </c>
      <c r="LE120" s="5" t="str">
        <f t="shared" ca="1" si="1011"/>
        <v>-</v>
      </c>
      <c r="LF120" s="5">
        <f t="shared" ca="1" si="1011"/>
        <v>500</v>
      </c>
      <c r="LG120" s="5">
        <f t="shared" ca="1" si="1011"/>
        <v>500</v>
      </c>
      <c r="LH120" s="5" t="str">
        <f t="shared" ca="1" si="1011"/>
        <v>-</v>
      </c>
      <c r="LI120" s="5" t="str">
        <f t="shared" ca="1" si="1011"/>
        <v>-</v>
      </c>
      <c r="LJ120" s="5" t="str">
        <f t="shared" ca="1" si="1011"/>
        <v>-</v>
      </c>
      <c r="LK120" s="5">
        <f t="shared" ca="1" si="1012"/>
        <v>1</v>
      </c>
      <c r="LL120" s="9"/>
      <c r="LM120" s="19">
        <f t="shared" ca="1" si="1010"/>
        <v>70</v>
      </c>
      <c r="LN120" s="19">
        <f t="shared" ca="1" si="1013"/>
        <v>50</v>
      </c>
      <c r="LO120" s="19">
        <f t="shared" ca="1" si="1013"/>
        <v>80</v>
      </c>
      <c r="LP120" s="19">
        <f t="shared" ca="1" si="1013"/>
        <v>50</v>
      </c>
      <c r="LQ120" s="5" t="b" cm="1">
        <f t="array" ref="LQ120">INDEX(i.meatgrid,$Q120,LQ$7)</f>
        <v>0</v>
      </c>
      <c r="LR120" s="5" t="b" cm="1">
        <f t="array" ref="LR120">INDEX(i.meatgrid,$Q120,LR$7)</f>
        <v>0</v>
      </c>
      <c r="LS120" s="5" t="str" cm="1">
        <f t="array" ref="LS120">INDEX(i.meatgrid,$Q120,LS$7)</f>
        <v>-</v>
      </c>
      <c r="LT120" s="5" t="str" cm="1">
        <f t="array" ref="LT120">INDEX(i.meatgrid,$Q120,LT$7)</f>
        <v>-</v>
      </c>
      <c r="LU120" s="5">
        <f t="shared" si="1014"/>
        <v>1</v>
      </c>
      <c r="LV120" s="5">
        <f t="shared" si="1015"/>
        <v>1</v>
      </c>
      <c r="LW120" s="5" cm="1">
        <f t="array" ref="LW120">INDEX(i.meatgrid,$Q120,LW$7)</f>
        <v>0</v>
      </c>
      <c r="LX120" s="5" cm="1">
        <f t="array" ref="LX120">INDEX(i.meatgrid,$Q120,LX$7)</f>
        <v>0</v>
      </c>
      <c r="LY120" s="5" cm="1">
        <f t="array" ref="LY120">INDEX(i.meatgrid,$Q120,LY$7)</f>
        <v>0</v>
      </c>
      <c r="LZ120" s="5" cm="1">
        <f t="array" ref="LZ120">INDEX(i.meatgrid,$Q120,LZ$7)</f>
        <v>0</v>
      </c>
      <c r="MA120" s="5" cm="1">
        <f t="array" ref="MA120">INDEX(i.meatgrid,$Q120,MA$7)</f>
        <v>1</v>
      </c>
      <c r="MB120" s="5" cm="1">
        <f t="array" ref="MB120">INDEX(i.meatgrid,$Q120,MB$7)</f>
        <v>1</v>
      </c>
      <c r="MC120" s="5" cm="1">
        <f t="array" ref="MC120">INDEX(i.meatgrid,$Q120,MC$7)</f>
        <v>1</v>
      </c>
      <c r="MD120" s="5" cm="1">
        <f t="array" ref="MD120">INDEX(i.meatgrid,$Q120,MD$7)</f>
        <v>1</v>
      </c>
      <c r="ME120" s="5">
        <f t="shared" si="1016"/>
        <v>1</v>
      </c>
      <c r="MF120" s="9"/>
      <c r="MG120" s="19" t="b">
        <f t="shared" ca="1" si="1017"/>
        <v>0</v>
      </c>
      <c r="MH120" s="19" t="b">
        <f t="shared" ca="1" si="1017"/>
        <v>0</v>
      </c>
      <c r="MI120" s="19">
        <f t="shared" ca="1" si="1017"/>
        <v>1</v>
      </c>
      <c r="MJ120" s="19">
        <f t="shared" ca="1" si="1017"/>
        <v>0.75</v>
      </c>
      <c r="MK120" s="19">
        <f t="shared" ca="1" si="1017"/>
        <v>0.75</v>
      </c>
      <c r="ML120" s="19">
        <f t="shared" ca="1" si="1017"/>
        <v>0.8</v>
      </c>
      <c r="MM120" s="19">
        <f t="shared" ca="1" si="1017"/>
        <v>0.82499999999999996</v>
      </c>
      <c r="MN120" s="19">
        <f t="shared" ca="1" si="1017"/>
        <v>0.875</v>
      </c>
      <c r="MO120" s="19">
        <f t="shared" ca="1" si="1017"/>
        <v>0.9</v>
      </c>
      <c r="MP120" s="19">
        <f t="shared" ca="1" si="1017"/>
        <v>1</v>
      </c>
      <c r="MQ120" s="19">
        <f t="shared" ca="1" si="1017"/>
        <v>0.875</v>
      </c>
      <c r="MR120" s="19" t="b">
        <f t="shared" ca="1" si="1017"/>
        <v>1</v>
      </c>
      <c r="MS120" s="19">
        <f t="shared" ca="1" si="1017"/>
        <v>74.989999999999995</v>
      </c>
      <c r="MT120" s="19" t="str">
        <f t="shared" ca="1" si="1017"/>
        <v>-</v>
      </c>
      <c r="MU120" s="19" t="str">
        <f t="shared" ca="1" si="1017"/>
        <v>-</v>
      </c>
      <c r="MV120" s="19" t="str">
        <f t="shared" ca="1" si="1017"/>
        <v>-</v>
      </c>
      <c r="MW120" s="19" t="str">
        <f t="shared" ca="1" si="1018"/>
        <v>-</v>
      </c>
      <c r="MX120" s="19" t="str">
        <f t="shared" ca="1" si="1018"/>
        <v>-</v>
      </c>
      <c r="MY120" s="19" t="str">
        <f t="shared" ca="1" si="1018"/>
        <v>-</v>
      </c>
      <c r="MZ120" s="19" t="str">
        <f t="shared" ca="1" si="1018"/>
        <v>-</v>
      </c>
      <c r="NA120" s="19">
        <f t="shared" ca="1" si="1018"/>
        <v>36.99</v>
      </c>
      <c r="NB120" s="19">
        <f t="shared" ca="1" si="1018"/>
        <v>36.99</v>
      </c>
      <c r="NC120" s="19" t="str">
        <f t="shared" ca="1" si="1018"/>
        <v>-</v>
      </c>
      <c r="ND120" s="19" t="str">
        <f t="shared" ca="1" si="1018"/>
        <v>-</v>
      </c>
      <c r="NE120" s="19" t="str">
        <f t="shared" ca="1" si="1018"/>
        <v>-</v>
      </c>
      <c r="NF120" s="19" t="str">
        <f t="shared" ca="1" si="1018"/>
        <v>-</v>
      </c>
      <c r="NG120" s="19" t="str">
        <f t="shared" ca="1" si="1018"/>
        <v>-</v>
      </c>
      <c r="NH120" s="19">
        <f t="shared" ca="1" si="1018"/>
        <v>49.99</v>
      </c>
      <c r="NI120" s="19">
        <f t="shared" ca="1" si="1018"/>
        <v>49.99</v>
      </c>
      <c r="NJ120" s="19">
        <f t="shared" ca="1" si="1018"/>
        <v>49.99</v>
      </c>
      <c r="NK120" s="19">
        <f t="shared" ca="1" si="1018"/>
        <v>49.99</v>
      </c>
      <c r="NL120" s="19">
        <f t="shared" ca="1" si="1018"/>
        <v>49.99</v>
      </c>
      <c r="NM120" s="19">
        <f t="shared" ca="1" si="1018"/>
        <v>49.99</v>
      </c>
      <c r="NN120" s="19">
        <f t="shared" ca="1" si="1018"/>
        <v>49.99</v>
      </c>
      <c r="NO120" s="19">
        <f t="shared" ca="1" si="1018"/>
        <v>49.99</v>
      </c>
      <c r="NP120" s="19">
        <f t="shared" ca="1" si="1018"/>
        <v>412.99</v>
      </c>
      <c r="NQ120" s="19">
        <f t="shared" ca="1" si="1018"/>
        <v>412.99</v>
      </c>
      <c r="NR120" s="19" t="str">
        <f t="shared" ca="1" si="1018"/>
        <v>-</v>
      </c>
      <c r="NS120" s="19" t="str">
        <f t="shared" ca="1" si="1018"/>
        <v>-</v>
      </c>
      <c r="NT120" s="19" t="str">
        <f t="shared" ca="1" si="1018"/>
        <v>-</v>
      </c>
      <c r="NU120" s="19" t="str">
        <f t="shared" ca="1" si="1018"/>
        <v>-</v>
      </c>
      <c r="NV120" s="19" t="str">
        <f t="shared" ca="1" si="1018"/>
        <v>-</v>
      </c>
      <c r="NW120" s="19">
        <f t="shared" ca="1" si="1018"/>
        <v>6.8900000000000006</v>
      </c>
      <c r="NX120" s="19">
        <f t="shared" ca="1" si="1018"/>
        <v>6.8900000000000006</v>
      </c>
      <c r="NY120" s="19">
        <f t="shared" ca="1" si="1018"/>
        <v>6.8900000000000006</v>
      </c>
      <c r="NZ120" s="19">
        <f t="shared" ca="1" si="1018"/>
        <v>6.8900000000000006</v>
      </c>
      <c r="OA120" s="19">
        <f t="shared" ca="1" si="1018"/>
        <v>6.8900000000000006</v>
      </c>
      <c r="OB120" s="19">
        <f t="shared" ca="1" si="1018"/>
        <v>6.8900000000000006</v>
      </c>
      <c r="OC120" s="19">
        <f t="shared" ca="1" si="1018"/>
        <v>6.8900000000000006</v>
      </c>
      <c r="OD120" s="19">
        <f t="shared" ca="1" si="1018"/>
        <v>6.8900000000000006</v>
      </c>
      <c r="OE120" s="19">
        <f t="shared" ca="1" si="1018"/>
        <v>346.99</v>
      </c>
      <c r="OF120" s="19">
        <f t="shared" ca="1" si="1018"/>
        <v>346.99</v>
      </c>
      <c r="OG120" s="19" t="str">
        <f t="shared" ca="1" si="1018"/>
        <v>-</v>
      </c>
      <c r="OH120" s="19" t="str">
        <f t="shared" ca="1" si="1018"/>
        <v>-</v>
      </c>
      <c r="OI120" s="19" t="str">
        <f t="shared" ca="1" si="1018"/>
        <v>-</v>
      </c>
      <c r="OJ120" s="19" t="str">
        <f t="shared" ca="1" si="1018"/>
        <v>-</v>
      </c>
      <c r="OK120" s="19" t="str">
        <f t="shared" ca="1" si="1018"/>
        <v>-</v>
      </c>
      <c r="OL120" s="19">
        <f t="shared" ca="1" si="1018"/>
        <v>0</v>
      </c>
      <c r="OM120" s="24">
        <v>0</v>
      </c>
    </row>
    <row r="121" spans="1:403" outlineLevel="1">
      <c r="A121" s="21">
        <f t="shared" si="156"/>
        <v>116</v>
      </c>
      <c r="B121" s="21">
        <f t="shared" ref="B121:B123" si="1025">$A$24</f>
        <v>19</v>
      </c>
      <c r="C121">
        <v>112</v>
      </c>
      <c r="D121" s="144" t="str">
        <f t="shared" ca="1" si="964"/>
        <v>GSM</v>
      </c>
      <c r="E121" t="b">
        <f t="shared" ca="1" si="1021"/>
        <v>1</v>
      </c>
      <c r="F121" t="b">
        <v>0</v>
      </c>
      <c r="G121" t="b">
        <f t="shared" ca="1" si="1019"/>
        <v>1</v>
      </c>
      <c r="H121" s="237">
        <f t="shared" ca="1" si="1020"/>
        <v>2</v>
      </c>
      <c r="I121" s="237">
        <f t="shared" ca="1" si="1020"/>
        <v>1</v>
      </c>
      <c r="J121" s="237" t="str">
        <f t="shared" ca="1" si="1020"/>
        <v/>
      </c>
      <c r="K121" s="237">
        <f t="shared" ca="1" si="1020"/>
        <v>2</v>
      </c>
      <c r="L121" s="237">
        <f t="shared" ca="1" si="1020"/>
        <v>2</v>
      </c>
      <c r="M121" s="182">
        <f t="array" aca="1" ref="M121" ca="1">MAX(M$22,MOD(M120+1*AND(N121:$V121=N$22:$V$22),M$23+1))</f>
        <v>2</v>
      </c>
      <c r="N121" s="182">
        <f t="array" aca="1" ref="N121" ca="1">MAX(N$22,MOD(N120+1*AND(O121:$V121=O$22:$V$22),N$23+1))</f>
        <v>3</v>
      </c>
      <c r="O121" s="237">
        <f t="shared" ref="O121:O123" ca="1" si="1026">OFFSET(O121,-1,0)</f>
        <v>1</v>
      </c>
      <c r="P121" s="182">
        <f t="array" ref="P121">MAX(P$22,MOD(P120+1*AND(R121:$V121=R$22:$V$22),P$23+1))</f>
        <v>1</v>
      </c>
      <c r="Q121" s="29">
        <v>4</v>
      </c>
      <c r="R121" s="29">
        <v>1</v>
      </c>
      <c r="S121" s="29">
        <v>1</v>
      </c>
      <c r="T121" s="29">
        <v>1</v>
      </c>
      <c r="U121" s="218"/>
      <c r="V121" s="218"/>
      <c r="W121" s="182">
        <f t="array" ref="W121">MAX(W$22,MOD(W120+1*AND(R121:$V121=R$22:$V$22),W$23+1))</f>
        <v>0</v>
      </c>
      <c r="X121" s="218"/>
      <c r="Y121" s="218"/>
      <c r="Z121" s="218"/>
      <c r="AA121" s="218"/>
      <c r="AB121" s="218"/>
      <c r="AC121" s="218"/>
      <c r="AD121" s="218"/>
      <c r="AE121" s="218"/>
      <c r="AF121" s="144">
        <f ca="1">INDEX(CHOOSE($N121,DataAutumn!i.AdultDrys,DataWinter!i.AdultDrys,DataSpring!i.AdultDrys),1,$M121)</f>
        <v>3</v>
      </c>
      <c r="AG121" s="5">
        <f t="shared" ca="1" si="965"/>
        <v>2</v>
      </c>
      <c r="AH121" s="5">
        <f t="shared" ca="1" si="965"/>
        <v>0</v>
      </c>
      <c r="AI121" s="5">
        <f t="shared" ca="1" si="966"/>
        <v>1</v>
      </c>
      <c r="AJ121" s="218"/>
      <c r="AK121" s="218"/>
      <c r="AL121" s="366" t="str">
        <f ca="1">TEXT(LEFT(OFFSET(AL121,-1,0),5)+1,"00000")&amp;MID(OFFSET(AL121,-1,0),6,FIND(" ",OFFSET(AL121,-1,0),7)-5)
&amp; $D121           &amp; " Day"&amp;INDEX(i.DOY,$N121,1)              &amp; IF($IG121=0," FWM","")&amp;IF($IG121=1," MWM","")&amp;IF($IG121=5," Mat","")&amp;IF($IH121=TRUE,"&amp;BBT","    ")
&amp;INDEX(DataMaster!$B$98:$B$103,$Q121,0)    &amp; " WP"&amp;TEXT($LU121*100,"000p")           &amp; " MP"&amp;TEXT($LV121*100,"000p")           &amp; " GP"&amp;TEXT($ME121*100,"000p")
&amp; " (F"&amp;3+COUNTIF($CV121:$CY121,TRUE)&amp;3&amp;"N"&amp;$DM121&amp;$DN121&amp;")"</f>
        <v>00004 DSP_ashley_lw GSM Day204 MWM    Prime WP100p MP100p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67"/>
        <v>0</v>
      </c>
      <c r="AY121" s="5" t="str">
        <f t="shared" ca="1" si="967"/>
        <v>-</v>
      </c>
      <c r="AZ121" s="5" t="b">
        <f t="shared" ca="1" si="967"/>
        <v>0</v>
      </c>
      <c r="BA121" s="5" t="b">
        <f t="shared" ca="1" si="967"/>
        <v>1</v>
      </c>
      <c r="BB121" s="5" t="b">
        <f t="shared" ca="1" si="967"/>
        <v>1</v>
      </c>
      <c r="BC121" s="144">
        <f t="shared" ca="1" si="967"/>
        <v>0</v>
      </c>
      <c r="BD121" s="19" t="b">
        <f t="shared" ca="1" si="968"/>
        <v>1</v>
      </c>
      <c r="BE121" s="9"/>
      <c r="BF121" s="5" t="str">
        <f t="shared" ca="1" si="969"/>
        <v>-</v>
      </c>
      <c r="BG121" s="19" t="str">
        <f t="shared" ca="1" si="970"/>
        <v>-</v>
      </c>
      <c r="BH121" s="19" t="str">
        <f t="shared" ca="1" si="970"/>
        <v>-</v>
      </c>
      <c r="BI121" s="19" t="str">
        <f t="shared" ca="1" si="970"/>
        <v>-</v>
      </c>
      <c r="BJ121" s="5" t="str">
        <f t="shared" ca="1" si="971"/>
        <v>-</v>
      </c>
      <c r="BK121" s="19" t="str">
        <f t="shared" ca="1" si="972"/>
        <v>-</v>
      </c>
      <c r="BL121" s="5" t="str">
        <f t="shared" ca="1" si="973"/>
        <v>-</v>
      </c>
      <c r="BM121" s="19" t="str">
        <f t="shared" ca="1" si="974"/>
        <v>-</v>
      </c>
      <c r="BN121" s="19" t="str">
        <f t="shared" ca="1" si="974"/>
        <v>-</v>
      </c>
      <c r="BO121" s="19" t="str">
        <f t="shared" ca="1" si="974"/>
        <v>-</v>
      </c>
      <c r="BP121" s="5" t="str">
        <f t="shared" ca="1" si="975"/>
        <v>-</v>
      </c>
      <c r="BQ121" s="9"/>
      <c r="BR121" s="5" t="b">
        <f t="shared" ca="1" si="976"/>
        <v>0</v>
      </c>
      <c r="BS121" s="5" t="str">
        <f t="shared" ca="1" si="977"/>
        <v>-</v>
      </c>
      <c r="BT121" s="5" t="str">
        <f t="shared" ca="1" si="978"/>
        <v>-</v>
      </c>
      <c r="BU121" s="5" t="str">
        <f t="shared" ca="1" si="978"/>
        <v>-</v>
      </c>
      <c r="BV121" s="5" t="str">
        <f t="shared" ca="1" si="978"/>
        <v>-</v>
      </c>
      <c r="BW121" s="5" t="str">
        <f t="shared" ca="1" si="978"/>
        <v>-</v>
      </c>
      <c r="BX121" s="5" t="str">
        <f t="shared" ca="1" si="978"/>
        <v>-</v>
      </c>
      <c r="BY121" s="5" t="str">
        <f t="shared" ca="1" si="978"/>
        <v>-</v>
      </c>
      <c r="BZ121" s="5" t="str">
        <f t="shared" ca="1" si="978"/>
        <v>-</v>
      </c>
      <c r="CA121" s="5" t="str">
        <f t="shared" ca="1" si="978"/>
        <v>-</v>
      </c>
      <c r="CB121" s="9"/>
      <c r="CC121" s="237" t="b">
        <f t="shared" ca="1" si="1022"/>
        <v>1</v>
      </c>
      <c r="CD121" s="237" t="b">
        <f t="shared" ca="1" si="1022"/>
        <v>1</v>
      </c>
      <c r="CE121" s="237" t="b">
        <f t="shared" ca="1" si="1022"/>
        <v>1</v>
      </c>
      <c r="CF121" s="12">
        <v>203</v>
      </c>
      <c r="CG121" s="144" t="b">
        <f t="shared" ca="1" si="1023"/>
        <v>0</v>
      </c>
      <c r="CH121" s="19" t="str">
        <f t="shared" ca="1" si="1024"/>
        <v>-</v>
      </c>
      <c r="CI121" s="19" t="str">
        <f t="shared" ca="1" si="1024"/>
        <v>-</v>
      </c>
      <c r="CJ121" s="19" t="str">
        <f t="shared" ca="1" si="1024"/>
        <v>-</v>
      </c>
      <c r="CK121" s="19" t="str">
        <f t="shared" ca="1" si="1024"/>
        <v>-</v>
      </c>
      <c r="CL121" s="19">
        <f t="shared" ca="1" si="1024"/>
        <v>1</v>
      </c>
      <c r="CM121" s="19">
        <f t="shared" ca="1" si="1024"/>
        <v>1</v>
      </c>
      <c r="CN121" s="9"/>
      <c r="CO121" s="444">
        <f t="shared" ca="1" si="980"/>
        <v>652</v>
      </c>
      <c r="CP121" s="444">
        <f t="shared" ca="1" si="980"/>
        <v>686</v>
      </c>
      <c r="CQ121" s="444">
        <f t="shared" ca="1" si="980"/>
        <v>721</v>
      </c>
      <c r="CR121" s="152">
        <f t="shared" ca="1" si="981"/>
        <v>378</v>
      </c>
      <c r="CS121" s="152">
        <f t="shared" ca="1" si="981"/>
        <v>413</v>
      </c>
      <c r="CT121" s="152">
        <f t="shared" ca="1" si="981"/>
        <v>448</v>
      </c>
      <c r="CU121" s="19" t="str">
        <f t="shared" ca="1" si="982"/>
        <v>-</v>
      </c>
      <c r="CV121" s="19" t="str">
        <f t="shared" ca="1" si="982"/>
        <v>-</v>
      </c>
      <c r="CW121" s="19" t="str">
        <f t="shared" ca="1" si="982"/>
        <v>-</v>
      </c>
      <c r="CX121" s="19" t="str">
        <f t="shared" ca="1" si="982"/>
        <v>-</v>
      </c>
      <c r="CY121" s="19" t="str">
        <f t="shared" ca="1" si="982"/>
        <v>-</v>
      </c>
      <c r="CZ121" s="19" t="b">
        <f t="shared" ca="1" si="982"/>
        <v>1</v>
      </c>
      <c r="DA121" s="19">
        <f t="shared" ca="1" si="982"/>
        <v>0</v>
      </c>
      <c r="DB121" s="19">
        <f t="shared" ca="1" si="982"/>
        <v>0</v>
      </c>
      <c r="DC121" s="19">
        <f t="shared" ca="1" si="982"/>
        <v>0</v>
      </c>
      <c r="DD121" s="19">
        <f t="shared" ca="1" si="982"/>
        <v>0</v>
      </c>
      <c r="DE121" s="19">
        <f t="shared" ca="1" si="982"/>
        <v>0</v>
      </c>
      <c r="DF121" s="19">
        <f t="shared" ca="1" si="982"/>
        <v>0</v>
      </c>
      <c r="DG121" s="19">
        <f t="shared" ca="1" si="982"/>
        <v>0</v>
      </c>
      <c r="DH121" s="19">
        <f t="shared" ca="1" si="982"/>
        <v>0</v>
      </c>
      <c r="DI121" s="19">
        <f t="shared" ca="1" si="982"/>
        <v>0</v>
      </c>
      <c r="DJ121" s="19">
        <f t="shared" ca="1" si="982"/>
        <v>0</v>
      </c>
      <c r="DK121" s="19">
        <f t="shared" ca="1" si="983"/>
        <v>0</v>
      </c>
      <c r="DL121" s="19">
        <f t="shared" ca="1" si="983"/>
        <v>0</v>
      </c>
      <c r="DM121" s="19">
        <f t="shared" ca="1" si="983"/>
        <v>1</v>
      </c>
      <c r="DN121" s="19">
        <f t="shared" ca="1" si="983"/>
        <v>1</v>
      </c>
      <c r="DO121" s="19">
        <f t="shared" ca="1" si="983"/>
        <v>0</v>
      </c>
      <c r="DP121" s="19" t="str">
        <f t="shared" ca="1" si="983"/>
        <v>-</v>
      </c>
      <c r="DQ121" s="19" t="str">
        <f t="shared" ca="1" si="983"/>
        <v>-</v>
      </c>
      <c r="DR121" s="19" t="str">
        <f t="shared" ca="1" si="983"/>
        <v>-</v>
      </c>
      <c r="DS121" s="19" t="str">
        <f t="shared" ca="1" si="983"/>
        <v>-</v>
      </c>
      <c r="DT121" s="19" t="str">
        <f t="shared" ca="1" si="983"/>
        <v>-</v>
      </c>
      <c r="DU121" s="19">
        <f t="shared" ca="1" si="983"/>
        <v>0</v>
      </c>
      <c r="DV121" s="19" t="str">
        <f t="shared" ca="1" si="983"/>
        <v>-</v>
      </c>
      <c r="DW121" s="19" t="str">
        <f t="shared" ca="1" si="983"/>
        <v>-</v>
      </c>
      <c r="DX121" s="19" t="str">
        <f t="shared" ca="1" si="983"/>
        <v>-</v>
      </c>
      <c r="DY121" s="19" t="str">
        <f t="shared" ca="1" si="983"/>
        <v>-</v>
      </c>
      <c r="DZ121" s="19" t="str">
        <f t="shared" ca="1" si="983"/>
        <v>-</v>
      </c>
      <c r="EA121" s="19" t="str">
        <f t="shared" ca="1" si="983"/>
        <v>-</v>
      </c>
      <c r="EB121" s="19" t="str">
        <f t="shared" ca="1" si="983"/>
        <v>-</v>
      </c>
      <c r="EC121" s="19" t="str">
        <f t="shared" ca="1" si="983"/>
        <v>-</v>
      </c>
      <c r="ED121" s="19">
        <f t="shared" ca="1" si="983"/>
        <v>0</v>
      </c>
      <c r="EE121" s="444">
        <f t="shared" ca="1" si="984"/>
        <v>0</v>
      </c>
      <c r="EF121" s="444">
        <f t="shared" ca="1" si="984"/>
        <v>0</v>
      </c>
      <c r="EG121" s="124">
        <f t="shared" ca="1" si="985"/>
        <v>0</v>
      </c>
      <c r="EH121" s="124">
        <f t="shared" ca="1" si="985"/>
        <v>0</v>
      </c>
      <c r="EI121" s="124">
        <f t="shared" ca="1" si="985"/>
        <v>0</v>
      </c>
      <c r="EJ121" s="124">
        <f t="shared" ca="1" si="985"/>
        <v>0</v>
      </c>
      <c r="EK121" s="124">
        <f t="shared" ca="1" si="985"/>
        <v>0</v>
      </c>
      <c r="EL121" s="124">
        <f t="shared" ca="1" si="985"/>
        <v>0</v>
      </c>
      <c r="EM121" s="124">
        <f t="shared" ca="1" si="985"/>
        <v>0</v>
      </c>
      <c r="EN121" s="124">
        <f t="shared" ca="1" si="985"/>
        <v>0</v>
      </c>
      <c r="EO121" s="124">
        <f t="shared" ca="1" si="985"/>
        <v>0</v>
      </c>
      <c r="EP121" s="124">
        <f t="shared" ca="1" si="985"/>
        <v>0</v>
      </c>
      <c r="EQ121" s="124">
        <f t="shared" ca="1" si="985"/>
        <v>0</v>
      </c>
      <c r="ER121" s="124">
        <f t="shared" ca="1" si="985"/>
        <v>0</v>
      </c>
      <c r="ES121" s="124">
        <f t="shared" ca="1" si="985"/>
        <v>0</v>
      </c>
      <c r="ET121" s="124">
        <f t="shared" ca="1" si="985"/>
        <v>0</v>
      </c>
      <c r="EU121" s="124">
        <f t="shared" ca="1" si="985"/>
        <v>0</v>
      </c>
      <c r="EV121" s="124">
        <f t="shared" ca="1" si="985"/>
        <v>0</v>
      </c>
      <c r="EW121" s="124">
        <f t="shared" ca="1" si="986"/>
        <v>0</v>
      </c>
      <c r="EX121" s="124">
        <f t="shared" ca="1" si="986"/>
        <v>0</v>
      </c>
      <c r="EY121" s="554">
        <f t="shared" ca="1" si="987"/>
        <v>0</v>
      </c>
      <c r="EZ121" s="554">
        <f t="shared" ca="1" si="987"/>
        <v>0</v>
      </c>
      <c r="FA121" s="554">
        <f t="shared" ca="1" si="987"/>
        <v>0</v>
      </c>
      <c r="FB121" s="125">
        <f t="shared" ca="1" si="987"/>
        <v>0</v>
      </c>
      <c r="FC121" s="125">
        <f t="shared" ca="1" si="987"/>
        <v>0</v>
      </c>
      <c r="FD121" s="125">
        <f t="shared" ca="1" si="987"/>
        <v>0</v>
      </c>
      <c r="FE121" s="125">
        <f t="shared" ca="1" si="987"/>
        <v>0</v>
      </c>
      <c r="FF121" s="125">
        <f t="shared" ca="1" si="987"/>
        <v>0</v>
      </c>
      <c r="FG121" s="125">
        <f t="shared" ca="1" si="987"/>
        <v>0</v>
      </c>
      <c r="FH121" s="125">
        <f t="shared" ca="1" si="987"/>
        <v>0</v>
      </c>
      <c r="FI121" s="125">
        <f t="shared" ca="1" si="987"/>
        <v>0</v>
      </c>
      <c r="FJ121" s="125">
        <f t="shared" ca="1" si="987"/>
        <v>0</v>
      </c>
      <c r="FK121" s="125">
        <f t="shared" ca="1" si="987"/>
        <v>0</v>
      </c>
      <c r="FL121" s="125">
        <f t="shared" ca="1" si="987"/>
        <v>0</v>
      </c>
      <c r="FM121" s="125">
        <f t="shared" ca="1" si="987"/>
        <v>0</v>
      </c>
      <c r="FN121" s="125">
        <f t="shared" ca="1" si="987"/>
        <v>0</v>
      </c>
      <c r="FO121" s="124">
        <f t="shared" ca="1" si="988"/>
        <v>0</v>
      </c>
      <c r="FP121" s="124">
        <f t="shared" ca="1" si="988"/>
        <v>0</v>
      </c>
      <c r="FQ121" s="124">
        <f t="shared" ca="1" si="988"/>
        <v>0</v>
      </c>
      <c r="FR121" s="124">
        <f t="shared" ca="1" si="988"/>
        <v>0</v>
      </c>
      <c r="FS121" s="124">
        <f t="shared" ca="1" si="988"/>
        <v>0</v>
      </c>
      <c r="FT121" s="124">
        <f t="shared" ca="1" si="988"/>
        <v>0</v>
      </c>
      <c r="FU121" s="124">
        <f t="shared" ca="1" si="988"/>
        <v>0</v>
      </c>
      <c r="FV121" s="124">
        <f t="shared" ca="1" si="988"/>
        <v>0</v>
      </c>
      <c r="FW121" s="124">
        <f t="shared" ca="1" si="988"/>
        <v>0</v>
      </c>
      <c r="FX121" s="124">
        <f t="shared" ca="1" si="988"/>
        <v>0</v>
      </c>
      <c r="FY121" s="124">
        <f t="shared" ca="1" si="988"/>
        <v>0</v>
      </c>
      <c r="FZ121" s="124">
        <f t="shared" ca="1" si="988"/>
        <v>0</v>
      </c>
      <c r="GA121" s="124">
        <f t="shared" ca="1" si="988"/>
        <v>0</v>
      </c>
      <c r="GB121" s="124">
        <f t="shared" ca="1" si="988"/>
        <v>0</v>
      </c>
      <c r="GC121" s="124">
        <f t="shared" ca="1" si="988"/>
        <v>0</v>
      </c>
      <c r="GD121" s="124">
        <f t="shared" ca="1" si="988"/>
        <v>0</v>
      </c>
      <c r="GE121" s="124">
        <f t="shared" ca="1" si="989"/>
        <v>0</v>
      </c>
      <c r="GF121" s="124">
        <f t="shared" ca="1" si="989"/>
        <v>0</v>
      </c>
      <c r="GG121" s="554">
        <f t="shared" ca="1" si="990"/>
        <v>0</v>
      </c>
      <c r="GH121" s="554">
        <f t="shared" ca="1" si="990"/>
        <v>0</v>
      </c>
      <c r="GI121" s="554">
        <f t="shared" ca="1" si="990"/>
        <v>0</v>
      </c>
      <c r="GJ121" s="125">
        <f t="shared" ca="1" si="991"/>
        <v>0</v>
      </c>
      <c r="GK121" s="125">
        <f t="shared" ca="1" si="991"/>
        <v>0</v>
      </c>
      <c r="GL121" s="125">
        <f t="shared" ca="1" si="991"/>
        <v>0</v>
      </c>
      <c r="GM121" s="125">
        <f t="shared" ca="1" si="991"/>
        <v>0</v>
      </c>
      <c r="GN121" s="125">
        <f t="shared" ca="1" si="991"/>
        <v>0</v>
      </c>
      <c r="GO121" s="125">
        <f t="shared" ca="1" si="991"/>
        <v>0</v>
      </c>
      <c r="GP121" s="125">
        <f t="shared" ca="1" si="991"/>
        <v>0</v>
      </c>
      <c r="GQ121" s="125">
        <f t="shared" ca="1" si="991"/>
        <v>0</v>
      </c>
      <c r="GR121" s="125">
        <f t="shared" ca="1" si="991"/>
        <v>0</v>
      </c>
      <c r="GS121" s="125">
        <f t="shared" ca="1" si="991"/>
        <v>0</v>
      </c>
      <c r="GT121" s="125">
        <f t="shared" ca="1" si="991"/>
        <v>0</v>
      </c>
      <c r="GU121" s="125">
        <f t="shared" ca="1" si="991"/>
        <v>0</v>
      </c>
      <c r="GV121" s="125">
        <f t="shared" ca="1" si="991"/>
        <v>0</v>
      </c>
      <c r="GW121" s="124">
        <f t="shared" ca="1" si="992"/>
        <v>0</v>
      </c>
      <c r="GX121" s="124">
        <f t="shared" ca="1" si="992"/>
        <v>0</v>
      </c>
      <c r="GY121" s="124">
        <f t="shared" ca="1" si="992"/>
        <v>0</v>
      </c>
      <c r="GZ121" s="124">
        <f t="shared" ca="1" si="992"/>
        <v>0</v>
      </c>
      <c r="HA121" s="124">
        <f t="shared" ca="1" si="992"/>
        <v>0</v>
      </c>
      <c r="HB121" s="124">
        <f t="shared" ca="1" si="992"/>
        <v>0</v>
      </c>
      <c r="HC121" s="124">
        <f t="shared" ca="1" si="992"/>
        <v>0</v>
      </c>
      <c r="HD121" s="124">
        <f t="shared" ca="1" si="992"/>
        <v>0</v>
      </c>
      <c r="HE121" s="124">
        <f t="shared" ca="1" si="992"/>
        <v>0</v>
      </c>
      <c r="HF121" s="124">
        <f t="shared" ca="1" si="992"/>
        <v>0</v>
      </c>
      <c r="HG121" s="124">
        <f t="shared" ca="1" si="992"/>
        <v>0</v>
      </c>
      <c r="HH121" s="124">
        <f t="shared" ca="1" si="992"/>
        <v>0</v>
      </c>
      <c r="HI121" s="124">
        <f t="shared" ca="1" si="992"/>
        <v>0</v>
      </c>
      <c r="HJ121" s="124">
        <f t="shared" ca="1" si="992"/>
        <v>0</v>
      </c>
      <c r="HK121" s="124">
        <f t="shared" ca="1" si="992"/>
        <v>0</v>
      </c>
      <c r="HL121" s="124">
        <f t="shared" ca="1" si="992"/>
        <v>0</v>
      </c>
      <c r="HM121" s="124">
        <f t="shared" ca="1" si="993"/>
        <v>0</v>
      </c>
      <c r="HN121" s="124">
        <f t="shared" ca="1" si="993"/>
        <v>0</v>
      </c>
      <c r="HO121" s="554">
        <f t="shared" ca="1" si="994"/>
        <v>0</v>
      </c>
      <c r="HP121" s="554">
        <f t="shared" ca="1" si="994"/>
        <v>0</v>
      </c>
      <c r="HQ121" s="554">
        <f t="shared" ca="1" si="994"/>
        <v>0</v>
      </c>
      <c r="HR121" s="125">
        <f t="shared" ca="1" si="995"/>
        <v>0</v>
      </c>
      <c r="HS121" s="125">
        <f t="shared" ca="1" si="995"/>
        <v>0</v>
      </c>
      <c r="HT121" s="125">
        <f t="shared" ca="1" si="995"/>
        <v>0</v>
      </c>
      <c r="HU121" s="125">
        <f t="shared" ca="1" si="995"/>
        <v>0</v>
      </c>
      <c r="HV121" s="125">
        <f t="shared" ca="1" si="995"/>
        <v>0</v>
      </c>
      <c r="HW121" s="125">
        <f t="shared" ca="1" si="995"/>
        <v>0</v>
      </c>
      <c r="HX121" s="125">
        <f t="shared" ca="1" si="995"/>
        <v>0</v>
      </c>
      <c r="HY121" s="125">
        <f t="shared" ca="1" si="995"/>
        <v>0</v>
      </c>
      <c r="HZ121" s="125">
        <f t="shared" ca="1" si="995"/>
        <v>0</v>
      </c>
      <c r="IA121" s="125">
        <f t="shared" ca="1" si="995"/>
        <v>0</v>
      </c>
      <c r="IB121" s="125">
        <f t="shared" ca="1" si="995"/>
        <v>0</v>
      </c>
      <c r="IC121" s="125">
        <f t="shared" ca="1" si="995"/>
        <v>0</v>
      </c>
      <c r="ID121" s="125">
        <f t="shared" ca="1" si="995"/>
        <v>0</v>
      </c>
      <c r="IE121" s="5">
        <f t="shared" ca="1" si="996"/>
        <v>67</v>
      </c>
      <c r="IF121" s="9"/>
      <c r="IG121" s="5">
        <f t="shared" ca="1" si="997"/>
        <v>1</v>
      </c>
      <c r="IH121" s="5" t="b">
        <f t="shared" ca="1" si="997"/>
        <v>0</v>
      </c>
      <c r="II121" s="19">
        <f t="shared" ca="1" si="998"/>
        <v>0</v>
      </c>
      <c r="IJ121" s="5">
        <f t="shared" ca="1" si="997"/>
        <v>55</v>
      </c>
      <c r="IK121" s="5" cm="1">
        <f t="array" ref="IK121">INDEX(i.pi_yatf,$X121+1,IK$7)</f>
        <v>1</v>
      </c>
      <c r="IL121" s="19">
        <f t="shared" ca="1" si="999"/>
        <v>0</v>
      </c>
      <c r="IM121" s="19">
        <f t="shared" ca="1" si="999"/>
        <v>0</v>
      </c>
      <c r="IN121" s="19">
        <f t="shared" ca="1" si="999"/>
        <v>0</v>
      </c>
      <c r="IO121" s="19">
        <f t="shared" ca="1" si="999"/>
        <v>0</v>
      </c>
      <c r="IP121" s="19">
        <f t="shared" ca="1" si="999"/>
        <v>0</v>
      </c>
      <c r="IQ121" s="19">
        <f t="shared" ca="1" si="999"/>
        <v>0</v>
      </c>
      <c r="IR121" s="19">
        <f t="shared" ca="1" si="999"/>
        <v>0</v>
      </c>
      <c r="IS121" s="19">
        <f t="shared" ca="1" si="999"/>
        <v>0</v>
      </c>
      <c r="IT121" s="19">
        <f t="shared" ca="1" si="999"/>
        <v>0</v>
      </c>
      <c r="IU121" s="19">
        <f t="shared" ca="1" si="999"/>
        <v>0</v>
      </c>
      <c r="IV121" s="19">
        <f t="shared" ca="1" si="999"/>
        <v>0</v>
      </c>
      <c r="IW121" s="19">
        <f t="shared" ca="1" si="999"/>
        <v>0</v>
      </c>
      <c r="IX121" s="19">
        <f t="shared" ca="1" si="999"/>
        <v>0</v>
      </c>
      <c r="IY121" s="19">
        <f t="shared" ca="1" si="999"/>
        <v>0</v>
      </c>
      <c r="IZ121" s="19">
        <f t="shared" ca="1" si="999"/>
        <v>0</v>
      </c>
      <c r="JA121" s="19">
        <f t="shared" ca="1" si="999"/>
        <v>0</v>
      </c>
      <c r="JB121" s="19">
        <f t="shared" ca="1" si="999"/>
        <v>0</v>
      </c>
      <c r="JC121" s="19">
        <f t="shared" ca="1" si="999"/>
        <v>0</v>
      </c>
      <c r="JD121" s="19">
        <f t="shared" ca="1" si="999"/>
        <v>0</v>
      </c>
      <c r="JE121" s="19">
        <f t="shared" ca="1" si="999"/>
        <v>0</v>
      </c>
      <c r="JF121" s="19">
        <f t="shared" ca="1" si="999"/>
        <v>0</v>
      </c>
      <c r="JG121" s="19">
        <f t="shared" ca="1" si="999"/>
        <v>1</v>
      </c>
      <c r="JH121" s="19">
        <f t="shared" ca="1" si="999"/>
        <v>0</v>
      </c>
      <c r="JI121" s="19">
        <f t="shared" ca="1" si="999"/>
        <v>1</v>
      </c>
      <c r="JJ121" s="9"/>
      <c r="JK121" s="5" t="b">
        <f t="shared" ca="1" si="1000"/>
        <v>0</v>
      </c>
      <c r="JL121" s="5" t="b">
        <f t="shared" ca="1" si="1001"/>
        <v>0</v>
      </c>
      <c r="JM121" s="5" t="b">
        <f t="shared" ca="1" si="1001"/>
        <v>0</v>
      </c>
      <c r="JN121" s="5" t="b">
        <f t="shared" ca="1" si="1001"/>
        <v>1</v>
      </c>
      <c r="JO121" s="144">
        <f t="shared" ca="1" si="1002"/>
        <v>1</v>
      </c>
      <c r="JP121" s="144">
        <f t="shared" ca="1" si="1002"/>
        <v>1</v>
      </c>
      <c r="JQ121" s="5" t="b">
        <f t="shared" ca="1" si="1003"/>
        <v>0</v>
      </c>
      <c r="JR121" s="5" t="b">
        <f t="shared" ca="1" si="1003"/>
        <v>1</v>
      </c>
      <c r="JS121" s="5" t="b">
        <f t="shared" ca="1" si="1003"/>
        <v>1</v>
      </c>
      <c r="JT121" s="5" t="b">
        <f t="shared" ca="1" si="1003"/>
        <v>0</v>
      </c>
      <c r="JU121" s="5">
        <f t="shared" ca="1" si="1004"/>
        <v>1</v>
      </c>
      <c r="JV121" s="5">
        <f t="shared" ca="1" si="1004"/>
        <v>0</v>
      </c>
      <c r="JW121" s="5" t="b">
        <f t="shared" ca="1" si="1005"/>
        <v>0</v>
      </c>
      <c r="JX121" s="5" t="str" cm="1">
        <f t="array" aca="1" ref="JX121" ca="1">IF(OR(JY121:KF121&lt;&gt;"-"),TRUE,"-")</f>
        <v>-</v>
      </c>
      <c r="JY121" s="19" t="str">
        <f t="shared" ca="1" si="1006"/>
        <v>-</v>
      </c>
      <c r="JZ121" s="19" t="str">
        <f t="shared" ca="1" si="1006"/>
        <v>-</v>
      </c>
      <c r="KA121" s="19" t="str">
        <f t="shared" ca="1" si="1006"/>
        <v>-</v>
      </c>
      <c r="KB121" s="19" t="str">
        <f t="shared" ca="1" si="1006"/>
        <v>-</v>
      </c>
      <c r="KC121" s="19" t="str">
        <f t="shared" ca="1" si="1006"/>
        <v>-</v>
      </c>
      <c r="KD121" s="19" t="str">
        <f t="shared" ca="1" si="1006"/>
        <v>-</v>
      </c>
      <c r="KE121" s="19" t="str">
        <f t="shared" ca="1" si="1006"/>
        <v>-</v>
      </c>
      <c r="KF121" s="19" t="str">
        <f t="shared" ca="1" si="1006"/>
        <v>-</v>
      </c>
      <c r="KG121" s="5" t="b">
        <f t="array" aca="1" ref="KG121" ca="1">IF(OR(KH121:KN121&lt;&gt;"-"),TRUE,"-")</f>
        <v>1</v>
      </c>
      <c r="KH121" s="19">
        <f t="shared" ca="1" si="1007"/>
        <v>0</v>
      </c>
      <c r="KI121" s="19" t="str">
        <f t="shared" ca="1" si="1007"/>
        <v>-</v>
      </c>
      <c r="KJ121" s="19">
        <f t="shared" ca="1" si="1007"/>
        <v>999999</v>
      </c>
      <c r="KK121" s="19">
        <f t="shared" ca="1" si="1007"/>
        <v>999999</v>
      </c>
      <c r="KL121" s="19">
        <f t="shared" ca="1" si="1007"/>
        <v>999999</v>
      </c>
      <c r="KM121" s="19">
        <f t="shared" ca="1" si="1007"/>
        <v>999999</v>
      </c>
      <c r="KN121" s="19">
        <f t="shared" ca="1" si="1007"/>
        <v>999999</v>
      </c>
      <c r="KO121" s="19" t="str">
        <f t="shared" ca="1" si="1007"/>
        <v>-</v>
      </c>
      <c r="KP121" s="19" t="str">
        <f t="shared" ca="1" si="1007"/>
        <v>-</v>
      </c>
      <c r="KQ121" s="19" t="str">
        <f t="shared" ca="1" si="1007"/>
        <v>-</v>
      </c>
      <c r="KR121" s="19" t="b">
        <f t="shared" ca="1" si="1008"/>
        <v>1</v>
      </c>
      <c r="KS121" s="19">
        <f t="shared" ca="1" si="1008"/>
        <v>0</v>
      </c>
      <c r="KT121" s="5" t="str">
        <f t="shared" ca="1" si="1009"/>
        <v>-</v>
      </c>
      <c r="KU121" s="5" t="str">
        <f t="shared" ca="1" si="1009"/>
        <v>-</v>
      </c>
      <c r="KV121" s="5" t="str">
        <f t="shared" ca="1" si="1009"/>
        <v>-</v>
      </c>
      <c r="KW121" s="5" t="str">
        <f t="shared" ca="1" si="1009"/>
        <v>-</v>
      </c>
      <c r="KX121" s="19" t="str">
        <f t="shared" ca="1" si="1010"/>
        <v>-</v>
      </c>
      <c r="KY121" s="19" t="str">
        <f t="shared" ca="1" si="1010"/>
        <v>-</v>
      </c>
      <c r="KZ121" s="19" t="str">
        <f t="shared" ca="1" si="1010"/>
        <v>-</v>
      </c>
      <c r="LA121" s="19" t="str">
        <f t="shared" ca="1" si="1010"/>
        <v>-</v>
      </c>
      <c r="LB121" s="19" t="str">
        <f t="shared" ca="1" si="1010"/>
        <v>-</v>
      </c>
      <c r="LC121" s="19" t="str">
        <f t="shared" ca="1" si="1010"/>
        <v>-</v>
      </c>
      <c r="LD121" s="19" t="str">
        <f t="shared" ca="1" si="1010"/>
        <v>-</v>
      </c>
      <c r="LE121" s="5" t="str">
        <f t="shared" ca="1" si="1011"/>
        <v>-</v>
      </c>
      <c r="LF121" s="5">
        <f t="shared" ca="1" si="1011"/>
        <v>500</v>
      </c>
      <c r="LG121" s="5">
        <f t="shared" ca="1" si="1011"/>
        <v>500</v>
      </c>
      <c r="LH121" s="5" t="str">
        <f t="shared" ca="1" si="1011"/>
        <v>-</v>
      </c>
      <c r="LI121" s="5" t="str">
        <f t="shared" ca="1" si="1011"/>
        <v>-</v>
      </c>
      <c r="LJ121" s="5" t="str">
        <f t="shared" ca="1" si="1011"/>
        <v>-</v>
      </c>
      <c r="LK121" s="5">
        <f t="shared" ca="1" si="1012"/>
        <v>1</v>
      </c>
      <c r="LL121" s="9"/>
      <c r="LM121" s="19">
        <f t="shared" ca="1" si="1010"/>
        <v>70</v>
      </c>
      <c r="LN121" s="19">
        <f t="shared" ca="1" si="1013"/>
        <v>50</v>
      </c>
      <c r="LO121" s="19">
        <f t="shared" ca="1" si="1013"/>
        <v>80</v>
      </c>
      <c r="LP121" s="19">
        <f t="shared" ca="1" si="1013"/>
        <v>50</v>
      </c>
      <c r="LQ121" s="5" t="b" cm="1">
        <f t="array" ref="LQ121">INDEX(i.meatgrid,$Q121,LQ$7)</f>
        <v>0</v>
      </c>
      <c r="LR121" s="5" t="b" cm="1">
        <f t="array" ref="LR121">INDEX(i.meatgrid,$Q121,LR$7)</f>
        <v>0</v>
      </c>
      <c r="LS121" s="5" cm="1">
        <f t="array" ref="LS121">INDEX(i.meatgrid,$Q121,LS$7)</f>
        <v>40</v>
      </c>
      <c r="LT121" s="5" t="str" cm="1">
        <f t="array" ref="LT121">INDEX(i.meatgrid,$Q121,LT$7)</f>
        <v>-</v>
      </c>
      <c r="LU121" s="5">
        <f t="shared" si="1014"/>
        <v>1</v>
      </c>
      <c r="LV121" s="5">
        <f t="shared" si="1015"/>
        <v>1</v>
      </c>
      <c r="LW121" s="5" cm="1">
        <f t="array" ref="LW121">INDEX(i.meatgrid,$Q121,LW$7)</f>
        <v>1</v>
      </c>
      <c r="LX121" s="5" cm="1">
        <f t="array" ref="LX121">INDEX(i.meatgrid,$Q121,LX$7)</f>
        <v>0</v>
      </c>
      <c r="LY121" s="5" cm="1">
        <f t="array" ref="LY121">INDEX(i.meatgrid,$Q121,LY$7)</f>
        <v>0</v>
      </c>
      <c r="LZ121" s="5" cm="1">
        <f t="array" ref="LZ121">INDEX(i.meatgrid,$Q121,LZ$7)</f>
        <v>0</v>
      </c>
      <c r="MA121" s="5" cm="1">
        <f t="array" ref="MA121">INDEX(i.meatgrid,$Q121,MA$7)</f>
        <v>0</v>
      </c>
      <c r="MB121" s="5" cm="1">
        <f t="array" ref="MB121">INDEX(i.meatgrid,$Q121,MB$7)</f>
        <v>1</v>
      </c>
      <c r="MC121" s="5" cm="1">
        <f t="array" ref="MC121">INDEX(i.meatgrid,$Q121,MC$7)</f>
        <v>1</v>
      </c>
      <c r="MD121" s="5" cm="1">
        <f t="array" ref="MD121">INDEX(i.meatgrid,$Q121,MD$7)</f>
        <v>1</v>
      </c>
      <c r="ME121" s="5">
        <f t="shared" si="1016"/>
        <v>1</v>
      </c>
      <c r="MF121" s="9"/>
      <c r="MG121" s="19" t="b">
        <f t="shared" ca="1" si="1017"/>
        <v>0</v>
      </c>
      <c r="MH121" s="19" t="b">
        <f t="shared" ca="1" si="1017"/>
        <v>0</v>
      </c>
      <c r="MI121" s="19">
        <f t="shared" ca="1" si="1017"/>
        <v>1</v>
      </c>
      <c r="MJ121" s="19">
        <f t="shared" ca="1" si="1017"/>
        <v>0.75</v>
      </c>
      <c r="MK121" s="19">
        <f t="shared" ca="1" si="1017"/>
        <v>0.75</v>
      </c>
      <c r="ML121" s="19">
        <f t="shared" ca="1" si="1017"/>
        <v>0.8</v>
      </c>
      <c r="MM121" s="19">
        <f t="shared" ca="1" si="1017"/>
        <v>0.82499999999999996</v>
      </c>
      <c r="MN121" s="19">
        <f t="shared" ca="1" si="1017"/>
        <v>0.875</v>
      </c>
      <c r="MO121" s="19">
        <f t="shared" ca="1" si="1017"/>
        <v>0.9</v>
      </c>
      <c r="MP121" s="19">
        <f t="shared" ca="1" si="1017"/>
        <v>1</v>
      </c>
      <c r="MQ121" s="19">
        <f t="shared" ca="1" si="1017"/>
        <v>0.875</v>
      </c>
      <c r="MR121" s="19" t="b">
        <f t="shared" ca="1" si="1017"/>
        <v>1</v>
      </c>
      <c r="MS121" s="19">
        <f t="shared" ca="1" si="1017"/>
        <v>74.989999999999995</v>
      </c>
      <c r="MT121" s="19" t="str">
        <f t="shared" ca="1" si="1017"/>
        <v>-</v>
      </c>
      <c r="MU121" s="19" t="str">
        <f t="shared" ca="1" si="1017"/>
        <v>-</v>
      </c>
      <c r="MV121" s="19" t="str">
        <f t="shared" ca="1" si="1017"/>
        <v>-</v>
      </c>
      <c r="MW121" s="19" t="str">
        <f t="shared" ca="1" si="1018"/>
        <v>-</v>
      </c>
      <c r="MX121" s="19" t="str">
        <f t="shared" ca="1" si="1018"/>
        <v>-</v>
      </c>
      <c r="MY121" s="19" t="str">
        <f t="shared" ca="1" si="1018"/>
        <v>-</v>
      </c>
      <c r="MZ121" s="19" t="str">
        <f t="shared" ca="1" si="1018"/>
        <v>-</v>
      </c>
      <c r="NA121" s="19">
        <f t="shared" ca="1" si="1018"/>
        <v>36.99</v>
      </c>
      <c r="NB121" s="19">
        <f t="shared" ca="1" si="1018"/>
        <v>36.99</v>
      </c>
      <c r="NC121" s="19" t="str">
        <f t="shared" ca="1" si="1018"/>
        <v>-</v>
      </c>
      <c r="ND121" s="19" t="str">
        <f t="shared" ca="1" si="1018"/>
        <v>-</v>
      </c>
      <c r="NE121" s="19" t="str">
        <f t="shared" ca="1" si="1018"/>
        <v>-</v>
      </c>
      <c r="NF121" s="19" t="str">
        <f t="shared" ca="1" si="1018"/>
        <v>-</v>
      </c>
      <c r="NG121" s="19" t="str">
        <f t="shared" ca="1" si="1018"/>
        <v>-</v>
      </c>
      <c r="NH121" s="19">
        <f t="shared" ca="1" si="1018"/>
        <v>49.99</v>
      </c>
      <c r="NI121" s="19">
        <f t="shared" ca="1" si="1018"/>
        <v>49.99</v>
      </c>
      <c r="NJ121" s="19">
        <f t="shared" ca="1" si="1018"/>
        <v>49.99</v>
      </c>
      <c r="NK121" s="19">
        <f t="shared" ca="1" si="1018"/>
        <v>49.99</v>
      </c>
      <c r="NL121" s="19">
        <f t="shared" ca="1" si="1018"/>
        <v>49.99</v>
      </c>
      <c r="NM121" s="19">
        <f t="shared" ca="1" si="1018"/>
        <v>49.99</v>
      </c>
      <c r="NN121" s="19">
        <f t="shared" ca="1" si="1018"/>
        <v>49.99</v>
      </c>
      <c r="NO121" s="19">
        <f t="shared" ca="1" si="1018"/>
        <v>49.99</v>
      </c>
      <c r="NP121" s="19">
        <f t="shared" ca="1" si="1018"/>
        <v>412.99</v>
      </c>
      <c r="NQ121" s="19">
        <f t="shared" ca="1" si="1018"/>
        <v>412.99</v>
      </c>
      <c r="NR121" s="19" t="str">
        <f t="shared" ca="1" si="1018"/>
        <v>-</v>
      </c>
      <c r="NS121" s="19" t="str">
        <f t="shared" ca="1" si="1018"/>
        <v>-</v>
      </c>
      <c r="NT121" s="19" t="str">
        <f t="shared" ca="1" si="1018"/>
        <v>-</v>
      </c>
      <c r="NU121" s="19" t="str">
        <f t="shared" ca="1" si="1018"/>
        <v>-</v>
      </c>
      <c r="NV121" s="19" t="str">
        <f t="shared" ca="1" si="1018"/>
        <v>-</v>
      </c>
      <c r="NW121" s="19">
        <f t="shared" ca="1" si="1018"/>
        <v>6.8900000000000006</v>
      </c>
      <c r="NX121" s="19">
        <f t="shared" ca="1" si="1018"/>
        <v>6.8900000000000006</v>
      </c>
      <c r="NY121" s="19">
        <f t="shared" ca="1" si="1018"/>
        <v>6.8900000000000006</v>
      </c>
      <c r="NZ121" s="19">
        <f t="shared" ca="1" si="1018"/>
        <v>6.8900000000000006</v>
      </c>
      <c r="OA121" s="19">
        <f t="shared" ca="1" si="1018"/>
        <v>6.8900000000000006</v>
      </c>
      <c r="OB121" s="19">
        <f t="shared" ca="1" si="1018"/>
        <v>6.8900000000000006</v>
      </c>
      <c r="OC121" s="19">
        <f t="shared" ca="1" si="1018"/>
        <v>6.8900000000000006</v>
      </c>
      <c r="OD121" s="19">
        <f t="shared" ca="1" si="1018"/>
        <v>6.8900000000000006</v>
      </c>
      <c r="OE121" s="19">
        <f t="shared" ca="1" si="1018"/>
        <v>346.99</v>
      </c>
      <c r="OF121" s="19">
        <f t="shared" ca="1" si="1018"/>
        <v>346.99</v>
      </c>
      <c r="OG121" s="19" t="str">
        <f t="shared" ca="1" si="1018"/>
        <v>-</v>
      </c>
      <c r="OH121" s="19" t="str">
        <f t="shared" ca="1" si="1018"/>
        <v>-</v>
      </c>
      <c r="OI121" s="19" t="str">
        <f t="shared" ca="1" si="1018"/>
        <v>-</v>
      </c>
      <c r="OJ121" s="19" t="str">
        <f t="shared" ca="1" si="1018"/>
        <v>-</v>
      </c>
      <c r="OK121" s="19" t="str">
        <f t="shared" ca="1" si="1018"/>
        <v>-</v>
      </c>
      <c r="OL121" s="19">
        <f t="shared" ca="1" si="1018"/>
        <v>0</v>
      </c>
      <c r="OM121" s="24">
        <v>0</v>
      </c>
    </row>
    <row r="122" spans="1:403" outlineLevel="1">
      <c r="A122" s="21">
        <f t="shared" si="156"/>
        <v>117</v>
      </c>
      <c r="B122" s="21">
        <f t="shared" si="1025"/>
        <v>19</v>
      </c>
      <c r="C122">
        <v>112</v>
      </c>
      <c r="D122" s="144" t="str">
        <f t="shared" ca="1" si="964"/>
        <v>GSM</v>
      </c>
      <c r="E122" t="b">
        <f t="shared" ca="1" si="1021"/>
        <v>1</v>
      </c>
      <c r="F122" t="b">
        <v>0</v>
      </c>
      <c r="G122" t="b">
        <f t="shared" ca="1" si="1019"/>
        <v>1</v>
      </c>
      <c r="H122" s="237">
        <f t="shared" ca="1" si="1020"/>
        <v>2</v>
      </c>
      <c r="I122" s="237">
        <f t="shared" ca="1" si="1020"/>
        <v>1</v>
      </c>
      <c r="J122" s="237" t="str">
        <f t="shared" ca="1" si="1020"/>
        <v/>
      </c>
      <c r="K122" s="237">
        <f t="shared" ca="1" si="1020"/>
        <v>2</v>
      </c>
      <c r="L122" s="237">
        <f t="shared" ca="1" si="1020"/>
        <v>2</v>
      </c>
      <c r="M122" s="182">
        <f t="array" aca="1" ref="M122" ca="1">MAX(M$22,MOD(M121+1*AND(N122:$V122=N$22:$V$22),M$23+1))</f>
        <v>2</v>
      </c>
      <c r="N122" s="182">
        <f t="array" aca="1" ref="N122" ca="1">MAX(N$22,MOD(N121+1*AND(O122:$V122=O$22:$V$22),N$23+1))</f>
        <v>3</v>
      </c>
      <c r="O122" s="237">
        <f t="shared" ca="1" si="1026"/>
        <v>1</v>
      </c>
      <c r="P122" s="182">
        <f t="array" ref="P122">MAX(P$22,MOD(P121+1*AND(R122:$V122=R$22:$V$22),P$23+1))</f>
        <v>2</v>
      </c>
      <c r="Q122" s="29">
        <v>5</v>
      </c>
      <c r="R122" s="29">
        <v>1</v>
      </c>
      <c r="S122" s="29">
        <v>1</v>
      </c>
      <c r="T122" s="29">
        <v>1</v>
      </c>
      <c r="U122" s="218"/>
      <c r="V122" s="218"/>
      <c r="W122" s="182">
        <f t="array" ref="W122">MAX(W$22,MOD(W121+1*AND(R122:$V122=R$22:$V$22),W$23+1))</f>
        <v>0</v>
      </c>
      <c r="X122" s="218"/>
      <c r="Y122" s="218"/>
      <c r="Z122" s="218"/>
      <c r="AA122" s="218"/>
      <c r="AB122" s="218"/>
      <c r="AC122" s="218"/>
      <c r="AD122" s="218"/>
      <c r="AE122" s="218"/>
      <c r="AF122" s="144">
        <f ca="1">INDEX(CHOOSE($N122,DataAutumn!i.AdultDrys,DataWinter!i.AdultDrys,DataSpring!i.AdultDrys),1,$M122)</f>
        <v>3</v>
      </c>
      <c r="AG122" s="5">
        <f t="shared" ca="1" si="965"/>
        <v>2</v>
      </c>
      <c r="AH122" s="5">
        <f t="shared" ca="1" si="965"/>
        <v>0</v>
      </c>
      <c r="AI122" s="5">
        <f t="shared" ca="1" si="966"/>
        <v>1</v>
      </c>
      <c r="AJ122" s="218"/>
      <c r="AK122" s="218"/>
      <c r="AL122" s="366" t="str">
        <f ca="1">TEXT(LEFT(OFFSET(AL122,-1,0),5)+1,"00000")&amp;MID(OFFSET(AL122,-1,0),6,FIND(" ",OFFSET(AL122,-1,0),7)-5)
&amp; $D122           &amp; " Day"&amp;INDEX(i.DOY,$N122,1)              &amp; IF($IG122=0," FWM","")&amp;IF($IG122=1," MWM","")&amp;IF($IG122=5," Mat","")&amp;IF($IH122=TRUE,"&amp;BBT","    ")
&amp;INDEX(DataMaster!$B$98:$B$103,$Q122,0)    &amp; " WP"&amp;TEXT($LU122*100,"000p")           &amp; " MP"&amp;TEXT($LV122*100,"000p")           &amp; " GP"&amp;TEXT($ME122*100,"000p")
&amp; " (F"&amp;3+COUNTIF($CV122:$CY122,TRUE)&amp;3&amp;"N"&amp;$DM122&amp;$DN122&amp;")"</f>
        <v>00005 DSP_ashley_lw GSM Day204 MWM    Air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ca="1" si="967"/>
        <v>0</v>
      </c>
      <c r="AY122" s="5" t="str">
        <f t="shared" ca="1" si="967"/>
        <v>-</v>
      </c>
      <c r="AZ122" s="5" t="b">
        <f t="shared" ca="1" si="967"/>
        <v>0</v>
      </c>
      <c r="BA122" s="5" t="b">
        <f t="shared" ca="1" si="967"/>
        <v>1</v>
      </c>
      <c r="BB122" s="5" t="b">
        <f t="shared" ca="1" si="967"/>
        <v>1</v>
      </c>
      <c r="BC122" s="144">
        <f t="shared" ca="1" si="967"/>
        <v>0</v>
      </c>
      <c r="BD122" s="19" t="b">
        <f t="shared" ca="1" si="968"/>
        <v>1</v>
      </c>
      <c r="BE122" s="9"/>
      <c r="BF122" s="5" t="str">
        <f t="shared" ca="1" si="969"/>
        <v>-</v>
      </c>
      <c r="BG122" s="19" t="str">
        <f t="shared" ca="1" si="970"/>
        <v>-</v>
      </c>
      <c r="BH122" s="19" t="str">
        <f t="shared" ca="1" si="970"/>
        <v>-</v>
      </c>
      <c r="BI122" s="19" t="str">
        <f t="shared" ca="1" si="970"/>
        <v>-</v>
      </c>
      <c r="BJ122" s="5" t="str">
        <f t="shared" ca="1" si="971"/>
        <v>-</v>
      </c>
      <c r="BK122" s="19" t="str">
        <f t="shared" ca="1" si="972"/>
        <v>-</v>
      </c>
      <c r="BL122" s="5" t="str">
        <f t="shared" ca="1" si="973"/>
        <v>-</v>
      </c>
      <c r="BM122" s="19" t="str">
        <f t="shared" ca="1" si="974"/>
        <v>-</v>
      </c>
      <c r="BN122" s="19" t="str">
        <f t="shared" ca="1" si="974"/>
        <v>-</v>
      </c>
      <c r="BO122" s="19" t="str">
        <f t="shared" ca="1" si="974"/>
        <v>-</v>
      </c>
      <c r="BP122" s="5" t="str">
        <f t="shared" ca="1" si="975"/>
        <v>-</v>
      </c>
      <c r="BQ122" s="9"/>
      <c r="BR122" s="5" t="b">
        <f t="shared" ca="1" si="976"/>
        <v>0</v>
      </c>
      <c r="BS122" s="5" t="str">
        <f t="shared" ca="1" si="977"/>
        <v>-</v>
      </c>
      <c r="BT122" s="5" t="str">
        <f t="shared" ca="1" si="978"/>
        <v>-</v>
      </c>
      <c r="BU122" s="5" t="str">
        <f t="shared" ca="1" si="978"/>
        <v>-</v>
      </c>
      <c r="BV122" s="5" t="str">
        <f t="shared" ca="1" si="978"/>
        <v>-</v>
      </c>
      <c r="BW122" s="5" t="str">
        <f t="shared" ca="1" si="978"/>
        <v>-</v>
      </c>
      <c r="BX122" s="5" t="str">
        <f t="shared" ca="1" si="978"/>
        <v>-</v>
      </c>
      <c r="BY122" s="5" t="str">
        <f t="shared" ca="1" si="978"/>
        <v>-</v>
      </c>
      <c r="BZ122" s="5" t="str">
        <f t="shared" ca="1" si="978"/>
        <v>-</v>
      </c>
      <c r="CA122" s="5" t="str">
        <f t="shared" ca="1" si="978"/>
        <v>-</v>
      </c>
      <c r="CB122" s="9"/>
      <c r="CC122" s="237" t="b">
        <f t="shared" ca="1" si="1022"/>
        <v>1</v>
      </c>
      <c r="CD122" s="237" t="b">
        <f t="shared" ca="1" si="1022"/>
        <v>1</v>
      </c>
      <c r="CE122" s="237" t="b">
        <f t="shared" ca="1" si="1022"/>
        <v>1</v>
      </c>
      <c r="CF122" s="12">
        <v>203</v>
      </c>
      <c r="CG122" s="144" t="b">
        <f t="shared" ca="1" si="1023"/>
        <v>0</v>
      </c>
      <c r="CH122" s="19" t="str">
        <f t="shared" ca="1" si="1024"/>
        <v>-</v>
      </c>
      <c r="CI122" s="19" t="str">
        <f t="shared" ca="1" si="1024"/>
        <v>-</v>
      </c>
      <c r="CJ122" s="19" t="str">
        <f t="shared" ca="1" si="1024"/>
        <v>-</v>
      </c>
      <c r="CK122" s="19" t="str">
        <f t="shared" ca="1" si="1024"/>
        <v>-</v>
      </c>
      <c r="CL122" s="19">
        <f t="shared" ca="1" si="1024"/>
        <v>1</v>
      </c>
      <c r="CM122" s="19">
        <f t="shared" ca="1" si="1024"/>
        <v>1</v>
      </c>
      <c r="CN122" s="9"/>
      <c r="CO122" s="444">
        <f t="shared" ca="1" si="980"/>
        <v>652</v>
      </c>
      <c r="CP122" s="444">
        <f t="shared" ca="1" si="980"/>
        <v>686</v>
      </c>
      <c r="CQ122" s="444">
        <f t="shared" ca="1" si="980"/>
        <v>721</v>
      </c>
      <c r="CR122" s="152">
        <f t="shared" ca="1" si="981"/>
        <v>378</v>
      </c>
      <c r="CS122" s="152">
        <f t="shared" ca="1" si="981"/>
        <v>413</v>
      </c>
      <c r="CT122" s="152">
        <f t="shared" ca="1" si="981"/>
        <v>448</v>
      </c>
      <c r="CU122" s="19" t="str">
        <f t="shared" ca="1" si="982"/>
        <v>-</v>
      </c>
      <c r="CV122" s="19" t="str">
        <f t="shared" ca="1" si="982"/>
        <v>-</v>
      </c>
      <c r="CW122" s="19" t="str">
        <f t="shared" ca="1" si="982"/>
        <v>-</v>
      </c>
      <c r="CX122" s="19" t="str">
        <f t="shared" ca="1" si="982"/>
        <v>-</v>
      </c>
      <c r="CY122" s="19" t="str">
        <f t="shared" ca="1" si="982"/>
        <v>-</v>
      </c>
      <c r="CZ122" s="19" t="b">
        <f t="shared" ca="1" si="982"/>
        <v>1</v>
      </c>
      <c r="DA122" s="19">
        <f t="shared" ca="1" si="982"/>
        <v>0</v>
      </c>
      <c r="DB122" s="19">
        <f t="shared" ca="1" si="982"/>
        <v>0</v>
      </c>
      <c r="DC122" s="19">
        <f t="shared" ca="1" si="982"/>
        <v>0</v>
      </c>
      <c r="DD122" s="19">
        <f t="shared" ca="1" si="982"/>
        <v>0</v>
      </c>
      <c r="DE122" s="19">
        <f t="shared" ca="1" si="982"/>
        <v>0</v>
      </c>
      <c r="DF122" s="19">
        <f t="shared" ca="1" si="982"/>
        <v>0</v>
      </c>
      <c r="DG122" s="19">
        <f t="shared" ca="1" si="982"/>
        <v>0</v>
      </c>
      <c r="DH122" s="19">
        <f t="shared" ca="1" si="982"/>
        <v>0</v>
      </c>
      <c r="DI122" s="19">
        <f t="shared" ca="1" si="982"/>
        <v>0</v>
      </c>
      <c r="DJ122" s="19">
        <f t="shared" ca="1" si="982"/>
        <v>0</v>
      </c>
      <c r="DK122" s="19">
        <f t="shared" ca="1" si="983"/>
        <v>0</v>
      </c>
      <c r="DL122" s="19">
        <f t="shared" ca="1" si="983"/>
        <v>0</v>
      </c>
      <c r="DM122" s="19">
        <f t="shared" ca="1" si="983"/>
        <v>1</v>
      </c>
      <c r="DN122" s="19">
        <f t="shared" ca="1" si="983"/>
        <v>1</v>
      </c>
      <c r="DO122" s="19">
        <f t="shared" ca="1" si="983"/>
        <v>0</v>
      </c>
      <c r="DP122" s="19" t="str">
        <f t="shared" ca="1" si="983"/>
        <v>-</v>
      </c>
      <c r="DQ122" s="19" t="str">
        <f t="shared" ca="1" si="983"/>
        <v>-</v>
      </c>
      <c r="DR122" s="19" t="str">
        <f t="shared" ca="1" si="983"/>
        <v>-</v>
      </c>
      <c r="DS122" s="19" t="str">
        <f t="shared" ca="1" si="983"/>
        <v>-</v>
      </c>
      <c r="DT122" s="19" t="str">
        <f t="shared" ca="1" si="983"/>
        <v>-</v>
      </c>
      <c r="DU122" s="19">
        <f t="shared" ca="1" si="983"/>
        <v>0</v>
      </c>
      <c r="DV122" s="19" t="str">
        <f t="shared" ca="1" si="983"/>
        <v>-</v>
      </c>
      <c r="DW122" s="19" t="str">
        <f t="shared" ca="1" si="983"/>
        <v>-</v>
      </c>
      <c r="DX122" s="19" t="str">
        <f t="shared" ca="1" si="983"/>
        <v>-</v>
      </c>
      <c r="DY122" s="19" t="str">
        <f t="shared" ca="1" si="983"/>
        <v>-</v>
      </c>
      <c r="DZ122" s="19" t="str">
        <f t="shared" ca="1" si="983"/>
        <v>-</v>
      </c>
      <c r="EA122" s="19" t="str">
        <f t="shared" ca="1" si="983"/>
        <v>-</v>
      </c>
      <c r="EB122" s="19" t="str">
        <f t="shared" ca="1" si="983"/>
        <v>-</v>
      </c>
      <c r="EC122" s="19" t="str">
        <f t="shared" ca="1" si="983"/>
        <v>-</v>
      </c>
      <c r="ED122" s="19">
        <f t="shared" ca="1" si="983"/>
        <v>0</v>
      </c>
      <c r="EE122" s="444">
        <f t="shared" ca="1" si="984"/>
        <v>0</v>
      </c>
      <c r="EF122" s="444">
        <f t="shared" ca="1" si="984"/>
        <v>0</v>
      </c>
      <c r="EG122" s="124">
        <f t="shared" ca="1" si="985"/>
        <v>0</v>
      </c>
      <c r="EH122" s="124">
        <f t="shared" ca="1" si="985"/>
        <v>0</v>
      </c>
      <c r="EI122" s="124">
        <f t="shared" ca="1" si="985"/>
        <v>0</v>
      </c>
      <c r="EJ122" s="124">
        <f t="shared" ca="1" si="985"/>
        <v>0</v>
      </c>
      <c r="EK122" s="124">
        <f t="shared" ca="1" si="985"/>
        <v>0</v>
      </c>
      <c r="EL122" s="124">
        <f t="shared" ca="1" si="985"/>
        <v>0</v>
      </c>
      <c r="EM122" s="124">
        <f t="shared" ca="1" si="985"/>
        <v>0</v>
      </c>
      <c r="EN122" s="124">
        <f t="shared" ca="1" si="985"/>
        <v>0</v>
      </c>
      <c r="EO122" s="124">
        <f t="shared" ca="1" si="985"/>
        <v>0</v>
      </c>
      <c r="EP122" s="124">
        <f t="shared" ca="1" si="985"/>
        <v>0</v>
      </c>
      <c r="EQ122" s="124">
        <f t="shared" ca="1" si="985"/>
        <v>0</v>
      </c>
      <c r="ER122" s="124">
        <f t="shared" ca="1" si="985"/>
        <v>0</v>
      </c>
      <c r="ES122" s="124">
        <f t="shared" ca="1" si="985"/>
        <v>0</v>
      </c>
      <c r="ET122" s="124">
        <f t="shared" ca="1" si="985"/>
        <v>0</v>
      </c>
      <c r="EU122" s="124">
        <f t="shared" ca="1" si="985"/>
        <v>0</v>
      </c>
      <c r="EV122" s="124">
        <f t="shared" ca="1" si="985"/>
        <v>0</v>
      </c>
      <c r="EW122" s="124">
        <f t="shared" ca="1" si="986"/>
        <v>0</v>
      </c>
      <c r="EX122" s="124">
        <f t="shared" ca="1" si="986"/>
        <v>0</v>
      </c>
      <c r="EY122" s="554">
        <f t="shared" ca="1" si="987"/>
        <v>0</v>
      </c>
      <c r="EZ122" s="554">
        <f t="shared" ca="1" si="987"/>
        <v>0</v>
      </c>
      <c r="FA122" s="554">
        <f t="shared" ca="1" si="987"/>
        <v>0</v>
      </c>
      <c r="FB122" s="125">
        <f t="shared" ca="1" si="987"/>
        <v>0</v>
      </c>
      <c r="FC122" s="125">
        <f t="shared" ca="1" si="987"/>
        <v>0</v>
      </c>
      <c r="FD122" s="125">
        <f t="shared" ca="1" si="987"/>
        <v>0</v>
      </c>
      <c r="FE122" s="125">
        <f t="shared" ca="1" si="987"/>
        <v>0</v>
      </c>
      <c r="FF122" s="125">
        <f t="shared" ca="1" si="987"/>
        <v>0</v>
      </c>
      <c r="FG122" s="125">
        <f t="shared" ca="1" si="987"/>
        <v>0</v>
      </c>
      <c r="FH122" s="125">
        <f t="shared" ca="1" si="987"/>
        <v>0</v>
      </c>
      <c r="FI122" s="125">
        <f t="shared" ca="1" si="987"/>
        <v>0</v>
      </c>
      <c r="FJ122" s="125">
        <f t="shared" ca="1" si="987"/>
        <v>0</v>
      </c>
      <c r="FK122" s="125">
        <f t="shared" ca="1" si="987"/>
        <v>0</v>
      </c>
      <c r="FL122" s="125">
        <f t="shared" ca="1" si="987"/>
        <v>0</v>
      </c>
      <c r="FM122" s="125">
        <f t="shared" ca="1" si="987"/>
        <v>0</v>
      </c>
      <c r="FN122" s="125">
        <f t="shared" ca="1" si="987"/>
        <v>0</v>
      </c>
      <c r="FO122" s="124">
        <f t="shared" ca="1" si="988"/>
        <v>0</v>
      </c>
      <c r="FP122" s="124">
        <f t="shared" ca="1" si="988"/>
        <v>0</v>
      </c>
      <c r="FQ122" s="124">
        <f t="shared" ca="1" si="988"/>
        <v>0</v>
      </c>
      <c r="FR122" s="124">
        <f t="shared" ca="1" si="988"/>
        <v>0</v>
      </c>
      <c r="FS122" s="124">
        <f t="shared" ca="1" si="988"/>
        <v>0</v>
      </c>
      <c r="FT122" s="124">
        <f t="shared" ca="1" si="988"/>
        <v>0</v>
      </c>
      <c r="FU122" s="124">
        <f t="shared" ca="1" si="988"/>
        <v>0</v>
      </c>
      <c r="FV122" s="124">
        <f t="shared" ca="1" si="988"/>
        <v>0</v>
      </c>
      <c r="FW122" s="124">
        <f t="shared" ca="1" si="988"/>
        <v>0</v>
      </c>
      <c r="FX122" s="124">
        <f t="shared" ca="1" si="988"/>
        <v>0</v>
      </c>
      <c r="FY122" s="124">
        <f t="shared" ca="1" si="988"/>
        <v>0</v>
      </c>
      <c r="FZ122" s="124">
        <f t="shared" ca="1" si="988"/>
        <v>0</v>
      </c>
      <c r="GA122" s="124">
        <f t="shared" ca="1" si="988"/>
        <v>0</v>
      </c>
      <c r="GB122" s="124">
        <f t="shared" ca="1" si="988"/>
        <v>0</v>
      </c>
      <c r="GC122" s="124">
        <f t="shared" ca="1" si="988"/>
        <v>0</v>
      </c>
      <c r="GD122" s="124">
        <f t="shared" ca="1" si="988"/>
        <v>0</v>
      </c>
      <c r="GE122" s="124">
        <f t="shared" ca="1" si="989"/>
        <v>0</v>
      </c>
      <c r="GF122" s="124">
        <f t="shared" ca="1" si="989"/>
        <v>0</v>
      </c>
      <c r="GG122" s="554">
        <f t="shared" ca="1" si="990"/>
        <v>0</v>
      </c>
      <c r="GH122" s="554">
        <f t="shared" ca="1" si="990"/>
        <v>0</v>
      </c>
      <c r="GI122" s="554">
        <f t="shared" ca="1" si="990"/>
        <v>0</v>
      </c>
      <c r="GJ122" s="125">
        <f t="shared" ca="1" si="991"/>
        <v>0</v>
      </c>
      <c r="GK122" s="125">
        <f t="shared" ca="1" si="991"/>
        <v>0</v>
      </c>
      <c r="GL122" s="125">
        <f t="shared" ca="1" si="991"/>
        <v>0</v>
      </c>
      <c r="GM122" s="125">
        <f t="shared" ca="1" si="991"/>
        <v>0</v>
      </c>
      <c r="GN122" s="125">
        <f t="shared" ca="1" si="991"/>
        <v>0</v>
      </c>
      <c r="GO122" s="125">
        <f t="shared" ca="1" si="991"/>
        <v>0</v>
      </c>
      <c r="GP122" s="125">
        <f t="shared" ca="1" si="991"/>
        <v>0</v>
      </c>
      <c r="GQ122" s="125">
        <f t="shared" ca="1" si="991"/>
        <v>0</v>
      </c>
      <c r="GR122" s="125">
        <f t="shared" ca="1" si="991"/>
        <v>0</v>
      </c>
      <c r="GS122" s="125">
        <f t="shared" ca="1" si="991"/>
        <v>0</v>
      </c>
      <c r="GT122" s="125">
        <f t="shared" ca="1" si="991"/>
        <v>0</v>
      </c>
      <c r="GU122" s="125">
        <f t="shared" ca="1" si="991"/>
        <v>0</v>
      </c>
      <c r="GV122" s="125">
        <f t="shared" ca="1" si="991"/>
        <v>0</v>
      </c>
      <c r="GW122" s="124">
        <f t="shared" ca="1" si="992"/>
        <v>0</v>
      </c>
      <c r="GX122" s="124">
        <f t="shared" ca="1" si="992"/>
        <v>0</v>
      </c>
      <c r="GY122" s="124">
        <f t="shared" ca="1" si="992"/>
        <v>0</v>
      </c>
      <c r="GZ122" s="124">
        <f t="shared" ca="1" si="992"/>
        <v>0</v>
      </c>
      <c r="HA122" s="124">
        <f t="shared" ca="1" si="992"/>
        <v>0</v>
      </c>
      <c r="HB122" s="124">
        <f t="shared" ca="1" si="992"/>
        <v>0</v>
      </c>
      <c r="HC122" s="124">
        <f t="shared" ca="1" si="992"/>
        <v>0</v>
      </c>
      <c r="HD122" s="124">
        <f t="shared" ca="1" si="992"/>
        <v>0</v>
      </c>
      <c r="HE122" s="124">
        <f t="shared" ca="1" si="992"/>
        <v>0</v>
      </c>
      <c r="HF122" s="124">
        <f t="shared" ca="1" si="992"/>
        <v>0</v>
      </c>
      <c r="HG122" s="124">
        <f t="shared" ca="1" si="992"/>
        <v>0</v>
      </c>
      <c r="HH122" s="124">
        <f t="shared" ca="1" si="992"/>
        <v>0</v>
      </c>
      <c r="HI122" s="124">
        <f t="shared" ca="1" si="992"/>
        <v>0</v>
      </c>
      <c r="HJ122" s="124">
        <f t="shared" ca="1" si="992"/>
        <v>0</v>
      </c>
      <c r="HK122" s="124">
        <f t="shared" ca="1" si="992"/>
        <v>0</v>
      </c>
      <c r="HL122" s="124">
        <f t="shared" ca="1" si="992"/>
        <v>0</v>
      </c>
      <c r="HM122" s="124">
        <f t="shared" ca="1" si="993"/>
        <v>0</v>
      </c>
      <c r="HN122" s="124">
        <f t="shared" ca="1" si="993"/>
        <v>0</v>
      </c>
      <c r="HO122" s="554">
        <f t="shared" ca="1" si="994"/>
        <v>0</v>
      </c>
      <c r="HP122" s="554">
        <f t="shared" ca="1" si="994"/>
        <v>0</v>
      </c>
      <c r="HQ122" s="554">
        <f t="shared" ca="1" si="994"/>
        <v>0</v>
      </c>
      <c r="HR122" s="125">
        <f t="shared" ca="1" si="995"/>
        <v>0</v>
      </c>
      <c r="HS122" s="125">
        <f t="shared" ca="1" si="995"/>
        <v>0</v>
      </c>
      <c r="HT122" s="125">
        <f t="shared" ca="1" si="995"/>
        <v>0</v>
      </c>
      <c r="HU122" s="125">
        <f t="shared" ca="1" si="995"/>
        <v>0</v>
      </c>
      <c r="HV122" s="125">
        <f t="shared" ca="1" si="995"/>
        <v>0</v>
      </c>
      <c r="HW122" s="125">
        <f t="shared" ca="1" si="995"/>
        <v>0</v>
      </c>
      <c r="HX122" s="125">
        <f t="shared" ca="1" si="995"/>
        <v>0</v>
      </c>
      <c r="HY122" s="125">
        <f t="shared" ca="1" si="995"/>
        <v>0</v>
      </c>
      <c r="HZ122" s="125">
        <f t="shared" ca="1" si="995"/>
        <v>0</v>
      </c>
      <c r="IA122" s="125">
        <f t="shared" ca="1" si="995"/>
        <v>0</v>
      </c>
      <c r="IB122" s="125">
        <f t="shared" ca="1" si="995"/>
        <v>0</v>
      </c>
      <c r="IC122" s="125">
        <f t="shared" ca="1" si="995"/>
        <v>0</v>
      </c>
      <c r="ID122" s="125">
        <f t="shared" ca="1" si="995"/>
        <v>0</v>
      </c>
      <c r="IE122" s="5">
        <f t="shared" ca="1" si="996"/>
        <v>67</v>
      </c>
      <c r="IF122" s="9"/>
      <c r="IG122" s="5">
        <f t="shared" ca="1" si="997"/>
        <v>1</v>
      </c>
      <c r="IH122" s="5" t="b">
        <f t="shared" ca="1" si="997"/>
        <v>0</v>
      </c>
      <c r="II122" s="19">
        <f t="shared" ca="1" si="998"/>
        <v>0</v>
      </c>
      <c r="IJ122" s="5">
        <f t="shared" ca="1" si="997"/>
        <v>55</v>
      </c>
      <c r="IK122" s="5" cm="1">
        <f t="array" ref="IK122">INDEX(i.pi_yatf,$X122+1,IK$7)</f>
        <v>1</v>
      </c>
      <c r="IL122" s="19">
        <f t="shared" ca="1" si="999"/>
        <v>0</v>
      </c>
      <c r="IM122" s="19">
        <f t="shared" ca="1" si="999"/>
        <v>0</v>
      </c>
      <c r="IN122" s="19">
        <f t="shared" ca="1" si="999"/>
        <v>0</v>
      </c>
      <c r="IO122" s="19">
        <f t="shared" ca="1" si="999"/>
        <v>0</v>
      </c>
      <c r="IP122" s="19">
        <f t="shared" ca="1" si="999"/>
        <v>0</v>
      </c>
      <c r="IQ122" s="19">
        <f t="shared" ca="1" si="999"/>
        <v>0</v>
      </c>
      <c r="IR122" s="19">
        <f t="shared" ca="1" si="999"/>
        <v>0</v>
      </c>
      <c r="IS122" s="19">
        <f t="shared" ca="1" si="999"/>
        <v>0</v>
      </c>
      <c r="IT122" s="19">
        <f t="shared" ca="1" si="999"/>
        <v>0</v>
      </c>
      <c r="IU122" s="19">
        <f t="shared" ca="1" si="999"/>
        <v>0</v>
      </c>
      <c r="IV122" s="19">
        <f t="shared" ca="1" si="999"/>
        <v>0</v>
      </c>
      <c r="IW122" s="19">
        <f t="shared" ca="1" si="999"/>
        <v>0</v>
      </c>
      <c r="IX122" s="19">
        <f t="shared" ca="1" si="999"/>
        <v>0</v>
      </c>
      <c r="IY122" s="19">
        <f t="shared" ca="1" si="999"/>
        <v>0</v>
      </c>
      <c r="IZ122" s="19">
        <f t="shared" ca="1" si="999"/>
        <v>0</v>
      </c>
      <c r="JA122" s="19">
        <f t="shared" ca="1" si="999"/>
        <v>0</v>
      </c>
      <c r="JB122" s="19">
        <f t="shared" ca="1" si="999"/>
        <v>0</v>
      </c>
      <c r="JC122" s="19">
        <f t="shared" ca="1" si="999"/>
        <v>0</v>
      </c>
      <c r="JD122" s="19">
        <f t="shared" ca="1" si="999"/>
        <v>0</v>
      </c>
      <c r="JE122" s="19">
        <f t="shared" ca="1" si="999"/>
        <v>0</v>
      </c>
      <c r="JF122" s="19">
        <f t="shared" ca="1" si="999"/>
        <v>0</v>
      </c>
      <c r="JG122" s="19">
        <f t="shared" ca="1" si="999"/>
        <v>1</v>
      </c>
      <c r="JH122" s="19">
        <f t="shared" ca="1" si="999"/>
        <v>0</v>
      </c>
      <c r="JI122" s="19">
        <f t="shared" ca="1" si="999"/>
        <v>1</v>
      </c>
      <c r="JJ122" s="9"/>
      <c r="JK122" s="5" t="b">
        <f t="shared" ca="1" si="1000"/>
        <v>0</v>
      </c>
      <c r="JL122" s="5" t="b">
        <f t="shared" ca="1" si="1001"/>
        <v>0</v>
      </c>
      <c r="JM122" s="5" t="b">
        <f t="shared" ca="1" si="1001"/>
        <v>0</v>
      </c>
      <c r="JN122" s="5" t="b">
        <f t="shared" ca="1" si="1001"/>
        <v>1</v>
      </c>
      <c r="JO122" s="144">
        <f t="shared" ca="1" si="1002"/>
        <v>1</v>
      </c>
      <c r="JP122" s="144">
        <f t="shared" ca="1" si="1002"/>
        <v>1</v>
      </c>
      <c r="JQ122" s="5" t="b">
        <f t="shared" ca="1" si="1003"/>
        <v>0</v>
      </c>
      <c r="JR122" s="5" t="b">
        <f t="shared" ca="1" si="1003"/>
        <v>1</v>
      </c>
      <c r="JS122" s="5" t="b">
        <f t="shared" ca="1" si="1003"/>
        <v>1</v>
      </c>
      <c r="JT122" s="5" t="b">
        <f t="shared" ca="1" si="1003"/>
        <v>0</v>
      </c>
      <c r="JU122" s="5">
        <f t="shared" ca="1" si="1004"/>
        <v>1</v>
      </c>
      <c r="JV122" s="5">
        <f t="shared" ca="1" si="1004"/>
        <v>0</v>
      </c>
      <c r="JW122" s="5" t="b">
        <f t="shared" ca="1" si="1005"/>
        <v>0</v>
      </c>
      <c r="JX122" s="5" t="str" cm="1">
        <f t="array" aca="1" ref="JX122" ca="1">IF(OR(JY122:KF122&lt;&gt;"-"),TRUE,"-")</f>
        <v>-</v>
      </c>
      <c r="JY122" s="19" t="str">
        <f t="shared" ca="1" si="1006"/>
        <v>-</v>
      </c>
      <c r="JZ122" s="19" t="str">
        <f t="shared" ca="1" si="1006"/>
        <v>-</v>
      </c>
      <c r="KA122" s="19" t="str">
        <f t="shared" ca="1" si="1006"/>
        <v>-</v>
      </c>
      <c r="KB122" s="19" t="str">
        <f t="shared" ca="1" si="1006"/>
        <v>-</v>
      </c>
      <c r="KC122" s="19" t="str">
        <f t="shared" ca="1" si="1006"/>
        <v>-</v>
      </c>
      <c r="KD122" s="19" t="str">
        <f t="shared" ca="1" si="1006"/>
        <v>-</v>
      </c>
      <c r="KE122" s="19" t="str">
        <f t="shared" ca="1" si="1006"/>
        <v>-</v>
      </c>
      <c r="KF122" s="19" t="str">
        <f t="shared" ca="1" si="1006"/>
        <v>-</v>
      </c>
      <c r="KG122" s="5" t="b">
        <f t="array" aca="1" ref="KG122" ca="1">IF(OR(KH122:KN122&lt;&gt;"-"),TRUE,"-")</f>
        <v>1</v>
      </c>
      <c r="KH122" s="19">
        <f t="shared" ca="1" si="1007"/>
        <v>0</v>
      </c>
      <c r="KI122" s="19" t="str">
        <f t="shared" ca="1" si="1007"/>
        <v>-</v>
      </c>
      <c r="KJ122" s="19">
        <f t="shared" ca="1" si="1007"/>
        <v>999999</v>
      </c>
      <c r="KK122" s="19">
        <f t="shared" ca="1" si="1007"/>
        <v>999999</v>
      </c>
      <c r="KL122" s="19">
        <f t="shared" ca="1" si="1007"/>
        <v>999999</v>
      </c>
      <c r="KM122" s="19">
        <f t="shared" ca="1" si="1007"/>
        <v>999999</v>
      </c>
      <c r="KN122" s="19">
        <f t="shared" ca="1" si="1007"/>
        <v>999999</v>
      </c>
      <c r="KO122" s="19" t="str">
        <f t="shared" ca="1" si="1007"/>
        <v>-</v>
      </c>
      <c r="KP122" s="19" t="str">
        <f t="shared" ca="1" si="1007"/>
        <v>-</v>
      </c>
      <c r="KQ122" s="19" t="str">
        <f t="shared" ca="1" si="1007"/>
        <v>-</v>
      </c>
      <c r="KR122" s="19" t="b">
        <f t="shared" ca="1" si="1008"/>
        <v>1</v>
      </c>
      <c r="KS122" s="19">
        <f t="shared" ca="1" si="1008"/>
        <v>0</v>
      </c>
      <c r="KT122" s="5" t="str">
        <f t="shared" ca="1" si="1009"/>
        <v>-</v>
      </c>
      <c r="KU122" s="5" t="str">
        <f t="shared" ca="1" si="1009"/>
        <v>-</v>
      </c>
      <c r="KV122" s="5" t="str">
        <f t="shared" ca="1" si="1009"/>
        <v>-</v>
      </c>
      <c r="KW122" s="5" t="str">
        <f t="shared" ca="1" si="1009"/>
        <v>-</v>
      </c>
      <c r="KX122" s="19" t="str">
        <f t="shared" ca="1" si="1010"/>
        <v>-</v>
      </c>
      <c r="KY122" s="19" t="str">
        <f t="shared" ca="1" si="1010"/>
        <v>-</v>
      </c>
      <c r="KZ122" s="19" t="str">
        <f t="shared" ca="1" si="1010"/>
        <v>-</v>
      </c>
      <c r="LA122" s="19" t="str">
        <f t="shared" ca="1" si="1010"/>
        <v>-</v>
      </c>
      <c r="LB122" s="19" t="str">
        <f t="shared" ca="1" si="1010"/>
        <v>-</v>
      </c>
      <c r="LC122" s="19" t="str">
        <f t="shared" ca="1" si="1010"/>
        <v>-</v>
      </c>
      <c r="LD122" s="19" t="str">
        <f t="shared" ca="1" si="1010"/>
        <v>-</v>
      </c>
      <c r="LE122" s="5" t="str">
        <f t="shared" ca="1" si="1011"/>
        <v>-</v>
      </c>
      <c r="LF122" s="5">
        <f t="shared" ca="1" si="1011"/>
        <v>500</v>
      </c>
      <c r="LG122" s="5">
        <f t="shared" ca="1" si="1011"/>
        <v>500</v>
      </c>
      <c r="LH122" s="5" t="str">
        <f t="shared" ca="1" si="1011"/>
        <v>-</v>
      </c>
      <c r="LI122" s="5" t="str">
        <f t="shared" ca="1" si="1011"/>
        <v>-</v>
      </c>
      <c r="LJ122" s="5" t="str">
        <f t="shared" ca="1" si="1011"/>
        <v>-</v>
      </c>
      <c r="LK122" s="5">
        <f t="shared" ca="1" si="1012"/>
        <v>1</v>
      </c>
      <c r="LL122" s="9"/>
      <c r="LM122" s="19">
        <f t="shared" ca="1" si="1010"/>
        <v>70</v>
      </c>
      <c r="LN122" s="19">
        <f t="shared" ca="1" si="1013"/>
        <v>50</v>
      </c>
      <c r="LO122" s="19">
        <f t="shared" ca="1" si="1013"/>
        <v>80</v>
      </c>
      <c r="LP122" s="19">
        <f t="shared" ca="1" si="1013"/>
        <v>50</v>
      </c>
      <c r="LQ122" s="5" t="b" cm="1">
        <f t="array" ref="LQ122">INDEX(i.meatgrid,$Q122,LQ$7)</f>
        <v>0</v>
      </c>
      <c r="LR122" s="5" t="b" cm="1">
        <f t="array" ref="LR122">INDEX(i.meatgrid,$Q122,LR$7)</f>
        <v>0</v>
      </c>
      <c r="LS122" s="5" t="str" cm="1">
        <f t="array" ref="LS122">INDEX(i.meatgrid,$Q122,LS$7)</f>
        <v>-</v>
      </c>
      <c r="LT122" s="5" cm="1">
        <f t="array" ref="LT122">INDEX(i.meatgrid,$Q122,LT$7)</f>
        <v>40</v>
      </c>
      <c r="LU122" s="5">
        <f t="shared" si="1014"/>
        <v>1</v>
      </c>
      <c r="LV122" s="5">
        <f t="shared" si="1015"/>
        <v>1</v>
      </c>
      <c r="LW122" s="5" cm="1">
        <f t="array" ref="LW122">INDEX(i.meatgrid,$Q122,LW$7)</f>
        <v>1</v>
      </c>
      <c r="LX122" s="5" cm="1">
        <f t="array" ref="LX122">INDEX(i.meatgrid,$Q122,LX$7)</f>
        <v>0</v>
      </c>
      <c r="LY122" s="5" cm="1">
        <f t="array" ref="LY122">INDEX(i.meatgrid,$Q122,LY$7)</f>
        <v>0</v>
      </c>
      <c r="LZ122" s="5" cm="1">
        <f t="array" ref="LZ122">INDEX(i.meatgrid,$Q122,LZ$7)</f>
        <v>0</v>
      </c>
      <c r="MA122" s="5" cm="1">
        <f t="array" ref="MA122">INDEX(i.meatgrid,$Q122,MA$7)</f>
        <v>0</v>
      </c>
      <c r="MB122" s="5" cm="1">
        <f t="array" ref="MB122">INDEX(i.meatgrid,$Q122,MB$7)</f>
        <v>1</v>
      </c>
      <c r="MC122" s="5" cm="1">
        <f t="array" ref="MC122">INDEX(i.meatgrid,$Q122,MC$7)</f>
        <v>1</v>
      </c>
      <c r="MD122" s="5" cm="1">
        <f t="array" ref="MD122">INDEX(i.meatgrid,$Q122,MD$7)</f>
        <v>1</v>
      </c>
      <c r="ME122" s="5">
        <f t="shared" si="1016"/>
        <v>1</v>
      </c>
      <c r="MF122" s="9"/>
      <c r="MG122" s="19" t="b">
        <f t="shared" ca="1" si="1017"/>
        <v>0</v>
      </c>
      <c r="MH122" s="19" t="b">
        <f t="shared" ca="1" si="1017"/>
        <v>0</v>
      </c>
      <c r="MI122" s="19">
        <f t="shared" ca="1" si="1017"/>
        <v>1</v>
      </c>
      <c r="MJ122" s="19">
        <f t="shared" ca="1" si="1017"/>
        <v>0.75</v>
      </c>
      <c r="MK122" s="19">
        <f t="shared" ca="1" si="1017"/>
        <v>0.75</v>
      </c>
      <c r="ML122" s="19">
        <f t="shared" ca="1" si="1017"/>
        <v>0.8</v>
      </c>
      <c r="MM122" s="19">
        <f t="shared" ca="1" si="1017"/>
        <v>0.82499999999999996</v>
      </c>
      <c r="MN122" s="19">
        <f t="shared" ca="1" si="1017"/>
        <v>0.875</v>
      </c>
      <c r="MO122" s="19">
        <f t="shared" ca="1" si="1017"/>
        <v>0.9</v>
      </c>
      <c r="MP122" s="19">
        <f t="shared" ca="1" si="1017"/>
        <v>1</v>
      </c>
      <c r="MQ122" s="19">
        <f t="shared" ca="1" si="1017"/>
        <v>0.875</v>
      </c>
      <c r="MR122" s="19" t="b">
        <f t="shared" ca="1" si="1017"/>
        <v>1</v>
      </c>
      <c r="MS122" s="19">
        <f t="shared" ca="1" si="1017"/>
        <v>74.989999999999995</v>
      </c>
      <c r="MT122" s="19" t="str">
        <f t="shared" ca="1" si="1017"/>
        <v>-</v>
      </c>
      <c r="MU122" s="19" t="str">
        <f t="shared" ca="1" si="1017"/>
        <v>-</v>
      </c>
      <c r="MV122" s="19" t="str">
        <f t="shared" ca="1" si="1017"/>
        <v>-</v>
      </c>
      <c r="MW122" s="19" t="str">
        <f t="shared" ca="1" si="1018"/>
        <v>-</v>
      </c>
      <c r="MX122" s="19" t="str">
        <f t="shared" ca="1" si="1018"/>
        <v>-</v>
      </c>
      <c r="MY122" s="19" t="str">
        <f t="shared" ca="1" si="1018"/>
        <v>-</v>
      </c>
      <c r="MZ122" s="19" t="str">
        <f t="shared" ca="1" si="1018"/>
        <v>-</v>
      </c>
      <c r="NA122" s="19">
        <f t="shared" ca="1" si="1018"/>
        <v>36.99</v>
      </c>
      <c r="NB122" s="19">
        <f t="shared" ca="1" si="1018"/>
        <v>36.99</v>
      </c>
      <c r="NC122" s="19" t="str">
        <f t="shared" ca="1" si="1018"/>
        <v>-</v>
      </c>
      <c r="ND122" s="19" t="str">
        <f t="shared" ca="1" si="1018"/>
        <v>-</v>
      </c>
      <c r="NE122" s="19" t="str">
        <f t="shared" ca="1" si="1018"/>
        <v>-</v>
      </c>
      <c r="NF122" s="19" t="str">
        <f t="shared" ca="1" si="1018"/>
        <v>-</v>
      </c>
      <c r="NG122" s="19" t="str">
        <f t="shared" ca="1" si="1018"/>
        <v>-</v>
      </c>
      <c r="NH122" s="19">
        <f t="shared" ca="1" si="1018"/>
        <v>49.99</v>
      </c>
      <c r="NI122" s="19">
        <f t="shared" ca="1" si="1018"/>
        <v>49.99</v>
      </c>
      <c r="NJ122" s="19">
        <f t="shared" ca="1" si="1018"/>
        <v>49.99</v>
      </c>
      <c r="NK122" s="19">
        <f t="shared" ca="1" si="1018"/>
        <v>49.99</v>
      </c>
      <c r="NL122" s="19">
        <f t="shared" ca="1" si="1018"/>
        <v>49.99</v>
      </c>
      <c r="NM122" s="19">
        <f t="shared" ca="1" si="1018"/>
        <v>49.99</v>
      </c>
      <c r="NN122" s="19">
        <f t="shared" ca="1" si="1018"/>
        <v>49.99</v>
      </c>
      <c r="NO122" s="19">
        <f t="shared" ca="1" si="1018"/>
        <v>49.99</v>
      </c>
      <c r="NP122" s="19">
        <f t="shared" ca="1" si="1018"/>
        <v>412.99</v>
      </c>
      <c r="NQ122" s="19">
        <f t="shared" ca="1" si="1018"/>
        <v>412.99</v>
      </c>
      <c r="NR122" s="19" t="str">
        <f t="shared" ca="1" si="1018"/>
        <v>-</v>
      </c>
      <c r="NS122" s="19" t="str">
        <f t="shared" ca="1" si="1018"/>
        <v>-</v>
      </c>
      <c r="NT122" s="19" t="str">
        <f t="shared" ca="1" si="1018"/>
        <v>-</v>
      </c>
      <c r="NU122" s="19" t="str">
        <f t="shared" ca="1" si="1018"/>
        <v>-</v>
      </c>
      <c r="NV122" s="19" t="str">
        <f t="shared" ca="1" si="1018"/>
        <v>-</v>
      </c>
      <c r="NW122" s="19">
        <f t="shared" ca="1" si="1018"/>
        <v>6.8900000000000006</v>
      </c>
      <c r="NX122" s="19">
        <f t="shared" ca="1" si="1018"/>
        <v>6.8900000000000006</v>
      </c>
      <c r="NY122" s="19">
        <f t="shared" ca="1" si="1018"/>
        <v>6.8900000000000006</v>
      </c>
      <c r="NZ122" s="19">
        <f t="shared" ca="1" si="1018"/>
        <v>6.8900000000000006</v>
      </c>
      <c r="OA122" s="19">
        <f t="shared" ca="1" si="1018"/>
        <v>6.8900000000000006</v>
      </c>
      <c r="OB122" s="19">
        <f t="shared" ca="1" si="1018"/>
        <v>6.8900000000000006</v>
      </c>
      <c r="OC122" s="19">
        <f t="shared" ca="1" si="1018"/>
        <v>6.8900000000000006</v>
      </c>
      <c r="OD122" s="19">
        <f t="shared" ca="1" si="1018"/>
        <v>6.8900000000000006</v>
      </c>
      <c r="OE122" s="19">
        <f t="shared" ca="1" si="1018"/>
        <v>346.99</v>
      </c>
      <c r="OF122" s="19">
        <f t="shared" ca="1" si="1018"/>
        <v>346.99</v>
      </c>
      <c r="OG122" s="19" t="str">
        <f t="shared" ca="1" si="1018"/>
        <v>-</v>
      </c>
      <c r="OH122" s="19" t="str">
        <f t="shared" ca="1" si="1018"/>
        <v>-</v>
      </c>
      <c r="OI122" s="19" t="str">
        <f t="shared" ca="1" si="1018"/>
        <v>-</v>
      </c>
      <c r="OJ122" s="19" t="str">
        <f t="shared" ca="1" si="1018"/>
        <v>-</v>
      </c>
      <c r="OK122" s="19" t="str">
        <f t="shared" ca="1" si="1018"/>
        <v>-</v>
      </c>
      <c r="OL122" s="19">
        <f t="shared" ca="1" si="1018"/>
        <v>0</v>
      </c>
      <c r="OM122" s="24">
        <v>0</v>
      </c>
    </row>
    <row r="123" spans="1:403" outlineLevel="1">
      <c r="A123" s="21">
        <f t="shared" si="156"/>
        <v>118</v>
      </c>
      <c r="B123" s="21">
        <f t="shared" si="1025"/>
        <v>19</v>
      </c>
      <c r="C123">
        <v>112</v>
      </c>
      <c r="D123" s="144" t="str">
        <f t="shared" ca="1" si="964"/>
        <v>GSM</v>
      </c>
      <c r="E123" t="b">
        <f t="shared" ca="1" si="1021"/>
        <v>1</v>
      </c>
      <c r="F123" t="b">
        <v>0</v>
      </c>
      <c r="G123" t="b">
        <f t="shared" ca="1" si="1019"/>
        <v>1</v>
      </c>
      <c r="H123" s="237">
        <f t="shared" ca="1" si="1020"/>
        <v>2</v>
      </c>
      <c r="I123" s="237">
        <f t="shared" ca="1" si="1020"/>
        <v>1</v>
      </c>
      <c r="J123" s="237" t="str">
        <f t="shared" ca="1" si="1020"/>
        <v/>
      </c>
      <c r="K123" s="237">
        <f t="shared" ca="1" si="1020"/>
        <v>2</v>
      </c>
      <c r="L123" s="237">
        <f t="shared" ca="1" si="1020"/>
        <v>2</v>
      </c>
      <c r="M123" s="182">
        <f t="array" aca="1" ref="M123" ca="1">MAX(M$22,MOD(M122+1*AND(N123:$V123=N$22:$V$22),M$23+1))</f>
        <v>2</v>
      </c>
      <c r="N123" s="182">
        <f t="array" aca="1" ref="N123" ca="1">MAX(N$22,MOD(N122+1*AND(O123:$V123=O$22:$V$22),N$23+1))</f>
        <v>3</v>
      </c>
      <c r="O123" s="237">
        <f t="shared" ca="1" si="1026"/>
        <v>1</v>
      </c>
      <c r="P123" s="182">
        <f t="array" ref="P123">MAX(P$22,MOD(P122+1*AND(R123:$V123=R$22:$V$22),P$23+1))</f>
        <v>3</v>
      </c>
      <c r="Q123" s="29">
        <v>6</v>
      </c>
      <c r="R123" s="29">
        <v>1</v>
      </c>
      <c r="S123" s="29">
        <v>1</v>
      </c>
      <c r="T123" s="29">
        <v>1</v>
      </c>
      <c r="U123" s="218"/>
      <c r="V123" s="218"/>
      <c r="W123" s="182">
        <f t="array" ref="W123">MAX(W$22,MOD(W122+1*AND(R123:$V123=R$22:$V$22),W$23+1))</f>
        <v>0</v>
      </c>
      <c r="X123" s="218"/>
      <c r="Y123" s="218"/>
      <c r="Z123" s="218"/>
      <c r="AA123" s="218"/>
      <c r="AB123" s="218"/>
      <c r="AC123" s="218"/>
      <c r="AD123" s="218"/>
      <c r="AE123" s="218"/>
      <c r="AF123" s="144">
        <f ca="1">INDEX(CHOOSE($N123,DataAutumn!i.AdultDrys,DataWinter!i.AdultDrys,DataSpring!i.AdultDrys),1,$M123)</f>
        <v>3</v>
      </c>
      <c r="AG123" s="5">
        <f t="shared" ca="1" si="965"/>
        <v>2</v>
      </c>
      <c r="AH123" s="5">
        <f t="shared" ca="1" si="965"/>
        <v>0</v>
      </c>
      <c r="AI123" s="5">
        <f t="shared" ca="1" si="966"/>
        <v>1</v>
      </c>
      <c r="AJ123" s="218"/>
      <c r="AK123" s="218"/>
      <c r="AL123" s="366" t="str">
        <f ca="1">TEXT(LEFT(OFFSET(AL123,-1,0),5)+1,"00000")&amp;MID(OFFSET(AL123,-1,0),6,FIND(" ",OFFSET(AL123,-1,0),7)-5)
&amp; $D123           &amp; " Day"&amp;INDEX(i.DOY,$N123,1)              &amp; IF($IG123=0," FWM","")&amp;IF($IG123=1," MWM","")&amp;IF($IG123=5," Mat","")&amp;IF($IH123=TRUE,"&amp;BBT","    ")
&amp;INDEX(DataMaster!$B$98:$B$103,$Q123,0)    &amp; " WP"&amp;TEXT($LU123*100,"000p")           &amp; " MP"&amp;TEXT($LV123*100,"000p")           &amp; " GP"&amp;TEXT($ME123*100,"000p")
&amp; " (F"&amp;3+COUNTIF($CV123:$CY123,TRUE)&amp;3&amp;"N"&amp;$DM123&amp;$DN123&amp;")"</f>
        <v>00006 DSP_ashley_lw GSM Day204 MWM    Mutton WP100p MP100p GP100p (F33N11)</v>
      </c>
      <c r="AM123" s="9" t="str">
        <f ca="1">IF(COUNTIF(AL$5:AL123,AL123)=1,"-","Dup")</f>
        <v>-</v>
      </c>
      <c r="AN123" s="9"/>
      <c r="AO123" s="12" t="b">
        <v>1</v>
      </c>
      <c r="AP123" s="12" t="b">
        <v>1</v>
      </c>
      <c r="AQ123" s="12" t="b">
        <v>1</v>
      </c>
      <c r="AR123" s="12" t="b">
        <v>1</v>
      </c>
      <c r="AS123" s="12" t="b">
        <v>1</v>
      </c>
      <c r="AT123" s="12" t="b">
        <v>1</v>
      </c>
      <c r="AU123" s="12" t="b">
        <v>1</v>
      </c>
      <c r="AV123" s="12" t="b">
        <v>1</v>
      </c>
      <c r="AW123" s="9"/>
      <c r="AX123" s="5" t="b">
        <f t="shared" ca="1" si="967"/>
        <v>0</v>
      </c>
      <c r="AY123" s="5" t="str">
        <f t="shared" ca="1" si="967"/>
        <v>-</v>
      </c>
      <c r="AZ123" s="5" t="b">
        <f t="shared" ca="1" si="967"/>
        <v>0</v>
      </c>
      <c r="BA123" s="5" t="b">
        <f t="shared" ca="1" si="967"/>
        <v>1</v>
      </c>
      <c r="BB123" s="5" t="b">
        <f t="shared" ca="1" si="967"/>
        <v>1</v>
      </c>
      <c r="BC123" s="144">
        <f t="shared" ca="1" si="967"/>
        <v>0</v>
      </c>
      <c r="BD123" s="19" t="b">
        <f t="shared" ca="1" si="968"/>
        <v>1</v>
      </c>
      <c r="BE123" s="9"/>
      <c r="BF123" s="5" t="str">
        <f t="shared" ca="1" si="969"/>
        <v>-</v>
      </c>
      <c r="BG123" s="19" t="str">
        <f t="shared" ca="1" si="970"/>
        <v>-</v>
      </c>
      <c r="BH123" s="19" t="str">
        <f t="shared" ca="1" si="970"/>
        <v>-</v>
      </c>
      <c r="BI123" s="19" t="str">
        <f t="shared" ca="1" si="970"/>
        <v>-</v>
      </c>
      <c r="BJ123" s="5" t="str">
        <f t="shared" ca="1" si="971"/>
        <v>-</v>
      </c>
      <c r="BK123" s="19" t="str">
        <f t="shared" ca="1" si="972"/>
        <v>-</v>
      </c>
      <c r="BL123" s="5" t="str">
        <f t="shared" ca="1" si="973"/>
        <v>-</v>
      </c>
      <c r="BM123" s="19" t="str">
        <f t="shared" ca="1" si="974"/>
        <v>-</v>
      </c>
      <c r="BN123" s="19" t="str">
        <f t="shared" ca="1" si="974"/>
        <v>-</v>
      </c>
      <c r="BO123" s="19" t="str">
        <f t="shared" ca="1" si="974"/>
        <v>-</v>
      </c>
      <c r="BP123" s="5" t="str">
        <f t="shared" ca="1" si="975"/>
        <v>-</v>
      </c>
      <c r="BQ123" s="9"/>
      <c r="BR123" s="5" t="b">
        <f t="shared" ca="1" si="976"/>
        <v>0</v>
      </c>
      <c r="BS123" s="5" t="str">
        <f t="shared" ca="1" si="977"/>
        <v>-</v>
      </c>
      <c r="BT123" s="5" t="str">
        <f t="shared" ca="1" si="978"/>
        <v>-</v>
      </c>
      <c r="BU123" s="5" t="str">
        <f t="shared" ca="1" si="978"/>
        <v>-</v>
      </c>
      <c r="BV123" s="5" t="str">
        <f t="shared" ca="1" si="978"/>
        <v>-</v>
      </c>
      <c r="BW123" s="5" t="str">
        <f t="shared" ca="1" si="978"/>
        <v>-</v>
      </c>
      <c r="BX123" s="5" t="str">
        <f t="shared" ca="1" si="978"/>
        <v>-</v>
      </c>
      <c r="BY123" s="5" t="str">
        <f t="shared" ca="1" si="978"/>
        <v>-</v>
      </c>
      <c r="BZ123" s="5" t="str">
        <f t="shared" ca="1" si="978"/>
        <v>-</v>
      </c>
      <c r="CA123" s="5" t="str">
        <f t="shared" ca="1" si="978"/>
        <v>-</v>
      </c>
      <c r="CB123" s="9"/>
      <c r="CC123" s="237" t="b">
        <f t="shared" ca="1" si="1022"/>
        <v>1</v>
      </c>
      <c r="CD123" s="237" t="b">
        <f t="shared" ca="1" si="1022"/>
        <v>1</v>
      </c>
      <c r="CE123" s="237" t="b">
        <f t="shared" ca="1" si="1022"/>
        <v>1</v>
      </c>
      <c r="CF123" s="12">
        <v>203</v>
      </c>
      <c r="CG123" s="144" t="b">
        <f t="shared" ca="1" si="1023"/>
        <v>0</v>
      </c>
      <c r="CH123" s="19" t="str">
        <f t="shared" ca="1" si="1024"/>
        <v>-</v>
      </c>
      <c r="CI123" s="19" t="str">
        <f t="shared" ca="1" si="1024"/>
        <v>-</v>
      </c>
      <c r="CJ123" s="19" t="str">
        <f t="shared" ca="1" si="1024"/>
        <v>-</v>
      </c>
      <c r="CK123" s="19" t="str">
        <f t="shared" ca="1" si="1024"/>
        <v>-</v>
      </c>
      <c r="CL123" s="19">
        <f t="shared" ca="1" si="1024"/>
        <v>1</v>
      </c>
      <c r="CM123" s="19">
        <f t="shared" ca="1" si="1024"/>
        <v>1</v>
      </c>
      <c r="CN123" s="9"/>
      <c r="CO123" s="444">
        <f t="shared" ca="1" si="980"/>
        <v>652</v>
      </c>
      <c r="CP123" s="444">
        <f t="shared" ca="1" si="980"/>
        <v>686</v>
      </c>
      <c r="CQ123" s="444">
        <f t="shared" ca="1" si="980"/>
        <v>721</v>
      </c>
      <c r="CR123" s="152">
        <f t="shared" ca="1" si="981"/>
        <v>378</v>
      </c>
      <c r="CS123" s="152">
        <f t="shared" ca="1" si="981"/>
        <v>413</v>
      </c>
      <c r="CT123" s="152">
        <f t="shared" ca="1" si="981"/>
        <v>448</v>
      </c>
      <c r="CU123" s="19" t="str">
        <f t="shared" ca="1" si="982"/>
        <v>-</v>
      </c>
      <c r="CV123" s="19" t="str">
        <f t="shared" ca="1" si="982"/>
        <v>-</v>
      </c>
      <c r="CW123" s="19" t="str">
        <f t="shared" ca="1" si="982"/>
        <v>-</v>
      </c>
      <c r="CX123" s="19" t="str">
        <f t="shared" ca="1" si="982"/>
        <v>-</v>
      </c>
      <c r="CY123" s="19" t="str">
        <f t="shared" ca="1" si="982"/>
        <v>-</v>
      </c>
      <c r="CZ123" s="19" t="b">
        <f t="shared" ca="1" si="982"/>
        <v>1</v>
      </c>
      <c r="DA123" s="19">
        <f t="shared" ca="1" si="982"/>
        <v>0</v>
      </c>
      <c r="DB123" s="19">
        <f t="shared" ca="1" si="982"/>
        <v>0</v>
      </c>
      <c r="DC123" s="19">
        <f t="shared" ca="1" si="982"/>
        <v>0</v>
      </c>
      <c r="DD123" s="19">
        <f t="shared" ca="1" si="982"/>
        <v>0</v>
      </c>
      <c r="DE123" s="19">
        <f t="shared" ca="1" si="982"/>
        <v>0</v>
      </c>
      <c r="DF123" s="19">
        <f t="shared" ca="1" si="982"/>
        <v>0</v>
      </c>
      <c r="DG123" s="19">
        <f t="shared" ca="1" si="982"/>
        <v>0</v>
      </c>
      <c r="DH123" s="19">
        <f t="shared" ca="1" si="982"/>
        <v>0</v>
      </c>
      <c r="DI123" s="19">
        <f t="shared" ca="1" si="982"/>
        <v>0</v>
      </c>
      <c r="DJ123" s="19">
        <f t="shared" ca="1" si="982"/>
        <v>0</v>
      </c>
      <c r="DK123" s="19">
        <f t="shared" ca="1" si="983"/>
        <v>0</v>
      </c>
      <c r="DL123" s="19">
        <f t="shared" ca="1" si="983"/>
        <v>0</v>
      </c>
      <c r="DM123" s="19">
        <f t="shared" ca="1" si="983"/>
        <v>1</v>
      </c>
      <c r="DN123" s="19">
        <f t="shared" ca="1" si="983"/>
        <v>1</v>
      </c>
      <c r="DO123" s="19">
        <f t="shared" ca="1" si="983"/>
        <v>0</v>
      </c>
      <c r="DP123" s="19" t="str">
        <f t="shared" ca="1" si="983"/>
        <v>-</v>
      </c>
      <c r="DQ123" s="19" t="str">
        <f t="shared" ca="1" si="983"/>
        <v>-</v>
      </c>
      <c r="DR123" s="19" t="str">
        <f t="shared" ca="1" si="983"/>
        <v>-</v>
      </c>
      <c r="DS123" s="19" t="str">
        <f t="shared" ca="1" si="983"/>
        <v>-</v>
      </c>
      <c r="DT123" s="19" t="str">
        <f t="shared" ca="1" si="983"/>
        <v>-</v>
      </c>
      <c r="DU123" s="19">
        <f t="shared" ca="1" si="983"/>
        <v>0</v>
      </c>
      <c r="DV123" s="19" t="str">
        <f t="shared" ca="1" si="983"/>
        <v>-</v>
      </c>
      <c r="DW123" s="19" t="str">
        <f t="shared" ca="1" si="983"/>
        <v>-</v>
      </c>
      <c r="DX123" s="19" t="str">
        <f t="shared" ca="1" si="983"/>
        <v>-</v>
      </c>
      <c r="DY123" s="19" t="str">
        <f t="shared" ca="1" si="983"/>
        <v>-</v>
      </c>
      <c r="DZ123" s="19" t="str">
        <f t="shared" ca="1" si="983"/>
        <v>-</v>
      </c>
      <c r="EA123" s="19" t="str">
        <f t="shared" ca="1" si="983"/>
        <v>-</v>
      </c>
      <c r="EB123" s="19" t="str">
        <f t="shared" ca="1" si="983"/>
        <v>-</v>
      </c>
      <c r="EC123" s="19" t="str">
        <f t="shared" ca="1" si="983"/>
        <v>-</v>
      </c>
      <c r="ED123" s="19">
        <f t="shared" ca="1" si="983"/>
        <v>0</v>
      </c>
      <c r="EE123" s="444">
        <f t="shared" ca="1" si="984"/>
        <v>0</v>
      </c>
      <c r="EF123" s="444">
        <f t="shared" ca="1" si="984"/>
        <v>0</v>
      </c>
      <c r="EG123" s="124">
        <f t="shared" ca="1" si="985"/>
        <v>0</v>
      </c>
      <c r="EH123" s="124">
        <f t="shared" ca="1" si="985"/>
        <v>0</v>
      </c>
      <c r="EI123" s="124">
        <f t="shared" ca="1" si="985"/>
        <v>0</v>
      </c>
      <c r="EJ123" s="124">
        <f t="shared" ca="1" si="985"/>
        <v>0</v>
      </c>
      <c r="EK123" s="124">
        <f t="shared" ca="1" si="985"/>
        <v>0</v>
      </c>
      <c r="EL123" s="124">
        <f t="shared" ca="1" si="985"/>
        <v>0</v>
      </c>
      <c r="EM123" s="124">
        <f t="shared" ca="1" si="985"/>
        <v>0</v>
      </c>
      <c r="EN123" s="124">
        <f t="shared" ca="1" si="985"/>
        <v>0</v>
      </c>
      <c r="EO123" s="124">
        <f t="shared" ca="1" si="985"/>
        <v>0</v>
      </c>
      <c r="EP123" s="124">
        <f t="shared" ca="1" si="985"/>
        <v>0</v>
      </c>
      <c r="EQ123" s="124">
        <f t="shared" ca="1" si="985"/>
        <v>0</v>
      </c>
      <c r="ER123" s="124">
        <f t="shared" ca="1" si="985"/>
        <v>0</v>
      </c>
      <c r="ES123" s="124">
        <f t="shared" ca="1" si="985"/>
        <v>0</v>
      </c>
      <c r="ET123" s="124">
        <f t="shared" ca="1" si="985"/>
        <v>0</v>
      </c>
      <c r="EU123" s="124">
        <f t="shared" ca="1" si="985"/>
        <v>0</v>
      </c>
      <c r="EV123" s="124">
        <f t="shared" ca="1" si="985"/>
        <v>0</v>
      </c>
      <c r="EW123" s="124">
        <f t="shared" ca="1" si="986"/>
        <v>0</v>
      </c>
      <c r="EX123" s="124">
        <f t="shared" ca="1" si="986"/>
        <v>0</v>
      </c>
      <c r="EY123" s="554">
        <f t="shared" ca="1" si="987"/>
        <v>0</v>
      </c>
      <c r="EZ123" s="554">
        <f t="shared" ca="1" si="987"/>
        <v>0</v>
      </c>
      <c r="FA123" s="554">
        <f t="shared" ca="1" si="987"/>
        <v>0</v>
      </c>
      <c r="FB123" s="125">
        <f t="shared" ca="1" si="987"/>
        <v>0</v>
      </c>
      <c r="FC123" s="125">
        <f t="shared" ca="1" si="987"/>
        <v>0</v>
      </c>
      <c r="FD123" s="125">
        <f t="shared" ca="1" si="987"/>
        <v>0</v>
      </c>
      <c r="FE123" s="125">
        <f t="shared" ca="1" si="987"/>
        <v>0</v>
      </c>
      <c r="FF123" s="125">
        <f t="shared" ca="1" si="987"/>
        <v>0</v>
      </c>
      <c r="FG123" s="125">
        <f t="shared" ca="1" si="987"/>
        <v>0</v>
      </c>
      <c r="FH123" s="125">
        <f t="shared" ca="1" si="987"/>
        <v>0</v>
      </c>
      <c r="FI123" s="125">
        <f t="shared" ca="1" si="987"/>
        <v>0</v>
      </c>
      <c r="FJ123" s="125">
        <f t="shared" ca="1" si="987"/>
        <v>0</v>
      </c>
      <c r="FK123" s="125">
        <f t="shared" ca="1" si="987"/>
        <v>0</v>
      </c>
      <c r="FL123" s="125">
        <f t="shared" ca="1" si="987"/>
        <v>0</v>
      </c>
      <c r="FM123" s="125">
        <f t="shared" ca="1" si="987"/>
        <v>0</v>
      </c>
      <c r="FN123" s="125">
        <f t="shared" ca="1" si="987"/>
        <v>0</v>
      </c>
      <c r="FO123" s="124">
        <f t="shared" ca="1" si="988"/>
        <v>0</v>
      </c>
      <c r="FP123" s="124">
        <f t="shared" ca="1" si="988"/>
        <v>0</v>
      </c>
      <c r="FQ123" s="124">
        <f t="shared" ca="1" si="988"/>
        <v>0</v>
      </c>
      <c r="FR123" s="124">
        <f t="shared" ca="1" si="988"/>
        <v>0</v>
      </c>
      <c r="FS123" s="124">
        <f t="shared" ca="1" si="988"/>
        <v>0</v>
      </c>
      <c r="FT123" s="124">
        <f t="shared" ca="1" si="988"/>
        <v>0</v>
      </c>
      <c r="FU123" s="124">
        <f t="shared" ca="1" si="988"/>
        <v>0</v>
      </c>
      <c r="FV123" s="124">
        <f t="shared" ca="1" si="988"/>
        <v>0</v>
      </c>
      <c r="FW123" s="124">
        <f t="shared" ca="1" si="988"/>
        <v>0</v>
      </c>
      <c r="FX123" s="124">
        <f t="shared" ca="1" si="988"/>
        <v>0</v>
      </c>
      <c r="FY123" s="124">
        <f t="shared" ca="1" si="988"/>
        <v>0</v>
      </c>
      <c r="FZ123" s="124">
        <f t="shared" ca="1" si="988"/>
        <v>0</v>
      </c>
      <c r="GA123" s="124">
        <f t="shared" ca="1" si="988"/>
        <v>0</v>
      </c>
      <c r="GB123" s="124">
        <f t="shared" ca="1" si="988"/>
        <v>0</v>
      </c>
      <c r="GC123" s="124">
        <f t="shared" ca="1" si="988"/>
        <v>0</v>
      </c>
      <c r="GD123" s="124">
        <f t="shared" ca="1" si="988"/>
        <v>0</v>
      </c>
      <c r="GE123" s="124">
        <f t="shared" ca="1" si="989"/>
        <v>0</v>
      </c>
      <c r="GF123" s="124">
        <f t="shared" ca="1" si="989"/>
        <v>0</v>
      </c>
      <c r="GG123" s="554">
        <f t="shared" ca="1" si="990"/>
        <v>0</v>
      </c>
      <c r="GH123" s="554">
        <f t="shared" ca="1" si="990"/>
        <v>0</v>
      </c>
      <c r="GI123" s="554">
        <f t="shared" ca="1" si="990"/>
        <v>0</v>
      </c>
      <c r="GJ123" s="125">
        <f t="shared" ca="1" si="991"/>
        <v>0</v>
      </c>
      <c r="GK123" s="125">
        <f t="shared" ca="1" si="991"/>
        <v>0</v>
      </c>
      <c r="GL123" s="125">
        <f t="shared" ca="1" si="991"/>
        <v>0</v>
      </c>
      <c r="GM123" s="125">
        <f t="shared" ca="1" si="991"/>
        <v>0</v>
      </c>
      <c r="GN123" s="125">
        <f t="shared" ca="1" si="991"/>
        <v>0</v>
      </c>
      <c r="GO123" s="125">
        <f t="shared" ca="1" si="991"/>
        <v>0</v>
      </c>
      <c r="GP123" s="125">
        <f t="shared" ca="1" si="991"/>
        <v>0</v>
      </c>
      <c r="GQ123" s="125">
        <f t="shared" ca="1" si="991"/>
        <v>0</v>
      </c>
      <c r="GR123" s="125">
        <f t="shared" ca="1" si="991"/>
        <v>0</v>
      </c>
      <c r="GS123" s="125">
        <f t="shared" ca="1" si="991"/>
        <v>0</v>
      </c>
      <c r="GT123" s="125">
        <f t="shared" ca="1" si="991"/>
        <v>0</v>
      </c>
      <c r="GU123" s="125">
        <f t="shared" ca="1" si="991"/>
        <v>0</v>
      </c>
      <c r="GV123" s="125">
        <f t="shared" ca="1" si="991"/>
        <v>0</v>
      </c>
      <c r="GW123" s="124">
        <f t="shared" ca="1" si="992"/>
        <v>0</v>
      </c>
      <c r="GX123" s="124">
        <f t="shared" ca="1" si="992"/>
        <v>0</v>
      </c>
      <c r="GY123" s="124">
        <f t="shared" ca="1" si="992"/>
        <v>0</v>
      </c>
      <c r="GZ123" s="124">
        <f t="shared" ca="1" si="992"/>
        <v>0</v>
      </c>
      <c r="HA123" s="124">
        <f t="shared" ca="1" si="992"/>
        <v>0</v>
      </c>
      <c r="HB123" s="124">
        <f t="shared" ca="1" si="992"/>
        <v>0</v>
      </c>
      <c r="HC123" s="124">
        <f t="shared" ca="1" si="992"/>
        <v>0</v>
      </c>
      <c r="HD123" s="124">
        <f t="shared" ca="1" si="992"/>
        <v>0</v>
      </c>
      <c r="HE123" s="124">
        <f t="shared" ca="1" si="992"/>
        <v>0</v>
      </c>
      <c r="HF123" s="124">
        <f t="shared" ca="1" si="992"/>
        <v>0</v>
      </c>
      <c r="HG123" s="124">
        <f t="shared" ca="1" si="992"/>
        <v>0</v>
      </c>
      <c r="HH123" s="124">
        <f t="shared" ca="1" si="992"/>
        <v>0</v>
      </c>
      <c r="HI123" s="124">
        <f t="shared" ca="1" si="992"/>
        <v>0</v>
      </c>
      <c r="HJ123" s="124">
        <f t="shared" ca="1" si="992"/>
        <v>0</v>
      </c>
      <c r="HK123" s="124">
        <f t="shared" ca="1" si="992"/>
        <v>0</v>
      </c>
      <c r="HL123" s="124">
        <f t="shared" ca="1" si="992"/>
        <v>0</v>
      </c>
      <c r="HM123" s="124">
        <f t="shared" ca="1" si="993"/>
        <v>0</v>
      </c>
      <c r="HN123" s="124">
        <f t="shared" ca="1" si="993"/>
        <v>0</v>
      </c>
      <c r="HO123" s="554">
        <f t="shared" ca="1" si="994"/>
        <v>0</v>
      </c>
      <c r="HP123" s="554">
        <f t="shared" ca="1" si="994"/>
        <v>0</v>
      </c>
      <c r="HQ123" s="554">
        <f t="shared" ca="1" si="994"/>
        <v>0</v>
      </c>
      <c r="HR123" s="125">
        <f t="shared" ca="1" si="995"/>
        <v>0</v>
      </c>
      <c r="HS123" s="125">
        <f t="shared" ca="1" si="995"/>
        <v>0</v>
      </c>
      <c r="HT123" s="125">
        <f t="shared" ca="1" si="995"/>
        <v>0</v>
      </c>
      <c r="HU123" s="125">
        <f t="shared" ca="1" si="995"/>
        <v>0</v>
      </c>
      <c r="HV123" s="125">
        <f t="shared" ca="1" si="995"/>
        <v>0</v>
      </c>
      <c r="HW123" s="125">
        <f t="shared" ca="1" si="995"/>
        <v>0</v>
      </c>
      <c r="HX123" s="125">
        <f t="shared" ca="1" si="995"/>
        <v>0</v>
      </c>
      <c r="HY123" s="125">
        <f t="shared" ca="1" si="995"/>
        <v>0</v>
      </c>
      <c r="HZ123" s="125">
        <f t="shared" ca="1" si="995"/>
        <v>0</v>
      </c>
      <c r="IA123" s="125">
        <f t="shared" ca="1" si="995"/>
        <v>0</v>
      </c>
      <c r="IB123" s="125">
        <f t="shared" ca="1" si="995"/>
        <v>0</v>
      </c>
      <c r="IC123" s="125">
        <f t="shared" ca="1" si="995"/>
        <v>0</v>
      </c>
      <c r="ID123" s="125">
        <f t="shared" ca="1" si="995"/>
        <v>0</v>
      </c>
      <c r="IE123" s="5">
        <f t="shared" ca="1" si="996"/>
        <v>67</v>
      </c>
      <c r="IF123" s="9"/>
      <c r="IG123" s="5">
        <f t="shared" ca="1" si="997"/>
        <v>1</v>
      </c>
      <c r="IH123" s="5" t="b">
        <f t="shared" ca="1" si="997"/>
        <v>0</v>
      </c>
      <c r="II123" s="19">
        <f t="shared" ca="1" si="998"/>
        <v>0</v>
      </c>
      <c r="IJ123" s="5">
        <f t="shared" ca="1" si="997"/>
        <v>55</v>
      </c>
      <c r="IK123" s="5" cm="1">
        <f t="array" ref="IK123">INDEX(i.pi_yatf,$X123+1,IK$7)</f>
        <v>1</v>
      </c>
      <c r="IL123" s="19">
        <f t="shared" ca="1" si="999"/>
        <v>0</v>
      </c>
      <c r="IM123" s="19">
        <f t="shared" ca="1" si="999"/>
        <v>0</v>
      </c>
      <c r="IN123" s="19">
        <f t="shared" ca="1" si="999"/>
        <v>0</v>
      </c>
      <c r="IO123" s="19">
        <f t="shared" ca="1" si="999"/>
        <v>0</v>
      </c>
      <c r="IP123" s="19">
        <f t="shared" ca="1" si="999"/>
        <v>0</v>
      </c>
      <c r="IQ123" s="19">
        <f t="shared" ca="1" si="999"/>
        <v>0</v>
      </c>
      <c r="IR123" s="19">
        <f t="shared" ca="1" si="999"/>
        <v>0</v>
      </c>
      <c r="IS123" s="19">
        <f t="shared" ca="1" si="999"/>
        <v>0</v>
      </c>
      <c r="IT123" s="19">
        <f t="shared" ca="1" si="999"/>
        <v>0</v>
      </c>
      <c r="IU123" s="19">
        <f t="shared" ca="1" si="999"/>
        <v>0</v>
      </c>
      <c r="IV123" s="19">
        <f t="shared" ca="1" si="999"/>
        <v>0</v>
      </c>
      <c r="IW123" s="19">
        <f t="shared" ca="1" si="999"/>
        <v>0</v>
      </c>
      <c r="IX123" s="19">
        <f t="shared" ca="1" si="999"/>
        <v>0</v>
      </c>
      <c r="IY123" s="19">
        <f t="shared" ca="1" si="999"/>
        <v>0</v>
      </c>
      <c r="IZ123" s="19">
        <f t="shared" ca="1" si="999"/>
        <v>0</v>
      </c>
      <c r="JA123" s="19">
        <f t="shared" ca="1" si="999"/>
        <v>0</v>
      </c>
      <c r="JB123" s="19">
        <f t="shared" ca="1" si="999"/>
        <v>0</v>
      </c>
      <c r="JC123" s="19">
        <f t="shared" ca="1" si="999"/>
        <v>0</v>
      </c>
      <c r="JD123" s="19">
        <f t="shared" ca="1" si="999"/>
        <v>0</v>
      </c>
      <c r="JE123" s="19">
        <f t="shared" ca="1" si="999"/>
        <v>0</v>
      </c>
      <c r="JF123" s="19">
        <f t="shared" ca="1" si="999"/>
        <v>0</v>
      </c>
      <c r="JG123" s="19">
        <f t="shared" ca="1" si="999"/>
        <v>1</v>
      </c>
      <c r="JH123" s="19">
        <f t="shared" ca="1" si="999"/>
        <v>0</v>
      </c>
      <c r="JI123" s="19">
        <f t="shared" ca="1" si="999"/>
        <v>1</v>
      </c>
      <c r="JJ123" s="9"/>
      <c r="JK123" s="5" t="b">
        <f t="shared" ca="1" si="1000"/>
        <v>0</v>
      </c>
      <c r="JL123" s="5" t="b">
        <f t="shared" ca="1" si="1001"/>
        <v>0</v>
      </c>
      <c r="JM123" s="5" t="b">
        <f t="shared" ca="1" si="1001"/>
        <v>0</v>
      </c>
      <c r="JN123" s="5" t="b">
        <f t="shared" ca="1" si="1001"/>
        <v>1</v>
      </c>
      <c r="JO123" s="144">
        <f t="shared" ca="1" si="1002"/>
        <v>1</v>
      </c>
      <c r="JP123" s="144">
        <f t="shared" ca="1" si="1002"/>
        <v>1</v>
      </c>
      <c r="JQ123" s="5" t="b">
        <f t="shared" ca="1" si="1003"/>
        <v>0</v>
      </c>
      <c r="JR123" s="5" t="b">
        <f t="shared" ca="1" si="1003"/>
        <v>1</v>
      </c>
      <c r="JS123" s="5" t="b">
        <f t="shared" ca="1" si="1003"/>
        <v>1</v>
      </c>
      <c r="JT123" s="5" t="b">
        <f t="shared" ca="1" si="1003"/>
        <v>0</v>
      </c>
      <c r="JU123" s="5">
        <f t="shared" ca="1" si="1004"/>
        <v>1</v>
      </c>
      <c r="JV123" s="5">
        <f t="shared" ca="1" si="1004"/>
        <v>0</v>
      </c>
      <c r="JW123" s="5" t="b">
        <f t="shared" ca="1" si="1005"/>
        <v>0</v>
      </c>
      <c r="JX123" s="5" t="str" cm="1">
        <f t="array" aca="1" ref="JX123" ca="1">IF(OR(JY123:KF123&lt;&gt;"-"),TRUE,"-")</f>
        <v>-</v>
      </c>
      <c r="JY123" s="19" t="str">
        <f t="shared" ca="1" si="1006"/>
        <v>-</v>
      </c>
      <c r="JZ123" s="19" t="str">
        <f t="shared" ca="1" si="1006"/>
        <v>-</v>
      </c>
      <c r="KA123" s="19" t="str">
        <f t="shared" ca="1" si="1006"/>
        <v>-</v>
      </c>
      <c r="KB123" s="19" t="str">
        <f t="shared" ca="1" si="1006"/>
        <v>-</v>
      </c>
      <c r="KC123" s="19" t="str">
        <f t="shared" ca="1" si="1006"/>
        <v>-</v>
      </c>
      <c r="KD123" s="19" t="str">
        <f t="shared" ca="1" si="1006"/>
        <v>-</v>
      </c>
      <c r="KE123" s="19" t="str">
        <f t="shared" ca="1" si="1006"/>
        <v>-</v>
      </c>
      <c r="KF123" s="19" t="str">
        <f t="shared" ca="1" si="1006"/>
        <v>-</v>
      </c>
      <c r="KG123" s="5" t="b">
        <f t="array" aca="1" ref="KG123" ca="1">IF(OR(KH123:KN123&lt;&gt;"-"),TRUE,"-")</f>
        <v>1</v>
      </c>
      <c r="KH123" s="19">
        <f t="shared" ca="1" si="1007"/>
        <v>0</v>
      </c>
      <c r="KI123" s="19" t="str">
        <f t="shared" ca="1" si="1007"/>
        <v>-</v>
      </c>
      <c r="KJ123" s="19">
        <f t="shared" ca="1" si="1007"/>
        <v>999999</v>
      </c>
      <c r="KK123" s="19">
        <f t="shared" ca="1" si="1007"/>
        <v>999999</v>
      </c>
      <c r="KL123" s="19">
        <f t="shared" ca="1" si="1007"/>
        <v>999999</v>
      </c>
      <c r="KM123" s="19">
        <f t="shared" ca="1" si="1007"/>
        <v>999999</v>
      </c>
      <c r="KN123" s="19">
        <f t="shared" ca="1" si="1007"/>
        <v>999999</v>
      </c>
      <c r="KO123" s="19" t="str">
        <f t="shared" ca="1" si="1007"/>
        <v>-</v>
      </c>
      <c r="KP123" s="19" t="str">
        <f t="shared" ca="1" si="1007"/>
        <v>-</v>
      </c>
      <c r="KQ123" s="19" t="str">
        <f t="shared" ca="1" si="1007"/>
        <v>-</v>
      </c>
      <c r="KR123" s="19" t="b">
        <f t="shared" ca="1" si="1008"/>
        <v>1</v>
      </c>
      <c r="KS123" s="19">
        <f t="shared" ca="1" si="1008"/>
        <v>0</v>
      </c>
      <c r="KT123" s="5" t="str">
        <f t="shared" ca="1" si="1009"/>
        <v>-</v>
      </c>
      <c r="KU123" s="5" t="str">
        <f t="shared" ca="1" si="1009"/>
        <v>-</v>
      </c>
      <c r="KV123" s="5" t="str">
        <f t="shared" ca="1" si="1009"/>
        <v>-</v>
      </c>
      <c r="KW123" s="5" t="str">
        <f t="shared" ca="1" si="1009"/>
        <v>-</v>
      </c>
      <c r="KX123" s="19" t="str">
        <f t="shared" ca="1" si="1010"/>
        <v>-</v>
      </c>
      <c r="KY123" s="19" t="str">
        <f t="shared" ca="1" si="1010"/>
        <v>-</v>
      </c>
      <c r="KZ123" s="19" t="str">
        <f t="shared" ca="1" si="1010"/>
        <v>-</v>
      </c>
      <c r="LA123" s="19" t="str">
        <f t="shared" ca="1" si="1010"/>
        <v>-</v>
      </c>
      <c r="LB123" s="19" t="str">
        <f t="shared" ca="1" si="1010"/>
        <v>-</v>
      </c>
      <c r="LC123" s="19" t="str">
        <f t="shared" ca="1" si="1010"/>
        <v>-</v>
      </c>
      <c r="LD123" s="19" t="str">
        <f t="shared" ca="1" si="1010"/>
        <v>-</v>
      </c>
      <c r="LE123" s="5" t="str">
        <f t="shared" ca="1" si="1011"/>
        <v>-</v>
      </c>
      <c r="LF123" s="5">
        <f t="shared" ca="1" si="1011"/>
        <v>500</v>
      </c>
      <c r="LG123" s="5">
        <f t="shared" ca="1" si="1011"/>
        <v>500</v>
      </c>
      <c r="LH123" s="5" t="str">
        <f t="shared" ca="1" si="1011"/>
        <v>-</v>
      </c>
      <c r="LI123" s="5" t="str">
        <f t="shared" ca="1" si="1011"/>
        <v>-</v>
      </c>
      <c r="LJ123" s="5" t="str">
        <f t="shared" ca="1" si="1011"/>
        <v>-</v>
      </c>
      <c r="LK123" s="5">
        <f t="shared" ca="1" si="1012"/>
        <v>1</v>
      </c>
      <c r="LL123" s="9"/>
      <c r="LM123" s="19">
        <f t="shared" ca="1" si="1010"/>
        <v>70</v>
      </c>
      <c r="LN123" s="19">
        <f t="shared" ca="1" si="1013"/>
        <v>50</v>
      </c>
      <c r="LO123" s="19">
        <f t="shared" ca="1" si="1013"/>
        <v>80</v>
      </c>
      <c r="LP123" s="19">
        <f t="shared" ca="1" si="1013"/>
        <v>50</v>
      </c>
      <c r="LQ123" s="5" t="b" cm="1">
        <f t="array" ref="LQ123">INDEX(i.meatgrid,$Q123,LQ$7)</f>
        <v>1</v>
      </c>
      <c r="LR123" s="5" t="b" cm="1">
        <f t="array" ref="LR123">INDEX(i.meatgrid,$Q123,LR$7)</f>
        <v>0</v>
      </c>
      <c r="LS123" s="5" t="str" cm="1">
        <f t="array" ref="LS123">INDEX(i.meatgrid,$Q123,LS$7)</f>
        <v>-</v>
      </c>
      <c r="LT123" s="5" t="str" cm="1">
        <f t="array" ref="LT123">INDEX(i.meatgrid,$Q123,LT$7)</f>
        <v>-</v>
      </c>
      <c r="LU123" s="5">
        <f t="shared" si="1014"/>
        <v>1</v>
      </c>
      <c r="LV123" s="5">
        <f t="shared" si="1015"/>
        <v>1</v>
      </c>
      <c r="LW123" s="5" cm="1">
        <f t="array" ref="LW123">INDEX(i.meatgrid,$Q123,LW$7)</f>
        <v>0</v>
      </c>
      <c r="LX123" s="5" cm="1">
        <f t="array" ref="LX123">INDEX(i.meatgrid,$Q123,LX$7)</f>
        <v>0</v>
      </c>
      <c r="LY123" s="5" cm="1">
        <f t="array" ref="LY123">INDEX(i.meatgrid,$Q123,LY$7)</f>
        <v>0</v>
      </c>
      <c r="LZ123" s="5" cm="1">
        <f t="array" ref="LZ123">INDEX(i.meatgrid,$Q123,LZ$7)</f>
        <v>0</v>
      </c>
      <c r="MA123" s="5" cm="1">
        <f t="array" ref="MA123">INDEX(i.meatgrid,$Q123,MA$7)</f>
        <v>0</v>
      </c>
      <c r="MB123" s="5" cm="1">
        <f t="array" ref="MB123">INDEX(i.meatgrid,$Q123,MB$7)</f>
        <v>1</v>
      </c>
      <c r="MC123" s="5" cm="1">
        <f t="array" ref="MC123">INDEX(i.meatgrid,$Q123,MC$7)</f>
        <v>1</v>
      </c>
      <c r="MD123" s="5" cm="1">
        <f t="array" ref="MD123">INDEX(i.meatgrid,$Q123,MD$7)</f>
        <v>1</v>
      </c>
      <c r="ME123" s="5">
        <f t="shared" si="1016"/>
        <v>1</v>
      </c>
      <c r="MF123" s="9"/>
      <c r="MG123" s="19" t="b">
        <f t="shared" ca="1" si="1017"/>
        <v>0</v>
      </c>
      <c r="MH123" s="19" t="b">
        <f t="shared" ca="1" si="1017"/>
        <v>0</v>
      </c>
      <c r="MI123" s="19">
        <f t="shared" ca="1" si="1017"/>
        <v>1</v>
      </c>
      <c r="MJ123" s="19">
        <f t="shared" ca="1" si="1017"/>
        <v>0.75</v>
      </c>
      <c r="MK123" s="19">
        <f t="shared" ca="1" si="1017"/>
        <v>0.75</v>
      </c>
      <c r="ML123" s="19">
        <f t="shared" ca="1" si="1017"/>
        <v>0.8</v>
      </c>
      <c r="MM123" s="19">
        <f t="shared" ca="1" si="1017"/>
        <v>0.82499999999999996</v>
      </c>
      <c r="MN123" s="19">
        <f t="shared" ca="1" si="1017"/>
        <v>0.875</v>
      </c>
      <c r="MO123" s="19">
        <f t="shared" ca="1" si="1017"/>
        <v>0.9</v>
      </c>
      <c r="MP123" s="19">
        <f t="shared" ca="1" si="1017"/>
        <v>1</v>
      </c>
      <c r="MQ123" s="19">
        <f t="shared" ca="1" si="1017"/>
        <v>0.875</v>
      </c>
      <c r="MR123" s="19" t="b">
        <f t="shared" ca="1" si="1017"/>
        <v>1</v>
      </c>
      <c r="MS123" s="19">
        <f t="shared" ca="1" si="1017"/>
        <v>74.989999999999995</v>
      </c>
      <c r="MT123" s="19" t="str">
        <f t="shared" ca="1" si="1017"/>
        <v>-</v>
      </c>
      <c r="MU123" s="19" t="str">
        <f t="shared" ca="1" si="1017"/>
        <v>-</v>
      </c>
      <c r="MV123" s="19" t="str">
        <f t="shared" ca="1" si="1017"/>
        <v>-</v>
      </c>
      <c r="MW123" s="19" t="str">
        <f t="shared" ca="1" si="1018"/>
        <v>-</v>
      </c>
      <c r="MX123" s="19" t="str">
        <f t="shared" ca="1" si="1018"/>
        <v>-</v>
      </c>
      <c r="MY123" s="19" t="str">
        <f t="shared" ca="1" si="1018"/>
        <v>-</v>
      </c>
      <c r="MZ123" s="19" t="str">
        <f t="shared" ca="1" si="1018"/>
        <v>-</v>
      </c>
      <c r="NA123" s="19">
        <f t="shared" ca="1" si="1018"/>
        <v>36.99</v>
      </c>
      <c r="NB123" s="19">
        <f t="shared" ca="1" si="1018"/>
        <v>36.99</v>
      </c>
      <c r="NC123" s="19" t="str">
        <f t="shared" ca="1" si="1018"/>
        <v>-</v>
      </c>
      <c r="ND123" s="19" t="str">
        <f t="shared" ca="1" si="1018"/>
        <v>-</v>
      </c>
      <c r="NE123" s="19" t="str">
        <f t="shared" ca="1" si="1018"/>
        <v>-</v>
      </c>
      <c r="NF123" s="19" t="str">
        <f t="shared" ca="1" si="1018"/>
        <v>-</v>
      </c>
      <c r="NG123" s="19" t="str">
        <f t="shared" ca="1" si="1018"/>
        <v>-</v>
      </c>
      <c r="NH123" s="19">
        <f t="shared" ca="1" si="1018"/>
        <v>49.99</v>
      </c>
      <c r="NI123" s="19">
        <f t="shared" ca="1" si="1018"/>
        <v>49.99</v>
      </c>
      <c r="NJ123" s="19">
        <f t="shared" ca="1" si="1018"/>
        <v>49.99</v>
      </c>
      <c r="NK123" s="19">
        <f t="shared" ca="1" si="1018"/>
        <v>49.99</v>
      </c>
      <c r="NL123" s="19">
        <f t="shared" ca="1" si="1018"/>
        <v>49.99</v>
      </c>
      <c r="NM123" s="19">
        <f t="shared" ca="1" si="1018"/>
        <v>49.99</v>
      </c>
      <c r="NN123" s="19">
        <f t="shared" ca="1" si="1018"/>
        <v>49.99</v>
      </c>
      <c r="NO123" s="19">
        <f t="shared" ca="1" si="1018"/>
        <v>49.99</v>
      </c>
      <c r="NP123" s="19">
        <f t="shared" ca="1" si="1018"/>
        <v>412.99</v>
      </c>
      <c r="NQ123" s="19">
        <f t="shared" ca="1" si="1018"/>
        <v>412.99</v>
      </c>
      <c r="NR123" s="19" t="str">
        <f t="shared" ca="1" si="1018"/>
        <v>-</v>
      </c>
      <c r="NS123" s="19" t="str">
        <f t="shared" ca="1" si="1018"/>
        <v>-</v>
      </c>
      <c r="NT123" s="19" t="str">
        <f t="shared" ca="1" si="1018"/>
        <v>-</v>
      </c>
      <c r="NU123" s="19" t="str">
        <f t="shared" ca="1" si="1018"/>
        <v>-</v>
      </c>
      <c r="NV123" s="19" t="str">
        <f t="shared" ca="1" si="1018"/>
        <v>-</v>
      </c>
      <c r="NW123" s="19">
        <f t="shared" ca="1" si="1018"/>
        <v>6.8900000000000006</v>
      </c>
      <c r="NX123" s="19">
        <f t="shared" ca="1" si="1018"/>
        <v>6.8900000000000006</v>
      </c>
      <c r="NY123" s="19">
        <f t="shared" ca="1" si="1018"/>
        <v>6.8900000000000006</v>
      </c>
      <c r="NZ123" s="19">
        <f t="shared" ca="1" si="1018"/>
        <v>6.8900000000000006</v>
      </c>
      <c r="OA123" s="19">
        <f t="shared" ca="1" si="1018"/>
        <v>6.8900000000000006</v>
      </c>
      <c r="OB123" s="19">
        <f t="shared" ca="1" si="1018"/>
        <v>6.8900000000000006</v>
      </c>
      <c r="OC123" s="19">
        <f t="shared" ca="1" si="1018"/>
        <v>6.8900000000000006</v>
      </c>
      <c r="OD123" s="19">
        <f t="shared" ca="1" si="1018"/>
        <v>6.8900000000000006</v>
      </c>
      <c r="OE123" s="19">
        <f t="shared" ca="1" si="1018"/>
        <v>346.99</v>
      </c>
      <c r="OF123" s="19">
        <f t="shared" ca="1" si="1018"/>
        <v>346.99</v>
      </c>
      <c r="OG123" s="19" t="str">
        <f t="shared" ca="1" si="1018"/>
        <v>-</v>
      </c>
      <c r="OH123" s="19" t="str">
        <f t="shared" ca="1" si="1018"/>
        <v>-</v>
      </c>
      <c r="OI123" s="19" t="str">
        <f t="shared" ca="1" si="1018"/>
        <v>-</v>
      </c>
      <c r="OJ123" s="19" t="str">
        <f t="shared" ca="1" si="1018"/>
        <v>-</v>
      </c>
      <c r="OK123" s="19" t="str">
        <f t="shared" ca="1" si="1018"/>
        <v>-</v>
      </c>
      <c r="OL123" s="19">
        <f t="shared" ca="1" si="1018"/>
        <v>0</v>
      </c>
      <c r="OM123" s="24">
        <v>0</v>
      </c>
    </row>
    <row r="124" spans="1:403" outlineLevel="1">
      <c r="A124" s="21">
        <f t="shared" si="156"/>
        <v>119</v>
      </c>
      <c r="B124" s="21"/>
      <c r="D124" s="14"/>
      <c r="E124" t="b">
        <v>0</v>
      </c>
      <c r="H124" s="21"/>
      <c r="I124" s="21"/>
      <c r="J124" s="21"/>
      <c r="K124" s="21"/>
      <c r="L124" s="21"/>
      <c r="M124" s="21"/>
      <c r="N124" s="21"/>
      <c r="O124" s="21"/>
      <c r="P124" s="21"/>
      <c r="Q124" s="21"/>
      <c r="R124" s="21"/>
      <c r="S124" s="21"/>
      <c r="T124" s="21"/>
      <c r="U124" s="218"/>
      <c r="V124" s="218"/>
      <c r="W124" s="21"/>
      <c r="X124" s="218"/>
      <c r="Y124" s="218"/>
      <c r="Z124" s="218"/>
      <c r="AA124" s="218"/>
      <c r="AB124" s="218"/>
      <c r="AC124" s="218"/>
      <c r="AD124" s="218"/>
      <c r="AE124" s="218"/>
      <c r="AJ124" s="218"/>
      <c r="AK124" s="218"/>
      <c r="AL124" s="234" t="str">
        <f ca="1">"blank "&amp;TEXT(RAND(),"0.000")</f>
        <v>blank 0.515</v>
      </c>
      <c r="AM124" s="9" t="str">
        <f ca="1">IF(COUNTIF(AL$5:AL124,AL124)=1,"-","Dup")</f>
        <v>-</v>
      </c>
      <c r="AN124" s="9"/>
      <c r="AO124" s="14"/>
      <c r="AP124" s="14"/>
      <c r="AQ124" s="14"/>
      <c r="AR124" s="14"/>
      <c r="AS124" s="14"/>
      <c r="AT124" s="14"/>
      <c r="AU124" s="563"/>
      <c r="AV124" s="563"/>
      <c r="AW124" s="9"/>
      <c r="AX124" s="14"/>
      <c r="AY124" s="14"/>
      <c r="AZ124" s="14"/>
      <c r="BA124" s="14"/>
      <c r="BB124" s="14"/>
      <c r="BC124" s="14"/>
      <c r="BD124" s="14"/>
      <c r="BE124" s="9"/>
      <c r="BF124" s="14"/>
      <c r="BG124" s="14"/>
      <c r="BH124" s="14"/>
      <c r="BI124" s="14"/>
      <c r="BJ124" s="14"/>
      <c r="BK124" s="14"/>
      <c r="BL124" s="14"/>
      <c r="BM124" s="14"/>
      <c r="BN124" s="14"/>
      <c r="BO124" s="14"/>
      <c r="BP124" s="14"/>
      <c r="BQ124" s="9"/>
      <c r="BR124" s="14"/>
      <c r="BS124" s="14"/>
      <c r="BT124" s="14"/>
      <c r="BU124" s="14"/>
      <c r="BV124" s="14"/>
      <c r="BW124" s="14"/>
      <c r="BX124" s="14"/>
      <c r="BY124" s="14"/>
      <c r="BZ124" s="14"/>
      <c r="CA124" s="14"/>
      <c r="CB124" s="9"/>
      <c r="CC124" s="14"/>
      <c r="CD124" s="14"/>
      <c r="CE124" s="14"/>
      <c r="CF124" s="14"/>
      <c r="CG124" s="14"/>
      <c r="CH124" s="14"/>
      <c r="CI124" s="14"/>
      <c r="CJ124" s="14"/>
      <c r="CK124" s="14"/>
      <c r="CL124" s="14"/>
      <c r="CM124" s="14"/>
      <c r="CN124" s="9"/>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9"/>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9"/>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9"/>
      <c r="LM124" s="14"/>
      <c r="LN124" s="14"/>
      <c r="LO124" s="14"/>
      <c r="LP124" s="14"/>
      <c r="LQ124" s="14"/>
      <c r="LR124" s="14"/>
      <c r="LS124" s="14"/>
      <c r="LT124" s="14"/>
      <c r="LU124" s="14"/>
      <c r="LV124" s="14"/>
      <c r="LW124" s="14"/>
      <c r="LX124" s="14"/>
      <c r="LY124" s="14"/>
      <c r="LZ124" s="14"/>
      <c r="MA124" s="14"/>
      <c r="MB124" s="14"/>
      <c r="MC124" s="14"/>
      <c r="MD124" s="14"/>
      <c r="ME124" s="14"/>
      <c r="MF124" s="9"/>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24">
        <v>0</v>
      </c>
    </row>
    <row r="125" spans="1:403" outlineLevel="1">
      <c r="A125" s="21">
        <f>ROW(A125)-5</f>
        <v>120</v>
      </c>
      <c r="B125" s="21"/>
      <c r="D125" s="14"/>
      <c r="E125" t="b">
        <v>0</v>
      </c>
      <c r="U125" s="218"/>
      <c r="V125" s="218"/>
      <c r="X125" s="218"/>
      <c r="Y125" s="218"/>
      <c r="Z125" s="218"/>
      <c r="AA125" s="218"/>
      <c r="AB125" s="218"/>
      <c r="AC125" s="218"/>
      <c r="AD125" s="218"/>
      <c r="AE125" s="218"/>
      <c r="AL125" s="233" t="s">
        <v>827</v>
      </c>
      <c r="AM125" s="9" t="str">
        <f ca="1">IF(COUNTIF(AL$5:AL125,AL125)=1,"-","Dup")</f>
        <v>-</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9"/>
      <c r="LM125" s="14"/>
      <c r="LN125" s="14"/>
      <c r="LO125" s="14"/>
      <c r="LP125" s="14"/>
      <c r="LQ125" s="14"/>
      <c r="LR125" s="14"/>
      <c r="LS125" s="14"/>
      <c r="LT125" s="14"/>
      <c r="LU125" s="14"/>
      <c r="LV125" s="14"/>
      <c r="LW125" s="14"/>
      <c r="LX125" s="14"/>
      <c r="LY125" s="14"/>
      <c r="LZ125" s="14"/>
      <c r="MA125" s="14"/>
      <c r="MB125" s="14"/>
      <c r="MC125" s="14"/>
      <c r="MD125" s="14"/>
      <c r="ME125" s="14"/>
      <c r="MF125" s="9"/>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24">
        <v>0</v>
      </c>
    </row>
    <row r="126" spans="1:403" outlineLevel="1">
      <c r="A126" s="21">
        <f>ROW(A126)-5</f>
        <v>121</v>
      </c>
      <c r="B126" s="21"/>
      <c r="D126" s="14"/>
      <c r="E126" t="b">
        <v>0</v>
      </c>
      <c r="U126" s="218"/>
      <c r="V126" s="218"/>
      <c r="X126" s="218"/>
      <c r="Y126" s="218"/>
      <c r="Z126" s="218"/>
      <c r="AA126" s="218"/>
      <c r="AB126" s="218"/>
      <c r="AC126" s="218"/>
      <c r="AD126" s="218"/>
      <c r="AE126" s="218"/>
      <c r="AL126" s="233" t="s">
        <v>828</v>
      </c>
      <c r="AM126" s="9" t="str">
        <f ca="1">IF(COUNTIF(AL$5:AL126,AL126)=1,"-","Dup")</f>
        <v>-</v>
      </c>
      <c r="AN126" s="9"/>
      <c r="AO126" s="14"/>
      <c r="AP126" s="14"/>
      <c r="AQ126" s="14"/>
      <c r="AR126" s="14"/>
      <c r="AS126" s="14"/>
      <c r="AT126" s="14"/>
      <c r="AU126" s="563"/>
      <c r="AV126" s="563"/>
      <c r="AW126" s="9"/>
      <c r="AX126" s="14"/>
      <c r="AY126" s="14"/>
      <c r="AZ126" s="14"/>
      <c r="BA126" s="14"/>
      <c r="BB126" s="14"/>
      <c r="BC126" s="14"/>
      <c r="BD126" s="14"/>
      <c r="BE126" s="9"/>
      <c r="BF126" s="14"/>
      <c r="BG126" s="14"/>
      <c r="BH126" s="14"/>
      <c r="BI126" s="14"/>
      <c r="BJ126" s="14"/>
      <c r="BK126" s="14"/>
      <c r="BL126" s="14"/>
      <c r="BM126" s="14"/>
      <c r="BN126" s="14"/>
      <c r="BO126" s="14"/>
      <c r="BP126" s="14"/>
      <c r="BQ126" s="9"/>
      <c r="BR126" s="14"/>
      <c r="BS126" s="14"/>
      <c r="BT126" s="14"/>
      <c r="BU126" s="14"/>
      <c r="BV126" s="14"/>
      <c r="BW126" s="14"/>
      <c r="BX126" s="14"/>
      <c r="BY126" s="14"/>
      <c r="BZ126" s="14"/>
      <c r="CA126" s="14"/>
      <c r="CB126" s="9"/>
      <c r="CC126" s="14"/>
      <c r="CD126" s="14"/>
      <c r="CE126" s="14"/>
      <c r="CF126" s="14"/>
      <c r="CG126" s="14"/>
      <c r="CH126" s="153"/>
      <c r="CI126" s="14"/>
      <c r="CJ126" s="14"/>
      <c r="CK126" s="14"/>
      <c r="CL126" s="14"/>
      <c r="CM126" s="14"/>
      <c r="CN126" s="9"/>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322"/>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9"/>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9"/>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9"/>
      <c r="LM126" s="14"/>
      <c r="LN126" s="14"/>
      <c r="LO126" s="14"/>
      <c r="LP126" s="14"/>
      <c r="LQ126" s="14"/>
      <c r="LR126" s="14"/>
      <c r="LS126" s="14"/>
      <c r="LT126" s="14"/>
      <c r="LU126" s="14"/>
      <c r="LV126" s="14"/>
      <c r="LW126" s="14"/>
      <c r="LX126" s="14"/>
      <c r="LY126" s="14"/>
      <c r="LZ126" s="14"/>
      <c r="MA126" s="14"/>
      <c r="MB126" s="14"/>
      <c r="MC126" s="14"/>
      <c r="MD126" s="14"/>
      <c r="ME126" s="14"/>
      <c r="MF126" s="9"/>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24">
        <v>0</v>
      </c>
    </row>
    <row r="127" spans="1:403" outlineLevel="1">
      <c r="A127" s="21">
        <f t="shared" si="156"/>
        <v>122</v>
      </c>
      <c r="B127" s="21"/>
      <c r="D127" s="14"/>
      <c r="E127" t="b">
        <v>0</v>
      </c>
      <c r="U127" s="218"/>
      <c r="V127" s="218"/>
      <c r="X127" s="218"/>
      <c r="Y127" s="218"/>
      <c r="Z127" s="218"/>
      <c r="AA127" s="218"/>
      <c r="AB127" s="218"/>
      <c r="AC127" s="218"/>
      <c r="AD127" s="218"/>
      <c r="AE127" s="218"/>
      <c r="AL127" s="233" t="s">
        <v>829</v>
      </c>
      <c r="AM127" s="9" t="str">
        <f ca="1">IF(COUNTIF(AL$5:AL127,AL127)=1,"-","Dup")</f>
        <v>-</v>
      </c>
      <c r="AN127" s="9"/>
      <c r="AO127" s="14"/>
      <c r="AP127" s="14"/>
      <c r="AQ127" s="14"/>
      <c r="AR127" s="14"/>
      <c r="AS127" s="14"/>
      <c r="AT127" s="14"/>
      <c r="AU127" s="563"/>
      <c r="AV127" s="563"/>
      <c r="AW127" s="9"/>
      <c r="AX127" s="14"/>
      <c r="AY127" s="14"/>
      <c r="AZ127" s="14"/>
      <c r="BA127" s="14"/>
      <c r="BB127" s="14"/>
      <c r="BC127" s="14"/>
      <c r="BD127" s="14"/>
      <c r="BE127" s="9"/>
      <c r="BF127" s="14"/>
      <c r="BG127" s="14"/>
      <c r="BH127" s="14"/>
      <c r="BI127" s="14"/>
      <c r="BJ127" s="14"/>
      <c r="BK127" s="14"/>
      <c r="BL127" s="14"/>
      <c r="BM127" s="14"/>
      <c r="BN127" s="14"/>
      <c r="BO127" s="14"/>
      <c r="BP127" s="14"/>
      <c r="BQ127" s="9"/>
      <c r="BR127" s="14"/>
      <c r="BS127" s="14"/>
      <c r="BT127" s="14"/>
      <c r="BU127" s="14"/>
      <c r="BV127" s="14"/>
      <c r="BW127" s="14"/>
      <c r="BX127" s="14"/>
      <c r="BY127" s="14"/>
      <c r="BZ127" s="14"/>
      <c r="CA127" s="14"/>
      <c r="CB127" s="9"/>
      <c r="CC127" s="14"/>
      <c r="CD127" s="14"/>
      <c r="CE127" s="14"/>
      <c r="CF127" s="14"/>
      <c r="CG127" s="14"/>
      <c r="CH127" s="153"/>
      <c r="CI127" s="14"/>
      <c r="CJ127" s="14"/>
      <c r="CK127" s="14"/>
      <c r="CL127" s="14"/>
      <c r="CM127" s="14"/>
      <c r="CN127" s="9"/>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322"/>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9"/>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9"/>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9"/>
      <c r="LM127" s="14"/>
      <c r="LN127" s="14"/>
      <c r="LO127" s="14"/>
      <c r="LP127" s="14"/>
      <c r="LQ127" s="14"/>
      <c r="LR127" s="14"/>
      <c r="LS127" s="14"/>
      <c r="LT127" s="14"/>
      <c r="LU127" s="14"/>
      <c r="LV127" s="14"/>
      <c r="LW127" s="14"/>
      <c r="LX127" s="14"/>
      <c r="LY127" s="14"/>
      <c r="LZ127" s="14"/>
      <c r="MA127" s="14"/>
      <c r="MB127" s="14"/>
      <c r="MC127" s="14"/>
      <c r="MD127" s="14"/>
      <c r="ME127" s="14"/>
      <c r="MF127" s="9"/>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24">
        <v>0</v>
      </c>
    </row>
    <row r="128" spans="1:403" outlineLevel="1">
      <c r="A128" s="21">
        <f t="shared" si="156"/>
        <v>123</v>
      </c>
      <c r="B128" s="21"/>
      <c r="D128" s="14"/>
      <c r="E128" t="b">
        <v>0</v>
      </c>
      <c r="U128" s="218"/>
      <c r="V128" s="218"/>
      <c r="X128" s="218"/>
      <c r="Y128" s="218"/>
      <c r="Z128" s="218"/>
      <c r="AA128" s="218"/>
      <c r="AB128" s="218"/>
      <c r="AC128" s="218"/>
      <c r="AD128" s="218"/>
      <c r="AE128" s="218"/>
      <c r="AL128" s="233" t="s">
        <v>830</v>
      </c>
      <c r="AM128" s="9" t="str">
        <f ca="1">IF(COUNTIF(AL$5:AL128,AL128)=1,"-","Dup")</f>
        <v>-</v>
      </c>
      <c r="AN128" s="9"/>
      <c r="AO128" s="14"/>
      <c r="AP128" s="14"/>
      <c r="AQ128" s="14"/>
      <c r="AR128" s="14"/>
      <c r="AS128" s="14"/>
      <c r="AT128" s="14"/>
      <c r="AU128" s="563"/>
      <c r="AV128" s="563"/>
      <c r="AW128" s="9"/>
      <c r="AX128" s="14"/>
      <c r="AY128" s="14"/>
      <c r="AZ128" s="14"/>
      <c r="BA128" s="14"/>
      <c r="BB128" s="14"/>
      <c r="BC128" s="14"/>
      <c r="BD128" s="14"/>
      <c r="BE128" s="9"/>
      <c r="BF128" s="14"/>
      <c r="BG128" s="14"/>
      <c r="BH128" s="14"/>
      <c r="BI128" s="14"/>
      <c r="BJ128" s="14"/>
      <c r="BK128" s="14"/>
      <c r="BL128" s="14"/>
      <c r="BM128" s="14"/>
      <c r="BN128" s="14"/>
      <c r="BO128" s="14"/>
      <c r="BP128" s="14"/>
      <c r="BQ128" s="9"/>
      <c r="BR128" s="14"/>
      <c r="BS128" s="14"/>
      <c r="BT128" s="14"/>
      <c r="BU128" s="14"/>
      <c r="BV128" s="14"/>
      <c r="BW128" s="14"/>
      <c r="BX128" s="14"/>
      <c r="BY128" s="14"/>
      <c r="BZ128" s="14"/>
      <c r="CA128" s="14"/>
      <c r="CB128" s="9"/>
      <c r="CC128" s="14"/>
      <c r="CD128" s="14"/>
      <c r="CE128" s="14"/>
      <c r="CF128" s="14"/>
      <c r="CG128" s="14"/>
      <c r="CH128" s="153"/>
      <c r="CI128" s="14"/>
      <c r="CJ128" s="14"/>
      <c r="CK128" s="14"/>
      <c r="CL128" s="14"/>
      <c r="CM128" s="14"/>
      <c r="CN128" s="9"/>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322"/>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9"/>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9"/>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9"/>
      <c r="LM128" s="14"/>
      <c r="LN128" s="14"/>
      <c r="LO128" s="14"/>
      <c r="LP128" s="14"/>
      <c r="LQ128" s="14"/>
      <c r="LR128" s="14"/>
      <c r="LS128" s="14"/>
      <c r="LT128" s="14"/>
      <c r="LU128" s="14"/>
      <c r="LV128" s="14"/>
      <c r="LW128" s="14"/>
      <c r="LX128" s="14"/>
      <c r="LY128" s="14"/>
      <c r="LZ128" s="14"/>
      <c r="MA128" s="14"/>
      <c r="MB128" s="14"/>
      <c r="MC128" s="14"/>
      <c r="MD128" s="14"/>
      <c r="ME128" s="14"/>
      <c r="MF128" s="9"/>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24">
        <v>0</v>
      </c>
    </row>
    <row r="129" spans="1:403" outlineLevel="1">
      <c r="A129" s="21">
        <f t="shared" si="156"/>
        <v>124</v>
      </c>
      <c r="B129" s="21"/>
      <c r="D129" s="14"/>
      <c r="E129" t="b">
        <v>0</v>
      </c>
      <c r="U129" s="218"/>
      <c r="V129" s="218"/>
      <c r="X129" s="218"/>
      <c r="Y129" s="218"/>
      <c r="Z129" s="218"/>
      <c r="AA129" s="218"/>
      <c r="AB129" s="218"/>
      <c r="AC129" s="218"/>
      <c r="AD129" s="218"/>
      <c r="AE129" s="218"/>
      <c r="AL129" s="233" t="s">
        <v>1503</v>
      </c>
      <c r="AM129" s="9" t="str">
        <f ca="1">IF(COUNTIF(AL$5:AL129,AL129)=1,"-","Dup")</f>
        <v>-</v>
      </c>
      <c r="AN129" s="9"/>
      <c r="AO129" s="14"/>
      <c r="AP129" s="14"/>
      <c r="AQ129" s="14"/>
      <c r="AR129" s="14"/>
      <c r="AS129" s="14"/>
      <c r="AT129" s="14"/>
      <c r="AU129" s="563"/>
      <c r="AV129" s="563"/>
      <c r="AW129" s="9"/>
      <c r="AX129" s="14"/>
      <c r="AY129" s="14"/>
      <c r="AZ129" s="14"/>
      <c r="BA129" s="14"/>
      <c r="BB129" s="14"/>
      <c r="BC129" s="14"/>
      <c r="BD129" s="14"/>
      <c r="BE129" s="9"/>
      <c r="BF129" s="14"/>
      <c r="BG129" s="14"/>
      <c r="BH129" s="14"/>
      <c r="BI129" s="14"/>
      <c r="BJ129" s="14"/>
      <c r="BK129" s="14"/>
      <c r="BL129" s="14"/>
      <c r="BM129" s="14"/>
      <c r="BN129" s="14"/>
      <c r="BO129" s="14"/>
      <c r="BP129" s="14"/>
      <c r="BQ129" s="9"/>
      <c r="BR129" s="14"/>
      <c r="BS129" s="14"/>
      <c r="BT129" s="14"/>
      <c r="BU129" s="14"/>
      <c r="BV129" s="14"/>
      <c r="BW129" s="14"/>
      <c r="BX129" s="14"/>
      <c r="BY129" s="14"/>
      <c r="BZ129" s="14"/>
      <c r="CA129" s="14"/>
      <c r="CB129" s="9"/>
      <c r="CC129" s="14"/>
      <c r="CD129" s="14"/>
      <c r="CE129" s="14"/>
      <c r="CF129" s="14"/>
      <c r="CG129" s="14"/>
      <c r="CH129" s="153"/>
      <c r="CI129" s="14"/>
      <c r="CJ129" s="14"/>
      <c r="CK129" s="14"/>
      <c r="CL129" s="14"/>
      <c r="CM129" s="14"/>
      <c r="CN129" s="9"/>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322"/>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9"/>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9"/>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9"/>
      <c r="LM129" s="14"/>
      <c r="LN129" s="14"/>
      <c r="LO129" s="14"/>
      <c r="LP129" s="14"/>
      <c r="LQ129" s="14"/>
      <c r="LR129" s="14"/>
      <c r="LS129" s="14"/>
      <c r="LT129" s="14"/>
      <c r="LU129" s="14"/>
      <c r="LV129" s="14"/>
      <c r="LW129" s="14"/>
      <c r="LX129" s="14"/>
      <c r="LY129" s="14"/>
      <c r="LZ129" s="14"/>
      <c r="MA129" s="14"/>
      <c r="MB129" s="14"/>
      <c r="MC129" s="14"/>
      <c r="MD129" s="14"/>
      <c r="ME129" s="14"/>
      <c r="MF129" s="9"/>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24">
        <v>0</v>
      </c>
    </row>
    <row r="130" spans="1:403" collapsed="1">
      <c r="A130" s="21">
        <f t="shared" si="156"/>
        <v>125</v>
      </c>
      <c r="B130" s="21"/>
      <c r="D130" s="14"/>
      <c r="E130" t="b">
        <v>0</v>
      </c>
      <c r="U130" s="218"/>
      <c r="V130" s="218"/>
      <c r="X130" s="218"/>
      <c r="Y130" s="218"/>
      <c r="Z130" s="218"/>
      <c r="AA130" s="218"/>
      <c r="AB130" s="218"/>
      <c r="AC130" s="218"/>
      <c r="AD130" s="218"/>
      <c r="AE130" s="218"/>
      <c r="AL130" s="233" t="s">
        <v>776</v>
      </c>
      <c r="AM130" s="9" t="str">
        <f ca="1">IF(COUNTIF(AL$5:AL130,AL130)=1,"-","Dup")</f>
        <v>-</v>
      </c>
      <c r="AN130" s="9"/>
      <c r="AO130" s="14"/>
      <c r="AP130" s="14"/>
      <c r="AQ130" s="14"/>
      <c r="AR130" s="14"/>
      <c r="AS130" s="14"/>
      <c r="AT130" s="14"/>
      <c r="AU130" s="563"/>
      <c r="AV130" s="563"/>
      <c r="AW130" s="9"/>
      <c r="AX130" s="14"/>
      <c r="AY130" s="14"/>
      <c r="AZ130" s="14"/>
      <c r="BA130" s="14"/>
      <c r="BB130" s="14"/>
      <c r="BC130" s="14"/>
      <c r="BD130" s="14"/>
      <c r="BE130" s="9"/>
      <c r="BF130" s="14"/>
      <c r="BG130" s="14"/>
      <c r="BH130" s="14"/>
      <c r="BI130" s="14"/>
      <c r="BJ130" s="14"/>
      <c r="BK130" s="14"/>
      <c r="BL130" s="14"/>
      <c r="BM130" s="14"/>
      <c r="BN130" s="14"/>
      <c r="BO130" s="14"/>
      <c r="BP130" s="14"/>
      <c r="BQ130" s="9"/>
      <c r="BR130" s="14"/>
      <c r="BS130" s="14"/>
      <c r="BT130" s="14"/>
      <c r="BU130" s="14"/>
      <c r="BV130" s="14"/>
      <c r="BW130" s="14"/>
      <c r="BX130" s="14"/>
      <c r="BY130" s="14"/>
      <c r="BZ130" s="14"/>
      <c r="CA130" s="14"/>
      <c r="CB130" s="9"/>
      <c r="CC130" s="14"/>
      <c r="CD130" s="14"/>
      <c r="CE130" s="14"/>
      <c r="CF130" s="14"/>
      <c r="CG130" s="14"/>
      <c r="CH130" s="153"/>
      <c r="CI130" s="14"/>
      <c r="CJ130" s="14"/>
      <c r="CK130" s="14"/>
      <c r="CL130" s="14"/>
      <c r="CM130" s="14"/>
      <c r="CN130" s="9"/>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322"/>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9"/>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9"/>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9"/>
      <c r="LM130" s="14"/>
      <c r="LN130" s="14"/>
      <c r="LO130" s="14"/>
      <c r="LP130" s="14"/>
      <c r="LQ130" s="14"/>
      <c r="LR130" s="14"/>
      <c r="LS130" s="14"/>
      <c r="LT130" s="14"/>
      <c r="LU130" s="14"/>
      <c r="LV130" s="14"/>
      <c r="LW130" s="14"/>
      <c r="LX130" s="14"/>
      <c r="LY130" s="14"/>
      <c r="LZ130" s="14"/>
      <c r="MA130" s="14"/>
      <c r="MB130" s="14"/>
      <c r="MC130" s="14"/>
      <c r="MD130" s="14"/>
      <c r="ME130" s="14"/>
      <c r="MF130" s="9"/>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24">
        <v>0</v>
      </c>
    </row>
    <row r="131" spans="1:403" ht="6.75" customHeight="1">
      <c r="A131" s="21">
        <f t="shared" ref="A131" si="1027">ROW(A131)-5</f>
        <v>126</v>
      </c>
      <c r="B131" s="8">
        <f t="shared" ref="B131:G131" si="1028">B$5</f>
        <v>0</v>
      </c>
      <c r="C131" s="8">
        <f t="shared" si="1028"/>
        <v>0</v>
      </c>
      <c r="D131" s="8" t="str">
        <f t="shared" si="1028"/>
        <v>GSM</v>
      </c>
      <c r="E131" s="8" t="b">
        <f t="shared" si="1028"/>
        <v>0</v>
      </c>
      <c r="F131" s="8" t="b">
        <f t="shared" si="1028"/>
        <v>0</v>
      </c>
      <c r="G131" s="8" t="b">
        <f t="shared" si="1028"/>
        <v>0</v>
      </c>
      <c r="H131" s="22"/>
      <c r="I131" s="22"/>
      <c r="J131" s="22"/>
      <c r="K131" s="22"/>
      <c r="L131" s="22"/>
      <c r="M131" s="22" t="b">
        <v>0</v>
      </c>
      <c r="N131" s="22" t="b">
        <v>0</v>
      </c>
      <c r="O131" s="22"/>
      <c r="P131" s="22" t="b">
        <v>0</v>
      </c>
      <c r="Q131" s="22" t="b">
        <v>0</v>
      </c>
      <c r="R131" s="22" t="b">
        <v>0</v>
      </c>
      <c r="S131" s="22" t="b">
        <v>0</v>
      </c>
      <c r="T131" s="22" t="b">
        <v>0</v>
      </c>
      <c r="U131" s="277"/>
      <c r="V131" s="277"/>
      <c r="W131" s="22" t="b">
        <v>0</v>
      </c>
      <c r="X131" s="277"/>
      <c r="Y131" s="277" t="b">
        <v>0</v>
      </c>
      <c r="Z131" s="277" t="b">
        <v>0</v>
      </c>
      <c r="AA131" s="277" t="b">
        <v>0</v>
      </c>
      <c r="AB131" s="277" t="b">
        <v>0</v>
      </c>
      <c r="AC131" s="277" t="b">
        <v>0</v>
      </c>
      <c r="AD131" s="277" t="b">
        <v>0</v>
      </c>
      <c r="AE131" s="277" t="b">
        <v>0</v>
      </c>
      <c r="AF131" s="22" t="b">
        <v>0</v>
      </c>
      <c r="AG131" s="22" t="b">
        <v>0</v>
      </c>
      <c r="AH131" s="22" t="b">
        <v>0</v>
      </c>
      <c r="AI131" s="22" t="b">
        <v>0</v>
      </c>
      <c r="AJ131" s="22"/>
      <c r="AK131" s="22"/>
      <c r="AL131" s="236" t="s">
        <v>26</v>
      </c>
      <c r="AM131" s="10" t="str">
        <f ca="1">IF(COUNTIF(AL$5:AL131,AL131)=1,"-","Dup")</f>
        <v>-</v>
      </c>
      <c r="AN131" s="8">
        <f t="shared" ref="AN131:DN131" si="1029">AN$5</f>
        <v>0</v>
      </c>
      <c r="AO131" s="8" t="str">
        <f t="shared" si="1029"/>
        <v>-</v>
      </c>
      <c r="AP131" s="8" t="str">
        <f t="shared" si="1029"/>
        <v>-</v>
      </c>
      <c r="AQ131" s="8" t="str">
        <f t="shared" si="1029"/>
        <v>-</v>
      </c>
      <c r="AR131" s="8" t="str">
        <f t="shared" si="1029"/>
        <v>-</v>
      </c>
      <c r="AS131" s="8" t="str">
        <f t="shared" si="1029"/>
        <v>-</v>
      </c>
      <c r="AT131" s="8" t="str">
        <f t="shared" si="1029"/>
        <v>-</v>
      </c>
      <c r="AU131" s="8" t="str">
        <f t="shared" si="1029"/>
        <v>-</v>
      </c>
      <c r="AV131" s="8" t="str">
        <f t="shared" si="1029"/>
        <v>-</v>
      </c>
      <c r="AW131" s="8">
        <f t="shared" si="1029"/>
        <v>0</v>
      </c>
      <c r="AX131" s="8" t="str">
        <f t="shared" si="1029"/>
        <v>-</v>
      </c>
      <c r="AY131" s="8" t="str">
        <f t="shared" si="1029"/>
        <v>-</v>
      </c>
      <c r="AZ131" s="8" t="str">
        <f t="shared" si="1029"/>
        <v>-</v>
      </c>
      <c r="BA131" s="8" t="str">
        <f t="shared" si="1029"/>
        <v>-</v>
      </c>
      <c r="BB131" s="8" t="str">
        <f t="shared" si="1029"/>
        <v>-</v>
      </c>
      <c r="BC131" s="8" t="str">
        <f>BC$5</f>
        <v>-</v>
      </c>
      <c r="BD131" s="8" t="str">
        <f>BD$5</f>
        <v>-</v>
      </c>
      <c r="BE131" s="8">
        <f t="shared" ref="BE131:CA131" si="1030">BE$5</f>
        <v>0</v>
      </c>
      <c r="BF131" s="8" t="str">
        <f t="shared" si="1030"/>
        <v>-</v>
      </c>
      <c r="BG131" s="8" t="str">
        <f t="shared" si="1030"/>
        <v>-</v>
      </c>
      <c r="BH131" s="8" t="str">
        <f t="shared" si="1030"/>
        <v>-</v>
      </c>
      <c r="BI131" s="8" t="str">
        <f t="shared" si="1030"/>
        <v>-</v>
      </c>
      <c r="BJ131" s="8" t="str">
        <f t="shared" si="1030"/>
        <v>-</v>
      </c>
      <c r="BK131" s="8" t="str">
        <f t="shared" si="1030"/>
        <v>-</v>
      </c>
      <c r="BL131" s="8" t="str">
        <f t="shared" si="1030"/>
        <v>-</v>
      </c>
      <c r="BM131" s="8" t="str">
        <f t="shared" si="1030"/>
        <v>-</v>
      </c>
      <c r="BN131" s="8" t="str">
        <f t="shared" si="1030"/>
        <v>-</v>
      </c>
      <c r="BO131" s="8" t="str">
        <f t="shared" si="1030"/>
        <v>-</v>
      </c>
      <c r="BP131" s="8" t="str">
        <f t="shared" si="1030"/>
        <v>-</v>
      </c>
      <c r="BQ131" s="8">
        <f t="shared" si="1030"/>
        <v>0</v>
      </c>
      <c r="BR131" s="8" t="str">
        <f t="shared" si="1030"/>
        <v>-</v>
      </c>
      <c r="BS131" s="8" t="str">
        <f t="shared" si="1030"/>
        <v>-</v>
      </c>
      <c r="BT131" s="8" t="str">
        <f t="shared" si="1030"/>
        <v>-</v>
      </c>
      <c r="BU131" s="8" t="str">
        <f t="shared" si="1030"/>
        <v>-</v>
      </c>
      <c r="BV131" s="8" t="str">
        <f t="shared" si="1030"/>
        <v>-</v>
      </c>
      <c r="BW131" s="8" t="str">
        <f t="shared" si="1030"/>
        <v>-</v>
      </c>
      <c r="BX131" s="8" t="str">
        <f t="shared" si="1030"/>
        <v>-</v>
      </c>
      <c r="BY131" s="8" t="str">
        <f t="shared" si="1030"/>
        <v>-</v>
      </c>
      <c r="BZ131" s="8" t="str">
        <f t="shared" si="1030"/>
        <v>-</v>
      </c>
      <c r="CA131" s="8" t="str">
        <f t="shared" si="1030"/>
        <v>-</v>
      </c>
      <c r="CB131" s="8">
        <f t="shared" si="1029"/>
        <v>0</v>
      </c>
      <c r="CC131" s="8" t="str">
        <f t="shared" si="1029"/>
        <v>-</v>
      </c>
      <c r="CD131" s="8" t="str">
        <f t="shared" si="1029"/>
        <v>-</v>
      </c>
      <c r="CE131" s="8" t="str">
        <f t="shared" si="1029"/>
        <v>-</v>
      </c>
      <c r="CF131" s="8" t="str">
        <f t="shared" si="1029"/>
        <v>-</v>
      </c>
      <c r="CG131" s="8" t="str">
        <f t="shared" si="1029"/>
        <v>-</v>
      </c>
      <c r="CH131" s="8" t="str">
        <f t="shared" si="1029"/>
        <v>-</v>
      </c>
      <c r="CI131" s="8" t="str">
        <f t="shared" si="1029"/>
        <v>-</v>
      </c>
      <c r="CJ131" s="8" t="str">
        <f t="shared" si="1029"/>
        <v>-</v>
      </c>
      <c r="CK131" s="8" t="str">
        <f t="shared" si="1029"/>
        <v>-</v>
      </c>
      <c r="CL131" s="8">
        <f t="shared" si="1029"/>
        <v>1</v>
      </c>
      <c r="CM131" s="8">
        <f t="shared" si="1029"/>
        <v>1</v>
      </c>
      <c r="CN131" s="8">
        <f t="shared" si="1029"/>
        <v>0</v>
      </c>
      <c r="CO131" s="8" t="str">
        <f t="shared" ref="CO131:CU131" si="1031">CO$5</f>
        <v>-</v>
      </c>
      <c r="CP131" s="8" t="str">
        <f t="shared" si="1031"/>
        <v>-</v>
      </c>
      <c r="CQ131" s="8" t="str">
        <f t="shared" si="1031"/>
        <v>-</v>
      </c>
      <c r="CR131" s="8" t="str">
        <f t="shared" si="1031"/>
        <v>-</v>
      </c>
      <c r="CS131" s="8" t="str">
        <f t="shared" si="1031"/>
        <v>-</v>
      </c>
      <c r="CT131" s="8" t="str">
        <f t="shared" si="1031"/>
        <v>-</v>
      </c>
      <c r="CU131" s="8" t="str">
        <f t="shared" si="1031"/>
        <v>-</v>
      </c>
      <c r="CV131" s="8" t="str">
        <f t="shared" si="1029"/>
        <v>-</v>
      </c>
      <c r="CW131" s="8" t="str">
        <f t="shared" si="1029"/>
        <v>-</v>
      </c>
      <c r="CX131" s="8" t="str">
        <f t="shared" si="1029"/>
        <v>-</v>
      </c>
      <c r="CY131" s="8" t="str">
        <f t="shared" si="1029"/>
        <v>-</v>
      </c>
      <c r="CZ131" s="8" t="str">
        <f t="shared" si="1029"/>
        <v>-</v>
      </c>
      <c r="DA131" s="8">
        <f t="shared" si="1029"/>
        <v>0</v>
      </c>
      <c r="DB131" s="8">
        <f t="shared" si="1029"/>
        <v>0</v>
      </c>
      <c r="DC131" s="8">
        <f t="shared" si="1029"/>
        <v>0</v>
      </c>
      <c r="DD131" s="8">
        <f t="shared" si="1029"/>
        <v>0</v>
      </c>
      <c r="DE131" s="8">
        <f t="shared" si="1029"/>
        <v>0</v>
      </c>
      <c r="DF131" s="8">
        <f t="shared" si="1029"/>
        <v>0</v>
      </c>
      <c r="DG131" s="8">
        <f t="shared" si="1029"/>
        <v>0</v>
      </c>
      <c r="DH131" s="8">
        <f t="shared" si="1029"/>
        <v>0</v>
      </c>
      <c r="DI131" s="8">
        <f t="shared" si="1029"/>
        <v>0</v>
      </c>
      <c r="DJ131" s="8">
        <f t="shared" si="1029"/>
        <v>0</v>
      </c>
      <c r="DK131" s="8">
        <f t="shared" si="1029"/>
        <v>0</v>
      </c>
      <c r="DL131" s="8">
        <f t="shared" si="1029"/>
        <v>0</v>
      </c>
      <c r="DM131" s="8" t="str">
        <f t="shared" si="1029"/>
        <v>-</v>
      </c>
      <c r="DN131" s="8" t="str">
        <f t="shared" si="1029"/>
        <v>-</v>
      </c>
      <c r="DO131" s="8" t="str">
        <f t="shared" ref="DO131:GA131" si="1032">DO$5</f>
        <v>-</v>
      </c>
      <c r="DP131" s="8" t="str">
        <f t="shared" si="1032"/>
        <v>-</v>
      </c>
      <c r="DQ131" s="8" t="str">
        <f t="shared" si="1032"/>
        <v>-</v>
      </c>
      <c r="DR131" s="8" t="str">
        <f t="shared" si="1032"/>
        <v>-</v>
      </c>
      <c r="DS131" s="8" t="str">
        <f t="shared" si="1032"/>
        <v>-</v>
      </c>
      <c r="DT131" s="8" t="str">
        <f t="shared" si="1032"/>
        <v>-</v>
      </c>
      <c r="DU131" s="8" t="str">
        <f t="shared" si="1032"/>
        <v>-</v>
      </c>
      <c r="DV131" s="8" t="str">
        <f t="shared" si="1032"/>
        <v>-</v>
      </c>
      <c r="DW131" s="8" t="str">
        <f t="shared" si="1032"/>
        <v>-</v>
      </c>
      <c r="DX131" s="8" t="str">
        <f t="shared" si="1032"/>
        <v>-</v>
      </c>
      <c r="DY131" s="8" t="str">
        <f t="shared" si="1032"/>
        <v>-</v>
      </c>
      <c r="DZ131" s="8" t="str">
        <f t="shared" si="1032"/>
        <v>-</v>
      </c>
      <c r="EA131" s="8" t="str">
        <f t="shared" si="1032"/>
        <v>-</v>
      </c>
      <c r="EB131" s="8" t="str">
        <f t="shared" si="1032"/>
        <v>-</v>
      </c>
      <c r="EC131" s="8" t="str">
        <f t="shared" si="1032"/>
        <v>-</v>
      </c>
      <c r="ED131" s="8">
        <f t="shared" si="1032"/>
        <v>0</v>
      </c>
      <c r="EE131" s="8">
        <f t="shared" si="1032"/>
        <v>0</v>
      </c>
      <c r="EF131" s="8">
        <f t="shared" si="1032"/>
        <v>0</v>
      </c>
      <c r="EG131" s="8">
        <f t="shared" si="1032"/>
        <v>0</v>
      </c>
      <c r="EH131" s="8">
        <f t="shared" si="1032"/>
        <v>0</v>
      </c>
      <c r="EI131" s="8">
        <f t="shared" si="1032"/>
        <v>0</v>
      </c>
      <c r="EJ131" s="8">
        <f t="shared" si="1032"/>
        <v>0</v>
      </c>
      <c r="EK131" s="8">
        <f t="shared" si="1032"/>
        <v>0</v>
      </c>
      <c r="EL131" s="8">
        <f t="shared" si="1032"/>
        <v>0</v>
      </c>
      <c r="EM131" s="8">
        <f t="shared" si="1032"/>
        <v>0</v>
      </c>
      <c r="EN131" s="8">
        <f t="shared" si="1032"/>
        <v>0</v>
      </c>
      <c r="EO131" s="8">
        <f t="shared" si="1032"/>
        <v>0</v>
      </c>
      <c r="EP131" s="8">
        <f t="shared" si="1032"/>
        <v>0</v>
      </c>
      <c r="EQ131" s="8">
        <f t="shared" si="1032"/>
        <v>0</v>
      </c>
      <c r="ER131" s="8">
        <f t="shared" si="1032"/>
        <v>0</v>
      </c>
      <c r="ES131" s="8">
        <f t="shared" si="1032"/>
        <v>0</v>
      </c>
      <c r="ET131" s="8">
        <f t="shared" si="1032"/>
        <v>0</v>
      </c>
      <c r="EU131" s="8">
        <f t="shared" si="1032"/>
        <v>0</v>
      </c>
      <c r="EV131" s="8">
        <f t="shared" si="1032"/>
        <v>0</v>
      </c>
      <c r="EW131" s="8">
        <f t="shared" si="1032"/>
        <v>0</v>
      </c>
      <c r="EX131" s="8">
        <f t="shared" si="1032"/>
        <v>0</v>
      </c>
      <c r="EY131" s="8">
        <f t="shared" si="1032"/>
        <v>0</v>
      </c>
      <c r="EZ131" s="8">
        <f t="shared" si="1032"/>
        <v>0</v>
      </c>
      <c r="FA131" s="8">
        <f t="shared" si="1032"/>
        <v>0</v>
      </c>
      <c r="FB131" s="8">
        <f t="shared" si="1032"/>
        <v>0</v>
      </c>
      <c r="FC131" s="8">
        <f t="shared" si="1032"/>
        <v>0</v>
      </c>
      <c r="FD131" s="8">
        <f t="shared" si="1032"/>
        <v>0</v>
      </c>
      <c r="FE131" s="8">
        <f t="shared" si="1032"/>
        <v>0</v>
      </c>
      <c r="FF131" s="8">
        <f t="shared" si="1032"/>
        <v>0</v>
      </c>
      <c r="FG131" s="8">
        <f t="shared" si="1032"/>
        <v>0</v>
      </c>
      <c r="FH131" s="8">
        <f t="shared" si="1032"/>
        <v>0</v>
      </c>
      <c r="FI131" s="8">
        <f t="shared" si="1032"/>
        <v>0</v>
      </c>
      <c r="FJ131" s="8">
        <f t="shared" si="1032"/>
        <v>0</v>
      </c>
      <c r="FK131" s="8">
        <f t="shared" si="1032"/>
        <v>0</v>
      </c>
      <c r="FL131" s="8">
        <f t="shared" si="1032"/>
        <v>0</v>
      </c>
      <c r="FM131" s="8">
        <f t="shared" si="1032"/>
        <v>0</v>
      </c>
      <c r="FN131" s="8">
        <f t="shared" si="1032"/>
        <v>0</v>
      </c>
      <c r="FO131" s="8">
        <f t="shared" si="1032"/>
        <v>0</v>
      </c>
      <c r="FP131" s="8">
        <f t="shared" si="1032"/>
        <v>0</v>
      </c>
      <c r="FQ131" s="8">
        <f t="shared" si="1032"/>
        <v>0</v>
      </c>
      <c r="FR131" s="8">
        <f t="shared" si="1032"/>
        <v>0</v>
      </c>
      <c r="FS131" s="8">
        <f t="shared" si="1032"/>
        <v>0</v>
      </c>
      <c r="FT131" s="8">
        <f t="shared" si="1032"/>
        <v>0</v>
      </c>
      <c r="FU131" s="8">
        <f t="shared" si="1032"/>
        <v>0</v>
      </c>
      <c r="FV131" s="8">
        <f t="shared" si="1032"/>
        <v>0</v>
      </c>
      <c r="FW131" s="8">
        <f t="shared" si="1032"/>
        <v>0</v>
      </c>
      <c r="FX131" s="8">
        <f t="shared" si="1032"/>
        <v>0</v>
      </c>
      <c r="FY131" s="8">
        <f t="shared" si="1032"/>
        <v>0</v>
      </c>
      <c r="FZ131" s="8">
        <f t="shared" si="1032"/>
        <v>0</v>
      </c>
      <c r="GA131" s="8">
        <f t="shared" si="1032"/>
        <v>0</v>
      </c>
      <c r="GB131" s="8">
        <f t="shared" ref="GB131:ID131" si="1033">GB$5</f>
        <v>0</v>
      </c>
      <c r="GC131" s="8">
        <f t="shared" si="1033"/>
        <v>0</v>
      </c>
      <c r="GD131" s="8">
        <f t="shared" si="1033"/>
        <v>0</v>
      </c>
      <c r="GE131" s="8">
        <f t="shared" si="1033"/>
        <v>0</v>
      </c>
      <c r="GF131" s="8">
        <f t="shared" si="1033"/>
        <v>0</v>
      </c>
      <c r="GG131" s="8">
        <f t="shared" si="1033"/>
        <v>0</v>
      </c>
      <c r="GH131" s="8">
        <f t="shared" si="1033"/>
        <v>0</v>
      </c>
      <c r="GI131" s="8">
        <f t="shared" si="1033"/>
        <v>0</v>
      </c>
      <c r="GJ131" s="8">
        <f t="shared" si="1033"/>
        <v>0</v>
      </c>
      <c r="GK131" s="8">
        <f t="shared" si="1033"/>
        <v>0</v>
      </c>
      <c r="GL131" s="8">
        <f t="shared" si="1033"/>
        <v>0</v>
      </c>
      <c r="GM131" s="8">
        <f t="shared" si="1033"/>
        <v>0</v>
      </c>
      <c r="GN131" s="8">
        <f t="shared" si="1033"/>
        <v>0</v>
      </c>
      <c r="GO131" s="8">
        <f t="shared" si="1033"/>
        <v>0</v>
      </c>
      <c r="GP131" s="8">
        <f t="shared" si="1033"/>
        <v>0</v>
      </c>
      <c r="GQ131" s="8">
        <f t="shared" si="1033"/>
        <v>0</v>
      </c>
      <c r="GR131" s="8">
        <f t="shared" si="1033"/>
        <v>0</v>
      </c>
      <c r="GS131" s="8">
        <f t="shared" si="1033"/>
        <v>0</v>
      </c>
      <c r="GT131" s="8">
        <f t="shared" si="1033"/>
        <v>0</v>
      </c>
      <c r="GU131" s="8">
        <f t="shared" si="1033"/>
        <v>0</v>
      </c>
      <c r="GV131" s="8">
        <f t="shared" si="1033"/>
        <v>0</v>
      </c>
      <c r="GW131" s="8">
        <f t="shared" si="1033"/>
        <v>0</v>
      </c>
      <c r="GX131" s="8">
        <f t="shared" si="1033"/>
        <v>0</v>
      </c>
      <c r="GY131" s="8">
        <f t="shared" si="1033"/>
        <v>0</v>
      </c>
      <c r="GZ131" s="8">
        <f t="shared" si="1033"/>
        <v>0</v>
      </c>
      <c r="HA131" s="8">
        <f t="shared" si="1033"/>
        <v>0</v>
      </c>
      <c r="HB131" s="8">
        <f t="shared" si="1033"/>
        <v>0</v>
      </c>
      <c r="HC131" s="8">
        <f t="shared" si="1033"/>
        <v>0</v>
      </c>
      <c r="HD131" s="8">
        <f t="shared" si="1033"/>
        <v>0</v>
      </c>
      <c r="HE131" s="8">
        <f t="shared" si="1033"/>
        <v>0</v>
      </c>
      <c r="HF131" s="8">
        <f t="shared" si="1033"/>
        <v>0</v>
      </c>
      <c r="HG131" s="8">
        <f t="shared" si="1033"/>
        <v>0</v>
      </c>
      <c r="HH131" s="8">
        <f t="shared" si="1033"/>
        <v>0</v>
      </c>
      <c r="HI131" s="8">
        <f t="shared" si="1033"/>
        <v>0</v>
      </c>
      <c r="HJ131" s="8">
        <f t="shared" si="1033"/>
        <v>0</v>
      </c>
      <c r="HK131" s="8">
        <f t="shared" si="1033"/>
        <v>0</v>
      </c>
      <c r="HL131" s="8">
        <f t="shared" si="1033"/>
        <v>0</v>
      </c>
      <c r="HM131" s="8">
        <f t="shared" si="1033"/>
        <v>0</v>
      </c>
      <c r="HN131" s="8">
        <f t="shared" si="1033"/>
        <v>0</v>
      </c>
      <c r="HO131" s="8">
        <f t="shared" si="1033"/>
        <v>0</v>
      </c>
      <c r="HP131" s="8">
        <f t="shared" si="1033"/>
        <v>0</v>
      </c>
      <c r="HQ131" s="8">
        <f t="shared" si="1033"/>
        <v>0</v>
      </c>
      <c r="HR131" s="8">
        <f t="shared" si="1033"/>
        <v>0</v>
      </c>
      <c r="HS131" s="8">
        <f t="shared" si="1033"/>
        <v>0</v>
      </c>
      <c r="HT131" s="8">
        <f t="shared" si="1033"/>
        <v>0</v>
      </c>
      <c r="HU131" s="8">
        <f t="shared" si="1033"/>
        <v>0</v>
      </c>
      <c r="HV131" s="8">
        <f t="shared" si="1033"/>
        <v>0</v>
      </c>
      <c r="HW131" s="8">
        <f t="shared" si="1033"/>
        <v>0</v>
      </c>
      <c r="HX131" s="8">
        <f t="shared" si="1033"/>
        <v>0</v>
      </c>
      <c r="HY131" s="8">
        <f t="shared" si="1033"/>
        <v>0</v>
      </c>
      <c r="HZ131" s="8">
        <f t="shared" si="1033"/>
        <v>0</v>
      </c>
      <c r="IA131" s="8">
        <f t="shared" si="1033"/>
        <v>0</v>
      </c>
      <c r="IB131" s="8">
        <f t="shared" si="1033"/>
        <v>0</v>
      </c>
      <c r="IC131" s="8">
        <f t="shared" si="1033"/>
        <v>0</v>
      </c>
      <c r="ID131" s="8">
        <f t="shared" si="1033"/>
        <v>0</v>
      </c>
      <c r="IE131" s="8" t="str">
        <f t="shared" ref="IE131:IG131" si="1034">IE$5</f>
        <v>-</v>
      </c>
      <c r="IF131" s="8">
        <f t="shared" si="1034"/>
        <v>0</v>
      </c>
      <c r="IG131" s="8" t="str">
        <f t="shared" si="1034"/>
        <v>-</v>
      </c>
      <c r="IH131" s="8" t="str">
        <f t="shared" ref="IH131:KF131" si="1035">IH$5</f>
        <v>-</v>
      </c>
      <c r="II131" s="8">
        <f t="shared" si="1035"/>
        <v>0</v>
      </c>
      <c r="IJ131" s="8" t="str">
        <f t="shared" si="1035"/>
        <v>-</v>
      </c>
      <c r="IK131" s="8">
        <f t="shared" si="1035"/>
        <v>1</v>
      </c>
      <c r="IL131" s="8">
        <f t="shared" si="1035"/>
        <v>0</v>
      </c>
      <c r="IM131" s="8">
        <f t="shared" si="1035"/>
        <v>0</v>
      </c>
      <c r="IN131" s="8">
        <f t="shared" si="1035"/>
        <v>0</v>
      </c>
      <c r="IO131" s="8">
        <f t="shared" si="1035"/>
        <v>0</v>
      </c>
      <c r="IP131" s="8">
        <f t="shared" si="1035"/>
        <v>0</v>
      </c>
      <c r="IQ131" s="8">
        <f t="shared" si="1035"/>
        <v>0</v>
      </c>
      <c r="IR131" s="8">
        <f t="shared" si="1035"/>
        <v>0</v>
      </c>
      <c r="IS131" s="8">
        <f t="shared" si="1035"/>
        <v>0</v>
      </c>
      <c r="IT131" s="8">
        <f t="shared" si="1035"/>
        <v>0</v>
      </c>
      <c r="IU131" s="8">
        <f t="shared" si="1035"/>
        <v>0</v>
      </c>
      <c r="IV131" s="8">
        <f t="shared" si="1035"/>
        <v>0</v>
      </c>
      <c r="IW131" s="8">
        <f t="shared" si="1035"/>
        <v>0</v>
      </c>
      <c r="IX131" s="8">
        <f t="shared" si="1035"/>
        <v>0</v>
      </c>
      <c r="IY131" s="8">
        <f t="shared" si="1035"/>
        <v>0</v>
      </c>
      <c r="IZ131" s="8">
        <f t="shared" si="1035"/>
        <v>0</v>
      </c>
      <c r="JA131" s="8">
        <f t="shared" si="1035"/>
        <v>0</v>
      </c>
      <c r="JB131" s="8">
        <f t="shared" si="1035"/>
        <v>0</v>
      </c>
      <c r="JC131" s="8">
        <f t="shared" si="1035"/>
        <v>0</v>
      </c>
      <c r="JD131" s="8">
        <f t="shared" si="1035"/>
        <v>0</v>
      </c>
      <c r="JE131" s="8">
        <f t="shared" si="1035"/>
        <v>0</v>
      </c>
      <c r="JF131" s="8">
        <f t="shared" si="1035"/>
        <v>0</v>
      </c>
      <c r="JG131" s="8">
        <f t="shared" si="1035"/>
        <v>1</v>
      </c>
      <c r="JH131" s="8">
        <f t="shared" si="1035"/>
        <v>0</v>
      </c>
      <c r="JI131" s="8">
        <f t="shared" si="1035"/>
        <v>1</v>
      </c>
      <c r="JJ131" s="8">
        <f t="shared" si="1035"/>
        <v>0</v>
      </c>
      <c r="JK131" s="8" t="str">
        <f>JK$5</f>
        <v>-</v>
      </c>
      <c r="JL131" s="8" t="str">
        <f t="shared" si="1035"/>
        <v>-</v>
      </c>
      <c r="JM131" s="8" t="str">
        <f t="shared" si="1035"/>
        <v>-</v>
      </c>
      <c r="JN131" s="8" t="str">
        <f t="shared" si="1035"/>
        <v>-</v>
      </c>
      <c r="JO131" s="8" t="str">
        <f t="shared" si="1035"/>
        <v>-</v>
      </c>
      <c r="JP131" s="8" t="str">
        <f t="shared" si="1035"/>
        <v>-</v>
      </c>
      <c r="JQ131" s="8" t="str">
        <f t="shared" si="1035"/>
        <v>-</v>
      </c>
      <c r="JR131" s="8" t="str">
        <f t="shared" si="1035"/>
        <v>-</v>
      </c>
      <c r="JS131" s="8" t="str">
        <f t="shared" si="1035"/>
        <v>-</v>
      </c>
      <c r="JT131" s="8" t="str">
        <f t="shared" si="1035"/>
        <v>-</v>
      </c>
      <c r="JU131" s="8" t="str">
        <f t="shared" si="1035"/>
        <v>-</v>
      </c>
      <c r="JV131" s="8" t="str">
        <f t="shared" si="1035"/>
        <v>-</v>
      </c>
      <c r="JW131" s="8" t="str">
        <f t="shared" si="1035"/>
        <v>-</v>
      </c>
      <c r="JX131" s="8" t="str">
        <f t="shared" si="1035"/>
        <v>-</v>
      </c>
      <c r="JY131" s="8" t="str">
        <f t="shared" si="1035"/>
        <v>-</v>
      </c>
      <c r="JZ131" s="8" t="str">
        <f t="shared" si="1035"/>
        <v>-</v>
      </c>
      <c r="KA131" s="8" t="str">
        <f t="shared" si="1035"/>
        <v>-</v>
      </c>
      <c r="KB131" s="8" t="str">
        <f t="shared" si="1035"/>
        <v>-</v>
      </c>
      <c r="KC131" s="8" t="str">
        <f t="shared" si="1035"/>
        <v>-</v>
      </c>
      <c r="KD131" s="8" t="str">
        <f t="shared" si="1035"/>
        <v>-</v>
      </c>
      <c r="KE131" s="8" t="str">
        <f t="shared" si="1035"/>
        <v>-</v>
      </c>
      <c r="KF131" s="8" t="str">
        <f t="shared" si="1035"/>
        <v>-</v>
      </c>
      <c r="KG131" s="8" t="str">
        <f t="shared" ref="KG131:LJ131" si="1036">KG$5</f>
        <v>-</v>
      </c>
      <c r="KH131" s="8" t="str">
        <f t="shared" si="1036"/>
        <v>-</v>
      </c>
      <c r="KI131" s="8" t="str">
        <f t="shared" si="1036"/>
        <v>-</v>
      </c>
      <c r="KJ131" s="8" t="str">
        <f t="shared" si="1036"/>
        <v>-</v>
      </c>
      <c r="KK131" s="8" t="str">
        <f t="shared" si="1036"/>
        <v>-</v>
      </c>
      <c r="KL131" s="8" t="str">
        <f t="shared" si="1036"/>
        <v>-</v>
      </c>
      <c r="KM131" s="8" t="str">
        <f t="shared" si="1036"/>
        <v>-</v>
      </c>
      <c r="KN131" s="8" t="str">
        <f t="shared" si="1036"/>
        <v>-</v>
      </c>
      <c r="KO131" s="8" t="str">
        <f t="shared" si="1036"/>
        <v>-</v>
      </c>
      <c r="KP131" s="8" t="str">
        <f t="shared" si="1036"/>
        <v>-</v>
      </c>
      <c r="KQ131" s="8" t="str">
        <f t="shared" si="1036"/>
        <v>-</v>
      </c>
      <c r="KR131" s="8" t="str">
        <f t="shared" si="1036"/>
        <v>-</v>
      </c>
      <c r="KS131" s="8" t="str">
        <f t="shared" si="1036"/>
        <v>-</v>
      </c>
      <c r="KT131" s="8" t="str">
        <f t="shared" si="1036"/>
        <v>-</v>
      </c>
      <c r="KU131" s="8" t="str">
        <f t="shared" si="1036"/>
        <v>-</v>
      </c>
      <c r="KV131" s="8" t="str">
        <f t="shared" si="1036"/>
        <v>-</v>
      </c>
      <c r="KW131" s="8" t="str">
        <f t="shared" si="1036"/>
        <v>-</v>
      </c>
      <c r="KX131" s="8" t="str">
        <f t="shared" si="1036"/>
        <v>-</v>
      </c>
      <c r="KY131" s="8" t="str">
        <f t="shared" si="1036"/>
        <v>-</v>
      </c>
      <c r="KZ131" s="8" t="str">
        <f t="shared" si="1036"/>
        <v>-</v>
      </c>
      <c r="LA131" s="8" t="str">
        <f t="shared" si="1036"/>
        <v>-</v>
      </c>
      <c r="LB131" s="8" t="str">
        <f t="shared" si="1036"/>
        <v>-</v>
      </c>
      <c r="LC131" s="8" t="str">
        <f t="shared" si="1036"/>
        <v>-</v>
      </c>
      <c r="LD131" s="8" t="str">
        <f t="shared" si="1036"/>
        <v>-</v>
      </c>
      <c r="LE131" s="8" t="str">
        <f t="shared" si="1036"/>
        <v>-</v>
      </c>
      <c r="LF131" s="8" t="str">
        <f t="shared" si="1036"/>
        <v>-</v>
      </c>
      <c r="LG131" s="8" t="str">
        <f t="shared" si="1036"/>
        <v>-</v>
      </c>
      <c r="LH131" s="8" t="str">
        <f t="shared" si="1036"/>
        <v>-</v>
      </c>
      <c r="LI131" s="8" t="str">
        <f t="shared" si="1036"/>
        <v>-</v>
      </c>
      <c r="LJ131" s="8" t="str">
        <f t="shared" si="1036"/>
        <v>-</v>
      </c>
      <c r="LK131" s="8">
        <f t="shared" ref="LK131:MP131" si="1037">LK$5</f>
        <v>1</v>
      </c>
      <c r="LL131" s="8">
        <f t="shared" si="1037"/>
        <v>0</v>
      </c>
      <c r="LM131" s="8" t="str">
        <f t="shared" si="1037"/>
        <v>-</v>
      </c>
      <c r="LN131" s="8" t="str">
        <f t="shared" si="1037"/>
        <v>-</v>
      </c>
      <c r="LO131" s="8" t="str">
        <f t="shared" si="1037"/>
        <v>-</v>
      </c>
      <c r="LP131" s="8" t="str">
        <f t="shared" si="1037"/>
        <v>-</v>
      </c>
      <c r="LQ131" s="8" t="str">
        <f t="shared" si="1037"/>
        <v>-</v>
      </c>
      <c r="LR131" s="8" t="str">
        <f t="shared" si="1037"/>
        <v>-</v>
      </c>
      <c r="LS131" s="8" t="str">
        <f t="shared" si="1037"/>
        <v>-</v>
      </c>
      <c r="LT131" s="8" t="str">
        <f t="shared" si="1037"/>
        <v>-</v>
      </c>
      <c r="LU131" s="8">
        <f t="shared" si="1037"/>
        <v>1</v>
      </c>
      <c r="LV131" s="8">
        <f t="shared" si="1037"/>
        <v>1</v>
      </c>
      <c r="LW131" s="8">
        <f t="shared" si="1037"/>
        <v>1</v>
      </c>
      <c r="LX131" s="8">
        <f t="shared" si="1037"/>
        <v>1</v>
      </c>
      <c r="LY131" s="8">
        <f t="shared" si="1037"/>
        <v>1</v>
      </c>
      <c r="LZ131" s="8">
        <f t="shared" si="1037"/>
        <v>1</v>
      </c>
      <c r="MA131" s="8">
        <f t="shared" si="1037"/>
        <v>1</v>
      </c>
      <c r="MB131" s="8">
        <f t="shared" si="1037"/>
        <v>1</v>
      </c>
      <c r="MC131" s="8">
        <f t="shared" si="1037"/>
        <v>1</v>
      </c>
      <c r="MD131" s="8">
        <f t="shared" si="1037"/>
        <v>1</v>
      </c>
      <c r="ME131" s="8">
        <f t="shared" si="1037"/>
        <v>1</v>
      </c>
      <c r="MF131" s="8">
        <f t="shared" si="1037"/>
        <v>0</v>
      </c>
      <c r="MG131" s="8" t="str">
        <f t="shared" si="1037"/>
        <v>-</v>
      </c>
      <c r="MH131" s="8" t="str">
        <f t="shared" si="1037"/>
        <v>-</v>
      </c>
      <c r="MI131" s="8">
        <f t="shared" si="1037"/>
        <v>1</v>
      </c>
      <c r="MJ131" s="8">
        <f t="shared" si="1037"/>
        <v>1</v>
      </c>
      <c r="MK131" s="8">
        <f t="shared" si="1037"/>
        <v>1</v>
      </c>
      <c r="ML131" s="8">
        <f t="shared" si="1037"/>
        <v>1</v>
      </c>
      <c r="MM131" s="8">
        <f t="shared" si="1037"/>
        <v>1</v>
      </c>
      <c r="MN131" s="8">
        <f t="shared" si="1037"/>
        <v>1</v>
      </c>
      <c r="MO131" s="8">
        <f t="shared" si="1037"/>
        <v>1</v>
      </c>
      <c r="MP131" s="8">
        <f t="shared" si="1037"/>
        <v>1</v>
      </c>
      <c r="MQ131" s="8">
        <f t="shared" ref="MQ131" si="1038">MQ$5</f>
        <v>1</v>
      </c>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f t="shared" ref="OL131" si="1039">OL$5</f>
        <v>1</v>
      </c>
      <c r="OM131" s="24">
        <v>0</v>
      </c>
    </row>
    <row r="132" spans="1:403">
      <c r="AL132" s="231"/>
    </row>
  </sheetData>
  <autoFilter ref="A4:OM132" xr:uid="{A5DE918E-332D-4563-9BCB-E13ECBAD8AE1}"/>
  <phoneticPr fontId="6" type="noConversion"/>
  <conditionalFormatting sqref="E125:G1048576 E1:G15 F16:G16 E18:G49 E17 F81:G86 E94:G96 F63:G68 E70:G71 F88:G93 E90:E93 E78:G78 F72:G77">
    <cfRule type="cellIs" dxfId="3" priority="413" stopIfTrue="1" operator="equal">
      <formula>TRUE</formula>
    </cfRule>
  </conditionalFormatting>
  <conditionalFormatting sqref="CV31:CY36 CV64:CY67 CV73:CY76 CV82:CY85 CV91:CY94">
    <cfRule type="cellIs" dxfId="176" priority="191" operator="equal">
      <formula>FALSE</formula>
    </cfRule>
  </conditionalFormatting>
  <conditionalFormatting sqref="A1:W1 IL1:IT1 JD1:JE1 JJ1:XFD1 Y1:IJ1">
    <cfRule type="cellIs" dxfId="175" priority="414" stopIfTrue="1" operator="equal">
      <formula>"sam"</formula>
    </cfRule>
    <cfRule type="cellIs" dxfId="174" priority="415" stopIfTrue="1" operator="equal">
      <formula>"sap"</formula>
    </cfRule>
    <cfRule type="cellIs" dxfId="173" priority="417" stopIfTrue="1" operator="equal">
      <formula>"sar"</formula>
    </cfRule>
    <cfRule type="cellIs" dxfId="172" priority="418" stopIfTrue="1" operator="equal">
      <formula>"sat"</formula>
    </cfRule>
    <cfRule type="cellIs" dxfId="171" priority="453" stopIfTrue="1" operator="equal">
      <formula>"sav"</formula>
    </cfRule>
  </conditionalFormatting>
  <conditionalFormatting sqref="BE1:CC1 IL1:IT1 JD1:JE1 JJ1:XFD1 CE1:IJ1">
    <cfRule type="cellIs" dxfId="170" priority="416" stopIfTrue="1" operator="equal">
      <formula>"saa"</formula>
    </cfRule>
  </conditionalFormatting>
  <conditionalFormatting sqref="H23:T23 W23 H29:T29 W29">
    <cfRule type="expression" dxfId="169" priority="454">
      <formula>(H23&lt;&gt;H$6)</formula>
    </cfRule>
  </conditionalFormatting>
  <conditionalFormatting sqref="JI1">
    <cfRule type="cellIs" dxfId="168" priority="91" stopIfTrue="1" operator="equal">
      <formula>"sam"</formula>
    </cfRule>
    <cfRule type="cellIs" dxfId="167" priority="92" stopIfTrue="1" operator="equal">
      <formula>"sap"</formula>
    </cfRule>
    <cfRule type="cellIs" dxfId="166" priority="94" stopIfTrue="1" operator="equal">
      <formula>"sar"</formula>
    </cfRule>
    <cfRule type="cellIs" dxfId="165" priority="95" stopIfTrue="1" operator="equal">
      <formula>"sat"</formula>
    </cfRule>
    <cfRule type="cellIs" dxfId="164" priority="96" stopIfTrue="1" operator="equal">
      <formula>"sav"</formula>
    </cfRule>
  </conditionalFormatting>
  <conditionalFormatting sqref="JI1">
    <cfRule type="cellIs" dxfId="163" priority="93" stopIfTrue="1" operator="equal">
      <formula>"saa"</formula>
    </cfRule>
  </conditionalFormatting>
  <conditionalFormatting sqref="JH1">
    <cfRule type="cellIs" dxfId="162" priority="85" stopIfTrue="1" operator="equal">
      <formula>"sam"</formula>
    </cfRule>
    <cfRule type="cellIs" dxfId="161" priority="86" stopIfTrue="1" operator="equal">
      <formula>"sap"</formula>
    </cfRule>
    <cfRule type="cellIs" dxfId="160" priority="88" stopIfTrue="1" operator="equal">
      <formula>"sar"</formula>
    </cfRule>
    <cfRule type="cellIs" dxfId="159" priority="89" stopIfTrue="1" operator="equal">
      <formula>"sat"</formula>
    </cfRule>
    <cfRule type="cellIs" dxfId="158" priority="90" stopIfTrue="1" operator="equal">
      <formula>"sav"</formula>
    </cfRule>
  </conditionalFormatting>
  <conditionalFormatting sqref="JH1">
    <cfRule type="cellIs" dxfId="157" priority="87" stopIfTrue="1" operator="equal">
      <formula>"saa"</formula>
    </cfRule>
  </conditionalFormatting>
  <conditionalFormatting sqref="JG1">
    <cfRule type="cellIs" dxfId="156" priority="79" stopIfTrue="1" operator="equal">
      <formula>"sam"</formula>
    </cfRule>
    <cfRule type="cellIs" dxfId="155" priority="80" stopIfTrue="1" operator="equal">
      <formula>"sap"</formula>
    </cfRule>
    <cfRule type="cellIs" dxfId="154" priority="82" stopIfTrue="1" operator="equal">
      <formula>"sar"</formula>
    </cfRule>
    <cfRule type="cellIs" dxfId="153" priority="83" stopIfTrue="1" operator="equal">
      <formula>"sat"</formula>
    </cfRule>
    <cfRule type="cellIs" dxfId="152" priority="84" stopIfTrue="1" operator="equal">
      <formula>"sav"</formula>
    </cfRule>
  </conditionalFormatting>
  <conditionalFormatting sqref="JG1">
    <cfRule type="cellIs" dxfId="151" priority="81" stopIfTrue="1" operator="equal">
      <formula>"saa"</formula>
    </cfRule>
  </conditionalFormatting>
  <conditionalFormatting sqref="X1">
    <cfRule type="cellIs" dxfId="150" priority="74" stopIfTrue="1" operator="equal">
      <formula>"sam"</formula>
    </cfRule>
    <cfRule type="cellIs" dxfId="149" priority="75" stopIfTrue="1" operator="equal">
      <formula>"sap"</formula>
    </cfRule>
    <cfRule type="cellIs" dxfId="148" priority="76" stopIfTrue="1" operator="equal">
      <formula>"sar"</formula>
    </cfRule>
    <cfRule type="cellIs" dxfId="147" priority="77" stopIfTrue="1" operator="equal">
      <formula>"sat"</formula>
    </cfRule>
    <cfRule type="cellIs" dxfId="146" priority="78" stopIfTrue="1" operator="equal">
      <formula>"sav"</formula>
    </cfRule>
  </conditionalFormatting>
  <conditionalFormatting sqref="IK1">
    <cfRule type="cellIs" dxfId="145" priority="68" stopIfTrue="1" operator="equal">
      <formula>"sam"</formula>
    </cfRule>
    <cfRule type="cellIs" dxfId="144" priority="69" stopIfTrue="1" operator="equal">
      <formula>"sap"</formula>
    </cfRule>
    <cfRule type="cellIs" dxfId="143" priority="71" stopIfTrue="1" operator="equal">
      <formula>"sar"</formula>
    </cfRule>
    <cfRule type="cellIs" dxfId="142" priority="72" stopIfTrue="1" operator="equal">
      <formula>"sat"</formula>
    </cfRule>
    <cfRule type="cellIs" dxfId="141" priority="73" stopIfTrue="1" operator="equal">
      <formula>"sav"</formula>
    </cfRule>
  </conditionalFormatting>
  <conditionalFormatting sqref="IK1">
    <cfRule type="cellIs" dxfId="140" priority="70" stopIfTrue="1" operator="equal">
      <formula>"saa"</formula>
    </cfRule>
  </conditionalFormatting>
  <conditionalFormatting sqref="E102:G102">
    <cfRule type="cellIs" dxfId="139" priority="66" stopIfTrue="1" operator="equal">
      <formula>TRUE</formula>
    </cfRule>
  </conditionalFormatting>
  <conditionalFormatting sqref="JF1">
    <cfRule type="cellIs" dxfId="138" priority="58" stopIfTrue="1" operator="equal">
      <formula>"sam"</formula>
    </cfRule>
    <cfRule type="cellIs" dxfId="137" priority="59" stopIfTrue="1" operator="equal">
      <formula>"sap"</formula>
    </cfRule>
    <cfRule type="cellIs" dxfId="136" priority="61" stopIfTrue="1" operator="equal">
      <formula>"sar"</formula>
    </cfRule>
    <cfRule type="cellIs" dxfId="135" priority="62" stopIfTrue="1" operator="equal">
      <formula>"sat"</formula>
    </cfRule>
    <cfRule type="cellIs" dxfId="134" priority="63" stopIfTrue="1" operator="equal">
      <formula>"sav"</formula>
    </cfRule>
  </conditionalFormatting>
  <conditionalFormatting sqref="JF1">
    <cfRule type="cellIs" dxfId="133" priority="60" stopIfTrue="1" operator="equal">
      <formula>"saa"</formula>
    </cfRule>
  </conditionalFormatting>
  <conditionalFormatting sqref="IU1:JC1">
    <cfRule type="cellIs" dxfId="132" priority="49" stopIfTrue="1" operator="equal">
      <formula>"sam"</formula>
    </cfRule>
    <cfRule type="cellIs" dxfId="131" priority="50" stopIfTrue="1" operator="equal">
      <formula>"sap"</formula>
    </cfRule>
    <cfRule type="cellIs" dxfId="130" priority="52" stopIfTrue="1" operator="equal">
      <formula>"sar"</formula>
    </cfRule>
    <cfRule type="cellIs" dxfId="129" priority="53" stopIfTrue="1" operator="equal">
      <formula>"sat"</formula>
    </cfRule>
    <cfRule type="cellIs" dxfId="128" priority="54" stopIfTrue="1" operator="equal">
      <formula>"sav"</formula>
    </cfRule>
  </conditionalFormatting>
  <conditionalFormatting sqref="IU1:JC1">
    <cfRule type="cellIs" dxfId="127" priority="51" stopIfTrue="1" operator="equal">
      <formula>"saa"</formula>
    </cfRule>
  </conditionalFormatting>
  <conditionalFormatting sqref="F17:G17 E16">
    <cfRule type="cellIs" dxfId="126" priority="42" stopIfTrue="1" operator="equal">
      <formula>TRUE</formula>
    </cfRule>
  </conditionalFormatting>
  <conditionalFormatting sqref="CV42:CY47">
    <cfRule type="cellIs" dxfId="125" priority="39" operator="equal">
      <formula>FALSE</formula>
    </cfRule>
  </conditionalFormatting>
  <conditionalFormatting sqref="H40:T40 W40">
    <cfRule type="expression" dxfId="124" priority="41">
      <formula>(H40&lt;&gt;H$6)</formula>
    </cfRule>
  </conditionalFormatting>
  <conditionalFormatting sqref="E97:G101">
    <cfRule type="cellIs" dxfId="123" priority="37" stopIfTrue="1" operator="equal">
      <formula>TRUE</formula>
    </cfRule>
  </conditionalFormatting>
  <conditionalFormatting sqref="H98:T98 W98">
    <cfRule type="expression" dxfId="122" priority="38">
      <formula>(H98&lt;&gt;H$6)</formula>
    </cfRule>
  </conditionalFormatting>
  <conditionalFormatting sqref="E50:G51 E60:G60 F52:G59">
    <cfRule type="cellIs" dxfId="121" priority="36" stopIfTrue="1" operator="equal">
      <formula>TRUE</formula>
    </cfRule>
  </conditionalFormatting>
  <conditionalFormatting sqref="CV53:CY58">
    <cfRule type="cellIs" dxfId="120" priority="34" operator="equal">
      <formula>FALSE</formula>
    </cfRule>
  </conditionalFormatting>
  <conditionalFormatting sqref="H51:T51 W51">
    <cfRule type="expression" dxfId="119" priority="35">
      <formula>(H51&lt;&gt;H$6)</formula>
    </cfRule>
  </conditionalFormatting>
  <conditionalFormatting sqref="E61:G62 E69:G69">
    <cfRule type="cellIs" dxfId="118" priority="33" stopIfTrue="1" operator="equal">
      <formula>TRUE</formula>
    </cfRule>
  </conditionalFormatting>
  <conditionalFormatting sqref="H62:T62 W62">
    <cfRule type="expression" dxfId="117" priority="32">
      <formula>(H62&lt;&gt;H$6)</formula>
    </cfRule>
  </conditionalFormatting>
  <conditionalFormatting sqref="E115:G115">
    <cfRule type="cellIs" dxfId="116" priority="27" stopIfTrue="1" operator="equal">
      <formula>TRUE</formula>
    </cfRule>
  </conditionalFormatting>
  <conditionalFormatting sqref="E52:E59">
    <cfRule type="cellIs" dxfId="115" priority="29" stopIfTrue="1" operator="equal">
      <formula>TRUE</formula>
    </cfRule>
  </conditionalFormatting>
  <conditionalFormatting sqref="E106:G106">
    <cfRule type="cellIs" dxfId="114" priority="24" stopIfTrue="1" operator="equal">
      <formula>TRUE</formula>
    </cfRule>
  </conditionalFormatting>
  <conditionalFormatting sqref="E107:G108 F109:G109 G110:G114 F110:F111 E109:E110">
    <cfRule type="cellIs" dxfId="113" priority="25" stopIfTrue="1" operator="equal">
      <formula>TRUE</formula>
    </cfRule>
  </conditionalFormatting>
  <conditionalFormatting sqref="H108:T108 W108">
    <cfRule type="expression" dxfId="112" priority="26">
      <formula>(H108&lt;&gt;H$6)</formula>
    </cfRule>
  </conditionalFormatting>
  <conditionalFormatting sqref="E103:G105">
    <cfRule type="cellIs" dxfId="111" priority="22" stopIfTrue="1" operator="equal">
      <formula>TRUE</formula>
    </cfRule>
  </conditionalFormatting>
  <conditionalFormatting sqref="H104:T104 W104">
    <cfRule type="expression" dxfId="110" priority="23">
      <formula>(H104&lt;&gt;H$6)</formula>
    </cfRule>
  </conditionalFormatting>
  <conditionalFormatting sqref="E114:F114 F112:F113 E111:E113">
    <cfRule type="cellIs" dxfId="109" priority="21" stopIfTrue="1" operator="equal">
      <formula>TRUE</formula>
    </cfRule>
  </conditionalFormatting>
  <conditionalFormatting sqref="E124:G124">
    <cfRule type="cellIs" dxfId="108" priority="20" stopIfTrue="1" operator="equal">
      <formula>TRUE</formula>
    </cfRule>
  </conditionalFormatting>
  <conditionalFormatting sqref="E116:G119 F120:G120">
    <cfRule type="cellIs" dxfId="107" priority="18" stopIfTrue="1" operator="equal">
      <formula>TRUE</formula>
    </cfRule>
  </conditionalFormatting>
  <conditionalFormatting sqref="H117:T117 W117">
    <cfRule type="expression" dxfId="106" priority="19">
      <formula>(H117&lt;&gt;H$6)</formula>
    </cfRule>
  </conditionalFormatting>
  <conditionalFormatting sqref="E121:G123 E120">
    <cfRule type="cellIs" dxfId="105" priority="17" stopIfTrue="1" operator="equal">
      <formula>TRUE</formula>
    </cfRule>
  </conditionalFormatting>
  <conditionalFormatting sqref="H71:T71 W71">
    <cfRule type="expression" dxfId="104" priority="15">
      <formula>(H71&lt;&gt;H$6)</formula>
    </cfRule>
  </conditionalFormatting>
  <conditionalFormatting sqref="E79:G80 F87:G87 E87:E89">
    <cfRule type="cellIs" dxfId="103" priority="13" stopIfTrue="1" operator="equal">
      <formula>TRUE</formula>
    </cfRule>
  </conditionalFormatting>
  <conditionalFormatting sqref="H80:T80 W80">
    <cfRule type="expression" dxfId="102" priority="12">
      <formula>(H80&lt;&gt;H$6)</formula>
    </cfRule>
  </conditionalFormatting>
  <conditionalFormatting sqref="H89:T89 W89">
    <cfRule type="expression" dxfId="101" priority="8">
      <formula>(H89&lt;&gt;H$6)</formula>
    </cfRule>
  </conditionalFormatting>
  <conditionalFormatting sqref="E81:E86">
    <cfRule type="cellIs" dxfId="2" priority="3" stopIfTrue="1" operator="equal">
      <formula>TRUE</formula>
    </cfRule>
  </conditionalFormatting>
  <conditionalFormatting sqref="E72:E77">
    <cfRule type="cellIs" dxfId="1" priority="2" stopIfTrue="1" operator="equal">
      <formula>TRUE</formula>
    </cfRule>
  </conditionalFormatting>
  <conditionalFormatting sqref="E63:E68">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28"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22.5"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0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0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0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45101.42543171296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45101.42543171296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9" priority="10" operator="equal">
      <formula>FALSE</formula>
    </cfRule>
  </conditionalFormatting>
  <conditionalFormatting sqref="B32:I32">
    <cfRule type="cellIs" dxfId="98" priority="8" operator="equal">
      <formula>FALSE</formula>
    </cfRule>
  </conditionalFormatting>
  <conditionalFormatting sqref="B60:I60">
    <cfRule type="cellIs" dxfId="97" priority="7" operator="equal">
      <formula>FALSE</formula>
    </cfRule>
  </conditionalFormatting>
  <conditionalFormatting sqref="B12:I12">
    <cfRule type="cellIs" dxfId="96" priority="6" operator="equal">
      <formula>FALSE</formula>
    </cfRule>
  </conditionalFormatting>
  <conditionalFormatting sqref="B13:D13 F13:I13">
    <cfRule type="cellIs" dxfId="95" priority="5" operator="equal">
      <formula>FALSE</formula>
    </cfRule>
  </conditionalFormatting>
  <conditionalFormatting sqref="E13">
    <cfRule type="cellIs" dxfId="94" priority="4" operator="equal">
      <formula>FALSE</formula>
    </cfRule>
  </conditionalFormatting>
  <conditionalFormatting sqref="B77:I77">
    <cfRule type="cellIs" dxfId="93" priority="3" operator="equal">
      <formula>FALSE</formula>
    </cfRule>
  </conditionalFormatting>
  <conditionalFormatting sqref="B35:I36">
    <cfRule type="cellIs" dxfId="92" priority="2" operator="equal">
      <formula>FALSE</formula>
    </cfRule>
  </conditionalFormatting>
  <conditionalFormatting sqref="B41:I42">
    <cfRule type="cellIs" dxfId="91"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0" priority="184" stopIfTrue="1" operator="equal">
      <formula>"sar"</formula>
    </cfRule>
    <cfRule type="cellIs" dxfId="89" priority="185" stopIfTrue="1" operator="equal">
      <formula>"sat"</formula>
    </cfRule>
    <cfRule type="cellIs" dxfId="88" priority="186" stopIfTrue="1" operator="equal">
      <formula>"sav"</formula>
    </cfRule>
    <cfRule type="containsText" dxfId="87" priority="187" stopIfTrue="1" operator="containsText" text="sam">
      <formula>NOT(ISERROR(SEARCH("sam",B3)))</formula>
    </cfRule>
    <cfRule type="containsText" dxfId="86" priority="188" stopIfTrue="1" operator="containsText" text="sap">
      <formula>NOT(ISERROR(SEARCH("sap",B3)))</formula>
    </cfRule>
    <cfRule type="containsText" dxfId="85" priority="189" stopIfTrue="1" operator="containsText" text="saa">
      <formula>NOT(ISERROR(SEARCH("saa",B3)))</formula>
    </cfRule>
  </conditionalFormatting>
  <conditionalFormatting sqref="B11">
    <cfRule type="cellIs" dxfId="84" priority="178" stopIfTrue="1" operator="equal">
      <formula>"sar"</formula>
    </cfRule>
    <cfRule type="cellIs" dxfId="83" priority="179" stopIfTrue="1" operator="equal">
      <formula>"sat"</formula>
    </cfRule>
    <cfRule type="cellIs" dxfId="82" priority="180" stopIfTrue="1" operator="equal">
      <formula>"sav"</formula>
    </cfRule>
    <cfRule type="containsText" dxfId="81" priority="181" stopIfTrue="1" operator="containsText" text="sam">
      <formula>NOT(ISERROR(SEARCH("sam",B11)))</formula>
    </cfRule>
    <cfRule type="containsText" dxfId="80" priority="182" stopIfTrue="1" operator="containsText" text="sap">
      <formula>NOT(ISERROR(SEARCH("sap",B11)))</formula>
    </cfRule>
    <cfRule type="containsText" dxfId="79" priority="183" stopIfTrue="1" operator="containsText" text="saa">
      <formula>NOT(ISERROR(SEARCH("saa",B11)))</formula>
    </cfRule>
  </conditionalFormatting>
  <conditionalFormatting sqref="B42">
    <cfRule type="cellIs" dxfId="78" priority="172" stopIfTrue="1" operator="equal">
      <formula>"sar"</formula>
    </cfRule>
    <cfRule type="cellIs" dxfId="77" priority="173" stopIfTrue="1" operator="equal">
      <formula>"sat"</formula>
    </cfRule>
    <cfRule type="cellIs" dxfId="76" priority="174" stopIfTrue="1" operator="equal">
      <formula>"sav"</formula>
    </cfRule>
    <cfRule type="containsText" dxfId="75" priority="175" stopIfTrue="1" operator="containsText" text="sam">
      <formula>NOT(ISERROR(SEARCH("sam",B42)))</formula>
    </cfRule>
    <cfRule type="containsText" dxfId="74" priority="176" stopIfTrue="1" operator="containsText" text="sap">
      <formula>NOT(ISERROR(SEARCH("sap",B42)))</formula>
    </cfRule>
    <cfRule type="containsText" dxfId="73" priority="177" stopIfTrue="1" operator="containsText" text="saa">
      <formula>NOT(ISERROR(SEARCH("saa",B42)))</formula>
    </cfRule>
  </conditionalFormatting>
  <conditionalFormatting sqref="B44">
    <cfRule type="cellIs" dxfId="72" priority="166" stopIfTrue="1" operator="equal">
      <formula>"sar"</formula>
    </cfRule>
    <cfRule type="cellIs" dxfId="71" priority="167" stopIfTrue="1" operator="equal">
      <formula>"sat"</formula>
    </cfRule>
    <cfRule type="cellIs" dxfId="70" priority="168" stopIfTrue="1" operator="equal">
      <formula>"sav"</formula>
    </cfRule>
    <cfRule type="containsText" dxfId="69" priority="169" stopIfTrue="1" operator="containsText" text="sam">
      <formula>NOT(ISERROR(SEARCH("sam",B44)))</formula>
    </cfRule>
    <cfRule type="containsText" dxfId="68" priority="170" stopIfTrue="1" operator="containsText" text="sap">
      <formula>NOT(ISERROR(SEARCH("sap",B44)))</formula>
    </cfRule>
    <cfRule type="containsText" dxfId="67" priority="171" stopIfTrue="1" operator="containsText" text="saa">
      <formula>NOT(ISERROR(SEARCH("saa",B44)))</formula>
    </cfRule>
  </conditionalFormatting>
  <conditionalFormatting sqref="H3:H112 H123:H201 H114:H121">
    <cfRule type="cellIs" dxfId="66" priority="94" stopIfTrue="1" operator="equal">
      <formula>"sam"</formula>
    </cfRule>
    <cfRule type="cellIs" dxfId="65" priority="95" stopIfTrue="1" operator="equal">
      <formula>"sap"</formula>
    </cfRule>
    <cfRule type="cellIs" dxfId="64" priority="96" stopIfTrue="1" operator="equal">
      <formula>"saa"</formula>
    </cfRule>
    <cfRule type="cellIs" dxfId="63" priority="97" stopIfTrue="1" operator="equal">
      <formula>"sar"</formula>
    </cfRule>
    <cfRule type="cellIs" dxfId="62" priority="98" stopIfTrue="1" operator="equal">
      <formula>"sat"</formula>
    </cfRule>
    <cfRule type="cellIs" dxfId="61" priority="99" stopIfTrue="1" operator="equal">
      <formula>"sav"</formula>
    </cfRule>
  </conditionalFormatting>
  <conditionalFormatting sqref="I3:I112 I123:I201 I114:I121">
    <cfRule type="expression" dxfId="60" priority="81">
      <formula>(I3=OFFSET(I3,-1,0))</formula>
    </cfRule>
  </conditionalFormatting>
  <conditionalFormatting sqref="B43">
    <cfRule type="cellIs" dxfId="59" priority="75" stopIfTrue="1" operator="equal">
      <formula>"sar"</formula>
    </cfRule>
    <cfRule type="cellIs" dxfId="58" priority="76" stopIfTrue="1" operator="equal">
      <formula>"sat"</formula>
    </cfRule>
    <cfRule type="cellIs" dxfId="57" priority="77" stopIfTrue="1" operator="equal">
      <formula>"sav"</formula>
    </cfRule>
    <cfRule type="containsText" dxfId="56" priority="78" stopIfTrue="1" operator="containsText" text="sam">
      <formula>NOT(ISERROR(SEARCH("sam",B43)))</formula>
    </cfRule>
    <cfRule type="containsText" dxfId="55" priority="79" stopIfTrue="1" operator="containsText" text="sap">
      <formula>NOT(ISERROR(SEARCH("sap",B43)))</formula>
    </cfRule>
    <cfRule type="containsText" dxfId="54" priority="80" stopIfTrue="1" operator="containsText" text="saa">
      <formula>NOT(ISERROR(SEARCH("saa",B43)))</formula>
    </cfRule>
  </conditionalFormatting>
  <conditionalFormatting sqref="B25:B26">
    <cfRule type="cellIs" dxfId="53" priority="69" stopIfTrue="1" operator="equal">
      <formula>"sar"</formula>
    </cfRule>
    <cfRule type="cellIs" dxfId="52" priority="70" stopIfTrue="1" operator="equal">
      <formula>"sat"</formula>
    </cfRule>
    <cfRule type="cellIs" dxfId="51" priority="71" stopIfTrue="1" operator="equal">
      <formula>"sav"</formula>
    </cfRule>
    <cfRule type="containsText" dxfId="50" priority="72" stopIfTrue="1" operator="containsText" text="sam">
      <formula>NOT(ISERROR(SEARCH("sam",B25)))</formula>
    </cfRule>
    <cfRule type="containsText" dxfId="49" priority="73" stopIfTrue="1" operator="containsText" text="sap">
      <formula>NOT(ISERROR(SEARCH("sap",B25)))</formula>
    </cfRule>
    <cfRule type="containsText" dxfId="48" priority="74" stopIfTrue="1" operator="containsText" text="saa">
      <formula>NOT(ISERROR(SEARCH("saa",B25)))</formula>
    </cfRule>
  </conditionalFormatting>
  <conditionalFormatting sqref="B70">
    <cfRule type="cellIs" dxfId="47" priority="57" stopIfTrue="1" operator="equal">
      <formula>"sar"</formula>
    </cfRule>
    <cfRule type="cellIs" dxfId="46" priority="58" stopIfTrue="1" operator="equal">
      <formula>"sat"</formula>
    </cfRule>
    <cfRule type="cellIs" dxfId="45" priority="59" stopIfTrue="1" operator="equal">
      <formula>"sav"</formula>
    </cfRule>
    <cfRule type="containsText" dxfId="44" priority="60" stopIfTrue="1" operator="containsText" text="sam">
      <formula>NOT(ISERROR(SEARCH("sam",B70)))</formula>
    </cfRule>
    <cfRule type="containsText" dxfId="43" priority="61" stopIfTrue="1" operator="containsText" text="sap">
      <formula>NOT(ISERROR(SEARCH("sap",B70)))</formula>
    </cfRule>
    <cfRule type="containsText" dxfId="42" priority="62" stopIfTrue="1" operator="containsText" text="saa">
      <formula>NOT(ISERROR(SEARCH("saa",B70)))</formula>
    </cfRule>
  </conditionalFormatting>
  <conditionalFormatting sqref="B72">
    <cfRule type="cellIs" dxfId="41" priority="33" stopIfTrue="1" operator="equal">
      <formula>"sar"</formula>
    </cfRule>
    <cfRule type="cellIs" dxfId="40" priority="34" stopIfTrue="1" operator="equal">
      <formula>"sat"</formula>
    </cfRule>
    <cfRule type="cellIs" dxfId="39" priority="35" stopIfTrue="1" operator="equal">
      <formula>"sav"</formula>
    </cfRule>
    <cfRule type="containsText" dxfId="38" priority="36" stopIfTrue="1" operator="containsText" text="sam">
      <formula>NOT(ISERROR(SEARCH("sam",B72)))</formula>
    </cfRule>
    <cfRule type="containsText" dxfId="37" priority="37" stopIfTrue="1" operator="containsText" text="sap">
      <formula>NOT(ISERROR(SEARCH("sap",B72)))</formula>
    </cfRule>
    <cfRule type="containsText" dxfId="36" priority="38" stopIfTrue="1" operator="containsText" text="saa">
      <formula>NOT(ISERROR(SEARCH("saa",B72)))</formula>
    </cfRule>
  </conditionalFormatting>
  <conditionalFormatting sqref="G3">
    <cfRule type="cellIs" dxfId="35" priority="27" stopIfTrue="1" operator="equal">
      <formula>"sam"</formula>
    </cfRule>
    <cfRule type="cellIs" dxfId="34" priority="28" stopIfTrue="1" operator="equal">
      <formula>"sap"</formula>
    </cfRule>
    <cfRule type="cellIs" dxfId="33" priority="29" stopIfTrue="1" operator="equal">
      <formula>"saa"</formula>
    </cfRule>
    <cfRule type="cellIs" dxfId="32" priority="30" stopIfTrue="1" operator="equal">
      <formula>"sar"</formula>
    </cfRule>
    <cfRule type="cellIs" dxfId="31" priority="31" stopIfTrue="1" operator="equal">
      <formula>"sat"</formula>
    </cfRule>
    <cfRule type="cellIs" dxfId="30" priority="32" stopIfTrue="1" operator="equal">
      <formula>"sav"</formula>
    </cfRule>
  </conditionalFormatting>
  <conditionalFormatting sqref="B122">
    <cfRule type="cellIs" dxfId="29" priority="21" stopIfTrue="1" operator="equal">
      <formula>"sar"</formula>
    </cfRule>
    <cfRule type="cellIs" dxfId="28" priority="22" stopIfTrue="1" operator="equal">
      <formula>"sat"</formula>
    </cfRule>
    <cfRule type="cellIs" dxfId="27" priority="23" stopIfTrue="1" operator="equal">
      <formula>"sav"</formula>
    </cfRule>
    <cfRule type="containsText" dxfId="26" priority="24" stopIfTrue="1" operator="containsText" text="sam">
      <formula>NOT(ISERROR(SEARCH("sam",B122)))</formula>
    </cfRule>
    <cfRule type="containsText" dxfId="25" priority="25" stopIfTrue="1" operator="containsText" text="sap">
      <formula>NOT(ISERROR(SEARCH("sap",B122)))</formula>
    </cfRule>
    <cfRule type="containsText" dxfId="24" priority="26" stopIfTrue="1" operator="containsText" text="saa">
      <formula>NOT(ISERROR(SEARCH("saa",B122)))</formula>
    </cfRule>
  </conditionalFormatting>
  <conditionalFormatting sqref="H122">
    <cfRule type="cellIs" dxfId="23" priority="15" stopIfTrue="1" operator="equal">
      <formula>"sam"</formula>
    </cfRule>
    <cfRule type="cellIs" dxfId="22" priority="16" stopIfTrue="1" operator="equal">
      <formula>"sap"</formula>
    </cfRule>
    <cfRule type="cellIs" dxfId="21" priority="17" stopIfTrue="1" operator="equal">
      <formula>"saa"</formula>
    </cfRule>
    <cfRule type="cellIs" dxfId="20" priority="18" stopIfTrue="1" operator="equal">
      <formula>"sar"</formula>
    </cfRule>
    <cfRule type="cellIs" dxfId="19" priority="19" stopIfTrue="1" operator="equal">
      <formula>"sat"</formula>
    </cfRule>
    <cfRule type="cellIs" dxfId="18" priority="20" stopIfTrue="1" operator="equal">
      <formula>"sav"</formula>
    </cfRule>
  </conditionalFormatting>
  <conditionalFormatting sqref="I122">
    <cfRule type="expression" dxfId="17" priority="14">
      <formula>(I122=OFFSET(I122,-1,0))</formula>
    </cfRule>
  </conditionalFormatting>
  <conditionalFormatting sqref="B113">
    <cfRule type="cellIs" dxfId="16" priority="8" stopIfTrue="1" operator="equal">
      <formula>"sar"</formula>
    </cfRule>
    <cfRule type="cellIs" dxfId="15" priority="9" stopIfTrue="1" operator="equal">
      <formula>"sat"</formula>
    </cfRule>
    <cfRule type="cellIs" dxfId="14" priority="10" stopIfTrue="1" operator="equal">
      <formula>"sav"</formula>
    </cfRule>
    <cfRule type="containsText" dxfId="13" priority="11" stopIfTrue="1" operator="containsText" text="sam">
      <formula>NOT(ISERROR(SEARCH("sam",B113)))</formula>
    </cfRule>
    <cfRule type="containsText" dxfId="12" priority="12" stopIfTrue="1" operator="containsText" text="sap">
      <formula>NOT(ISERROR(SEARCH("sap",B113)))</formula>
    </cfRule>
    <cfRule type="containsText" dxfId="11" priority="13" stopIfTrue="1" operator="containsText" text="saa">
      <formula>NOT(ISERROR(SEARCH("saa",B113)))</formula>
    </cfRule>
  </conditionalFormatting>
  <conditionalFormatting sqref="H113">
    <cfRule type="cellIs" dxfId="10" priority="2" stopIfTrue="1" operator="equal">
      <formula>"sam"</formula>
    </cfRule>
    <cfRule type="cellIs" dxfId="9" priority="3" stopIfTrue="1" operator="equal">
      <formula>"sap"</formula>
    </cfRule>
    <cfRule type="cellIs" dxfId="8" priority="4" stopIfTrue="1" operator="equal">
      <formula>"saa"</formula>
    </cfRule>
    <cfRule type="cellIs" dxfId="7" priority="5" stopIfTrue="1" operator="equal">
      <formula>"sar"</formula>
    </cfRule>
    <cfRule type="cellIs" dxfId="6" priority="6" stopIfTrue="1" operator="equal">
      <formula>"sat"</formula>
    </cfRule>
    <cfRule type="cellIs" dxfId="5" priority="7" stopIfTrue="1" operator="equal">
      <formula>"sav"</formula>
    </cfRule>
  </conditionalFormatting>
  <conditionalFormatting sqref="I113">
    <cfRule type="expression" dxfId="4"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2023-06-24T02:12:37Z</dcterms:modified>
</cp:coreProperties>
</file>