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BEBE5D5-1924-4130-AF29-2D52FC36833E}" xr6:coauthVersionLast="47" xr6:coauthVersionMax="47" xr10:uidLastSave="{00000000-0000-0000-0000-000000000000}"/>
  <bookViews>
    <workbookView xWindow="29895" yWindow="150" windowWidth="27705" windowHeight="1563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CropResidue!$J$279:$L$279</definedName>
    <definedName name="a_c2_c0" localSheetId="10">Sheep!$K$256:$M$256</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62" i="18" l="1"/>
  <c r="AF876" i="18"/>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P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X405" i="26"/>
  <c r="N405" i="26"/>
  <c r="Y405" i="26" s="1"/>
  <c r="M405" i="26"/>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V400" i="26"/>
  <c r="N400" i="26"/>
  <c r="Y400" i="26" s="1"/>
  <c r="M400" i="26"/>
  <c r="X400" i="26" s="1"/>
  <c r="L400" i="26"/>
  <c r="W400" i="26" s="1"/>
  <c r="K400" i="26"/>
  <c r="N399" i="26"/>
  <c r="Y399" i="26" s="1"/>
  <c r="M399" i="26"/>
  <c r="X399" i="26" s="1"/>
  <c r="L399" i="26"/>
  <c r="W399" i="26" s="1"/>
  <c r="K399" i="26"/>
  <c r="V399" i="26" s="1"/>
  <c r="V398" i="26"/>
  <c r="N398" i="26"/>
  <c r="Y398" i="26" s="1"/>
  <c r="M398" i="26"/>
  <c r="X398" i="26" s="1"/>
  <c r="L398" i="26"/>
  <c r="W398" i="26" s="1"/>
  <c r="K398" i="26"/>
  <c r="N397" i="26"/>
  <c r="Y397" i="26" s="1"/>
  <c r="M397" i="26"/>
  <c r="X397" i="26" s="1"/>
  <c r="L397" i="26"/>
  <c r="W397" i="26" s="1"/>
  <c r="K397" i="26"/>
  <c r="V397" i="26" s="1"/>
  <c r="N396" i="26"/>
  <c r="Y396" i="26" s="1"/>
  <c r="M396" i="26"/>
  <c r="X396" i="26" s="1"/>
  <c r="L396" i="26"/>
  <c r="W396" i="26" s="1"/>
  <c r="K396" i="26"/>
  <c r="V396" i="26" s="1"/>
  <c r="X395" i="26"/>
  <c r="V395" i="26"/>
  <c r="N395" i="26"/>
  <c r="Y395" i="26" s="1"/>
  <c r="M395" i="26"/>
  <c r="L395" i="26"/>
  <c r="W395" i="26" s="1"/>
  <c r="K395" i="26"/>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W391" i="26"/>
  <c r="N391" i="26"/>
  <c r="Y391" i="26" s="1"/>
  <c r="M391" i="26"/>
  <c r="X391" i="26" s="1"/>
  <c r="L391" i="26"/>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X386" i="26"/>
  <c r="N386" i="26"/>
  <c r="Y386" i="26" s="1"/>
  <c r="M386" i="26"/>
  <c r="L386" i="26"/>
  <c r="W386" i="26" s="1"/>
  <c r="K386" i="26"/>
  <c r="V386" i="26" s="1"/>
  <c r="W385" i="26"/>
  <c r="V385" i="26"/>
  <c r="N385" i="26"/>
  <c r="Y385" i="26" s="1"/>
  <c r="M385" i="26"/>
  <c r="X385" i="26" s="1"/>
  <c r="L385" i="26"/>
  <c r="K385" i="26"/>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X379" i="26"/>
  <c r="V379" i="26"/>
  <c r="N379" i="26"/>
  <c r="Y379" i="26" s="1"/>
  <c r="M379" i="26"/>
  <c r="L379" i="26"/>
  <c r="W379" i="26" s="1"/>
  <c r="K379" i="26"/>
  <c r="N378" i="26"/>
  <c r="Y378" i="26" s="1"/>
  <c r="M378" i="26"/>
  <c r="X378" i="26" s="1"/>
  <c r="L378" i="26"/>
  <c r="W378" i="26" s="1"/>
  <c r="K378" i="26"/>
  <c r="V378" i="26" s="1"/>
  <c r="N377" i="26"/>
  <c r="Y377" i="26" s="1"/>
  <c r="M377" i="26"/>
  <c r="X377" i="26" s="1"/>
  <c r="L377" i="26"/>
  <c r="W377" i="26" s="1"/>
  <c r="K377" i="26"/>
  <c r="V377" i="26" s="1"/>
  <c r="X376" i="26"/>
  <c r="N376" i="26"/>
  <c r="Y376" i="26" s="1"/>
  <c r="M376" i="26"/>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X370" i="26"/>
  <c r="N370" i="26"/>
  <c r="Y370" i="26" s="1"/>
  <c r="M370" i="26"/>
  <c r="L370" i="26"/>
  <c r="W370" i="26" s="1"/>
  <c r="K370" i="26"/>
  <c r="V370" i="26" s="1"/>
  <c r="W369" i="26"/>
  <c r="V369" i="26"/>
  <c r="N369" i="26"/>
  <c r="Y369" i="26" s="1"/>
  <c r="M369" i="26"/>
  <c r="X369" i="26" s="1"/>
  <c r="L369" i="26"/>
  <c r="K369" i="26"/>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X360" i="26"/>
  <c r="N360" i="26"/>
  <c r="Y360" i="26" s="1"/>
  <c r="M360" i="26"/>
  <c r="L360" i="26"/>
  <c r="W360" i="26" s="1"/>
  <c r="K360" i="26"/>
  <c r="V360" i="26" s="1"/>
  <c r="W359" i="26"/>
  <c r="N359" i="26"/>
  <c r="Y359" i="26" s="1"/>
  <c r="M359" i="26"/>
  <c r="X359" i="26" s="1"/>
  <c r="L359" i="26"/>
  <c r="K359" i="26"/>
  <c r="V359" i="26" s="1"/>
  <c r="N358" i="26"/>
  <c r="Y358" i="26" s="1"/>
  <c r="M358" i="26"/>
  <c r="X358" i="26" s="1"/>
  <c r="L358" i="26"/>
  <c r="W358" i="26" s="1"/>
  <c r="K358" i="26"/>
  <c r="V358" i="26" s="1"/>
  <c r="X357" i="26"/>
  <c r="N357" i="26"/>
  <c r="Y357" i="26" s="1"/>
  <c r="M357" i="26"/>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W353" i="26"/>
  <c r="V353" i="26"/>
  <c r="N353" i="26"/>
  <c r="Y353" i="26" s="1"/>
  <c r="M353" i="26"/>
  <c r="X353" i="26" s="1"/>
  <c r="L353" i="26"/>
  <c r="K353" i="26"/>
  <c r="V352" i="26"/>
  <c r="N352" i="26"/>
  <c r="Y352" i="26" s="1"/>
  <c r="M352" i="26"/>
  <c r="X352" i="26" s="1"/>
  <c r="L352" i="26"/>
  <c r="W352" i="26" s="1"/>
  <c r="K352" i="26"/>
  <c r="N351" i="26"/>
  <c r="Y351" i="26" s="1"/>
  <c r="M351" i="26"/>
  <c r="X351" i="26" s="1"/>
  <c r="L351" i="26"/>
  <c r="W351" i="26" s="1"/>
  <c r="K351" i="26"/>
  <c r="V351" i="26" s="1"/>
  <c r="V350" i="26"/>
  <c r="N350" i="26"/>
  <c r="Y350" i="26" s="1"/>
  <c r="M350" i="26"/>
  <c r="X350" i="26" s="1"/>
  <c r="L350" i="26"/>
  <c r="W350" i="26" s="1"/>
  <c r="K350" i="26"/>
  <c r="N349" i="26"/>
  <c r="Y349" i="26" s="1"/>
  <c r="M349" i="26"/>
  <c r="X349" i="26" s="1"/>
  <c r="L349" i="26"/>
  <c r="W349" i="26" s="1"/>
  <c r="K349" i="26"/>
  <c r="V349" i="26" s="1"/>
  <c r="N348" i="26"/>
  <c r="Y348" i="26" s="1"/>
  <c r="M348" i="26"/>
  <c r="X348" i="26" s="1"/>
  <c r="L348" i="26"/>
  <c r="W348" i="26" s="1"/>
  <c r="K348" i="26"/>
  <c r="V348" i="26" s="1"/>
  <c r="X347" i="26"/>
  <c r="V347" i="26"/>
  <c r="N347" i="26"/>
  <c r="Y347" i="26" s="1"/>
  <c r="M347" i="26"/>
  <c r="L347" i="26"/>
  <c r="W347" i="26" s="1"/>
  <c r="K347" i="26"/>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W343" i="26"/>
  <c r="N343" i="26"/>
  <c r="Y343" i="26" s="1"/>
  <c r="M343" i="26"/>
  <c r="X343" i="26" s="1"/>
  <c r="L343" i="26"/>
  <c r="K343" i="26"/>
  <c r="V343" i="26" s="1"/>
  <c r="N342" i="26"/>
  <c r="Y342" i="26" s="1"/>
  <c r="M342" i="26"/>
  <c r="X342" i="26" s="1"/>
  <c r="L342" i="26"/>
  <c r="W342" i="26" s="1"/>
  <c r="K342" i="26"/>
  <c r="V342" i="26" s="1"/>
  <c r="X341" i="26"/>
  <c r="N341" i="26"/>
  <c r="Y341" i="26" s="1"/>
  <c r="M341" i="26"/>
  <c r="L341" i="26"/>
  <c r="W341" i="26" s="1"/>
  <c r="K341" i="26"/>
  <c r="V341" i="26" s="1"/>
  <c r="N340" i="26"/>
  <c r="Y340" i="26" s="1"/>
  <c r="M340" i="26"/>
  <c r="X340" i="26" s="1"/>
  <c r="L340" i="26"/>
  <c r="W340" i="26" s="1"/>
  <c r="K340" i="26"/>
  <c r="V340" i="26" s="1"/>
  <c r="N339" i="26"/>
  <c r="Y339" i="26" s="1"/>
  <c r="M339" i="26"/>
  <c r="X339" i="26" s="1"/>
  <c r="L339" i="26"/>
  <c r="W339" i="26" s="1"/>
  <c r="K339" i="26"/>
  <c r="V339" i="26" s="1"/>
  <c r="X338" i="26"/>
  <c r="N338" i="26"/>
  <c r="Y338" i="26" s="1"/>
  <c r="M338" i="26"/>
  <c r="L338" i="26"/>
  <c r="W338" i="26" s="1"/>
  <c r="K338" i="26"/>
  <c r="V338" i="26" s="1"/>
  <c r="W337" i="26"/>
  <c r="V337" i="26"/>
  <c r="N337" i="26"/>
  <c r="Y337" i="26" s="1"/>
  <c r="M337" i="26"/>
  <c r="X337" i="26" s="1"/>
  <c r="L337" i="26"/>
  <c r="K337" i="26"/>
  <c r="V336" i="26"/>
  <c r="N336" i="26"/>
  <c r="Y336" i="26" s="1"/>
  <c r="M336" i="26"/>
  <c r="X336" i="26" s="1"/>
  <c r="L336" i="26"/>
  <c r="W336" i="26" s="1"/>
  <c r="K336" i="26"/>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X331" i="26"/>
  <c r="V331" i="26"/>
  <c r="N331" i="26"/>
  <c r="Y331" i="26" s="1"/>
  <c r="M331" i="26"/>
  <c r="L331" i="26"/>
  <c r="W331" i="26" s="1"/>
  <c r="K331" i="26"/>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W327" i="26"/>
  <c r="N327" i="26"/>
  <c r="Y327" i="26" s="1"/>
  <c r="M327" i="26"/>
  <c r="X327" i="26" s="1"/>
  <c r="L327" i="26"/>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W321" i="26"/>
  <c r="V321" i="26"/>
  <c r="N321" i="26"/>
  <c r="Y321" i="26" s="1"/>
  <c r="M321" i="26"/>
  <c r="X321" i="26" s="1"/>
  <c r="L321" i="26"/>
  <c r="K321" i="26"/>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X315" i="26"/>
  <c r="V315" i="26"/>
  <c r="N315" i="26"/>
  <c r="Y315" i="26" s="1"/>
  <c r="M315" i="26"/>
  <c r="L315" i="26"/>
  <c r="W315" i="26" s="1"/>
  <c r="K315" i="26"/>
  <c r="N314" i="26"/>
  <c r="Y314" i="26" s="1"/>
  <c r="M314" i="26"/>
  <c r="X314" i="26" s="1"/>
  <c r="L314" i="26"/>
  <c r="W314" i="26" s="1"/>
  <c r="K314" i="26"/>
  <c r="V314" i="26" s="1"/>
  <c r="N313" i="26"/>
  <c r="Y313" i="26" s="1"/>
  <c r="M313" i="26"/>
  <c r="X313" i="26" s="1"/>
  <c r="L313" i="26"/>
  <c r="W313" i="26" s="1"/>
  <c r="K313" i="26"/>
  <c r="V313" i="26" s="1"/>
  <c r="X312" i="26"/>
  <c r="N312" i="26"/>
  <c r="Y312" i="26" s="1"/>
  <c r="M312" i="26"/>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Y291" i="26"/>
  <c r="W291" i="26"/>
  <c r="N291" i="26"/>
  <c r="M291" i="26"/>
  <c r="X291" i="26" s="1"/>
  <c r="L291" i="26"/>
  <c r="K291" i="26"/>
  <c r="V291" i="26" s="1"/>
  <c r="W290" i="26"/>
  <c r="N290" i="26"/>
  <c r="Y290" i="26" s="1"/>
  <c r="M290" i="26"/>
  <c r="X290" i="26" s="1"/>
  <c r="L290" i="26"/>
  <c r="K290" i="26"/>
  <c r="V290" i="26" s="1"/>
  <c r="N289" i="26"/>
  <c r="Y289" i="26" s="1"/>
  <c r="M289" i="26"/>
  <c r="X289" i="26" s="1"/>
  <c r="L289" i="26"/>
  <c r="W289" i="26" s="1"/>
  <c r="K289" i="26"/>
  <c r="V289" i="26" s="1"/>
  <c r="N288" i="26"/>
  <c r="Y288" i="26" s="1"/>
  <c r="M288" i="26"/>
  <c r="X288" i="26" s="1"/>
  <c r="L288" i="26"/>
  <c r="W288" i="26" s="1"/>
  <c r="K288" i="26"/>
  <c r="V288" i="26" s="1"/>
  <c r="Y287" i="26"/>
  <c r="W287" i="26"/>
  <c r="N287" i="26"/>
  <c r="M287" i="26"/>
  <c r="X287" i="26" s="1"/>
  <c r="L287" i="26"/>
  <c r="K287" i="26"/>
  <c r="V287" i="26" s="1"/>
  <c r="W286" i="26"/>
  <c r="N286" i="26"/>
  <c r="Y286" i="26" s="1"/>
  <c r="M286" i="26"/>
  <c r="X286" i="26" s="1"/>
  <c r="L286" i="26"/>
  <c r="K286" i="26"/>
  <c r="V286" i="26" s="1"/>
  <c r="N285" i="26"/>
  <c r="Y285" i="26" s="1"/>
  <c r="M285" i="26"/>
  <c r="X285" i="26" s="1"/>
  <c r="L285" i="26"/>
  <c r="W285" i="26" s="1"/>
  <c r="K285" i="26"/>
  <c r="V285" i="26" s="1"/>
  <c r="N284" i="26"/>
  <c r="Y284" i="26" s="1"/>
  <c r="M284" i="26"/>
  <c r="X284" i="26" s="1"/>
  <c r="L284" i="26"/>
  <c r="W284" i="26" s="1"/>
  <c r="K284" i="26"/>
  <c r="V284" i="26" s="1"/>
  <c r="Y283" i="26"/>
  <c r="W283" i="26"/>
  <c r="N283" i="26"/>
  <c r="M283" i="26"/>
  <c r="X283" i="26" s="1"/>
  <c r="L283" i="26"/>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W279" i="26"/>
  <c r="N279" i="26"/>
  <c r="M279" i="26"/>
  <c r="X279" i="26" s="1"/>
  <c r="L279" i="26"/>
  <c r="K279" i="26"/>
  <c r="V279" i="26" s="1"/>
  <c r="W278" i="26"/>
  <c r="N278" i="26"/>
  <c r="Y278" i="26" s="1"/>
  <c r="M278" i="26"/>
  <c r="X278" i="26" s="1"/>
  <c r="L278" i="26"/>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W274" i="26"/>
  <c r="N274" i="26"/>
  <c r="Y274" i="26" s="1"/>
  <c r="M274" i="26"/>
  <c r="X274" i="26" s="1"/>
  <c r="L274" i="26"/>
  <c r="K274" i="26"/>
  <c r="V274" i="26" s="1"/>
  <c r="N273" i="26"/>
  <c r="Y273" i="26" s="1"/>
  <c r="M273" i="26"/>
  <c r="X273" i="26" s="1"/>
  <c r="L273" i="26"/>
  <c r="W273" i="26" s="1"/>
  <c r="K273" i="26"/>
  <c r="V273" i="26" s="1"/>
  <c r="N272" i="26"/>
  <c r="Y272" i="26" s="1"/>
  <c r="M272" i="26"/>
  <c r="X272" i="26" s="1"/>
  <c r="L272" i="26"/>
  <c r="W272" i="26" s="1"/>
  <c r="K272" i="26"/>
  <c r="V272" i="26" s="1"/>
  <c r="Y271" i="26"/>
  <c r="W271" i="26"/>
  <c r="N271" i="26"/>
  <c r="M271" i="26"/>
  <c r="X271" i="26" s="1"/>
  <c r="L271" i="26"/>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Y267" i="26"/>
  <c r="W267" i="26"/>
  <c r="N267" i="26"/>
  <c r="M267" i="26"/>
  <c r="X267" i="26" s="1"/>
  <c r="L267" i="26"/>
  <c r="K267" i="26"/>
  <c r="V267" i="26" s="1"/>
  <c r="N266" i="26"/>
  <c r="Y266" i="26" s="1"/>
  <c r="M266" i="26"/>
  <c r="X266" i="26" s="1"/>
  <c r="L266" i="26"/>
  <c r="W266" i="26" s="1"/>
  <c r="K266" i="26"/>
  <c r="V266" i="26" s="1"/>
  <c r="N265" i="26"/>
  <c r="Y265" i="26" s="1"/>
  <c r="M265" i="26"/>
  <c r="X265" i="26" s="1"/>
  <c r="L265" i="26"/>
  <c r="W265" i="26" s="1"/>
  <c r="K265" i="26"/>
  <c r="V265" i="26" s="1"/>
  <c r="Y264" i="26"/>
  <c r="W264" i="26"/>
  <c r="N264" i="26"/>
  <c r="M264" i="26"/>
  <c r="X264" i="26" s="1"/>
  <c r="L264" i="26"/>
  <c r="K264" i="26"/>
  <c r="V264" i="26" s="1"/>
  <c r="W263" i="26"/>
  <c r="N263" i="26"/>
  <c r="Y263" i="26" s="1"/>
  <c r="M263" i="26"/>
  <c r="X263" i="26" s="1"/>
  <c r="L263" i="26"/>
  <c r="K263" i="26"/>
  <c r="V263" i="26" s="1"/>
  <c r="N262" i="26"/>
  <c r="Y262" i="26" s="1"/>
  <c r="M262" i="26"/>
  <c r="X262" i="26" s="1"/>
  <c r="L262" i="26"/>
  <c r="W262" i="26" s="1"/>
  <c r="K262" i="26"/>
  <c r="V262" i="26" s="1"/>
  <c r="W261" i="26"/>
  <c r="N261" i="26"/>
  <c r="Y261" i="26" s="1"/>
  <c r="M261" i="26"/>
  <c r="X261" i="26" s="1"/>
  <c r="L261" i="26"/>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W257" i="26"/>
  <c r="V257" i="26"/>
  <c r="N257" i="26"/>
  <c r="Y257" i="26" s="1"/>
  <c r="M257" i="26"/>
  <c r="X257" i="26" s="1"/>
  <c r="L257" i="26"/>
  <c r="K257" i="26"/>
  <c r="N256" i="26"/>
  <c r="Y256" i="26" s="1"/>
  <c r="M256" i="26"/>
  <c r="X256" i="26" s="1"/>
  <c r="L256" i="26"/>
  <c r="W256" i="26" s="1"/>
  <c r="K256" i="26"/>
  <c r="V256" i="26" s="1"/>
  <c r="N255" i="26"/>
  <c r="Y255" i="26" s="1"/>
  <c r="M255" i="26"/>
  <c r="X255" i="26" s="1"/>
  <c r="L255" i="26"/>
  <c r="W255" i="26" s="1"/>
  <c r="K255" i="26"/>
  <c r="V255" i="26" s="1"/>
  <c r="Y254" i="26"/>
  <c r="W254" i="26"/>
  <c r="N254" i="26"/>
  <c r="M254" i="26"/>
  <c r="X254" i="26" s="1"/>
  <c r="L254" i="26"/>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Y248" i="26"/>
  <c r="X248" i="26"/>
  <c r="N248" i="26"/>
  <c r="M248" i="26"/>
  <c r="L248" i="26"/>
  <c r="W248" i="26" s="1"/>
  <c r="K248" i="26"/>
  <c r="V248" i="26" s="1"/>
  <c r="Y247" i="26"/>
  <c r="X247" i="26"/>
  <c r="W247" i="26"/>
  <c r="N247" i="26"/>
  <c r="M247" i="26"/>
  <c r="L247" i="26"/>
  <c r="K247" i="26"/>
  <c r="V247" i="26" s="1"/>
  <c r="X246" i="26"/>
  <c r="W246" i="26"/>
  <c r="N246" i="26"/>
  <c r="Y246" i="26" s="1"/>
  <c r="M246" i="26"/>
  <c r="L246" i="26"/>
  <c r="K246" i="26"/>
  <c r="V246" i="26" s="1"/>
  <c r="W245" i="26"/>
  <c r="N245" i="26"/>
  <c r="Y245" i="26" s="1"/>
  <c r="M245" i="26"/>
  <c r="X245" i="26" s="1"/>
  <c r="L245" i="26"/>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Y239" i="26"/>
  <c r="X239" i="26"/>
  <c r="W239" i="26"/>
  <c r="N239" i="26"/>
  <c r="M239" i="26"/>
  <c r="L239" i="26"/>
  <c r="K239" i="26"/>
  <c r="V239" i="26" s="1"/>
  <c r="X238" i="26"/>
  <c r="W238" i="26"/>
  <c r="N238" i="26"/>
  <c r="Y238" i="26" s="1"/>
  <c r="M238" i="26"/>
  <c r="L238" i="26"/>
  <c r="K238" i="26"/>
  <c r="V238" i="26" s="1"/>
  <c r="W237" i="26"/>
  <c r="N237" i="26"/>
  <c r="Y237" i="26" s="1"/>
  <c r="M237" i="26"/>
  <c r="X237" i="26" s="1"/>
  <c r="L237" i="26"/>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Y233" i="26"/>
  <c r="N233" i="26"/>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X230" i="26"/>
  <c r="W230" i="26"/>
  <c r="N230" i="26"/>
  <c r="Y230" i="26" s="1"/>
  <c r="M230" i="26"/>
  <c r="L230" i="26"/>
  <c r="K230" i="26"/>
  <c r="V230" i="26" s="1"/>
  <c r="W229" i="26"/>
  <c r="N229" i="26"/>
  <c r="Y229" i="26" s="1"/>
  <c r="M229" i="26"/>
  <c r="X229" i="26" s="1"/>
  <c r="L229" i="26"/>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X224" i="26"/>
  <c r="N224" i="26"/>
  <c r="M224" i="26"/>
  <c r="L224" i="26"/>
  <c r="W224" i="26" s="1"/>
  <c r="K224" i="26"/>
  <c r="V224" i="26" s="1"/>
  <c r="Y223" i="26"/>
  <c r="X223" i="26"/>
  <c r="W223" i="26"/>
  <c r="N223" i="26"/>
  <c r="M223" i="26"/>
  <c r="L223" i="26"/>
  <c r="K223" i="26"/>
  <c r="V223" i="26" s="1"/>
  <c r="X222" i="26"/>
  <c r="W222" i="26"/>
  <c r="N222" i="26"/>
  <c r="Y222" i="26" s="1"/>
  <c r="M222" i="26"/>
  <c r="L222" i="26"/>
  <c r="K222" i="26"/>
  <c r="V222" i="26" s="1"/>
  <c r="W221" i="26"/>
  <c r="N221" i="26"/>
  <c r="Y221" i="26" s="1"/>
  <c r="M221" i="26"/>
  <c r="X221" i="26" s="1"/>
  <c r="L221" i="26"/>
  <c r="K221" i="26"/>
  <c r="V221" i="26" s="1"/>
  <c r="W220" i="26"/>
  <c r="V220" i="26"/>
  <c r="N220" i="26"/>
  <c r="Y220" i="26" s="1"/>
  <c r="M220" i="26"/>
  <c r="X220" i="26" s="1"/>
  <c r="L220" i="26"/>
  <c r="K220" i="26"/>
  <c r="W219" i="26"/>
  <c r="V219" i="26"/>
  <c r="N219" i="26"/>
  <c r="Y219" i="26" s="1"/>
  <c r="M219" i="26"/>
  <c r="X219" i="26" s="1"/>
  <c r="L219" i="26"/>
  <c r="K219" i="26"/>
  <c r="W218" i="26"/>
  <c r="V218" i="26"/>
  <c r="N218" i="26"/>
  <c r="Y218" i="26" s="1"/>
  <c r="M218" i="26"/>
  <c r="X218" i="26" s="1"/>
  <c r="L218" i="26"/>
  <c r="K218" i="26"/>
  <c r="W217" i="26"/>
  <c r="V217" i="26"/>
  <c r="N217" i="26"/>
  <c r="Y217" i="26" s="1"/>
  <c r="M217" i="26"/>
  <c r="X217" i="26" s="1"/>
  <c r="L217" i="26"/>
  <c r="K217" i="26"/>
  <c r="W216" i="26"/>
  <c r="V216" i="26"/>
  <c r="N216" i="26"/>
  <c r="Y216" i="26" s="1"/>
  <c r="M216" i="26"/>
  <c r="X216" i="26" s="1"/>
  <c r="L216" i="26"/>
  <c r="K216" i="26"/>
  <c r="W215" i="26"/>
  <c r="V215" i="26"/>
  <c r="N215" i="26"/>
  <c r="Y215" i="26" s="1"/>
  <c r="M215" i="26"/>
  <c r="X215" i="26" s="1"/>
  <c r="L215" i="26"/>
  <c r="K215" i="26"/>
  <c r="W214" i="26"/>
  <c r="V214" i="26"/>
  <c r="N214" i="26"/>
  <c r="Y214" i="26" s="1"/>
  <c r="M214" i="26"/>
  <c r="X214" i="26" s="1"/>
  <c r="L214" i="26"/>
  <c r="K214" i="26"/>
  <c r="W213" i="26"/>
  <c r="V213" i="26"/>
  <c r="N213" i="26"/>
  <c r="Y213" i="26" s="1"/>
  <c r="M213" i="26"/>
  <c r="X213" i="26" s="1"/>
  <c r="L213" i="26"/>
  <c r="K213" i="26"/>
  <c r="W212" i="26"/>
  <c r="V212" i="26"/>
  <c r="N212" i="26"/>
  <c r="Y212" i="26" s="1"/>
  <c r="M212" i="26"/>
  <c r="X212" i="26" s="1"/>
  <c r="L212" i="26"/>
  <c r="K212" i="26"/>
  <c r="W211" i="26"/>
  <c r="V211" i="26"/>
  <c r="N211" i="26"/>
  <c r="Y211" i="26" s="1"/>
  <c r="M211" i="26"/>
  <c r="X211" i="26" s="1"/>
  <c r="L211" i="26"/>
  <c r="K211" i="26"/>
  <c r="W210" i="26"/>
  <c r="V210" i="26"/>
  <c r="N210" i="26"/>
  <c r="Y210" i="26" s="1"/>
  <c r="M210" i="26"/>
  <c r="X210" i="26" s="1"/>
  <c r="L210" i="26"/>
  <c r="K210" i="26"/>
  <c r="W209" i="26"/>
  <c r="V209" i="26"/>
  <c r="N209" i="26"/>
  <c r="Y209" i="26" s="1"/>
  <c r="M209" i="26"/>
  <c r="X209" i="26" s="1"/>
  <c r="L209" i="26"/>
  <c r="K209" i="26"/>
  <c r="W208" i="26"/>
  <c r="V208" i="26"/>
  <c r="N208" i="26"/>
  <c r="Y208" i="26" s="1"/>
  <c r="M208" i="26"/>
  <c r="X208" i="26" s="1"/>
  <c r="L208" i="26"/>
  <c r="K208" i="26"/>
  <c r="W207" i="26"/>
  <c r="V207" i="26"/>
  <c r="N207" i="26"/>
  <c r="Y207" i="26" s="1"/>
  <c r="M207" i="26"/>
  <c r="X207" i="26" s="1"/>
  <c r="L207" i="26"/>
  <c r="K207" i="26"/>
  <c r="W206" i="26"/>
  <c r="V206" i="26"/>
  <c r="N206" i="26"/>
  <c r="Y206" i="26" s="1"/>
  <c r="M206" i="26"/>
  <c r="X206" i="26" s="1"/>
  <c r="L206" i="26"/>
  <c r="K206" i="26"/>
  <c r="W205" i="26"/>
  <c r="V205" i="26"/>
  <c r="N205" i="26"/>
  <c r="Y205" i="26" s="1"/>
  <c r="M205" i="26"/>
  <c r="X205" i="26" s="1"/>
  <c r="L205" i="26"/>
  <c r="K205" i="26"/>
  <c r="W204" i="26"/>
  <c r="V204" i="26"/>
  <c r="N204" i="26"/>
  <c r="Y204" i="26" s="1"/>
  <c r="M204" i="26"/>
  <c r="X204" i="26" s="1"/>
  <c r="L204" i="26"/>
  <c r="K204" i="26"/>
  <c r="W203" i="26"/>
  <c r="V203" i="26"/>
  <c r="N203" i="26"/>
  <c r="Y203" i="26" s="1"/>
  <c r="M203" i="26"/>
  <c r="X203" i="26" s="1"/>
  <c r="L203" i="26"/>
  <c r="K203" i="26"/>
  <c r="W202" i="26"/>
  <c r="V202" i="26"/>
  <c r="N202" i="26"/>
  <c r="Y202" i="26" s="1"/>
  <c r="M202" i="26"/>
  <c r="X202" i="26" s="1"/>
  <c r="L202" i="26"/>
  <c r="K202" i="26"/>
  <c r="W201" i="26"/>
  <c r="V201" i="26"/>
  <c r="N201" i="26"/>
  <c r="Y201" i="26" s="1"/>
  <c r="M201" i="26"/>
  <c r="X201" i="26" s="1"/>
  <c r="L201" i="26"/>
  <c r="K201" i="26"/>
  <c r="W200" i="26"/>
  <c r="V200" i="26"/>
  <c r="N200" i="26"/>
  <c r="Y200" i="26" s="1"/>
  <c r="M200" i="26"/>
  <c r="X200" i="26" s="1"/>
  <c r="L200" i="26"/>
  <c r="K200" i="26"/>
  <c r="W199" i="26"/>
  <c r="V199" i="26"/>
  <c r="N199" i="26"/>
  <c r="Y199" i="26" s="1"/>
  <c r="M199" i="26"/>
  <c r="X199" i="26" s="1"/>
  <c r="L199" i="26"/>
  <c r="K199" i="26"/>
  <c r="W198" i="26"/>
  <c r="V198" i="26"/>
  <c r="N198" i="26"/>
  <c r="Y198" i="26" s="1"/>
  <c r="M198" i="26"/>
  <c r="X198" i="26" s="1"/>
  <c r="L198" i="26"/>
  <c r="K198" i="26"/>
  <c r="W197" i="26"/>
  <c r="V197" i="26"/>
  <c r="N197" i="26"/>
  <c r="Y197" i="26" s="1"/>
  <c r="M197" i="26"/>
  <c r="X197" i="26" s="1"/>
  <c r="L197" i="26"/>
  <c r="K197" i="26"/>
  <c r="W196" i="26"/>
  <c r="V196" i="26"/>
  <c r="N196" i="26"/>
  <c r="Y196" i="26" s="1"/>
  <c r="M196" i="26"/>
  <c r="X196" i="26" s="1"/>
  <c r="L196" i="26"/>
  <c r="K196" i="26"/>
  <c r="W195" i="26"/>
  <c r="V195" i="26"/>
  <c r="N195" i="26"/>
  <c r="Y195" i="26" s="1"/>
  <c r="M195" i="26"/>
  <c r="X195" i="26" s="1"/>
  <c r="L195" i="26"/>
  <c r="K195" i="26"/>
  <c r="W194" i="26"/>
  <c r="V194" i="26"/>
  <c r="N194" i="26"/>
  <c r="Y194" i="26" s="1"/>
  <c r="M194" i="26"/>
  <c r="X194" i="26" s="1"/>
  <c r="L194" i="26"/>
  <c r="K194" i="26"/>
  <c r="W193" i="26"/>
  <c r="V193" i="26"/>
  <c r="N193" i="26"/>
  <c r="Y193" i="26" s="1"/>
  <c r="M193" i="26"/>
  <c r="X193" i="26" s="1"/>
  <c r="L193" i="26"/>
  <c r="K193"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AC480" i="26" l="1"/>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50" i="26" s="1"/>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J648" i="26" l="1"/>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H277"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Q289" i="18"/>
  <c r="U345" i="18"/>
  <c r="U329" i="18"/>
  <c r="Q273" i="18"/>
  <c r="N288" i="18"/>
  <c r="R344" i="18"/>
  <c r="SI51" i="19" s="1"/>
  <c r="SI52" i="19" s="1"/>
  <c r="O288" i="18"/>
  <c r="S344" i="18"/>
  <c r="S328" i="18"/>
  <c r="O272" i="18"/>
  <c r="P288" i="18"/>
  <c r="T344" i="18"/>
  <c r="AH153" i="18" l="1"/>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Q118" i="18" a="1"/>
  <c r="Q118"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Q94" i="18" a="1"/>
  <c r="Q94"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R148" i="18" a="1"/>
  <c r="R148" i="18" s="1"/>
  <c r="Q148" i="18" a="1"/>
  <c r="Q148" i="18" s="1"/>
  <c r="V148" i="18" a="1"/>
  <c r="V148" i="18" s="1"/>
  <c r="P148" i="18" a="1"/>
  <c r="P148" i="18" s="1"/>
  <c r="U148" i="18" a="1"/>
  <c r="U148" i="18" s="1"/>
  <c r="O148" i="18" a="1"/>
  <c r="O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U112" i="18" a="1"/>
  <c r="U112" i="18" s="1"/>
  <c r="T112" i="18" a="1"/>
  <c r="T112" i="18" s="1"/>
  <c r="V112" i="18" a="1"/>
  <c r="V112" i="18" s="1"/>
  <c r="Q112" i="18" a="1"/>
  <c r="Q112" i="18" s="1"/>
  <c r="P112" i="18" a="1"/>
  <c r="P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O112" i="18" a="1"/>
  <c r="O112"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U160" i="18" a="1"/>
  <c r="U160"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R96" i="18" a="1"/>
  <c r="R96"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U96" i="18" a="1"/>
  <c r="U96"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R113" i="18" l="1"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8" i="6"/>
  <c r="AK739" i="18"/>
  <c r="AK715" i="18"/>
  <c r="AK691" i="18"/>
  <c r="AG739" i="18"/>
  <c r="AF691" i="18"/>
  <c r="Q315" i="18"/>
  <c r="Q307" i="18"/>
  <c r="P299" i="18"/>
  <c r="N299" i="18"/>
  <c r="J287"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 r="S141" i="26"/>
  <c r="R141" i="26"/>
  <c r="Q141" i="26"/>
  <c r="P141" i="26"/>
  <c r="O141" i="26"/>
  <c r="N141" i="26"/>
  <c r="M141" i="26"/>
  <c r="L141" i="26"/>
  <c r="K141" i="26"/>
  <c r="S141" i="9"/>
  <c r="R141" i="9"/>
  <c r="Q141" i="9"/>
  <c r="P141" i="9"/>
  <c r="O141" i="9"/>
  <c r="N141" i="9"/>
  <c r="M141" i="9"/>
  <c r="L141" i="9"/>
  <c r="K141"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<sst xmlns="http://schemas.openxmlformats.org/spreadsheetml/2006/main" count="7440" uniqueCount="1247">
  <si>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</si>
  <si>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</si>
  <si>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</si>
  <si>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</si>
  <si>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</si>
  <si>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</si>
  <si>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</si>
  <si>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</si>
  <si>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</si>
  <si>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</si>
  <si>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</si>
  <si>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</si>
  <si>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</si>
  <si>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</si>
  <si>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</si>
  <si>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</si>
  <si>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</si>
  <si>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</si>
  <si>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</si>
  <si>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</si>
  <si>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</si>
  <si>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</si>
  <si>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</si>
  <si>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</si>
  <si>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</si>
  <si>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</si>
  <si>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</si>
  <si>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</si>
  <si>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</si>
  <si>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</si>
  <si>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</si>
  <si>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</si>
  <si>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</si>
  <si>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</si>
  <si>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</si>
  <si>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</si>
  <si>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</si>
  <si>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</si>
  <si>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</si>
  <si>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</si>
  <si>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</si>
  <si>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</si>
  <si>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</si>
  <si>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</si>
  <si>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</si>
  <si>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</si>
  <si>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</si>
  <si>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</si>
  <si>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</si>
  <si>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</si>
  <si>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</si>
  <si>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</si>
  <si>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</si>
  <si>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</si>
  <si>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</si>
  <si>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</si>
  <si>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</si>
  <si>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</si>
  <si>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</si>
  <si>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</si>
  <si>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</si>
  <si>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</si>
  <si>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</si>
  <si>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</si>
  <si>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</si>
  <si>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</si>
  <si>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</si>
  <si>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</si>
  <si>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</si>
  <si>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</si>
  <si>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</si>
  <si>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</si>
  <si>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</si>
  <si>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</si>
  <si>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</si>
  <si>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</si>
  <si>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</si>
  <si>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</si>
  <si>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</si>
  <si>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</si>
  <si>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</si>
  <si>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</si>
  <si>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</si>
  <si>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</si>
  <si>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</si>
  <si>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</si>
  <si>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</si>
  <si>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</si>
  <si>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</si>
  <si>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</si>
  <si>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</si>
  <si>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</si>
  <si>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</si>
  <si>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</si>
  <si>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</si>
  <si>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</si>
  <si>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</si>
  <si>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</si>
  <si>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</si>
  <si>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</si>
  <si>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</si>
  <si>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</si>
  <si>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</si>
  <si>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</si>
  <si>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</si>
  <si>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</si>
  <si>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</si>
  <si>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</si>
  <si>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</si>
  <si>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</si>
  <si>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</si>
  <si>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</si>
  <si>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</si>
  <si>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</si>
  <si>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</si>
  <si>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</si>
  <si>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</si>
  <si>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</si>
  <si>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</si>
  <si>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</si>
  <si>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</si>
  <si>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</si>
  <si>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</si>
  <si>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</si>
  <si>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</si>
  <si>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</si>
  <si>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</si>
  <si>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</si>
  <si>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</si>
  <si>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</si>
  <si>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</si>
  <si>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</si>
  <si>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</si>
  <si>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</si>
  <si>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</si>
  <si>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</si>
  <si>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</si>
  <si>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</si>
  <si>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</si>
  <si>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</si>
  <si>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</si>
  <si>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</si>
  <si>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</si>
  <si>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</si>
  <si>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</si>
  <si>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</si>
  <si>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</si>
  <si>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</si>
  <si>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</si>
  <si>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</si>
  <si>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</si>
  <si>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</si>
  <si>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</si>
  <si>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</si>
  <si>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</si>
  <si>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</si>
  <si>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</si>
  <si>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</si>
  <si>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</si>
  <si>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</si>
  <si>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</si>
  <si>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</si>
  <si>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</si>
  <si>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</si>
  <si>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</si>
  <si>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</si>
  <si>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</si>
  <si>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</si>
  <si>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</si>
  <si>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</si>
  <si>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</si>
  <si>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</si>
  <si>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</si>
  <si>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</si>
  <si>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</si>
  <si>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</si>
  <si>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</si>
  <si>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</si>
  <si>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</si>
  <si>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</si>
  <si>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</si>
  <si>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</si>
  <si>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</si>
  <si>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</si>
  <si>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</si>
  <si>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</si>
  <si>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</si>
  <si>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</si>
  <si>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</si>
  <si>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</si>
  <si>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</si>
  <si>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</si>
  <si>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</si>
  <si>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</si>
  <si>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</si>
  <si>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</si>
  <si>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</si>
  <si>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</si>
  <si>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</si>
  <si>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</si>
  <si>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</si>
  <si>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</si>
  <si>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</si>
  <si>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</si>
  <si>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</si>
  <si>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</si>
  <si>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</si>
  <si>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</si>
  <si>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</si>
  <si>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</si>
  <si>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</si>
  <si>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</si>
  <si>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</si>
  <si>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</si>
  <si>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</si>
  <si>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</si>
  <si>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</si>
  <si>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</si>
  <si>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</si>
  <si>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</si>
  <si>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</si>
  <si>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</si>
  <si>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</si>
  <si>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</si>
  <si>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</si>
  <si>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</si>
  <si>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</si>
  <si>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</si>
  <si>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</si>
  <si>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</si>
  <si>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</si>
  <si>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</si>
  <si>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</si>
  <si>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</si>
  <si>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</si>
  <si>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</si>
  <si>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</si>
  <si>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</si>
  <si>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</si>
  <si>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</si>
  <si>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</si>
  <si>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</si>
  <si>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</si>
  <si>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</si>
  <si>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</si>
  <si>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</si>
  <si>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</si>
  <si>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</si>
  <si>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</si>
  <si>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</si>
  <si>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</si>
  <si>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</si>
  <si>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</si>
  <si>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</si>
  <si>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</si>
  <si>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</si>
  <si>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</si>
  <si>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</si>
  <si>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</si>
  <si>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</si>
  <si>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</si>
  <si>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</si>
  <si>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</si>
  <si>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</si>
  <si>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</si>
  <si>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</si>
  <si>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</si>
  <si>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</si>
  <si>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</si>
  <si>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</si>
  <si>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</si>
  <si>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</si>
  <si>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</si>
  <si>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</si>
  <si>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</si>
  <si>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</si>
  <si>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</si>
  <si>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</si>
  <si>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</si>
  <si>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</si>
  <si>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</si>
  <si>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</si>
  <si>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</si>
  <si>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</si>
  <si>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</si>
  <si>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</si>
  <si>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</si>
  <si>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</si>
  <si>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</si>
  <si>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</si>
  <si>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</si>
  <si>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</si>
  <si>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</si>
  <si>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</si>
  <si>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</si>
  <si>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</si>
  <si>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</si>
  <si>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</si>
  <si>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</si>
  <si>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</si>
  <si>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</si>
  <si>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</si>
  <si>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</si>
  <si>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</si>
  <si>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</si>
  <si>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</si>
  <si>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</si>
  <si>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</si>
  <si>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</si>
  <si>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</si>
  <si>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</si>
  <si>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</si>
  <si>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</si>
  <si>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</si>
  <si>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</si>
  <si>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</si>
  <si>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</si>
  <si>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</si>
  <si>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</si>
  <si>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</si>
  <si>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</si>
  <si>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</si>
  <si>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</si>
  <si>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</si>
  <si>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</si>
  <si>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</si>
  <si>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</si>
  <si>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</si>
  <si>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</si>
  <si>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</si>
  <si>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</si>
  <si>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</si>
  <si>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</si>
  <si>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</si>
  <si>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</si>
  <si>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</si>
  <si>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</si>
  <si>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</si>
  <si>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</si>
  <si>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</si>
  <si>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</si>
  <si>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</si>
  <si>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</si>
  <si>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</si>
  <si>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</si>
  <si>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</si>
  <si>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</si>
  <si>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</si>
  <si>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</si>
  <si>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</si>
  <si>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</si>
  <si>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</si>
  <si>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</si>
  <si>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</si>
  <si>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</si>
  <si>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</si>
  <si>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</si>
  <si>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</si>
  <si>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</si>
  <si>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</si>
  <si>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</si>
  <si>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</si>
  <si>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</si>
  <si>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</si>
  <si>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</si>
  <si>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</si>
  <si>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</si>
  <si>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</si>
  <si>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</si>
  <si>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</si>
  <si>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</si>
  <si>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</si>
  <si>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</si>
  <si>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</si>
  <si>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</si>
  <si>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</si>
  <si>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</si>
  <si>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</si>
  <si>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</si>
  <si>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</si>
  <si>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</si>
  <si>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</si>
  <si>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</si>
  <si>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</si>
  <si>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</si>
  <si>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</si>
  <si>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</si>
  <si>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</si>
  <si>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</si>
  <si>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</si>
  <si>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</si>
  <si>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</si>
  <si>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</si>
  <si>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</si>
  <si>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</si>
  <si>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</si>
  <si>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</si>
  <si>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</si>
  <si>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</si>
  <si>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</si>
  <si>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</si>
  <si>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</si>
  <si>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</si>
  <si>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</si>
  <si>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</si>
  <si>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</si>
  <si>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</si>
  <si>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</si>
  <si>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</si>
  <si>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</si>
  <si>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</si>
  <si>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</si>
  <si>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</si>
  <si>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</si>
  <si>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</si>
  <si>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</si>
  <si>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</si>
  <si>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</si>
  <si>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</si>
  <si>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</si>
  <si>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</si>
  <si>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</si>
  <si>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</si>
  <si>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</si>
  <si>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</si>
  <si>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</si>
  <si>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</si>
  <si>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</si>
  <si>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</si>
  <si>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</si>
  <si>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</si>
  <si>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</si>
  <si>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</si>
  <si>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</si>
  <si>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</si>
  <si>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</si>
  <si>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</si>
  <si>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</si>
  <si>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</si>
  <si>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</si>
  <si>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</si>
  <si>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</si>
  <si>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</si>
  <si>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</si>
  <si>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</si>
  <si>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</si>
  <si>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</si>
  <si>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</si>
  <si>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</si>
  <si>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</si>
  <si>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</si>
  <si>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</si>
  <si>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</si>
  <si>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</si>
  <si>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</si>
  <si>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</si>
  <si>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</si>
  <si>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</si>
  <si>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</si>
  <si>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</si>
  <si>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</si>
  <si>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</si>
  <si>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</si>
  <si>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</si>
  <si>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</si>
  <si>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</si>
  <si>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</si>
  <si>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</si>
  <si>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</si>
  <si>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</si>
  <si>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</si>
  <si>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</si>
  <si>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</si>
  <si>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</si>
  <si>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</si>
  <si>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</si>
  <si>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</si>
  <si>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</si>
  <si>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</si>
  <si>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</si>
  <si>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</si>
  <si>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</si>
  <si>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</si>
  <si>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</si>
  <si>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</si>
  <si>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</si>
  <si>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</si>
  <si>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</si>
  <si>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</si>
  <si>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</si>
  <si>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</si>
  <si>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</si>
  <si>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</si>
  <si>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</si>
  <si>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</si>
  <si>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</si>
  <si>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</si>
  <si>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</si>
  <si>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</si>
  <si>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</si>
  <si>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</si>
  <si>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</si>
  <si>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</si>
  <si>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</si>
  <si>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</si>
  <si>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</si>
  <si>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</si>
  <si>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</si>
  <si>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</si>
  <si>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</si>
  <si>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</si>
  <si>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</si>
  <si>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</si>
  <si>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</si>
  <si>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</si>
  <si>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</si>
  <si>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</si>
  <si>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</si>
  <si>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</si>
  <si>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</si>
  <si>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</si>
  <si>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</si>
  <si>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</si>
  <si>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</si>
  <si>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</si>
  <si>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</si>
  <si>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</si>
  <si>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</si>
  <si>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</si>
  <si>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</si>
  <si>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</si>
  <si>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</si>
  <si>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</si>
  <si>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</si>
  <si>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</si>
  <si>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</si>
  <si>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</si>
  <si>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</si>
  <si>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</si>
  <si>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</si>
  <si>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</si>
  <si>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</si>
  <si>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</si>
  <si>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</si>
  <si>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</si>
  <si>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</si>
  <si>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</si>
  <si>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</si>
  <si>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</si>
  <si>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</si>
  <si>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</si>
  <si>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</si>
  <si>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</si>
  <si>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</si>
  <si>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</si>
  <si>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</si>
  <si>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</si>
  <si>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</si>
  <si>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</si>
  <si>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</si>
  <si>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</si>
  <si>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</si>
  <si>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</si>
  <si>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</si>
  <si>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</si>
  <si>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</si>
  <si>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</si>
  <si>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</si>
  <si>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</si>
  <si>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</si>
  <si>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</si>
  <si>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</si>
  <si>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</si>
  <si>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</si>
  <si>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</si>
  <si>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</si>
  <si>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</si>
  <si>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</si>
  <si>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</si>
  <si>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</si>
  <si>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</si>
  <si>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</si>
  <si>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</si>
  <si>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</si>
  <si>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</si>
  <si>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</si>
  <si>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</si>
  <si>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</si>
  <si>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</si>
  <si>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</si>
  <si>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</si>
  <si>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</si>
  <si>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</si>
  <si>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</si>
  <si>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</si>
  <si>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</si>
  <si>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</si>
  <si>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</si>
  <si>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</si>
  <si>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</si>
  <si>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</si>
  <si>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</si>
  <si>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</si>
  <si>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</si>
  <si>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</si>
  <si>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</si>
  <si>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</si>
  <si>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</si>
  <si>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</si>
  <si>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</si>
  <si>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</si>
  <si>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</si>
  <si>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</si>
  <si>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</si>
  <si>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</si>
  <si>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</si>
  <si>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</si>
  <si>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</si>
  <si>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</si>
  <si>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</si>
  <si>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</si>
  <si>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</si>
  <si>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</si>
  <si>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</si>
  <si>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</si>
  <si>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</si>
  <si>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</si>
  <si>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</si>
  <si>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</si>
  <si>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</si>
  <si>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</si>
  <si>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</si>
  <si>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</si>
  <si>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</si>
  <si>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</si>
  <si>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</si>
  <si>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</si>
  <si>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</si>
  <si>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</si>
  <si>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</si>
  <si>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</si>
  <si>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</si>
  <si>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</si>
  <si>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</si>
  <si>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</si>
  <si>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</si>
  <si>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</si>
  <si>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</si>
  <si>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</si>
  <si>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</si>
  <si>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</si>
  <si>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</si>
  <si>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</si>
  <si>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</si>
  <si>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</si>
  <si>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</si>
  <si>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</si>
  <si>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</si>
  <si>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</si>
  <si>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</si>
  <si>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</si>
  <si>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</si>
  <si>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</si>
  <si>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</si>
  <si>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</si>
  <si>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</si>
  <si>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</si>
  <si>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</si>
  <si>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</si>
  <si>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</si>
  <si>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</si>
  <si>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</si>
  <si>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</si>
  <si>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</si>
  <si>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</si>
  <si>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</si>
  <si>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</si>
  <si>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</si>
  <si>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</si>
  <si>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</si>
  <si>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</si>
  <si>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</si>
  <si>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</si>
  <si>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</si>
  <si>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</si>
  <si>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</si>
  <si>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</si>
  <si>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</si>
  <si>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</si>
  <si>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</si>
  <si>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</si>
  <si>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</si>
  <si>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</si>
  <si>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</si>
  <si>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</si>
  <si>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</si>
  <si>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</si>
  <si>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</si>
  <si>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</si>
  <si>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</si>
  <si>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</si>
  <si>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</si>
  <si>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</si>
  <si>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</si>
  <si>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</si>
  <si>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</si>
  <si>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</si>
  <si>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</si>
  <si>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</si>
  <si>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</si>
  <si>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</si>
  <si>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</si>
  <si>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</si>
  <si>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</si>
  <si>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</si>
  <si>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</si>
  <si>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</si>
  <si>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</si>
  <si>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</si>
  <si>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</si>
  <si>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</si>
  <si>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</si>
  <si>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</si>
  <si>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</si>
  <si>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</si>
  <si>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</si>
  <si>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</si>
  <si>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</si>
  <si>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</si>
  <si>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</si>
  <si>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</si>
  <si>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</si>
  <si>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</si>
  <si>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</si>
  <si>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</si>
  <si>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</si>
  <si>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</si>
  <si>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</si>
  <si>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</si>
  <si>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</si>
  <si>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</si>
  <si>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</si>
  <si>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</si>
  <si>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</si>
  <si>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</si>
  <si>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</si>
  <si>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</si>
  <si>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</si>
  <si>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</si>
  <si>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</si>
  <si>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</si>
  <si>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</si>
  <si>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</si>
  <si>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</si>
  <si>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</si>
  <si>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</si>
  <si>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</si>
  <si>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</si>
  <si>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</si>
  <si>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</si>
  <si>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</si>
  <si>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</si>
  <si>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</si>
  <si>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</si>
  <si>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</si>
  <si>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</si>
  <si>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</si>
  <si>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</si>
  <si>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</si>
  <si>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</si>
  <si>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</si>
  <si>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</si>
  <si>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</si>
  <si>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</si>
  <si>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</si>
  <si>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</si>
  <si>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</si>
  <si>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</si>
  <si>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</si>
  <si>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</si>
  <si>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</si>
  <si>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</si>
  <si>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</si>
  <si>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</si>
  <si>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</si>
  <si>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</si>
  <si>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</si>
  <si>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</si>
  <si>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</si>
  <si>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</si>
  <si>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</si>
  <si>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</si>
  <si>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</si>
  <si>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</si>
  <si>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</si>
  <si>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</si>
  <si>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</si>
  <si>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</si>
  <si>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</si>
  <si>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</si>
  <si>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</si>
  <si>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</si>
  <si>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</si>
  <si>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</si>
  <si>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</si>
  <si>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</si>
  <si>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</si>
  <si>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</si>
  <si>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</si>
  <si>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</si>
  <si>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</si>
  <si>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</si>
  <si>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</si>
  <si>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</si>
  <si>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</si>
  <si>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</si>
  <si>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</si>
  <si>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</si>
  <si>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</si>
  <si>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</si>
  <si>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</si>
  <si>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</si>
  <si>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</si>
  <si>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</si>
  <si>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</si>
  <si>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</si>
  <si>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</si>
  <si>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</si>
  <si>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</si>
  <si>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</si>
  <si>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</si>
  <si>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</si>
  <si>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</si>
  <si>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</si>
  <si>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</si>
  <si>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</si>
  <si>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</si>
  <si>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</si>
  <si>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</si>
  <si>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</si>
  <si>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</si>
  <si>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</si>
  <si>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</si>
  <si>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</si>
  <si>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</si>
  <si>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</si>
  <si>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</si>
  <si>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</si>
  <si>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</si>
  <si>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</si>
  <si>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</si>
  <si>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</si>
  <si>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</si>
  <si>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</si>
  <si>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</si>
  <si>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</si>
  <si>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</si>
  <si>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</si>
  <si>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</si>
  <si>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</si>
  <si>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</si>
  <si>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</si>
  <si>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</si>
  <si>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</si>
  <si>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</si>
  <si>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</si>
  <si>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</si>
  <si>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</si>
  <si>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</si>
  <si>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</si>
  <si>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</si>
  <si>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</si>
  <si>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</si>
  <si>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</si>
  <si>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</si>
  <si>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</si>
  <si>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</si>
  <si>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</si>
  <si>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</si>
  <si>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</si>
  <si>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</si>
  <si>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</si>
  <si>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</si>
  <si>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</si>
  <si>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</si>
  <si>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</si>
  <si>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</si>
  <si>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</si>
  <si>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</si>
  <si>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</si>
  <si>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</si>
  <si>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</si>
  <si>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</si>
  <si>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</si>
  <si>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</si>
  <si>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</si>
  <si>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</si>
  <si>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</si>
  <si>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</si>
  <si>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</si>
  <si>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</si>
  <si>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</si>
  <si>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</si>
  <si>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</si>
  <si>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</si>
  <si>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</si>
  <si>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</si>
  <si>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</si>
  <si>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</si>
  <si>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</si>
  <si>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</si>
  <si>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</si>
  <si>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</si>
  <si>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</si>
  <si>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</si>
  <si>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</si>
  <si>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</si>
  <si>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</si>
  <si>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</si>
  <si>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</si>
  <si>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</si>
  <si>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</si>
  <si>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</si>
  <si>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</si>
  <si>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</si>
  <si>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</si>
  <si>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</si>
  <si>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</si>
  <si>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</si>
  <si>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</si>
  <si>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</si>
  <si>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</si>
  <si>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</si>
  <si>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</si>
  <si>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</si>
  <si>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</si>
  <si>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</si>
  <si>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</si>
  <si>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</si>
  <si>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</si>
  <si>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</si>
  <si>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</si>
  <si>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</si>
  <si>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</si>
  <si>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</si>
  <si>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</si>
  <si>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</si>
  <si>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</si>
  <si>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</si>
  <si>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</si>
  <si>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</si>
  <si>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</si>
  <si>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</si>
  <si>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</si>
  <si>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</si>
  <si>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</si>
  <si>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</si>
  <si>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</si>
  <si>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</si>
  <si>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</si>
  <si>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</si>
  <si>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</si>
  <si>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</si>
  <si>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</si>
  <si>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</si>
  <si>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</si>
  <si>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</si>
  <si>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</si>
  <si>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</si>
  <si>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</si>
  <si>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</si>
  <si>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</si>
  <si>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</si>
  <si>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</si>
  <si>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</si>
  <si>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</si>
  <si>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</si>
  <si>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</si>
  <si>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</si>
  <si>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</si>
  <si>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</si>
  <si>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</si>
  <si>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</si>
  <si>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</si>
  <si>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</si>
  <si>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</si>
  <si>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</si>
  <si>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</si>
  <si>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</si>
  <si>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</si>
  <si>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</si>
  <si>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</si>
  <si>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</si>
  <si>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</si>
  <si>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</si>
  <si>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</si>
  <si>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</si>
  <si>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</si>
  <si>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</si>
  <si>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</si>
  <si>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</si>
  <si>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</si>
  <si>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</si>
  <si>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</si>
  <si>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</si>
  <si>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</si>
  <si>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</si>
  <si>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</si>
  <si>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</si>
  <si>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</si>
  <si>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</si>
  <si>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</si>
  <si>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</si>
  <si>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</si>
  <si>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</si>
  <si>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</si>
  <si>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</si>
  <si>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</si>
  <si>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</si>
  <si>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</si>
  <si>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</si>
  <si>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</si>
  <si>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</si>
  <si>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</si>
  <si>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</si>
  <si>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</si>
  <si>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</si>
  <si>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</si>
  <si>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</si>
  <si>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</si>
  <si>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</si>
  <si>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</si>
  <si>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</si>
  <si>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</si>
  <si>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</si>
  <si>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</si>
  <si>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</si>
  <si>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</si>
  <si>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</si>
  <si>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</si>
  <si>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</si>
  <si>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</si>
  <si>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</si>
  <si>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</si>
  <si>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</si>
  <si>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</si>
  <si>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</si>
  <si>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</si>
  <si>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</si>
  <si>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</si>
  <si>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</si>
  <si>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</si>
  <si>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</si>
  <si>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</si>
  <si>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</si>
  <si>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</si>
  <si>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</si>
  <si>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</si>
  <si>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</si>
  <si>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</si>
  <si>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</si>
  <si>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</si>
  <si>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</si>
  <si>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</si>
  <si>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</si>
  <si>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</si>
  <si>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</si>
  <si>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</si>
  <si>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</si>
  <si>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</si>
  <si>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</si>
  <si>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</si>
  <si>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</si>
  <si>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</si>
  <si>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</si>
  <si>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</si>
  <si>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</si>
  <si>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</si>
  <si>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</si>
  <si>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</si>
  <si>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</si>
  <si>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</si>
  <si>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</si>
  <si>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</si>
  <si>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</si>
  <si>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</si>
  <si>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</si>
  <si>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</si>
  <si>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</si>
  <si>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</si>
  <si>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</si>
  <si>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</si>
  <si>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</si>
  <si>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</si>
  <si>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</si>
  <si>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</si>
  <si>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</si>
  <si>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</si>
  <si>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</si>
  <si>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</si>
  <si>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</si>
  <si>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</si>
  <si>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</si>
  <si>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</si>
  <si>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</si>
  <si>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</si>
  <si>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</si>
  <si>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</si>
  <si>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</si>
  <si>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</si>
  <si>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</si>
  <si>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</si>
  <si>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</si>
  <si>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</si>
  <si>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</si>
  <si>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</si>
  <si>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</si>
  <si>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</si>
  <si>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</si>
  <si>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</si>
  <si>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</si>
  <si>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</si>
  <si>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</si>
  <si>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</si>
  <si>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</si>
  <si>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</si>
  <si>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</si>
  <si>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</si>
  <si>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</si>
  <si>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</si>
  <si>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</si>
  <si>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</si>
  <si>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</si>
  <si>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</si>
  <si>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</si>
  <si>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</si>
  <si>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</si>
  <si>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</si>
  <si>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</si>
  <si>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</si>
  <si>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</si>
  <si>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</si>
  <si>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</si>
  <si>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</si>
  <si>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</si>
  <si>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</si>
  <si>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</si>
  <si>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</si>
  <si>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</si>
  <si>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</si>
  <si>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</si>
  <si>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</si>
  <si>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</si>
  <si>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</si>
  <si>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</si>
  <si>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</si>
  <si>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</si>
  <si>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</si>
  <si>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</si>
  <si>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</si>
  <si>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</si>
  <si>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</si>
  <si>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</si>
  <si>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</si>
  <si>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</si>
  <si>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</si>
  <si>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</si>
  <si>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</si>
  <si>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</si>
  <si>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</si>
  <si>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</si>
  <si>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</si>
  <si>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</si>
  <si>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</si>
  <si>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</si>
  <si>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</si>
  <si>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</si>
  <si>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</si>
  <si>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</si>
  <si>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</si>
  <si>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</si>
  <si>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</si>
  <si>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</si>
  <si>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</si>
  <si>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</si>
  <si>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</si>
  <si>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</si>
  <si>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</si>
  <si>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</si>
  <si>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</si>
  <si>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</si>
  <si>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</si>
  <si>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</si>
  <si>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</si>
  <si>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</si>
  <si>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</si>
  <si>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</si>
  <si>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</si>
  <si>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</si>
  <si>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</si>
  <si>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</si>
  <si>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</si>
  <si>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</si>
  <si>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</si>
  <si>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</si>
  <si>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</si>
  <si>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</si>
  <si>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</si>
  <si>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</si>
  <si>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</si>
  <si>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</si>
  <si>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</si>
  <si>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</si>
  <si>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</si>
  <si>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</si>
  <si>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</si>
  <si>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</si>
  <si>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</si>
  <si>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</si>
  <si>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</si>
  <si>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</si>
  <si>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</si>
  <si>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</si>
  <si>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</si>
  <si>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</si>
  <si>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</si>
  <si>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</si>
  <si>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</si>
  <si>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</si>
  <si>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</si>
  <si>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</si>
  <si>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</si>
  <si>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</si>
  <si>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</si>
  <si>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</si>
  <si>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</si>
  <si>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</si>
  <si>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</si>
  <si>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</si>
  <si>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</si>
  <si>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</si>
  <si>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</si>
  <si>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</si>
  <si>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</si>
  <si>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Chill adjustment</t>
  </si>
  <si>
    <t>+/- kJ/m2/hr</t>
  </si>
  <si>
    <t>The variation below and above the average for sheltered and exposed paddocks.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</si>
</sst>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1" fillId="26" borderId="28" xfId="19" quotePrefix="1" applyFont="1" applyAlignment="1">
      <alignment horizontal="center" vertical="top"/>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1181</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1181</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1239</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1184</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1236</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1"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2"/>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1170</v>
      </c>
      <c r="I61" s="290" t="s">
        <v>336</v>
      </c>
      <c r="J61" s="290" t="s">
        <v>333</v>
      </c>
      <c r="M61" s="291"/>
      <c r="N61" s="291" t="s">
        <v>1170</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723" zoomScale="80" zoomScaleNormal="80" workbookViewId="0">
      <selection activeCell="P658" sqref="P658:R65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1239</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5" t="s">
        <v>369</v>
      </c>
      <c r="I115" s="1175"/>
      <c r="J115" s="1175"/>
      <c r="K115" s="305"/>
      <c r="L115" s="317"/>
      <c r="M115" s="1174" t="s">
        <v>281</v>
      </c>
      <c r="N115" s="1174"/>
      <c r="O115" s="1174"/>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1239</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1239</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1237</v>
      </c>
      <c r="I229" s="946" t="s">
        <v>1237</v>
      </c>
      <c r="J229" s="946" t="s">
        <v>1237</v>
      </c>
      <c r="K229" s="946" t="s">
        <v>1237</v>
      </c>
      <c r="L229" s="946" t="s">
        <v>1237</v>
      </c>
      <c r="M229" s="947" t="s">
        <v>1181</v>
      </c>
      <c r="N229" s="697" t="b">
        <f>AND(COUNTIF(G231:$G$265,G229))</f>
        <v>0</v>
      </c>
      <c r="O229" s="712" t="s">
        <v>1238</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1157</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4000*0.8</f>
        <v>3200</v>
      </c>
      <c r="I277" s="953">
        <f t="shared" si="38"/>
        <v>3840</v>
      </c>
      <c r="J277" s="953">
        <f t="shared" si="35"/>
        <v>3200</v>
      </c>
      <c r="K277" s="953">
        <f t="shared" si="35"/>
        <v>3904</v>
      </c>
      <c r="L277" s="953">
        <f t="shared" si="35"/>
        <v>2784</v>
      </c>
      <c r="M277" s="953">
        <f t="shared" si="35"/>
        <v>3360</v>
      </c>
      <c r="N277" s="953">
        <f t="shared" si="35"/>
        <v>2656</v>
      </c>
      <c r="O277" s="953">
        <f t="shared" si="35"/>
        <v>3040</v>
      </c>
      <c r="P277" s="953">
        <f t="shared" si="35"/>
        <v>2080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3200</v>
      </c>
      <c r="V277" s="1015">
        <f>IF($S277,I277/VLOOKUP($M234,CropResidue!$H$94:$L$110,5,FALSE)/VLOOKUP($M234,CropResidue!$H$94:$L$110,4,FALSE)/VLOOKUP($M234,CropResidue!$H$94:$L$110,2,FALSE)*VLOOKUP($M234,CropResidue!$G$153:$H$169,2,FALSE),Crop!I277)</f>
        <v>3840</v>
      </c>
      <c r="W277" s="1015">
        <f>IF($S277,J277/VLOOKUP($M234,CropResidue!$H$94:$L$110,5,FALSE)/VLOOKUP($M234,CropResidue!$H$94:$L$110,4,FALSE)/VLOOKUP($M234,CropResidue!$H$94:$L$110,2,FALSE)*VLOOKUP($M234,CropResidue!$G$153:$H$169,2,FALSE),Crop!J277)</f>
        <v>3200</v>
      </c>
      <c r="X277" s="1015">
        <f>IF($S277,K277/VLOOKUP($M234,CropResidue!$H$94:$L$110,5,FALSE)/VLOOKUP($M234,CropResidue!$H$94:$L$110,4,FALSE)/VLOOKUP($M234,CropResidue!$H$94:$L$110,2,FALSE)*VLOOKUP($M234,CropResidue!$G$153:$H$169,2,FALSE),Crop!K277)</f>
        <v>3904</v>
      </c>
      <c r="Y277" s="1015">
        <f>IF($S277,L277/VLOOKUP($M234,CropResidue!$H$94:$L$110,5,FALSE)/VLOOKUP($M234,CropResidue!$H$94:$L$110,4,FALSE)/VLOOKUP($M234,CropResidue!$H$94:$L$110,2,FALSE)*VLOOKUP($M234,CropResidue!$G$153:$H$169,2,FALSE),Crop!L277)</f>
        <v>2784</v>
      </c>
      <c r="Z277" s="1015">
        <f>IF($S277,M277/VLOOKUP($M234,CropResidue!$H$94:$L$110,5,FALSE)/VLOOKUP($M234,CropResidue!$H$94:$L$110,4,FALSE)/VLOOKUP($M234,CropResidue!$H$94:$L$110,2,FALSE)*VLOOKUP($M234,CropResidue!$G$153:$H$169,2,FALSE),Crop!M277)</f>
        <v>3360</v>
      </c>
      <c r="AA277" s="1015">
        <f>IF($S277,N277/VLOOKUP($M234,CropResidue!$H$94:$L$110,5,FALSE)/VLOOKUP($M234,CropResidue!$H$94:$L$110,4,FALSE)/VLOOKUP($M234,CropResidue!$H$94:$L$110,2,FALSE)*VLOOKUP($M234,CropResidue!$G$153:$H$169,2,FALSE),Crop!N277)</f>
        <v>2656</v>
      </c>
      <c r="AB277" s="1015">
        <f>IF($S277,O277/VLOOKUP($M234,CropResidue!$H$94:$L$110,5,FALSE)/VLOOKUP($M234,CropResidue!$H$94:$L$110,4,FALSE)/VLOOKUP($M234,CropResidue!$H$94:$L$110,2,FALSE)*VLOOKUP($M234,CropResidue!$G$153:$H$169,2,FALSE),Crop!O277)</f>
        <v>3040</v>
      </c>
      <c r="AC277" s="1015">
        <f>IF($S277,P277/VLOOKUP($M234,CropResidue!$H$94:$L$110,5,FALSE)/VLOOKUP($M234,CropResidue!$H$94:$L$110,4,FALSE)/VLOOKUP($M234,CropResidue!$H$94:$L$110,2,FALSE)*VLOOKUP($M234,CropResidue!$G$153:$H$169,2,FALSE),Crop!P277)</f>
        <v>2080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1158</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1159</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1151</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1152</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1153</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1151</v>
      </c>
      <c r="I366" s="76" t="s">
        <v>1152</v>
      </c>
      <c r="J366" s="697" t="s">
        <v>1153</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1159</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1156</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1159</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1156</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1239</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1239</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1155</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1156</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1154</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1239</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1239</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3"/>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3"/>
      <c r="I657" s="18"/>
      <c r="J657" s="1176" t="s">
        <v>1082</v>
      </c>
      <c r="K657" s="1177"/>
      <c r="L657" s="1177"/>
      <c r="M657" s="1177"/>
      <c r="N657" s="1177"/>
      <c r="O657" s="1177"/>
      <c r="P657" s="1177"/>
      <c r="Q657" s="1177"/>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3"/>
      <c r="I658" s="18"/>
      <c r="J658" s="251" t="s">
        <v>404</v>
      </c>
      <c r="K658" s="251" t="s">
        <v>59</v>
      </c>
      <c r="L658" s="251" t="s">
        <v>60</v>
      </c>
      <c r="M658" s="251" t="s">
        <v>61</v>
      </c>
      <c r="N658" s="251" t="s">
        <v>62</v>
      </c>
      <c r="O658" s="251" t="s">
        <v>909</v>
      </c>
      <c r="P658" s="251" t="s">
        <v>910</v>
      </c>
      <c r="Q658" s="735" t="s">
        <v>911</v>
      </c>
      <c r="R658" s="735" t="s">
        <v>1239</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1239</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1165</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1240</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2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5">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5">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3">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5">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5">
      <c r="A5" s="1055"/>
      <c r="B5" s="1060"/>
      <c r="C5" s="1065"/>
      <c r="D5" s="1065">
        <v>661.25</v>
      </c>
      <c r="E5" s="1065" t="s">
        <v>1</v>
      </c>
      <c r="F5" s="1066"/>
      <c r="G5" s="1067" t="s">
        <v>1177</v>
      </c>
      <c r="H5" s="1068"/>
      <c r="I5" s="1068"/>
      <c r="J5" s="1068"/>
      <c r="K5" s="1068"/>
      <c r="L5" s="1068"/>
      <c r="M5" s="1068"/>
      <c r="N5" s="1068"/>
      <c r="O5" s="1068"/>
      <c r="P5" s="1068"/>
      <c r="Q5" s="1068"/>
      <c r="R5" s="1068"/>
      <c r="S5" s="1068"/>
      <c r="T5" s="1069"/>
      <c r="U5" s="1070"/>
      <c r="V5" s="1071"/>
      <c r="W5" s="1072"/>
      <c r="X5" s="1073"/>
      <c r="Y5" s="1064"/>
    </row>
    <row r="6" spans="1:25" ht="12.95" customHeight="1" x14ac:dyDescent="0.25">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5">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5">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5">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5">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5">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5">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5">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5">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5">
      <c r="A15" s="1055"/>
      <c r="B15" s="1060"/>
      <c r="C15" s="1096"/>
      <c r="D15" s="1096"/>
      <c r="E15" s="1096"/>
      <c r="F15" s="1097"/>
      <c r="G15" s="1102" t="s">
        <v>1178</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5">
      <c r="A16" s="1055"/>
      <c r="B16" s="1060"/>
      <c r="C16" s="1096"/>
      <c r="D16" s="1096"/>
      <c r="E16" s="1096"/>
      <c r="F16" s="1106"/>
      <c r="G16" s="1102" t="s">
        <v>1179</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5">
      <c r="A17" s="1055"/>
      <c r="B17" s="1060"/>
      <c r="C17" s="1096"/>
      <c r="D17" s="1096"/>
      <c r="E17" s="1096"/>
      <c r="F17" s="1106"/>
      <c r="G17" s="1102" t="s">
        <v>1180</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5">
      <c r="A18" s="1055"/>
      <c r="B18" s="1060"/>
      <c r="C18" s="1096"/>
      <c r="D18" s="1096"/>
      <c r="E18" s="1096"/>
      <c r="F18" s="1106"/>
      <c r="G18" s="1102" t="s">
        <v>352</v>
      </c>
      <c r="H18" s="1102"/>
      <c r="I18" s="1102"/>
      <c r="J18" s="1108" t="s">
        <v>1181</v>
      </c>
      <c r="K18" s="1104"/>
      <c r="L18" s="1104"/>
      <c r="M18" s="1104"/>
      <c r="N18" s="1104"/>
      <c r="O18" s="1104"/>
      <c r="P18" s="1104"/>
      <c r="Q18" s="1104"/>
      <c r="R18" s="1104"/>
      <c r="S18" s="1104"/>
      <c r="T18" s="1104"/>
      <c r="U18" s="1104"/>
      <c r="V18" s="1104"/>
      <c r="W18" s="1105"/>
      <c r="X18" s="1073"/>
      <c r="Y18" s="1064"/>
    </row>
    <row r="19" spans="1:25" ht="5.0999999999999996" customHeight="1" x14ac:dyDescent="0.25">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5">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5">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5">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3">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5">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5">
      <c r="A25" s="1055"/>
      <c r="B25" s="1060"/>
      <c r="C25" s="1065"/>
      <c r="D25" s="1065">
        <v>417.58461259214789</v>
      </c>
      <c r="E25" s="1065" t="s">
        <v>1</v>
      </c>
      <c r="F25" s="1066"/>
      <c r="G25" s="1067" t="s">
        <v>1182</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5">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5">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5">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5">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5">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5">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5">
      <c r="A32" s="1055"/>
      <c r="B32" s="1060"/>
      <c r="C32" s="1096"/>
      <c r="D32" s="1096"/>
      <c r="E32" s="1096"/>
      <c r="F32" s="1075"/>
      <c r="G32" s="1075"/>
      <c r="H32" s="1075"/>
      <c r="I32" s="1075"/>
      <c r="J32" s="1094" t="s">
        <v>1183</v>
      </c>
      <c r="K32" s="1094" t="s">
        <v>1184</v>
      </c>
      <c r="L32" s="1095"/>
      <c r="M32" s="1095"/>
      <c r="N32" s="1095"/>
      <c r="O32" s="1095"/>
      <c r="P32" s="1095"/>
      <c r="Q32" s="1095"/>
      <c r="R32" s="1095"/>
      <c r="S32" s="1095"/>
      <c r="T32" s="1093"/>
      <c r="U32" s="1093"/>
      <c r="V32" s="1093"/>
      <c r="W32" s="1093"/>
      <c r="X32" s="1073"/>
      <c r="Y32" s="1064"/>
    </row>
    <row r="33" spans="1:25" ht="5.0999999999999996" customHeight="1" x14ac:dyDescent="0.25">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5">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5">
      <c r="A35" s="1055"/>
      <c r="B35" s="1060"/>
      <c r="C35" s="1096"/>
      <c r="D35" s="1096"/>
      <c r="E35" s="1096"/>
      <c r="F35" s="1097"/>
      <c r="G35" s="1102" t="s">
        <v>1185</v>
      </c>
      <c r="H35" s="1102"/>
      <c r="I35" s="1115" t="s">
        <v>1186</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5">
      <c r="A36" s="1055"/>
      <c r="B36" s="1060"/>
      <c r="C36" s="1096"/>
      <c r="D36" s="1096"/>
      <c r="E36" s="1096"/>
      <c r="F36" s="1097"/>
      <c r="G36" s="1102" t="s">
        <v>1187</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5">
      <c r="A37" s="1055"/>
      <c r="B37" s="1060"/>
      <c r="C37" s="1096"/>
      <c r="D37" s="1096"/>
      <c r="E37" s="1096"/>
      <c r="F37" s="1097"/>
      <c r="G37" s="1102" t="s">
        <v>1188</v>
      </c>
      <c r="H37" s="1102"/>
      <c r="I37" s="1115" t="s">
        <v>1189</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1190</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5">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5">
      <c r="A40" s="1055"/>
      <c r="B40" s="1060"/>
      <c r="C40" s="1096"/>
      <c r="D40" s="1096"/>
      <c r="E40" s="1096"/>
      <c r="F40" s="1106"/>
      <c r="G40" s="1102"/>
      <c r="H40" s="1102"/>
      <c r="I40" s="1102" t="s">
        <v>1191</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5">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5">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5">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5">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3">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5">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5">
      <c r="A47" s="1055"/>
      <c r="B47" s="1056"/>
      <c r="C47" s="1122"/>
      <c r="D47" s="1122">
        <v>4408.9250000000002</v>
      </c>
      <c r="E47" s="1122" t="s">
        <v>1</v>
      </c>
      <c r="F47" s="1123"/>
      <c r="G47" s="1124" t="s">
        <v>1192</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5">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5">
      <c r="A49" s="1055"/>
      <c r="B49" s="1056"/>
      <c r="C49" s="1129"/>
      <c r="D49" s="1122"/>
      <c r="E49" s="1129"/>
      <c r="F49" s="1123"/>
      <c r="G49" s="1131">
        <v>38530.672997685186</v>
      </c>
      <c r="H49" s="1127"/>
      <c r="I49" s="1123"/>
      <c r="J49" s="1123" t="s">
        <v>1193</v>
      </c>
      <c r="K49" s="1123"/>
      <c r="L49" s="1125"/>
      <c r="M49" s="1123"/>
      <c r="N49" s="1123"/>
      <c r="O49" s="1123"/>
      <c r="P49" s="1123"/>
      <c r="Q49" s="1123"/>
      <c r="R49" s="1123"/>
      <c r="S49" s="1123"/>
      <c r="T49" s="1126"/>
      <c r="U49" s="1130"/>
      <c r="V49" s="1125"/>
      <c r="W49" s="1128"/>
      <c r="X49" s="1057"/>
    </row>
    <row r="50" spans="1:24" ht="12.95" customHeight="1" x14ac:dyDescent="0.25">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5">
      <c r="A51" s="1055"/>
      <c r="B51" s="1056"/>
      <c r="C51" s="1129"/>
      <c r="D51" s="1129"/>
      <c r="E51" s="1129"/>
      <c r="F51" s="1129"/>
      <c r="G51" s="1129"/>
      <c r="H51" s="1129"/>
      <c r="I51" s="1133"/>
      <c r="J51" s="1133" t="s">
        <v>1194</v>
      </c>
      <c r="K51" s="1133"/>
      <c r="L51" s="1133"/>
      <c r="M51" s="1133"/>
      <c r="N51" s="1133"/>
      <c r="O51" s="1133"/>
      <c r="P51" s="1133"/>
      <c r="Q51" s="1133"/>
      <c r="R51" s="1133"/>
      <c r="S51" s="1133"/>
      <c r="T51" s="1133"/>
      <c r="U51" s="1133"/>
      <c r="V51" s="1133"/>
      <c r="W51" s="1128"/>
      <c r="X51" s="1057"/>
    </row>
    <row r="52" spans="1:24" ht="12.95" customHeight="1" x14ac:dyDescent="0.25">
      <c r="A52" s="1055"/>
      <c r="B52" s="1056"/>
      <c r="C52" s="1129"/>
      <c r="D52" s="1129"/>
      <c r="E52" s="1129"/>
      <c r="F52" s="1129"/>
      <c r="G52" s="1129"/>
      <c r="H52" s="1129"/>
      <c r="I52" s="1133"/>
      <c r="J52" s="1133"/>
      <c r="K52" s="1134" t="s">
        <v>1195</v>
      </c>
      <c r="L52" s="1129"/>
      <c r="M52" s="1129"/>
      <c r="N52" s="1129"/>
      <c r="O52" s="1129"/>
      <c r="P52" s="1129"/>
      <c r="Q52" s="1129"/>
      <c r="R52" s="1129"/>
      <c r="S52" s="1129"/>
      <c r="T52" s="1129"/>
      <c r="U52" s="1134"/>
      <c r="V52" s="1133"/>
      <c r="W52" s="1128"/>
      <c r="X52" s="1057"/>
    </row>
    <row r="53" spans="1:24" ht="12.95" customHeight="1" x14ac:dyDescent="0.25">
      <c r="A53" s="1055"/>
      <c r="B53" s="1056"/>
      <c r="C53" s="1129"/>
      <c r="D53" s="1129"/>
      <c r="E53" s="1129"/>
      <c r="F53" s="1129"/>
      <c r="G53" s="1129"/>
      <c r="H53" s="1129"/>
      <c r="I53" s="1135" t="s">
        <v>1196</v>
      </c>
      <c r="J53" s="1135" t="s">
        <v>1197</v>
      </c>
      <c r="K53" s="1136" t="s">
        <v>1198</v>
      </c>
      <c r="L53" s="1094"/>
      <c r="M53" s="1129" t="s">
        <v>1199</v>
      </c>
      <c r="N53" s="1129"/>
      <c r="O53" s="1094"/>
      <c r="P53" s="1133" t="s">
        <v>1200</v>
      </c>
      <c r="Q53" s="1094"/>
      <c r="R53" s="1129" t="s">
        <v>1201</v>
      </c>
      <c r="S53" s="1094"/>
      <c r="T53" s="1094"/>
      <c r="U53" s="1133"/>
      <c r="V53" s="1133"/>
      <c r="W53" s="1128"/>
      <c r="X53" s="1057"/>
    </row>
    <row r="54" spans="1:24" ht="12.95" customHeight="1" x14ac:dyDescent="0.25">
      <c r="A54" s="1055"/>
      <c r="B54" s="1056"/>
      <c r="C54" s="1129"/>
      <c r="D54" s="1129"/>
      <c r="E54" s="1129"/>
      <c r="F54" s="1129"/>
      <c r="G54" s="1129"/>
      <c r="H54" s="1129"/>
      <c r="I54" s="1094" t="s">
        <v>1202</v>
      </c>
      <c r="J54" s="1094" t="s">
        <v>1203</v>
      </c>
      <c r="K54" s="1094" t="s">
        <v>1204</v>
      </c>
      <c r="L54" s="1094"/>
      <c r="M54" s="1129" t="s">
        <v>1205</v>
      </c>
      <c r="N54" s="1129" t="s">
        <v>1206</v>
      </c>
      <c r="O54" s="1094"/>
      <c r="P54" s="1133" t="s">
        <v>1207</v>
      </c>
      <c r="Q54" s="1094"/>
      <c r="R54" s="1129" t="s">
        <v>1208</v>
      </c>
      <c r="S54" s="1094"/>
      <c r="T54" s="1094"/>
      <c r="U54" s="1133"/>
      <c r="V54" s="1133"/>
      <c r="W54" s="1128"/>
      <c r="X54" s="1057"/>
    </row>
    <row r="55" spans="1:24" ht="5.0999999999999996" customHeight="1" x14ac:dyDescent="0.25">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5">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5">
      <c r="A57" s="1055"/>
      <c r="B57" s="1056"/>
      <c r="C57" s="1129"/>
      <c r="D57" s="1129"/>
      <c r="E57" s="1129"/>
      <c r="F57" s="1137"/>
      <c r="G57" s="1141" t="s">
        <v>1209</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5">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5">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5">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5">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5">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5">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5">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5">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5">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5">
      <c r="A67" s="1055"/>
      <c r="B67" s="1056"/>
      <c r="C67" s="1129"/>
      <c r="D67" s="1129"/>
      <c r="E67" s="1129"/>
      <c r="F67" s="1137"/>
      <c r="G67" s="1141" t="s">
        <v>1210</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5">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5">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5">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5">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5">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5">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5">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5">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5">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5">
      <c r="A77" s="1055"/>
      <c r="B77" s="1056"/>
      <c r="C77" s="1129"/>
      <c r="D77" s="1129"/>
      <c r="E77" s="1129"/>
      <c r="F77" s="1137"/>
      <c r="G77" s="1141" t="s">
        <v>1211</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5">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5">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5">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5">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5">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5">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5">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5">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5">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5">
      <c r="A87" s="1055"/>
      <c r="B87" s="1056"/>
      <c r="C87" s="1129"/>
      <c r="D87" s="1129"/>
      <c r="E87" s="1129"/>
      <c r="F87" s="1137"/>
      <c r="G87" s="1141" t="s">
        <v>1212</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5">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5">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5">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5">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5">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5">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5">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5">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5">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5">
      <c r="A97" s="1055"/>
      <c r="B97" s="1056"/>
      <c r="C97" s="1129"/>
      <c r="D97" s="1129"/>
      <c r="E97" s="1129"/>
      <c r="F97" s="1137"/>
      <c r="G97" s="1141" t="s">
        <v>1213</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5">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5">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5">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5">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5">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5">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5">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5">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5">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5">
      <c r="A107" s="1055"/>
      <c r="B107" s="1056"/>
      <c r="C107" s="1129"/>
      <c r="D107" s="1129"/>
      <c r="E107" s="1129"/>
      <c r="F107" s="1137"/>
      <c r="G107" s="1141" t="s">
        <v>1214</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5">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5">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5">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5">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5">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5">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5">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5">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5">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5">
      <c r="A117" s="1055"/>
      <c r="B117" s="1056"/>
      <c r="C117" s="1129"/>
      <c r="D117" s="1129"/>
      <c r="E117" s="1129"/>
      <c r="F117" s="1137"/>
      <c r="G117" s="1141" t="s">
        <v>1215</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5">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5">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5">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5">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5">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5">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5">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5">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5">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5">
      <c r="A127" s="1055"/>
      <c r="B127" s="1056"/>
      <c r="C127" s="1129"/>
      <c r="D127" s="1129"/>
      <c r="E127" s="1129"/>
      <c r="F127" s="1137"/>
      <c r="G127" s="1141" t="s">
        <v>1216</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5">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5">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5">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5">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5">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5">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5">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5">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5">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5">
      <c r="A137" s="1055"/>
      <c r="B137" s="1056"/>
      <c r="C137" s="1129"/>
      <c r="D137" s="1129"/>
      <c r="E137" s="1129"/>
      <c r="F137" s="1137"/>
      <c r="G137" s="1141" t="s">
        <v>1217</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5">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5">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5">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5">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5">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5">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5">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5">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5">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5">
      <c r="A147" s="1055"/>
      <c r="B147" s="1056"/>
      <c r="C147" s="1129"/>
      <c r="D147" s="1129"/>
      <c r="E147" s="1129"/>
      <c r="F147" s="1137"/>
      <c r="G147" s="1141" t="s">
        <v>1218</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5">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5">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5">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5">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5">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5">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5">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5">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5">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5">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5">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5">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5">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5">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3">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5">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5">
      <c r="A164" s="1055"/>
      <c r="B164" s="1056"/>
      <c r="C164" s="1122"/>
      <c r="D164" s="1122">
        <v>0</v>
      </c>
      <c r="E164" s="1122" t="s">
        <v>1</v>
      </c>
      <c r="F164" s="1123"/>
      <c r="G164" s="1124" t="s">
        <v>1219</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5">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5">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5">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5">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5">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5">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5">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1239</v>
      </c>
      <c r="R171" s="1158"/>
      <c r="S171" s="1158"/>
      <c r="T171" s="1133"/>
      <c r="U171" s="1133"/>
      <c r="V171" s="1133"/>
      <c r="W171" s="1133"/>
      <c r="X171" s="1128"/>
      <c r="Y171" s="1057"/>
    </row>
    <row r="172" spans="1:25" ht="5.0999999999999996" customHeight="1" x14ac:dyDescent="0.25">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5">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5">
      <c r="A174" s="1055"/>
      <c r="B174" s="1056"/>
      <c r="C174" s="1129"/>
      <c r="D174" s="1129"/>
      <c r="E174" s="1129"/>
      <c r="F174" s="1137"/>
      <c r="G174" s="1102"/>
      <c r="H174" s="1153" t="s">
        <v>1220</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5">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5">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5">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5">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5">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3">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5">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5">
      <c r="A182" s="1055"/>
      <c r="B182" s="1056"/>
      <c r="C182" s="1122"/>
      <c r="D182" s="1122">
        <v>0</v>
      </c>
      <c r="E182" s="1122" t="s">
        <v>1</v>
      </c>
      <c r="F182" s="1123"/>
      <c r="G182" s="1124" t="s">
        <v>1221</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5">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5">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5">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5">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5">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5">
      <c r="A188" s="1055"/>
      <c r="B188" s="1056"/>
      <c r="C188" s="1129"/>
      <c r="D188" s="1129"/>
      <c r="E188" s="1129"/>
      <c r="F188" s="1129"/>
      <c r="G188" s="1129"/>
      <c r="H188" s="1158"/>
      <c r="I188" s="1136" t="s">
        <v>1222</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5">
      <c r="A189" s="1055"/>
      <c r="B189" s="1056"/>
      <c r="C189" s="1129"/>
      <c r="D189" s="1129"/>
      <c r="E189" s="1129"/>
      <c r="F189" s="1129"/>
      <c r="G189" s="1129"/>
      <c r="H189" s="1158"/>
      <c r="I189" s="1094" t="s">
        <v>1223</v>
      </c>
      <c r="J189" s="1094" t="s">
        <v>1224</v>
      </c>
      <c r="K189" s="1094" t="s">
        <v>1225</v>
      </c>
      <c r="L189" s="1094" t="s">
        <v>1226</v>
      </c>
      <c r="M189" s="1094" t="s">
        <v>1227</v>
      </c>
      <c r="N189" s="1095"/>
      <c r="O189" s="1158"/>
      <c r="P189" s="1158"/>
      <c r="Q189" s="1158"/>
      <c r="R189" s="1158"/>
      <c r="S189" s="1158"/>
      <c r="T189" s="1133"/>
      <c r="U189" s="1133"/>
      <c r="V189" s="1133"/>
      <c r="W189" s="1133"/>
      <c r="X189" s="1128"/>
      <c r="Y189" s="1057"/>
    </row>
    <row r="190" spans="1:25" ht="5.0999999999999996" customHeight="1" x14ac:dyDescent="0.25">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5">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5">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5">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5">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5">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5">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3">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5">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5">
      <c r="A200" s="1055"/>
      <c r="B200" s="1056"/>
      <c r="C200" s="1122"/>
      <c r="D200" s="1122">
        <v>0</v>
      </c>
      <c r="E200" s="1122" t="s">
        <v>1</v>
      </c>
      <c r="F200" s="1123"/>
      <c r="G200" s="1124" t="s">
        <v>1228</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5">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5">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5">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5">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5">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5">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5">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5">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5">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5">
      <c r="A210" s="1055"/>
      <c r="B210" s="1056"/>
      <c r="C210" s="1129"/>
      <c r="D210" s="1129"/>
      <c r="E210" s="1129"/>
      <c r="F210" s="1137"/>
      <c r="G210" s="1152" t="s">
        <v>1229</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5">
      <c r="A211" s="1055"/>
      <c r="B211" s="1056"/>
      <c r="C211" s="1129"/>
      <c r="D211" s="1129"/>
      <c r="E211" s="1129"/>
      <c r="F211" s="1137"/>
      <c r="G211" s="1152" t="s">
        <v>1230</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5">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5">
      <c r="A213" s="1055"/>
      <c r="B213" s="1056"/>
      <c r="C213" s="1129"/>
      <c r="D213" s="1129"/>
      <c r="E213" s="1129"/>
      <c r="F213" s="1148"/>
      <c r="G213" s="1152" t="s">
        <v>1231</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5">
      <c r="A214" s="1055"/>
      <c r="B214" s="1056"/>
      <c r="C214" s="1129"/>
      <c r="D214" s="1129"/>
      <c r="E214" s="1129"/>
      <c r="F214" s="1149"/>
      <c r="G214" s="1152" t="s">
        <v>1232</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5">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5">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5">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5">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5">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5">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5">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5">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5">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5">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5">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5">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5">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5">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5">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5">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5">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5">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5">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5">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5">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5">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1163</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1164</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1164</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1164</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1164</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78" t="s">
        <v>792</v>
      </c>
      <c r="H95" s="1178"/>
      <c r="I95" s="1178"/>
      <c r="J95" s="1178"/>
      <c r="K95" s="1178" t="s">
        <v>793</v>
      </c>
      <c r="L95" s="1178"/>
      <c r="M95" s="1178" t="s">
        <v>794</v>
      </c>
      <c r="N95" s="1178"/>
      <c r="O95" s="1049"/>
      <c r="P95" s="625"/>
      <c r="Q95" s="625"/>
      <c r="R95" s="625"/>
      <c r="S95" s="627"/>
      <c r="T95" s="1009"/>
      <c r="U95" s="710" t="s">
        <v>1163</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1173</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1172</v>
      </c>
      <c r="H72" s="195" t="s">
        <v>271</v>
      </c>
      <c r="I72" s="809"/>
      <c r="J72" s="735" t="s">
        <v>102</v>
      </c>
      <c r="K72" s="735" t="s">
        <v>1172</v>
      </c>
      <c r="L72" s="735" t="s">
        <v>271</v>
      </c>
      <c r="M72" s="809"/>
      <c r="N72" s="735" t="s">
        <v>102</v>
      </c>
      <c r="O72" s="735" t="s">
        <v>1172</v>
      </c>
      <c r="P72" s="735" t="s">
        <v>271</v>
      </c>
      <c r="Q72" s="809"/>
      <c r="R72" s="735" t="s">
        <v>102</v>
      </c>
      <c r="S72" s="735" t="s">
        <v>1172</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78"/>
      <c r="F99" s="1179"/>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1172</v>
      </c>
      <c r="L100" s="24" t="s">
        <v>271</v>
      </c>
      <c r="M100" s="735"/>
      <c r="N100" s="24" t="s">
        <v>102</v>
      </c>
      <c r="O100" s="735" t="s">
        <v>1172</v>
      </c>
      <c r="P100" s="24" t="s">
        <v>271</v>
      </c>
      <c r="Q100" s="735"/>
      <c r="R100" s="24" t="s">
        <v>102</v>
      </c>
      <c r="S100" s="735" t="s">
        <v>1172</v>
      </c>
      <c r="T100" s="24" t="s">
        <v>271</v>
      </c>
      <c r="U100" s="24"/>
      <c r="V100" s="24" t="s">
        <v>102</v>
      </c>
      <c r="W100" s="735" t="s">
        <v>1172</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Q114" sqref="Q114:R11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0" t="s">
        <v>1175</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1233</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1234</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1240</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1235</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1005</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1240</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1166</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1166</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1166</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1166</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1169</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1240</v>
      </c>
      <c r="T201" s="107"/>
      <c r="U201" s="107"/>
      <c r="V201" s="107" t="s">
        <v>395</v>
      </c>
      <c r="W201" s="107" t="s">
        <v>396</v>
      </c>
      <c r="X201" s="107" t="s">
        <v>398</v>
      </c>
      <c r="Y201" s="107" t="s">
        <v>399</v>
      </c>
      <c r="Z201" s="251" t="s">
        <v>400</v>
      </c>
      <c r="AA201" s="251" t="s">
        <v>402</v>
      </c>
      <c r="AB201" s="251" t="s">
        <v>912</v>
      </c>
      <c r="AC201" s="735" t="s">
        <v>913</v>
      </c>
      <c r="AD201" s="735" t="s">
        <v>1240</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1240</v>
      </c>
      <c r="T315" s="107"/>
      <c r="U315" s="107"/>
      <c r="V315" s="107" t="s">
        <v>395</v>
      </c>
      <c r="W315" s="107" t="s">
        <v>396</v>
      </c>
      <c r="X315" s="107" t="s">
        <v>398</v>
      </c>
      <c r="Y315" s="107" t="s">
        <v>399</v>
      </c>
      <c r="Z315" s="107" t="s">
        <v>400</v>
      </c>
      <c r="AA315" s="251" t="s">
        <v>402</v>
      </c>
      <c r="AB315" s="251" t="s">
        <v>912</v>
      </c>
      <c r="AC315" s="735" t="s">
        <v>913</v>
      </c>
      <c r="AD315" s="735" t="s">
        <v>1240</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1239</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3" t="s">
        <v>1118</v>
      </c>
      <c r="H594" s="1183"/>
      <c r="I594" s="1183"/>
      <c r="J594" s="1183"/>
      <c r="K594" s="1183"/>
      <c r="L594" s="1183"/>
      <c r="M594" s="1183"/>
      <c r="N594" s="1183"/>
      <c r="O594" s="1183"/>
      <c r="P594" s="1183"/>
      <c r="Q594" s="1183"/>
      <c r="R594" s="1183"/>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6"/>
      <c r="M738" s="1177"/>
      <c r="N738" s="1177"/>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1239</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1239</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0" t="s">
        <v>1175</v>
      </c>
      <c r="I57" s="1181"/>
      <c r="J57" s="1181"/>
      <c r="K57" s="1181"/>
      <c r="L57" s="1181"/>
      <c r="M57" s="1181"/>
      <c r="N57" s="1181"/>
      <c r="O57" s="1181"/>
      <c r="P57" s="1181"/>
      <c r="Q57" s="1181"/>
      <c r="R57" s="1181"/>
      <c r="S57" s="1181"/>
      <c r="T57" s="1182"/>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1233</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1234</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1240</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1235</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1240</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1166</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1166</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1166</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1166</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1240</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1169</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1237</v>
      </c>
      <c r="I178" s="164" t="s">
        <v>1237</v>
      </c>
      <c r="J178" s="164" t="s">
        <v>1237</v>
      </c>
      <c r="K178" s="164" t="s">
        <v>1237</v>
      </c>
      <c r="L178" s="164" t="s">
        <v>1237</v>
      </c>
      <c r="M178" s="164" t="s">
        <v>1181</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1240</v>
      </c>
      <c r="T192" s="735"/>
      <c r="U192" s="735"/>
      <c r="V192" s="735" t="s">
        <v>395</v>
      </c>
      <c r="W192" s="735" t="s">
        <v>396</v>
      </c>
      <c r="X192" s="735" t="s">
        <v>398</v>
      </c>
      <c r="Y192" s="735" t="s">
        <v>399</v>
      </c>
      <c r="Z192" s="735" t="s">
        <v>400</v>
      </c>
      <c r="AA192" s="735" t="s">
        <v>402</v>
      </c>
      <c r="AB192" s="735" t="s">
        <v>912</v>
      </c>
      <c r="AC192" s="735" t="s">
        <v>913</v>
      </c>
      <c r="AD192" s="735" t="s">
        <v>1240</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1240</v>
      </c>
      <c r="T306" s="735"/>
      <c r="U306" s="735"/>
      <c r="V306" s="735" t="s">
        <v>395</v>
      </c>
      <c r="W306" s="735" t="s">
        <v>396</v>
      </c>
      <c r="X306" s="735" t="s">
        <v>398</v>
      </c>
      <c r="Y306" s="735" t="s">
        <v>399</v>
      </c>
      <c r="Z306" s="735" t="s">
        <v>400</v>
      </c>
      <c r="AA306" s="735" t="s">
        <v>402</v>
      </c>
      <c r="AB306" s="735" t="s">
        <v>912</v>
      </c>
      <c r="AC306" s="735" t="s">
        <v>913</v>
      </c>
      <c r="AD306" s="735" t="s">
        <v>1240</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1239</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3" t="s">
        <v>1118</v>
      </c>
      <c r="H585" s="1183"/>
      <c r="I585" s="1183"/>
      <c r="J585" s="1183"/>
      <c r="K585" s="1183"/>
      <c r="L585" s="1183"/>
      <c r="M585" s="1183"/>
      <c r="N585" s="1183"/>
      <c r="O585" s="1183"/>
      <c r="P585" s="1183"/>
      <c r="Q585" s="1183"/>
      <c r="R585" s="1183"/>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6"/>
      <c r="M729" s="1177"/>
      <c r="N729" s="1177"/>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1239</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1239</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abSelected="1" topLeftCell="A6" zoomScaleNormal="100" workbookViewId="0">
      <pane xSplit="9" ySplit="16" topLeftCell="J33" activePane="bottomRight" state="frozen"/>
      <selection activeCell="A6" sqref="A6"/>
      <selection pane="topRight" activeCell="J6" sqref="J6"/>
      <selection pane="bottomLeft" activeCell="A22" sqref="A22"/>
      <selection pane="bottomRight" activeCell="K62" sqref="K6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collapsed="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hidden="1" customHeight="1" outlineLevel="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44729.847980787003</v>
      </c>
      <c r="J18" s="1190" t="s">
        <v>1243</v>
      </c>
      <c r="K18" s="1191"/>
      <c r="L18" s="1191"/>
      <c r="M18" s="1191"/>
      <c r="N18" s="1191"/>
      <c r="O18" s="1191"/>
      <c r="P18" s="1191"/>
      <c r="Q18" s="1191"/>
      <c r="R18" s="1191"/>
      <c r="S18" s="1191"/>
      <c r="T18" s="1191"/>
      <c r="U18" s="1191"/>
      <c r="V18" s="1191"/>
      <c r="W18" s="1191"/>
      <c r="X18" s="1192"/>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3" t="s">
        <v>1242</v>
      </c>
      <c r="K21" s="1193"/>
      <c r="L21" s="1193"/>
      <c r="M21" s="1193"/>
      <c r="N21" s="1193"/>
      <c r="O21" s="1193"/>
      <c r="P21" s="1193"/>
      <c r="Q21" s="1193"/>
      <c r="R21" s="1193"/>
      <c r="S21" s="1193"/>
      <c r="T21" s="1193"/>
      <c r="U21" s="1193"/>
      <c r="V21" s="1193"/>
      <c r="W21" s="1193"/>
      <c r="X21" s="1193"/>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collapsed="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hidden="1" customHeight="1" outlineLevel="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outlineLevel="3" x14ac:dyDescent="0.25">
      <c r="A62" s="383"/>
      <c r="B62" s="392"/>
      <c r="C62" s="385">
        <v>4</v>
      </c>
      <c r="D62" s="410"/>
      <c r="E62" s="467"/>
      <c r="F62" s="467"/>
      <c r="G62" s="410"/>
      <c r="H62" s="415" t="s">
        <v>1244</v>
      </c>
      <c r="I62" s="1250" t="s">
        <v>1245</v>
      </c>
      <c r="J62" s="453">
        <v>50</v>
      </c>
      <c r="K62" s="415">
        <f>i_chill_adj</f>
        <v>50</v>
      </c>
      <c r="L62" s="415" t="s">
        <v>1246</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1145</v>
      </c>
      <c r="AI73" s="415"/>
      <c r="AJ73" s="415"/>
      <c r="AK73" s="415"/>
      <c r="AL73" s="415"/>
      <c r="AM73" s="415"/>
      <c r="AN73" s="415"/>
      <c r="AO73" s="410"/>
      <c r="AP73" s="395"/>
      <c r="AQ73" s="383"/>
      <c r="AR73" s="383"/>
      <c r="AS73" s="383"/>
    </row>
    <row r="74" spans="1:45"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1148</v>
      </c>
      <c r="AJ84" s="415" t="s">
        <v>1171</v>
      </c>
      <c r="AK84" s="415"/>
      <c r="AL84" s="415"/>
      <c r="AM84" s="415"/>
      <c r="AN84" s="415"/>
      <c r="AO84" s="410"/>
      <c r="AP84" s="395"/>
      <c r="AQ84" s="383"/>
      <c r="AR84" s="383"/>
      <c r="AS84" s="383"/>
    </row>
    <row r="85" spans="1:45"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1149</v>
      </c>
      <c r="AI85" s="415" t="s">
        <v>1150</v>
      </c>
      <c r="AJ85" s="415" t="s">
        <v>1150</v>
      </c>
      <c r="AK85" s="415"/>
      <c r="AL85" s="415"/>
      <c r="AM85" s="415"/>
      <c r="AN85" s="415"/>
      <c r="AO85" s="410"/>
      <c r="AP85" s="395"/>
      <c r="AQ85" s="383"/>
      <c r="AR85" s="383"/>
      <c r="AS85" s="383"/>
    </row>
    <row r="86" spans="1:45"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x14ac:dyDescent="0.25">
      <c r="A227" s="383"/>
      <c r="B227" s="392"/>
      <c r="C227" s="385">
        <f>INT($C$40)+1</f>
        <v>2</v>
      </c>
      <c r="D227" s="410"/>
      <c r="E227" s="467"/>
      <c r="F227" s="467"/>
      <c r="G227" s="410"/>
      <c r="H227" s="427" t="s">
        <v>983</v>
      </c>
      <c r="I227" s="428"/>
      <c r="J227" s="1227" t="s">
        <v>985</v>
      </c>
      <c r="K227" s="1227"/>
      <c r="L227" s="1227" t="s">
        <v>984</v>
      </c>
      <c r="M227" s="1227"/>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collapsed="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hidden="1" customHeight="1" outlineLevel="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collapsed="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hidden="1" customHeight="1" outlineLevel="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hidden="1" outlineLevel="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hidden="1" outlineLevel="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4" t="s">
        <v>550</v>
      </c>
      <c r="AD262" s="1195"/>
      <c r="AE262" s="1195"/>
      <c r="AF262" s="1196"/>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7"/>
      <c r="AD263" s="1198"/>
      <c r="AE263" s="1198"/>
      <c r="AF263" s="1199"/>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0"/>
      <c r="AD264" s="1201"/>
      <c r="AE264" s="1201"/>
      <c r="AF264" s="1202"/>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4" t="s">
        <v>1160</v>
      </c>
      <c r="AD265" s="1195"/>
      <c r="AE265" s="1195"/>
      <c r="AF265" s="1196"/>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0"/>
      <c r="AD266" s="1201"/>
      <c r="AE266" s="1201"/>
      <c r="AF266" s="1202"/>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1161</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3" t="s">
        <v>1090</v>
      </c>
      <c r="P350" s="1204"/>
      <c r="Q350" s="1204"/>
      <c r="R350" s="1204"/>
      <c r="S350" s="1204"/>
      <c r="T350" s="1204"/>
      <c r="U350" s="1204"/>
      <c r="V350" s="1204"/>
      <c r="W350" s="1204"/>
      <c r="X350" s="1205"/>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6"/>
      <c r="P351" s="1207"/>
      <c r="Q351" s="1207"/>
      <c r="R351" s="1207"/>
      <c r="S351" s="1207"/>
      <c r="T351" s="1207"/>
      <c r="U351" s="1207"/>
      <c r="V351" s="1207"/>
      <c r="W351" s="1207"/>
      <c r="X351" s="1208"/>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1174</v>
      </c>
      <c r="I352" s="415">
        <v>1</v>
      </c>
      <c r="J352" s="415" t="b">
        <f>COUNTA(K352:M352)&gt;0</f>
        <v>0</v>
      </c>
      <c r="K352" s="432"/>
      <c r="L352" s="432"/>
      <c r="M352" s="432"/>
      <c r="N352" s="415"/>
      <c r="O352" s="1206"/>
      <c r="P352" s="1207"/>
      <c r="Q352" s="1207"/>
      <c r="R352" s="1207"/>
      <c r="S352" s="1207"/>
      <c r="T352" s="1207"/>
      <c r="U352" s="1207"/>
      <c r="V352" s="1207"/>
      <c r="W352" s="1207"/>
      <c r="X352" s="1208"/>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09"/>
      <c r="P353" s="1210"/>
      <c r="Q353" s="1210"/>
      <c r="R353" s="1210"/>
      <c r="S353" s="1210"/>
      <c r="T353" s="1210"/>
      <c r="U353" s="1210"/>
      <c r="V353" s="1210"/>
      <c r="W353" s="1210"/>
      <c r="X353" s="1211"/>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1166</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hidden="1" outlineLevel="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1162</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2" t="s">
        <v>952</v>
      </c>
      <c r="Q416" s="1212"/>
      <c r="R416" s="1212"/>
      <c r="S416" s="1212"/>
      <c r="T416" s="1212"/>
      <c r="U416" s="1212"/>
      <c r="V416" s="1212"/>
      <c r="W416" s="1212"/>
      <c r="X416" s="1212"/>
      <c r="Y416" s="1212"/>
      <c r="Z416" s="1213"/>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4"/>
      <c r="Q417" s="1214"/>
      <c r="R417" s="1214"/>
      <c r="S417" s="1214"/>
      <c r="T417" s="1214"/>
      <c r="U417" s="1214"/>
      <c r="V417" s="1214"/>
      <c r="W417" s="1214"/>
      <c r="X417" s="1214"/>
      <c r="Y417" s="1214"/>
      <c r="Z417" s="1215"/>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4"/>
      <c r="Q418" s="1214"/>
      <c r="R418" s="1214"/>
      <c r="S418" s="1214"/>
      <c r="T418" s="1214"/>
      <c r="U418" s="1214"/>
      <c r="V418" s="1214"/>
      <c r="W418" s="1214"/>
      <c r="X418" s="1214"/>
      <c r="Y418" s="1214"/>
      <c r="Z418" s="1215"/>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4"/>
      <c r="Q419" s="1214"/>
      <c r="R419" s="1214"/>
      <c r="S419" s="1214"/>
      <c r="T419" s="1214"/>
      <c r="U419" s="1214"/>
      <c r="V419" s="1214"/>
      <c r="W419" s="1214"/>
      <c r="X419" s="1214"/>
      <c r="Y419" s="1214"/>
      <c r="Z419" s="1215"/>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4"/>
      <c r="Q420" s="1214"/>
      <c r="R420" s="1214"/>
      <c r="S420" s="1214"/>
      <c r="T420" s="1214"/>
      <c r="U420" s="1214"/>
      <c r="V420" s="1214"/>
      <c r="W420" s="1214"/>
      <c r="X420" s="1214"/>
      <c r="Y420" s="1214"/>
      <c r="Z420" s="1215"/>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4"/>
      <c r="Q421" s="1214"/>
      <c r="R421" s="1214"/>
      <c r="S421" s="1214"/>
      <c r="T421" s="1214"/>
      <c r="U421" s="1214"/>
      <c r="V421" s="1214"/>
      <c r="W421" s="1214"/>
      <c r="X421" s="1214"/>
      <c r="Y421" s="1214"/>
      <c r="Z421" s="1215"/>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4"/>
      <c r="Q422" s="1214"/>
      <c r="R422" s="1214"/>
      <c r="S422" s="1214"/>
      <c r="T422" s="1214"/>
      <c r="U422" s="1214"/>
      <c r="V422" s="1214"/>
      <c r="W422" s="1214"/>
      <c r="X422" s="1214"/>
      <c r="Y422" s="1214"/>
      <c r="Z422" s="1215"/>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6"/>
      <c r="Q423" s="1216"/>
      <c r="R423" s="1216"/>
      <c r="S423" s="1216"/>
      <c r="T423" s="1216"/>
      <c r="U423" s="1216"/>
      <c r="V423" s="1216"/>
      <c r="W423" s="1216"/>
      <c r="X423" s="1216"/>
      <c r="Y423" s="1216"/>
      <c r="Z423" s="1217"/>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hidden="1" outlineLevel="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1168</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hidden="1" outlineLevel="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hidden="1" outlineLevel="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1167</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1143</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hidden="1"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collapsed="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hidden="1" customHeight="1" outlineLevel="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collapsed="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hidden="1" outlineLevel="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hidden="1" outlineLevel="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hidden="1" outlineLevel="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1167</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hidden="1"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collapsed="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hidden="1" customHeight="1" outlineLevel="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outlineLevel="2" x14ac:dyDescent="0.25">
      <c r="A840" s="383"/>
      <c r="B840" s="392"/>
      <c r="C840" s="385">
        <f>INT($C$828)+2</f>
        <v>3</v>
      </c>
      <c r="D840" s="410"/>
      <c r="E840" s="467"/>
      <c r="F840" s="467"/>
      <c r="G840" s="410"/>
      <c r="H840" s="1006" t="s">
        <v>1147</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1146</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1141</v>
      </c>
      <c r="L849" s="481"/>
      <c r="M849" s="481"/>
      <c r="N849" s="481"/>
      <c r="O849" s="481" t="s">
        <v>660</v>
      </c>
      <c r="P849" s="481"/>
      <c r="Q849" s="481"/>
      <c r="R849" s="481"/>
      <c r="S849" s="415"/>
      <c r="T849" s="415"/>
      <c r="U849" s="415"/>
      <c r="V849" s="415"/>
      <c r="W849" s="415"/>
      <c r="X849" s="415"/>
      <c r="Y849" s="552" t="s">
        <v>1141</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1144</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18" t="s">
        <v>1241</v>
      </c>
      <c r="T859" s="1219"/>
      <c r="U859" s="1219"/>
      <c r="V859" s="1219"/>
      <c r="W859" s="1220"/>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1"/>
      <c r="T860" s="1222"/>
      <c r="U860" s="1222"/>
      <c r="V860" s="1222"/>
      <c r="W860" s="1223"/>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1"/>
      <c r="T861" s="1222"/>
      <c r="U861" s="1222"/>
      <c r="V861" s="1222"/>
      <c r="W861" s="1223"/>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1"/>
      <c r="T862" s="1222"/>
      <c r="U862" s="1222"/>
      <c r="V862" s="1222"/>
      <c r="W862" s="1223"/>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1"/>
      <c r="T863" s="1222"/>
      <c r="U863" s="1222"/>
      <c r="V863" s="1222"/>
      <c r="W863" s="1223"/>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1"/>
      <c r="T864" s="1222"/>
      <c r="U864" s="1222"/>
      <c r="V864" s="1222"/>
      <c r="W864" s="1223"/>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1"/>
      <c r="T865" s="1222"/>
      <c r="U865" s="1222"/>
      <c r="V865" s="1222"/>
      <c r="W865" s="1223"/>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1"/>
      <c r="T866" s="1222"/>
      <c r="U866" s="1222"/>
      <c r="V866" s="1222"/>
      <c r="W866" s="1223"/>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1"/>
      <c r="T867" s="1222"/>
      <c r="U867" s="1222"/>
      <c r="V867" s="1222"/>
      <c r="W867" s="1223"/>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1"/>
      <c r="T868" s="1222"/>
      <c r="U868" s="1222"/>
      <c r="V868" s="1222"/>
      <c r="W868" s="1223"/>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1"/>
      <c r="T869" s="1222"/>
      <c r="U869" s="1222"/>
      <c r="V869" s="1222"/>
      <c r="W869" s="1223"/>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1142</v>
      </c>
      <c r="K870" s="556"/>
      <c r="L870" s="556"/>
      <c r="M870" s="556"/>
      <c r="N870" s="556"/>
      <c r="O870" s="556"/>
      <c r="P870" s="556"/>
      <c r="Q870" s="556"/>
      <c r="R870" s="556"/>
      <c r="S870" s="1221"/>
      <c r="T870" s="1222"/>
      <c r="U870" s="1222"/>
      <c r="V870" s="1222"/>
      <c r="W870" s="1223"/>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1"/>
      <c r="T871" s="1222"/>
      <c r="U871" s="1222"/>
      <c r="V871" s="1222"/>
      <c r="W871" s="1223"/>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1"/>
      <c r="T872" s="1222"/>
      <c r="U872" s="1222"/>
      <c r="V872" s="1222"/>
      <c r="W872" s="1223"/>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1"/>
      <c r="T873" s="1222"/>
      <c r="U873" s="1222"/>
      <c r="V873" s="1222"/>
      <c r="W873" s="1223"/>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1"/>
      <c r="T874" s="1222"/>
      <c r="U874" s="1222"/>
      <c r="V874" s="1222"/>
      <c r="W874" s="1223"/>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1"/>
      <c r="T875" s="1222"/>
      <c r="U875" s="1222"/>
      <c r="V875" s="1222"/>
      <c r="W875" s="1223"/>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4"/>
      <c r="T876" s="1225"/>
      <c r="U876" s="1225"/>
      <c r="V876" s="1225"/>
      <c r="W876" s="1226"/>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collapsed="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hidden="1" customHeight="1" outlineLevel="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collapsed="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hidden="1" customHeight="1" outlineLevel="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4" t="s">
        <v>694</v>
      </c>
      <c r="I899" s="1185"/>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6"/>
      <c r="I900" s="1187"/>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88"/>
      <c r="I901" s="1189"/>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4" t="s">
        <v>700</v>
      </c>
      <c r="I903" s="1185"/>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6"/>
      <c r="I904" s="1187"/>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88"/>
      <c r="I905" s="1189"/>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4" t="s">
        <v>702</v>
      </c>
      <c r="I907" s="1185"/>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6"/>
      <c r="I908" s="1187"/>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88"/>
      <c r="I909" s="1189"/>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4" t="s">
        <v>704</v>
      </c>
      <c r="I911" s="1185"/>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6"/>
      <c r="I912" s="1187"/>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88"/>
      <c r="I913" s="1189"/>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4" t="s">
        <v>706</v>
      </c>
      <c r="I915" s="1185"/>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6"/>
      <c r="I916" s="1187"/>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88"/>
      <c r="I917" s="1189"/>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4"/>
      <c r="I919" s="1185"/>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6"/>
      <c r="I920" s="1187"/>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88"/>
      <c r="I921" s="1189"/>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4"/>
      <c r="I923" s="1185"/>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6"/>
      <c r="I924" s="1187"/>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88"/>
      <c r="I925" s="1189"/>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4"/>
      <c r="I927" s="1185"/>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6"/>
      <c r="I928" s="1187"/>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88"/>
      <c r="I929" s="1189"/>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4" t="s">
        <v>1093</v>
      </c>
      <c r="I931" s="1185"/>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6"/>
      <c r="I932" s="1187"/>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88"/>
      <c r="I933" s="1189"/>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4" t="s">
        <v>1094</v>
      </c>
      <c r="I935" s="1185"/>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6"/>
      <c r="I936" s="1187"/>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88"/>
      <c r="I937" s="1189"/>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4" t="s">
        <v>1095</v>
      </c>
      <c r="I939" s="1185"/>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6"/>
      <c r="I940" s="1187"/>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88"/>
      <c r="I941" s="1189"/>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4" t="s">
        <v>1095</v>
      </c>
      <c r="I943" s="1185"/>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6"/>
      <c r="I944" s="1187"/>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88"/>
      <c r="I945" s="1189"/>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4" t="s">
        <v>1095</v>
      </c>
      <c r="I947" s="1185"/>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6"/>
      <c r="I948" s="1187"/>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88"/>
      <c r="I949" s="1189"/>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4" t="s">
        <v>715</v>
      </c>
      <c r="I951" s="1185"/>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6"/>
      <c r="I952" s="1187"/>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88"/>
      <c r="I953" s="1189"/>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4" t="s">
        <v>717</v>
      </c>
      <c r="I955" s="1185"/>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6"/>
      <c r="I956" s="1187"/>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88"/>
      <c r="I957" s="1189"/>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4" t="s">
        <v>719</v>
      </c>
      <c r="I959" s="1185"/>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6"/>
      <c r="I960" s="1187"/>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88"/>
      <c r="I961" s="1189"/>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4"/>
      <c r="I963" s="1185"/>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6"/>
      <c r="I964" s="1187"/>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88"/>
      <c r="I965" s="1189"/>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4" t="s">
        <v>722</v>
      </c>
      <c r="I967" s="1185"/>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6"/>
      <c r="I968" s="1187"/>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88"/>
      <c r="I969" s="1189"/>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4" t="s">
        <v>724</v>
      </c>
      <c r="I971" s="1185"/>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6"/>
      <c r="I972" s="1187"/>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88"/>
      <c r="I973" s="1189"/>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4" t="s">
        <v>726</v>
      </c>
      <c r="I975" s="1185"/>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6"/>
      <c r="I976" s="1187"/>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88"/>
      <c r="I977" s="1189"/>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4" t="s">
        <v>728</v>
      </c>
      <c r="I979" s="1185"/>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6"/>
      <c r="I980" s="1187"/>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88"/>
      <c r="I981" s="1189"/>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4" t="s">
        <v>730</v>
      </c>
      <c r="I983" s="1185"/>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6"/>
      <c r="I984" s="1187"/>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88"/>
      <c r="I985" s="1189"/>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4" t="s">
        <v>732</v>
      </c>
      <c r="I987" s="1185"/>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6"/>
      <c r="I988" s="1187"/>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88"/>
      <c r="I989" s="1189"/>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4" t="s">
        <v>734</v>
      </c>
      <c r="I991" s="1185"/>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6"/>
      <c r="I992" s="1187"/>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88"/>
      <c r="I993" s="1189"/>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4" t="s">
        <v>736</v>
      </c>
      <c r="I995" s="1185"/>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6"/>
      <c r="I996" s="1187"/>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88"/>
      <c r="I997" s="1189"/>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4" t="s">
        <v>1089</v>
      </c>
      <c r="I999" s="1185"/>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6"/>
      <c r="I1000" s="1187"/>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88"/>
      <c r="I1001" s="1189"/>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4" t="s">
        <v>738</v>
      </c>
      <c r="I1003" s="1185"/>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6"/>
      <c r="I1004" s="1187"/>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88"/>
      <c r="I1005" s="1189"/>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hidden="1"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28" t="s">
        <v>1000</v>
      </c>
      <c r="L18" s="1229"/>
      <c r="M18" s="1229"/>
      <c r="N18" s="1229"/>
      <c r="O18" s="1229"/>
      <c r="P18" s="1229"/>
      <c r="Q18" s="1229"/>
      <c r="R18" s="1229"/>
      <c r="S18" s="1229"/>
      <c r="T18" s="1229"/>
      <c r="U18" s="1229"/>
      <c r="V18" s="1229"/>
      <c r="W18" s="1229"/>
      <c r="X18" s="1229"/>
      <c r="Y18" s="1229"/>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0" t="s">
        <v>1176</v>
      </c>
      <c r="L21" s="1231"/>
      <c r="M21" s="1231"/>
      <c r="N21" s="1231"/>
      <c r="O21" s="1231"/>
      <c r="P21" s="1231"/>
      <c r="Q21" s="1231"/>
      <c r="R21" s="1231"/>
      <c r="S21" s="1231"/>
      <c r="T21" s="1231"/>
      <c r="U21" s="1231"/>
      <c r="V21" s="1231"/>
      <c r="W21" s="1231"/>
      <c r="X21" s="1231"/>
      <c r="Y21" s="1232"/>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1239</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1239</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1239</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t="s">
        <v>1025</v>
      </c>
      <c r="I244" s="197"/>
      <c r="J244" s="885">
        <v>7.88</v>
      </c>
      <c r="K244" s="273"/>
      <c r="L244" s="273"/>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c r="I245" s="715"/>
      <c r="J245" s="715"/>
      <c r="K245" s="273"/>
      <c r="L245" s="273"/>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197"/>
      <c r="J246" s="197"/>
      <c r="K246" s="273"/>
      <c r="L246" s="273"/>
      <c r="M246" s="733"/>
      <c r="N246" s="733"/>
      <c r="O246" s="733"/>
      <c r="P246" s="255"/>
      <c r="Q246" s="255"/>
      <c r="R246" s="255"/>
      <c r="S246" s="255"/>
      <c r="T246" s="255"/>
      <c r="U246" s="255"/>
      <c r="V246" s="706"/>
      <c r="W246" s="705"/>
      <c r="X246" s="700"/>
      <c r="Y246" s="700"/>
      <c r="Z246" s="700"/>
    </row>
    <row r="247" spans="1:26" s="697" customFormat="1" x14ac:dyDescent="0.25">
      <c r="A247" s="701"/>
      <c r="B247" s="698"/>
      <c r="C247" s="710"/>
      <c r="D247" s="710"/>
      <c r="E247" s="710"/>
      <c r="F247" s="714"/>
      <c r="G247" s="884" t="s">
        <v>1032</v>
      </c>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outlineLevel="1" x14ac:dyDescent="0.25">
      <c r="A248" s="701"/>
      <c r="B248" s="698"/>
      <c r="C248" s="710"/>
      <c r="D248" s="710"/>
      <c r="E248" s="710"/>
      <c r="F248" s="714"/>
      <c r="G248" s="715"/>
      <c r="H248" s="715" t="s">
        <v>1027</v>
      </c>
      <c r="I248" s="197"/>
      <c r="J248" s="885">
        <v>3</v>
      </c>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1033</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1036</v>
      </c>
      <c r="I250" s="197"/>
      <c r="J250" s="902">
        <v>21</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1035</v>
      </c>
      <c r="I251" s="197"/>
      <c r="J251" s="885">
        <v>5</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1047</v>
      </c>
      <c r="I252" s="197"/>
      <c r="J252" s="912">
        <v>0.15</v>
      </c>
      <c r="K252" s="1233" t="s">
        <v>1050</v>
      </c>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1048</v>
      </c>
      <c r="I253" s="197"/>
      <c r="J253" s="912">
        <v>0.02</v>
      </c>
      <c r="K253" s="1233"/>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1049</v>
      </c>
      <c r="I254" s="197"/>
      <c r="J254" s="913">
        <f>1-SUM(J252:J253)</f>
        <v>0.83000000000000007</v>
      </c>
      <c r="K254" s="1233"/>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1034</v>
      </c>
      <c r="I255" s="197"/>
      <c r="J255" s="885">
        <v>0</v>
      </c>
      <c r="K255" s="273"/>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c r="I256" s="197"/>
      <c r="J256" s="197"/>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t="s">
        <v>1038</v>
      </c>
      <c r="I257" s="197"/>
      <c r="J257" s="885" t="b">
        <v>1</v>
      </c>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1039</v>
      </c>
      <c r="I258" s="197"/>
      <c r="J258" s="903" t="b">
        <f>NOT(J257)</f>
        <v>0</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c r="I259" s="197"/>
      <c r="J259" s="197"/>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839" t="s">
        <v>1040</v>
      </c>
      <c r="K260" s="907" t="s">
        <v>1043</v>
      </c>
      <c r="L260" s="839">
        <v>11</v>
      </c>
      <c r="M260" s="904">
        <v>22</v>
      </c>
      <c r="N260" s="904">
        <v>33</v>
      </c>
      <c r="O260" s="904">
        <v>21</v>
      </c>
      <c r="P260" s="905">
        <v>32</v>
      </c>
      <c r="Q260" s="905">
        <v>31</v>
      </c>
      <c r="R260" s="905">
        <v>10</v>
      </c>
      <c r="S260" s="905">
        <v>20</v>
      </c>
      <c r="T260" s="905">
        <v>30</v>
      </c>
      <c r="U260" s="255"/>
      <c r="V260" s="706"/>
      <c r="W260" s="705"/>
      <c r="X260" s="700"/>
      <c r="Y260" s="700"/>
      <c r="Z260" s="700"/>
    </row>
    <row r="261" spans="1:26" s="697" customFormat="1" outlineLevel="1" x14ac:dyDescent="0.25">
      <c r="A261" s="701"/>
      <c r="B261" s="698"/>
      <c r="C261" s="710"/>
      <c r="D261" s="710"/>
      <c r="E261" s="710"/>
      <c r="F261" s="714"/>
      <c r="G261" s="715"/>
      <c r="H261" s="715" t="s">
        <v>1041</v>
      </c>
      <c r="I261" s="197"/>
      <c r="J261" s="906">
        <v>1</v>
      </c>
      <c r="K261" s="906">
        <v>0</v>
      </c>
      <c r="L261" s="906">
        <v>0</v>
      </c>
      <c r="M261" s="906">
        <v>0</v>
      </c>
      <c r="N261" s="906">
        <v>0</v>
      </c>
      <c r="O261" s="906">
        <v>0</v>
      </c>
      <c r="P261" s="906">
        <v>0</v>
      </c>
      <c r="Q261" s="906">
        <v>0</v>
      </c>
      <c r="R261" s="906">
        <v>0</v>
      </c>
      <c r="S261" s="906">
        <v>0</v>
      </c>
      <c r="T261" s="906">
        <v>0</v>
      </c>
      <c r="U261" s="255"/>
      <c r="V261" s="706"/>
      <c r="W261" s="705"/>
      <c r="X261" s="700"/>
      <c r="Y261" s="700"/>
      <c r="Z261" s="700"/>
    </row>
    <row r="262" spans="1:26" s="697" customFormat="1" outlineLevel="1" x14ac:dyDescent="0.25">
      <c r="A262" s="701"/>
      <c r="B262" s="698"/>
      <c r="C262" s="710"/>
      <c r="D262" s="710"/>
      <c r="E262" s="710"/>
      <c r="F262" s="714"/>
      <c r="G262" s="715"/>
      <c r="H262" s="715"/>
      <c r="I262" s="197"/>
      <c r="J262" s="197"/>
      <c r="K262" s="273"/>
      <c r="L262" s="273"/>
      <c r="M262" s="733"/>
      <c r="N262" s="733"/>
      <c r="O262" s="733"/>
      <c r="P262" s="255"/>
      <c r="Q262" s="255"/>
      <c r="R262" s="255"/>
      <c r="S262" s="255"/>
      <c r="T262" s="255"/>
      <c r="U262" s="255"/>
      <c r="V262" s="706"/>
      <c r="W262" s="705"/>
      <c r="X262" s="700"/>
      <c r="Y262" s="700"/>
      <c r="Z262" s="700"/>
    </row>
    <row r="263" spans="1:26" s="697" customFormat="1" outlineLevel="1" x14ac:dyDescent="0.25">
      <c r="A263" s="701"/>
      <c r="B263" s="698"/>
      <c r="C263" s="710"/>
      <c r="D263" s="710"/>
      <c r="E263" s="710"/>
      <c r="F263" s="714"/>
      <c r="G263" s="715"/>
      <c r="H263" s="715"/>
      <c r="J263" s="839">
        <v>11</v>
      </c>
      <c r="K263" s="904">
        <v>22</v>
      </c>
      <c r="L263" s="904">
        <v>33</v>
      </c>
      <c r="M263" s="904">
        <v>21</v>
      </c>
      <c r="N263" s="905">
        <v>32</v>
      </c>
      <c r="O263" s="905">
        <v>31</v>
      </c>
      <c r="U263" s="255"/>
      <c r="V263" s="706"/>
      <c r="W263" s="705"/>
      <c r="X263" s="700"/>
      <c r="Y263" s="700"/>
      <c r="Z263" s="700"/>
    </row>
    <row r="264" spans="1:26" s="697" customFormat="1" outlineLevel="1" x14ac:dyDescent="0.25">
      <c r="A264" s="701"/>
      <c r="B264" s="698"/>
      <c r="C264" s="710"/>
      <c r="D264" s="710"/>
      <c r="E264" s="710"/>
      <c r="F264" s="714"/>
      <c r="G264" s="715"/>
      <c r="H264" s="715" t="s">
        <v>1042</v>
      </c>
      <c r="I264" s="197"/>
      <c r="J264" s="906">
        <v>0</v>
      </c>
      <c r="K264" s="906">
        <v>0</v>
      </c>
      <c r="L264" s="906">
        <v>0</v>
      </c>
      <c r="M264" s="906">
        <v>0</v>
      </c>
      <c r="N264" s="906">
        <v>0</v>
      </c>
      <c r="O264" s="906">
        <v>0</v>
      </c>
      <c r="U264" s="255"/>
      <c r="V264" s="706"/>
      <c r="W264" s="705"/>
      <c r="X264" s="700"/>
      <c r="Y264" s="700"/>
      <c r="Z264" s="700"/>
    </row>
    <row r="265" spans="1:26" s="697" customFormat="1" outlineLevel="1" x14ac:dyDescent="0.25">
      <c r="A265" s="701"/>
      <c r="B265" s="698"/>
      <c r="C265" s="710"/>
      <c r="D265" s="710"/>
      <c r="E265" s="710"/>
      <c r="F265" s="714"/>
      <c r="G265" s="715"/>
      <c r="H265" s="715"/>
      <c r="I265" s="197"/>
      <c r="J265" s="273"/>
      <c r="K265" s="273"/>
      <c r="L265" s="273"/>
      <c r="M265" s="733"/>
      <c r="N265" s="733"/>
      <c r="O265" s="733"/>
      <c r="P265" s="255"/>
      <c r="Q265" s="255"/>
      <c r="R265" s="255"/>
      <c r="S265" s="255"/>
      <c r="T265" s="255"/>
      <c r="U265" s="255"/>
      <c r="V265" s="706"/>
      <c r="W265" s="705"/>
      <c r="X265" s="700"/>
      <c r="Y265" s="700"/>
      <c r="Z265" s="700"/>
    </row>
    <row r="266" spans="1:26" s="697" customFormat="1" outlineLevel="1" x14ac:dyDescent="0.25">
      <c r="A266" s="701"/>
      <c r="B266" s="698"/>
      <c r="C266" s="710"/>
      <c r="D266" s="710"/>
      <c r="E266" s="710"/>
      <c r="F266" s="714"/>
      <c r="G266" s="715"/>
      <c r="H266" s="715"/>
      <c r="I266" s="197"/>
      <c r="J266" s="197"/>
      <c r="K266" s="273"/>
      <c r="L266" s="273"/>
      <c r="M266" s="733"/>
      <c r="N266" s="733"/>
      <c r="O266" s="733"/>
      <c r="P266" s="255"/>
      <c r="Q266" s="255"/>
      <c r="R266" s="255"/>
      <c r="S266" s="255"/>
      <c r="T266" s="255"/>
      <c r="U266" s="255"/>
      <c r="V266" s="706"/>
      <c r="W266" s="705"/>
      <c r="X266" s="700"/>
      <c r="Y266" s="700"/>
      <c r="Z266" s="700"/>
    </row>
    <row r="267" spans="1:26" s="697" customFormat="1" x14ac:dyDescent="0.25">
      <c r="A267" s="701"/>
      <c r="B267" s="698"/>
      <c r="C267" s="710"/>
      <c r="D267" s="710"/>
      <c r="E267" s="710"/>
      <c r="F267" s="714"/>
      <c r="G267" s="884" t="s">
        <v>1046</v>
      </c>
      <c r="H267" s="715"/>
      <c r="I267" s="197"/>
      <c r="J267" s="273"/>
      <c r="K267" s="273"/>
      <c r="L267" s="273"/>
      <c r="M267" s="733"/>
      <c r="N267" s="733"/>
      <c r="O267" s="733"/>
      <c r="P267" s="255"/>
      <c r="Q267" s="255"/>
      <c r="R267" s="255"/>
      <c r="S267" s="255"/>
      <c r="T267" s="255"/>
      <c r="U267" s="255"/>
      <c r="V267" s="706"/>
      <c r="W267" s="705"/>
      <c r="X267" s="700"/>
      <c r="Y267" s="700"/>
      <c r="Z267" s="700"/>
    </row>
    <row r="268" spans="1:26" s="697" customFormat="1" outlineLevel="1" x14ac:dyDescent="0.25">
      <c r="A268" s="701"/>
      <c r="B268" s="698"/>
      <c r="C268" s="710"/>
      <c r="D268" s="710"/>
      <c r="E268" s="710"/>
      <c r="F268" s="714"/>
      <c r="G268" s="715"/>
      <c r="H268" s="715" t="s">
        <v>1051</v>
      </c>
      <c r="I268" s="197"/>
      <c r="J268" s="885">
        <v>0</v>
      </c>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1033</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1036</v>
      </c>
      <c r="I270" s="197"/>
      <c r="J270" s="902">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1035</v>
      </c>
      <c r="I271" s="197"/>
      <c r="J271" s="885">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1047</v>
      </c>
      <c r="I272" s="197"/>
      <c r="J272" s="912">
        <v>0.125</v>
      </c>
      <c r="K272" s="1233" t="s">
        <v>1050</v>
      </c>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1048</v>
      </c>
      <c r="I273" s="197"/>
      <c r="J273" s="912">
        <v>0.02</v>
      </c>
      <c r="K273" s="1233"/>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1049</v>
      </c>
      <c r="I274" s="197"/>
      <c r="J274" s="913">
        <f>1-SUM(J272:J273)</f>
        <v>0.85499999999999998</v>
      </c>
      <c r="K274" s="1233"/>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884"/>
      <c r="H275" s="715"/>
      <c r="I275" s="197"/>
      <c r="J275" s="273"/>
      <c r="K275" s="273"/>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x14ac:dyDescent="0.25">
      <c r="A277" s="701"/>
      <c r="B277" s="698"/>
      <c r="C277" s="710"/>
      <c r="D277" s="710"/>
      <c r="E277" s="710"/>
      <c r="F277" s="714"/>
      <c r="G277" s="884" t="s">
        <v>688</v>
      </c>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ht="12" customHeight="1" outlineLevel="1" x14ac:dyDescent="0.25">
      <c r="A278" s="701"/>
      <c r="B278" s="698"/>
      <c r="C278" s="710"/>
      <c r="D278" s="710"/>
      <c r="E278" s="710"/>
      <c r="F278" s="714"/>
      <c r="H278" s="210" t="s">
        <v>544</v>
      </c>
      <c r="I278" s="210"/>
      <c r="J278" s="456" t="s">
        <v>14</v>
      </c>
      <c r="K278" s="456" t="s">
        <v>536</v>
      </c>
      <c r="L278" s="456" t="s">
        <v>4</v>
      </c>
      <c r="M278" s="894"/>
      <c r="N278" s="729"/>
      <c r="O278" s="729"/>
      <c r="P278" s="258"/>
      <c r="Q278" s="258"/>
      <c r="R278" s="258"/>
      <c r="S278" s="258"/>
      <c r="T278" s="258"/>
      <c r="U278" s="258"/>
      <c r="V278" s="706"/>
      <c r="W278" s="705"/>
      <c r="X278" s="700"/>
      <c r="Y278" s="700"/>
      <c r="Z278" s="700"/>
    </row>
    <row r="279" spans="1:26" s="697" customFormat="1" ht="12" customHeight="1" outlineLevel="1" x14ac:dyDescent="0.25">
      <c r="A279" s="701"/>
      <c r="B279" s="698"/>
      <c r="C279" s="710"/>
      <c r="D279" s="710"/>
      <c r="E279" s="710"/>
      <c r="F279" s="714"/>
      <c r="H279" s="210"/>
      <c r="I279" s="210"/>
      <c r="J279" s="895">
        <v>1</v>
      </c>
      <c r="K279" s="895">
        <v>6</v>
      </c>
      <c r="L279" s="895">
        <v>7</v>
      </c>
      <c r="M279" s="896"/>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7"/>
      <c r="K280" s="897"/>
      <c r="L280" s="897"/>
      <c r="M280" s="896"/>
      <c r="Q280" s="273"/>
      <c r="R280" s="273"/>
      <c r="S280" s="273"/>
      <c r="T280" s="273"/>
      <c r="U280" s="258"/>
      <c r="V280" s="706"/>
      <c r="W280" s="705"/>
      <c r="X280" s="700"/>
      <c r="Y280" s="700"/>
      <c r="Z280" s="700"/>
    </row>
    <row r="281" spans="1:26" s="697" customFormat="1" ht="12" customHeight="1" outlineLevel="1" x14ac:dyDescent="0.25">
      <c r="A281" s="701"/>
      <c r="B281" s="698"/>
      <c r="C281" s="710"/>
      <c r="D281" s="710"/>
      <c r="E281" s="710"/>
      <c r="F281" s="714"/>
      <c r="H281" s="210" t="s">
        <v>1037</v>
      </c>
      <c r="I281" s="210"/>
      <c r="J281" s="456" t="s">
        <v>537</v>
      </c>
      <c r="K281" s="456" t="s">
        <v>538</v>
      </c>
      <c r="L281" s="456" t="s">
        <v>539</v>
      </c>
      <c r="M281" s="456" t="s">
        <v>540</v>
      </c>
      <c r="U281" s="258"/>
      <c r="V281" s="706"/>
      <c r="W281" s="705"/>
      <c r="X281" s="700"/>
      <c r="Y281" s="700"/>
      <c r="Z281" s="700"/>
    </row>
    <row r="282" spans="1:26" s="697" customFormat="1" ht="12" customHeight="1" outlineLevel="1" x14ac:dyDescent="0.25">
      <c r="A282" s="701"/>
      <c r="B282" s="698"/>
      <c r="C282" s="710"/>
      <c r="D282" s="710"/>
      <c r="E282" s="710"/>
      <c r="F282" s="714"/>
      <c r="I282" s="210"/>
      <c r="J282" s="898" t="b">
        <v>1</v>
      </c>
      <c r="K282" s="898" t="b">
        <v>0</v>
      </c>
      <c r="L282" s="898" t="b">
        <v>0</v>
      </c>
      <c r="M282" s="898" t="b">
        <v>0</v>
      </c>
      <c r="O282" s="58"/>
      <c r="P282" s="258"/>
      <c r="Q282" s="258"/>
      <c r="R282" s="258"/>
      <c r="S282" s="258"/>
      <c r="T282" s="258"/>
      <c r="U282" s="258"/>
      <c r="V282" s="706"/>
      <c r="W282" s="705"/>
      <c r="X282" s="700"/>
      <c r="Y282" s="700"/>
      <c r="Z282" s="700"/>
    </row>
    <row r="283" spans="1:26" s="697" customFormat="1" ht="12" customHeight="1" outlineLevel="1" x14ac:dyDescent="0.25">
      <c r="A283" s="701"/>
      <c r="B283" s="698"/>
      <c r="C283" s="710"/>
      <c r="D283" s="710"/>
      <c r="E283" s="710"/>
      <c r="F283" s="714"/>
      <c r="G283" s="210"/>
      <c r="H283" s="210"/>
      <c r="I283" s="210"/>
      <c r="J283" s="899"/>
      <c r="K283" s="900"/>
      <c r="L283" s="900"/>
      <c r="M283" s="896"/>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212"/>
      <c r="K284" s="58"/>
      <c r="L284" s="58"/>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x14ac:dyDescent="0.25">
      <c r="A286" s="701"/>
      <c r="B286" s="698"/>
      <c r="C286" s="710"/>
      <c r="D286" s="710"/>
      <c r="E286" s="710"/>
      <c r="F286" s="714"/>
      <c r="G286" s="886" t="s">
        <v>1016</v>
      </c>
      <c r="H286" s="210"/>
      <c r="I286" s="210"/>
      <c r="J286" s="212"/>
      <c r="K286" s="58"/>
      <c r="L286" s="58"/>
      <c r="O286" s="58"/>
      <c r="P286" s="258"/>
      <c r="Q286" s="258"/>
      <c r="R286" s="258"/>
      <c r="S286" s="258"/>
      <c r="T286" s="258"/>
      <c r="U286" s="258"/>
      <c r="V286" s="706"/>
      <c r="W286" s="705"/>
      <c r="X286" s="700"/>
      <c r="Y286" s="700"/>
      <c r="Z286" s="700"/>
    </row>
    <row r="287" spans="1:26" s="697" customFormat="1" ht="12" customHeight="1" outlineLevel="1" x14ac:dyDescent="0.25">
      <c r="A287" s="701"/>
      <c r="B287" s="698"/>
      <c r="C287" s="710"/>
      <c r="D287" s="710"/>
      <c r="E287" s="710"/>
      <c r="F287" s="714"/>
      <c r="G287" s="210"/>
      <c r="H287" s="210" t="s">
        <v>1017</v>
      </c>
      <c r="I287" s="210"/>
      <c r="J287" s="1045">
        <f>MIN(364,INT((K287 - DATE(YEAR(K287),1,1))))+364*(YEAR(K287)-Sheep!i_startyear)</f>
        <v>0</v>
      </c>
      <c r="K287" s="1020">
        <v>43466</v>
      </c>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1026</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c r="I289" s="210"/>
      <c r="J289" s="212"/>
      <c r="K289" s="58"/>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x14ac:dyDescent="0.25">
      <c r="A291" s="701"/>
      <c r="B291" s="698"/>
      <c r="C291" s="710"/>
      <c r="D291" s="710"/>
      <c r="E291" s="710"/>
      <c r="F291" s="714"/>
      <c r="G291" s="886" t="s">
        <v>1018</v>
      </c>
      <c r="H291" s="210"/>
      <c r="I291" s="210"/>
      <c r="J291" s="212"/>
      <c r="K291" s="58"/>
      <c r="L291" s="58"/>
      <c r="O291" s="58"/>
      <c r="P291" s="258"/>
      <c r="Q291" s="258"/>
      <c r="R291" s="258"/>
      <c r="S291" s="258"/>
      <c r="T291" s="258"/>
      <c r="U291" s="258"/>
      <c r="V291" s="706"/>
      <c r="W291" s="705"/>
      <c r="X291" s="700"/>
      <c r="Y291" s="700"/>
      <c r="Z291" s="700"/>
    </row>
    <row r="292" spans="1:26" s="697" customFormat="1" ht="12" customHeight="1" outlineLevel="1" x14ac:dyDescent="0.25">
      <c r="A292" s="701"/>
      <c r="B292" s="698"/>
      <c r="C292" s="710"/>
      <c r="D292" s="710"/>
      <c r="E292" s="710"/>
      <c r="F292" s="714"/>
      <c r="G292" s="210"/>
      <c r="H292" s="210" t="s">
        <v>1030</v>
      </c>
      <c r="I292" s="210"/>
      <c r="J292" s="893">
        <v>3.4</v>
      </c>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1019</v>
      </c>
      <c r="I293" s="210"/>
      <c r="J293" s="893">
        <v>15.4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1020</v>
      </c>
      <c r="I294" s="210"/>
      <c r="J294" s="893">
        <v>29.4</v>
      </c>
      <c r="K294" s="846"/>
      <c r="L294" s="846"/>
      <c r="M294" s="846"/>
      <c r="N294" s="846"/>
      <c r="O294" s="846"/>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1021</v>
      </c>
      <c r="I295" s="210"/>
      <c r="J295" s="893">
        <v>13.1</v>
      </c>
      <c r="K295" s="846"/>
      <c r="L295" s="729"/>
      <c r="O295" s="729"/>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1022</v>
      </c>
      <c r="I296" s="210"/>
      <c r="J296" s="893">
        <v>21.25</v>
      </c>
      <c r="K296" s="58"/>
      <c r="L296" s="58"/>
      <c r="O296" s="58"/>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c r="I297" s="210"/>
      <c r="J297" s="212"/>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32"/>
      <c r="H298" s="209"/>
      <c r="I298" s="210"/>
      <c r="J298" s="212"/>
      <c r="K298" s="58"/>
      <c r="L298" s="58"/>
      <c r="O298" s="58"/>
      <c r="P298" s="258"/>
      <c r="Q298" s="258"/>
      <c r="R298" s="258"/>
      <c r="S298" s="258"/>
      <c r="T298" s="258"/>
      <c r="U298" s="258"/>
      <c r="V298" s="706"/>
      <c r="W298" s="705"/>
      <c r="X298" s="700"/>
      <c r="Y298" s="700"/>
      <c r="Z298" s="700"/>
    </row>
    <row r="299" spans="1:26" s="697" customFormat="1" ht="12" customHeight="1" x14ac:dyDescent="0.25">
      <c r="A299" s="701"/>
      <c r="B299" s="698"/>
      <c r="C299" s="710"/>
      <c r="D299" s="710"/>
      <c r="E299" s="710"/>
      <c r="F299" s="714"/>
      <c r="G299" s="887" t="s">
        <v>1028</v>
      </c>
      <c r="H299" s="209"/>
      <c r="I299" s="892"/>
      <c r="J299" s="881"/>
      <c r="K299" s="644"/>
      <c r="L299" s="58"/>
      <c r="O299" s="58"/>
      <c r="P299" s="258"/>
      <c r="Q299" s="258"/>
      <c r="R299" s="258"/>
      <c r="S299" s="258"/>
      <c r="T299" s="258"/>
      <c r="U299" s="258"/>
      <c r="V299" s="706"/>
      <c r="W299" s="705"/>
      <c r="X299" s="700"/>
      <c r="Y299" s="700"/>
      <c r="Z299" s="700"/>
    </row>
    <row r="300" spans="1:26" s="697" customFormat="1" ht="12" customHeight="1" outlineLevel="1" x14ac:dyDescent="0.25">
      <c r="A300" s="701"/>
      <c r="B300" s="698"/>
      <c r="C300" s="710"/>
      <c r="D300" s="710"/>
      <c r="E300" s="710"/>
      <c r="F300" s="714"/>
      <c r="G300" s="232"/>
      <c r="H300" s="209" t="s">
        <v>475</v>
      </c>
      <c r="I300" s="892"/>
      <c r="J300" s="364">
        <v>1000</v>
      </c>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1029</v>
      </c>
      <c r="I301" s="892"/>
      <c r="J301" s="364">
        <v>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c r="I302" s="892"/>
      <c r="J302" s="881"/>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x14ac:dyDescent="0.25">
      <c r="A305" s="701"/>
      <c r="B305" s="698"/>
      <c r="C305" s="710"/>
      <c r="D305" s="710"/>
      <c r="E305" s="710"/>
      <c r="F305" s="714"/>
      <c r="G305" s="887" t="s">
        <v>1023</v>
      </c>
      <c r="H305" s="209"/>
      <c r="I305" s="1238" t="s">
        <v>1024</v>
      </c>
      <c r="J305" s="1239"/>
      <c r="K305" s="1239"/>
      <c r="L305" s="1239"/>
      <c r="M305" s="1239"/>
      <c r="N305" s="1239"/>
      <c r="O305" s="1239"/>
      <c r="P305" s="1239"/>
      <c r="Q305" s="1240"/>
      <c r="R305" s="58"/>
      <c r="S305" s="258"/>
      <c r="T305" s="258"/>
      <c r="U305" s="58"/>
      <c r="V305" s="258"/>
      <c r="W305" s="705"/>
      <c r="X305" s="700"/>
      <c r="Y305" s="700"/>
      <c r="Z305" s="700"/>
    </row>
    <row r="306" spans="1:26" s="697" customFormat="1" ht="12" customHeight="1" outlineLevel="1" x14ac:dyDescent="0.25">
      <c r="A306" s="701"/>
      <c r="B306" s="698"/>
      <c r="C306" s="710"/>
      <c r="D306" s="710"/>
      <c r="E306" s="710"/>
      <c r="F306" s="714"/>
      <c r="G306" s="887"/>
      <c r="H306" s="209"/>
      <c r="I306" s="1241" t="s">
        <v>74</v>
      </c>
      <c r="J306" s="1242"/>
      <c r="K306" s="1243"/>
      <c r="L306" s="1244" t="s">
        <v>71</v>
      </c>
      <c r="M306" s="1245"/>
      <c r="N306" s="1246"/>
      <c r="O306" s="1247" t="s">
        <v>341</v>
      </c>
      <c r="P306" s="1248"/>
      <c r="Q306" s="1249"/>
      <c r="R306" s="58"/>
      <c r="S306" s="1234" t="s">
        <v>1053</v>
      </c>
      <c r="T306" s="1236" t="s">
        <v>1052</v>
      </c>
      <c r="U306" s="58"/>
      <c r="V306" s="258"/>
      <c r="W306" s="705"/>
      <c r="X306" s="700"/>
      <c r="Y306" s="700"/>
      <c r="Z306" s="700"/>
    </row>
    <row r="307" spans="1:26" s="697" customFormat="1" ht="12" customHeight="1" outlineLevel="1" x14ac:dyDescent="0.25">
      <c r="A307" s="701"/>
      <c r="B307" s="698"/>
      <c r="C307" s="710"/>
      <c r="D307" s="710"/>
      <c r="E307" s="710"/>
      <c r="F307" s="714"/>
      <c r="G307" s="232"/>
      <c r="H307" s="209"/>
      <c r="I307" s="968" t="str">
        <f>H130</f>
        <v>Harv</v>
      </c>
      <c r="J307" s="968" t="str">
        <f>I130</f>
        <v>Graz</v>
      </c>
      <c r="K307" s="968" t="str">
        <f>J130</f>
        <v>Bale</v>
      </c>
      <c r="L307" s="969" t="str">
        <f>H130</f>
        <v>Harv</v>
      </c>
      <c r="M307" s="969" t="str">
        <f>I130</f>
        <v>Graz</v>
      </c>
      <c r="N307" s="969" t="str">
        <f>J130</f>
        <v>Bale</v>
      </c>
      <c r="O307" s="970" t="str">
        <f>H130</f>
        <v>Harv</v>
      </c>
      <c r="P307" s="970" t="str">
        <f t="shared" ref="P307:Q307" si="4">I130</f>
        <v>Graz</v>
      </c>
      <c r="Q307" s="970" t="str">
        <f t="shared" si="4"/>
        <v>Bale</v>
      </c>
      <c r="R307" s="58"/>
      <c r="S307" s="1235"/>
      <c r="T307" s="1237"/>
      <c r="U307" s="58"/>
      <c r="V307" s="258"/>
      <c r="W307" s="705"/>
      <c r="X307" s="700"/>
      <c r="Y307" s="700"/>
      <c r="Z307" s="700"/>
    </row>
    <row r="308" spans="1:26" s="697" customFormat="1" ht="12" customHeight="1" outlineLevel="1" x14ac:dyDescent="0.25">
      <c r="A308" s="701"/>
      <c r="B308" s="698"/>
      <c r="C308" s="710"/>
      <c r="D308" s="710"/>
      <c r="E308" s="710"/>
      <c r="F308" s="714"/>
      <c r="G308" s="232"/>
      <c r="H308" s="917" t="str">
        <f>General!H17</f>
        <v>b</v>
      </c>
      <c r="I308" s="891">
        <v>0.27922143700582119</v>
      </c>
      <c r="J308" s="971">
        <f t="shared" ref="J308:K308" si="5">I308</f>
        <v>0.27922143700582119</v>
      </c>
      <c r="K308" s="971">
        <f t="shared" si="5"/>
        <v>0.27922143700582119</v>
      </c>
      <c r="L308" s="901">
        <v>-7.357256925019099E-3</v>
      </c>
      <c r="M308" s="972">
        <f t="shared" ref="M308:N308" si="6">L308</f>
        <v>-7.357256925019099E-3</v>
      </c>
      <c r="N308" s="972">
        <f t="shared" si="6"/>
        <v>-7.357256925019099E-3</v>
      </c>
      <c r="O308" s="883">
        <v>59.634599807135977</v>
      </c>
      <c r="P308" s="971">
        <f>O308</f>
        <v>59.634599807135977</v>
      </c>
      <c r="Q308" s="971">
        <f>P308</f>
        <v>59.634599807135977</v>
      </c>
      <c r="R308" s="58"/>
      <c r="S308" s="381">
        <v>2850</v>
      </c>
      <c r="T308" s="914">
        <f t="shared" ref="T308:T316" si="7">S308/H173</f>
        <v>3031.9148936170213</v>
      </c>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General!H18</f>
        <v>bd</v>
      </c>
      <c r="I309" s="891">
        <v>0.27922143700582119</v>
      </c>
      <c r="J309" s="971">
        <f t="shared" ref="J309:K309" si="8">I309</f>
        <v>0.27922143700582119</v>
      </c>
      <c r="K309" s="971">
        <f t="shared" si="8"/>
        <v>0.27922143700582119</v>
      </c>
      <c r="L309" s="901">
        <v>-7.357256925019099E-3</v>
      </c>
      <c r="M309" s="972">
        <f t="shared" ref="M309:N309" si="9">L309</f>
        <v>-7.357256925019099E-3</v>
      </c>
      <c r="N309" s="972">
        <f t="shared" si="9"/>
        <v>-7.357256925019099E-3</v>
      </c>
      <c r="O309" s="883">
        <v>59.634599807135977</v>
      </c>
      <c r="P309" s="971">
        <f t="shared" ref="P309:Q309" si="10">O309</f>
        <v>59.634599807135977</v>
      </c>
      <c r="Q309" s="971">
        <f t="shared" si="10"/>
        <v>59.634599807135977</v>
      </c>
      <c r="R309" s="58"/>
      <c r="S309" s="381">
        <v>2850</v>
      </c>
      <c r="T309" s="914">
        <f t="shared" si="7"/>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General!H19</f>
        <v>f</v>
      </c>
      <c r="I310" s="891">
        <v>0.21988823630969012</v>
      </c>
      <c r="J310" s="971">
        <f t="shared" ref="J310:K310" si="11">I310</f>
        <v>0.21988823630969012</v>
      </c>
      <c r="K310" s="971">
        <f t="shared" si="11"/>
        <v>0.21988823630969012</v>
      </c>
      <c r="L310" s="901">
        <v>-4.6010728402032814E-3</v>
      </c>
      <c r="M310" s="972">
        <f t="shared" ref="M310:N310" si="12">L310</f>
        <v>-4.6010728402032814E-3</v>
      </c>
      <c r="N310" s="972">
        <f t="shared" si="12"/>
        <v>-4.6010728402032814E-3</v>
      </c>
      <c r="O310" s="883">
        <v>57.445790754257906</v>
      </c>
      <c r="P310" s="971">
        <f t="shared" ref="P310:Q310" si="13">O310</f>
        <v>57.445790754257906</v>
      </c>
      <c r="Q310" s="971">
        <f t="shared" si="13"/>
        <v>57.445790754257906</v>
      </c>
      <c r="R310" s="58"/>
      <c r="S310" s="381">
        <v>2000</v>
      </c>
      <c r="T310" s="914">
        <f t="shared" si="7"/>
        <v>2222.2222222222222</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General!H20</f>
        <v>h</v>
      </c>
      <c r="I311" s="891">
        <v>0.27922143700582119</v>
      </c>
      <c r="J311" s="971">
        <f t="shared" ref="J311:K311" si="14">I311</f>
        <v>0.27922143700582119</v>
      </c>
      <c r="K311" s="971">
        <f t="shared" si="14"/>
        <v>0.27922143700582119</v>
      </c>
      <c r="L311" s="901">
        <v>-7.357256925019099E-3</v>
      </c>
      <c r="M311" s="972">
        <f t="shared" ref="M311:N311" si="15">L311</f>
        <v>-7.357256925019099E-3</v>
      </c>
      <c r="N311" s="972">
        <f t="shared" si="15"/>
        <v>-7.357256925019099E-3</v>
      </c>
      <c r="O311" s="883">
        <v>59.634599807135977</v>
      </c>
      <c r="P311" s="971">
        <f t="shared" ref="P311:Q311" si="16">O311</f>
        <v>59.634599807135977</v>
      </c>
      <c r="Q311" s="971">
        <f t="shared" si="16"/>
        <v>59.634599807135977</v>
      </c>
      <c r="R311" s="58"/>
      <c r="S311" s="381">
        <v>10387</v>
      </c>
      <c r="T311" s="914">
        <f t="shared" si="7"/>
        <v>11050</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General!H21</f>
        <v>i</v>
      </c>
      <c r="I312" s="891">
        <v>0.21988823630969012</v>
      </c>
      <c r="J312" s="971">
        <f t="shared" ref="J312:K312" si="17">I312</f>
        <v>0.21988823630969012</v>
      </c>
      <c r="K312" s="971">
        <f t="shared" si="17"/>
        <v>0.21988823630969012</v>
      </c>
      <c r="L312" s="901">
        <v>-4.6010728402032814E-3</v>
      </c>
      <c r="M312" s="972">
        <f t="shared" ref="M312:N312" si="18">L312</f>
        <v>-4.6010728402032814E-3</v>
      </c>
      <c r="N312" s="972">
        <f t="shared" si="18"/>
        <v>-4.6010728402032814E-3</v>
      </c>
      <c r="O312" s="883">
        <v>57.445790754257906</v>
      </c>
      <c r="P312" s="971">
        <f t="shared" ref="P312:Q312" si="19">O312</f>
        <v>57.445790754257906</v>
      </c>
      <c r="Q312" s="971">
        <f t="shared" si="19"/>
        <v>57.445790754257906</v>
      </c>
      <c r="R312" s="58"/>
      <c r="S312" s="381">
        <v>2000</v>
      </c>
      <c r="T312" s="914">
        <f t="shared" si="7"/>
        <v>2222.2222222222222</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General!H22</f>
        <v>k</v>
      </c>
      <c r="I313" s="891">
        <v>0.21988823630969012</v>
      </c>
      <c r="J313" s="971">
        <f t="shared" ref="J313:K313" si="20">I313</f>
        <v>0.21988823630969012</v>
      </c>
      <c r="K313" s="971">
        <f t="shared" si="20"/>
        <v>0.21988823630969012</v>
      </c>
      <c r="L313" s="901">
        <v>-4.6010728402032814E-3</v>
      </c>
      <c r="M313" s="972">
        <f t="shared" ref="M313:N313" si="21">L313</f>
        <v>-4.6010728402032814E-3</v>
      </c>
      <c r="N313" s="972">
        <f t="shared" si="21"/>
        <v>-4.6010728402032814E-3</v>
      </c>
      <c r="O313" s="883">
        <v>57.445790754257906</v>
      </c>
      <c r="P313" s="971">
        <f t="shared" ref="P313:Q313" si="22">O313</f>
        <v>57.445790754257906</v>
      </c>
      <c r="Q313" s="971">
        <f t="shared" si="22"/>
        <v>57.445790754257906</v>
      </c>
      <c r="R313" s="58"/>
      <c r="S313" s="381">
        <v>2000</v>
      </c>
      <c r="T313" s="914">
        <f t="shared" si="7"/>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General!H23</f>
        <v>l</v>
      </c>
      <c r="I314" s="891">
        <v>0.21988823630969012</v>
      </c>
      <c r="J314" s="971">
        <f t="shared" ref="J314:K314" si="23">I314</f>
        <v>0.21988823630969012</v>
      </c>
      <c r="K314" s="971">
        <f t="shared" si="23"/>
        <v>0.21988823630969012</v>
      </c>
      <c r="L314" s="901">
        <v>-4.6010728402032814E-3</v>
      </c>
      <c r="M314" s="972">
        <f t="shared" ref="M314:N314" si="24">L314</f>
        <v>-4.6010728402032814E-3</v>
      </c>
      <c r="N314" s="972">
        <f t="shared" si="24"/>
        <v>-4.6010728402032814E-3</v>
      </c>
      <c r="O314" s="883">
        <v>57.445790754257906</v>
      </c>
      <c r="P314" s="971">
        <f t="shared" ref="P314:Q314" si="25">O314</f>
        <v>57.445790754257906</v>
      </c>
      <c r="Q314" s="971">
        <f t="shared" si="25"/>
        <v>57.445790754257906</v>
      </c>
      <c r="R314" s="58"/>
      <c r="S314" s="381">
        <v>2000</v>
      </c>
      <c r="T314" s="914">
        <f t="shared" si="7"/>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General!H24</f>
        <v>o</v>
      </c>
      <c r="I315" s="891">
        <v>0.27922143700582119</v>
      </c>
      <c r="J315" s="971">
        <f t="shared" ref="J315:K315" si="26">I315</f>
        <v>0.27922143700582119</v>
      </c>
      <c r="K315" s="971">
        <f t="shared" si="26"/>
        <v>0.27922143700582119</v>
      </c>
      <c r="L315" s="901">
        <v>-7.357256925019099E-3</v>
      </c>
      <c r="M315" s="972">
        <f t="shared" ref="M315:N315" si="27">L315</f>
        <v>-7.357256925019099E-3</v>
      </c>
      <c r="N315" s="972">
        <f t="shared" si="27"/>
        <v>-7.357256925019099E-3</v>
      </c>
      <c r="O315" s="883">
        <v>59.634599807135977</v>
      </c>
      <c r="P315" s="971">
        <f t="shared" ref="P315:Q315" si="28">O315</f>
        <v>59.634599807135977</v>
      </c>
      <c r="Q315" s="971">
        <f t="shared" si="28"/>
        <v>59.634599807135977</v>
      </c>
      <c r="R315" s="58"/>
      <c r="S315" s="381">
        <v>2850</v>
      </c>
      <c r="T315" s="914">
        <f t="shared" si="7"/>
        <v>3031.9148936170213</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General!H25</f>
        <v>od</v>
      </c>
      <c r="I316" s="891">
        <v>0.27922143700582119</v>
      </c>
      <c r="J316" s="971">
        <f t="shared" ref="J316:K316" si="29">I316</f>
        <v>0.27922143700582119</v>
      </c>
      <c r="K316" s="971">
        <f t="shared" si="29"/>
        <v>0.27922143700582119</v>
      </c>
      <c r="L316" s="901">
        <v>-7.357256925019099E-3</v>
      </c>
      <c r="M316" s="972">
        <f t="shared" ref="M316:N316" si="30">L316</f>
        <v>-7.357256925019099E-3</v>
      </c>
      <c r="N316" s="972">
        <f t="shared" si="30"/>
        <v>-7.357256925019099E-3</v>
      </c>
      <c r="O316" s="883">
        <v>59.634599807135977</v>
      </c>
      <c r="P316" s="971">
        <f t="shared" ref="P316:Q316" si="31">O316</f>
        <v>59.634599807135977</v>
      </c>
      <c r="Q316" s="971">
        <f t="shared" si="31"/>
        <v>59.634599807135977</v>
      </c>
      <c r="R316" s="58"/>
      <c r="S316" s="381">
        <v>2850</v>
      </c>
      <c r="T316" s="914">
        <f t="shared" si="7"/>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General!H26</f>
        <v>of</v>
      </c>
      <c r="I317" s="891">
        <v>0.27922143700582119</v>
      </c>
      <c r="J317" s="971">
        <f t="shared" ref="J317:K317" si="32">I317</f>
        <v>0.27922143700582119</v>
      </c>
      <c r="K317" s="971">
        <f t="shared" si="32"/>
        <v>0.27922143700582119</v>
      </c>
      <c r="L317" s="901">
        <v>-7.357256925019099E-3</v>
      </c>
      <c r="M317" s="972">
        <f t="shared" ref="M317:N317" si="33">L317</f>
        <v>-7.357256925019099E-3</v>
      </c>
      <c r="N317" s="972">
        <f t="shared" si="33"/>
        <v>-7.357256925019099E-3</v>
      </c>
      <c r="O317" s="883">
        <v>59.634599807135977</v>
      </c>
      <c r="P317" s="971">
        <f t="shared" ref="P317:Q317" si="34">O317</f>
        <v>59.634599807135977</v>
      </c>
      <c r="Q317" s="971">
        <f t="shared" si="34"/>
        <v>59.634599807135977</v>
      </c>
      <c r="R317" s="58"/>
      <c r="S317" s="381"/>
      <c r="T317" s="381">
        <v>3032</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General!H27</f>
        <v>r</v>
      </c>
      <c r="I318" s="891">
        <v>0.21988823630969012</v>
      </c>
      <c r="J318" s="971">
        <f t="shared" ref="J318:K318" si="35">I318</f>
        <v>0.21988823630969012</v>
      </c>
      <c r="K318" s="971">
        <f t="shared" si="35"/>
        <v>0.21988823630969012</v>
      </c>
      <c r="L318" s="901">
        <v>-4.6010728402032814E-3</v>
      </c>
      <c r="M318" s="972">
        <f t="shared" ref="M318:N318" si="36">L318</f>
        <v>-4.6010728402032814E-3</v>
      </c>
      <c r="N318" s="972">
        <f t="shared" si="36"/>
        <v>-4.6010728402032814E-3</v>
      </c>
      <c r="O318" s="883">
        <v>57.445790754257906</v>
      </c>
      <c r="P318" s="971">
        <f t="shared" ref="P318:Q318" si="37">O318</f>
        <v>57.445790754257906</v>
      </c>
      <c r="Q318" s="971">
        <f t="shared" si="37"/>
        <v>57.445790754257906</v>
      </c>
      <c r="R318" s="58"/>
      <c r="S318" s="381">
        <v>1600</v>
      </c>
      <c r="T318" s="914">
        <f t="shared" ref="T318:T324" si="38">S318/H183</f>
        <v>1649.4845360824743</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General!H28</f>
        <v>rd</v>
      </c>
      <c r="I319" s="891">
        <v>0.21988823630969012</v>
      </c>
      <c r="J319" s="971">
        <f t="shared" ref="J319:K319" si="39">I319</f>
        <v>0.21988823630969012</v>
      </c>
      <c r="K319" s="971">
        <f t="shared" si="39"/>
        <v>0.21988823630969012</v>
      </c>
      <c r="L319" s="901">
        <v>-4.6010728402032814E-3</v>
      </c>
      <c r="M319" s="972">
        <f t="shared" ref="M319:N319" si="40">L319</f>
        <v>-4.6010728402032814E-3</v>
      </c>
      <c r="N319" s="972">
        <f t="shared" si="40"/>
        <v>-4.6010728402032814E-3</v>
      </c>
      <c r="O319" s="883">
        <v>57.445790754257906</v>
      </c>
      <c r="P319" s="971">
        <f t="shared" ref="P319:Q319" si="41">O319</f>
        <v>57.445790754257906</v>
      </c>
      <c r="Q319" s="971">
        <f t="shared" si="41"/>
        <v>57.445790754257906</v>
      </c>
      <c r="R319" s="58"/>
      <c r="S319" s="381">
        <v>1600</v>
      </c>
      <c r="T319" s="914">
        <f t="shared" si="38"/>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General!H29</f>
        <v>v</v>
      </c>
      <c r="I320" s="891">
        <v>0.21988823630969012</v>
      </c>
      <c r="J320" s="971">
        <f t="shared" ref="J320:K320" si="42">I320</f>
        <v>0.21988823630969012</v>
      </c>
      <c r="K320" s="971">
        <f t="shared" si="42"/>
        <v>0.21988823630969012</v>
      </c>
      <c r="L320" s="901">
        <v>-4.6010728402032814E-3</v>
      </c>
      <c r="M320" s="972">
        <f t="shared" ref="M320:N320" si="43">L320</f>
        <v>-4.6010728402032814E-3</v>
      </c>
      <c r="N320" s="972">
        <f t="shared" si="43"/>
        <v>-4.6010728402032814E-3</v>
      </c>
      <c r="O320" s="883">
        <v>57.445790754257906</v>
      </c>
      <c r="P320" s="971">
        <f t="shared" ref="P320:Q320" si="44">O320</f>
        <v>57.445790754257906</v>
      </c>
      <c r="Q320" s="971">
        <f t="shared" si="44"/>
        <v>57.445790754257906</v>
      </c>
      <c r="R320" s="58"/>
      <c r="S320" s="381">
        <v>2000</v>
      </c>
      <c r="T320" s="914">
        <f t="shared" si="38"/>
        <v>2222.2222222222222</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General!H30</f>
        <v>w</v>
      </c>
      <c r="I321" s="891">
        <v>0.27922143700582119</v>
      </c>
      <c r="J321" s="971">
        <f t="shared" ref="J321:K321" si="45">I321</f>
        <v>0.27922143700582119</v>
      </c>
      <c r="K321" s="971">
        <f t="shared" si="45"/>
        <v>0.27922143700582119</v>
      </c>
      <c r="L321" s="901">
        <v>-7.357256925019099E-3</v>
      </c>
      <c r="M321" s="972">
        <f t="shared" ref="M321:N321" si="46">L321</f>
        <v>-7.357256925019099E-3</v>
      </c>
      <c r="N321" s="972">
        <f t="shared" si="46"/>
        <v>-7.357256925019099E-3</v>
      </c>
      <c r="O321" s="883">
        <v>59.634599807135977</v>
      </c>
      <c r="P321" s="971">
        <f t="shared" ref="P321:Q321" si="47">O321</f>
        <v>59.634599807135977</v>
      </c>
      <c r="Q321" s="971">
        <f t="shared" si="47"/>
        <v>59.634599807135977</v>
      </c>
      <c r="R321" s="58"/>
      <c r="S321" s="381">
        <v>2850</v>
      </c>
      <c r="T321" s="914">
        <f t="shared" si="38"/>
        <v>3031.9148936170213</v>
      </c>
      <c r="U321" s="58"/>
      <c r="V321" s="258"/>
      <c r="W321" s="705"/>
      <c r="X321" s="700"/>
      <c r="Y321" s="700"/>
      <c r="Z321" s="700"/>
    </row>
    <row r="322" spans="1:26" s="697" customFormat="1" outlineLevel="1" x14ac:dyDescent="0.25">
      <c r="A322" s="701"/>
      <c r="B322" s="698"/>
      <c r="C322" s="710"/>
      <c r="D322" s="710"/>
      <c r="E322" s="710"/>
      <c r="F322" s="714"/>
      <c r="G322" s="232"/>
      <c r="H322" s="917" t="str">
        <f>General!H31</f>
        <v>wd</v>
      </c>
      <c r="I322" s="891">
        <v>0.27922143700582119</v>
      </c>
      <c r="J322" s="971">
        <f t="shared" ref="J322:K322" si="48">I322</f>
        <v>0.27922143700582119</v>
      </c>
      <c r="K322" s="971">
        <f t="shared" si="48"/>
        <v>0.27922143700582119</v>
      </c>
      <c r="L322" s="901">
        <v>-7.357256925019099E-3</v>
      </c>
      <c r="M322" s="972">
        <f t="shared" ref="M322:N322" si="49">L322</f>
        <v>-7.357256925019099E-3</v>
      </c>
      <c r="N322" s="972">
        <f t="shared" si="49"/>
        <v>-7.357256925019099E-3</v>
      </c>
      <c r="O322" s="883">
        <v>59.634599807135977</v>
      </c>
      <c r="P322" s="971">
        <f t="shared" ref="P322:Q322" si="50">O322</f>
        <v>59.634599807135977</v>
      </c>
      <c r="Q322" s="971">
        <f t="shared" si="50"/>
        <v>59.634599807135977</v>
      </c>
      <c r="R322" s="58"/>
      <c r="S322" s="381">
        <v>2850</v>
      </c>
      <c r="T322" s="914">
        <f t="shared" si="38"/>
        <v>3031.9148936170213</v>
      </c>
      <c r="U322" s="58"/>
      <c r="V322" s="258"/>
      <c r="W322" s="705"/>
      <c r="X322" s="700"/>
      <c r="Y322" s="700"/>
      <c r="Z322" s="700"/>
    </row>
    <row r="323" spans="1:26" s="697" customFormat="1" outlineLevel="1" x14ac:dyDescent="0.25">
      <c r="A323" s="701"/>
      <c r="B323" s="698"/>
      <c r="C323" s="710"/>
      <c r="D323" s="710"/>
      <c r="E323" s="710"/>
      <c r="F323" s="714"/>
      <c r="G323" s="311"/>
      <c r="H323" s="917" t="str">
        <f>General!H32</f>
        <v>z</v>
      </c>
      <c r="I323" s="891">
        <v>0.21988823630969012</v>
      </c>
      <c r="J323" s="971">
        <f t="shared" ref="J323:K323" si="51">I323</f>
        <v>0.21988823630969012</v>
      </c>
      <c r="K323" s="971">
        <f t="shared" si="51"/>
        <v>0.21988823630969012</v>
      </c>
      <c r="L323" s="901">
        <v>-4.6010728402032814E-3</v>
      </c>
      <c r="M323" s="972">
        <f t="shared" ref="M323:N323" si="52">L323</f>
        <v>-4.6010728402032814E-3</v>
      </c>
      <c r="N323" s="972">
        <f t="shared" si="52"/>
        <v>-4.6010728402032814E-3</v>
      </c>
      <c r="O323" s="883">
        <v>57.445790754257906</v>
      </c>
      <c r="P323" s="971">
        <f t="shared" ref="P323:Q323" si="53">O323</f>
        <v>57.445790754257906</v>
      </c>
      <c r="Q323" s="971">
        <f t="shared" si="53"/>
        <v>57.445790754257906</v>
      </c>
      <c r="R323" s="890"/>
      <c r="S323" s="381">
        <v>1600</v>
      </c>
      <c r="T323" s="914">
        <f t="shared" si="38"/>
        <v>1649.4845360824743</v>
      </c>
      <c r="U323" s="890"/>
      <c r="V323" s="707"/>
      <c r="W323" s="705"/>
      <c r="X323" s="700"/>
      <c r="Y323" s="700"/>
      <c r="Z323" s="700"/>
    </row>
    <row r="324" spans="1:26" s="697" customFormat="1" outlineLevel="1" x14ac:dyDescent="0.25">
      <c r="A324" s="701"/>
      <c r="B324" s="698"/>
      <c r="C324" s="710"/>
      <c r="D324" s="710"/>
      <c r="E324" s="710"/>
      <c r="F324" s="714"/>
      <c r="G324" s="311"/>
      <c r="H324" s="917" t="str">
        <f>General!H33</f>
        <v>zd</v>
      </c>
      <c r="I324" s="891">
        <v>0.21988823630969012</v>
      </c>
      <c r="J324" s="971">
        <f t="shared" ref="J324:K324" si="54">I324</f>
        <v>0.21988823630969012</v>
      </c>
      <c r="K324" s="971">
        <f t="shared" si="54"/>
        <v>0.21988823630969012</v>
      </c>
      <c r="L324" s="901">
        <v>-4.6010728402032814E-3</v>
      </c>
      <c r="M324" s="972">
        <f t="shared" ref="M324:N324" si="55">L324</f>
        <v>-4.6010728402032814E-3</v>
      </c>
      <c r="N324" s="972">
        <f t="shared" si="55"/>
        <v>-4.6010728402032814E-3</v>
      </c>
      <c r="O324" s="883">
        <v>57.445790754257906</v>
      </c>
      <c r="P324" s="971">
        <f t="shared" ref="P324:Q324" si="56">O324</f>
        <v>57.445790754257906</v>
      </c>
      <c r="Q324" s="971">
        <f t="shared" si="56"/>
        <v>57.445790754257906</v>
      </c>
      <c r="R324" s="707"/>
      <c r="S324" s="381">
        <v>1600</v>
      </c>
      <c r="T324" s="914">
        <f t="shared" si="38"/>
        <v>1649.4845360824743</v>
      </c>
      <c r="U324" s="707"/>
      <c r="V324" s="706"/>
      <c r="W324" s="705"/>
      <c r="X324" s="700"/>
      <c r="Y324" s="700"/>
      <c r="Z324" s="700"/>
    </row>
    <row r="325" spans="1:26" s="697" customFormat="1" outlineLevel="1" x14ac:dyDescent="0.25">
      <c r="A325" s="701"/>
      <c r="B325" s="698"/>
      <c r="C325" s="710"/>
      <c r="D325" s="710"/>
      <c r="E325" s="710"/>
      <c r="F325" s="714"/>
      <c r="G325" s="311"/>
      <c r="H325" s="209"/>
      <c r="I325" s="888"/>
      <c r="J325" s="889"/>
      <c r="K325" s="890"/>
      <c r="L325" s="890"/>
      <c r="O325" s="890"/>
      <c r="P325" s="707"/>
      <c r="Q325" s="707"/>
      <c r="R325" s="707"/>
      <c r="S325" s="707"/>
      <c r="T325" s="707"/>
      <c r="U325" s="707"/>
      <c r="V325" s="706"/>
      <c r="W325" s="705"/>
      <c r="X325" s="700"/>
      <c r="Y325" s="700"/>
      <c r="Z325" s="700"/>
    </row>
    <row r="326" spans="1:26" s="697" customFormat="1" outlineLevel="1" x14ac:dyDescent="0.25">
      <c r="A326" s="701"/>
      <c r="B326" s="698"/>
      <c r="C326" s="710"/>
      <c r="D326" s="710"/>
      <c r="E326" s="710"/>
      <c r="F326" s="714"/>
      <c r="G326" s="311"/>
      <c r="H326" s="888"/>
      <c r="I326" s="888"/>
      <c r="J326" s="889"/>
      <c r="K326" s="890"/>
      <c r="L326" s="890"/>
      <c r="O326" s="890"/>
      <c r="P326" s="707"/>
      <c r="Q326" s="707"/>
      <c r="R326" s="707"/>
      <c r="S326" s="707"/>
      <c r="T326" s="707"/>
      <c r="U326" s="707"/>
      <c r="V326" s="706"/>
      <c r="W326" s="705"/>
      <c r="X326" s="700"/>
      <c r="Y326" s="700"/>
      <c r="Z326" s="700"/>
    </row>
    <row r="327" spans="1:26" s="697" customFormat="1" ht="5.0999999999999996" customHeight="1" outlineLevel="1" x14ac:dyDescent="0.25">
      <c r="A327" s="701"/>
      <c r="B327" s="698"/>
      <c r="C327" s="710"/>
      <c r="D327" s="710"/>
      <c r="E327" s="710"/>
      <c r="F327" s="709"/>
      <c r="G327" s="708"/>
      <c r="H327" s="708"/>
      <c r="I327" s="708"/>
      <c r="J327" s="707"/>
      <c r="K327" s="707"/>
      <c r="L327" s="707"/>
      <c r="M327" s="707"/>
      <c r="N327" s="707"/>
      <c r="O327" s="707"/>
      <c r="P327" s="707"/>
      <c r="Q327" s="707"/>
      <c r="R327" s="707"/>
      <c r="S327" s="707"/>
      <c r="T327" s="707"/>
      <c r="U327" s="707"/>
      <c r="V327" s="706"/>
      <c r="W327" s="705"/>
      <c r="X327" s="700"/>
      <c r="Y327" s="700"/>
      <c r="Z327" s="700"/>
    </row>
    <row r="328" spans="1:26" s="697" customFormat="1" ht="25.15" customHeight="1" outlineLevel="1" x14ac:dyDescent="0.25">
      <c r="A328" s="701"/>
      <c r="B328" s="698"/>
      <c r="C328" s="703"/>
      <c r="D328" s="703"/>
      <c r="E328" s="703"/>
      <c r="F328" s="703"/>
      <c r="G328" s="704" t="str">
        <f>G231</f>
        <v>Paddock Trial Info</v>
      </c>
      <c r="H328" s="703"/>
      <c r="I328" s="703"/>
      <c r="J328" s="703"/>
      <c r="K328" s="703"/>
      <c r="L328" s="703"/>
      <c r="M328" s="703"/>
      <c r="N328" s="703"/>
      <c r="O328" s="703"/>
      <c r="P328" s="703"/>
      <c r="Q328" s="703"/>
      <c r="R328" s="703"/>
      <c r="S328" s="703"/>
      <c r="T328" s="703"/>
      <c r="U328" s="703"/>
      <c r="V328" s="703"/>
      <c r="W328" s="702" t="s">
        <v>24</v>
      </c>
      <c r="X328" s="700"/>
      <c r="Y328" s="700"/>
      <c r="Z328" s="700"/>
    </row>
    <row r="329" spans="1:26" s="697" customFormat="1" ht="12" customHeight="1" x14ac:dyDescent="0.25">
      <c r="A329" s="701"/>
      <c r="B329" s="698"/>
      <c r="C329" s="698"/>
      <c r="D329" s="698"/>
      <c r="E329" s="698"/>
      <c r="F329" s="700"/>
      <c r="G329" s="700"/>
      <c r="H329" s="700"/>
      <c r="I329" s="700"/>
      <c r="J329" s="700"/>
      <c r="K329" s="700"/>
      <c r="L329" s="700"/>
      <c r="M329" s="700"/>
      <c r="N329" s="700"/>
      <c r="O329" s="700"/>
      <c r="P329" s="700"/>
      <c r="Q329" s="700"/>
      <c r="R329" s="700"/>
      <c r="S329" s="700"/>
      <c r="T329" s="700"/>
      <c r="U329" s="700"/>
      <c r="V329" s="700"/>
      <c r="W329" s="700"/>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442</vt:i4>
      </vt:variant>
    </vt:vector>
  </HeadingPairs>
  <TitlesOfParts>
    <vt:vector size="45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2022-06-17T12:28:40Z</dcterms:modified>
</cp:coreProperties>
</file>