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E76E0387-4644-453F-8C6A-A2432015738C}" xr6:coauthVersionLast="47" xr6:coauthVersionMax="47" xr10:uidLastSave="{00000000-0000-0000-0000-000000000000}"/>
  <bookViews>
    <workbookView xWindow="29895" yWindow="600" windowWidth="27705" windowHeight="15630" tabRatio="658" firstSheet="2"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General!$K$107:$K$116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General!$N$117:$P$117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General!$J$107:$J$116</definedName>
    <definedName name="i_seeding_frequency" localSheetId="3">Crop!$T$633:$T$667</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Crop!$Q$228:$Q$261</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General!$I$107:$I$116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CropResidue!$J$256</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325" i="6" l="1"/>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664" i="1"/>
  <c r="Q658" i="1"/>
  <c r="Q655" i="1"/>
  <c r="Q641"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38" i="1"/>
  <c r="G397" i="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C101" i="17" s="1"/>
  <c r="AB30" i="17"/>
  <c r="AB26" i="17"/>
  <c r="AB21" i="17"/>
  <c r="AB29" i="17"/>
  <c r="AB25" i="17"/>
  <c r="AB28" i="17"/>
  <c r="AB24" i="17"/>
  <c r="AB27" i="17"/>
  <c r="AB23" i="17"/>
  <c r="N112" i="22"/>
  <c r="N111" i="22"/>
  <c r="N115" i="22"/>
  <c r="N110" i="22"/>
  <c r="N116" i="22"/>
  <c r="N107" i="22"/>
  <c r="N109" i="22"/>
  <c r="N114" i="22"/>
  <c r="M354" i="1"/>
  <c r="N354" i="1"/>
  <c r="N356" i="1" s="1" a="1"/>
  <c r="N356" i="1" s="1"/>
  <c r="O354" i="1"/>
  <c r="L354" i="1"/>
  <c r="L387" i="1" s="1" a="1"/>
  <c r="L387"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O358" i="1" l="1" a="1"/>
  <c r="O358" i="1" s="1"/>
  <c r="O356" i="1" a="1"/>
  <c r="O356" i="1" s="1"/>
  <c r="M374" i="1" a="1"/>
  <c r="M374" i="1" s="1"/>
  <c r="M356" i="1" a="1"/>
  <c r="M356" i="1" s="1"/>
  <c r="O363" i="1" a="1"/>
  <c r="O363" i="1" s="1"/>
  <c r="O388" i="1" a="1"/>
  <c r="O388" i="1" s="1"/>
  <c r="O387" i="1" a="1"/>
  <c r="O387" i="1" s="1"/>
  <c r="O386" i="1" a="1"/>
  <c r="O386" i="1" s="1"/>
  <c r="AB103" i="17"/>
  <c r="L360" i="1" a="1"/>
  <c r="L360" i="1" s="1"/>
  <c r="L356" i="1" a="1"/>
  <c r="L356" i="1" s="1"/>
  <c r="O384" i="1" a="1"/>
  <c r="O384" i="1" s="1"/>
  <c r="AB102" i="17"/>
  <c r="AD672" i="26"/>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P356" i="1" s="1" a="1"/>
  <c r="P356" i="1" s="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T356" i="1" s="1" a="1"/>
  <c r="T356" i="1" s="1"/>
  <c r="P375" i="1" a="1"/>
  <c r="P375" i="1" s="1"/>
  <c r="P388" i="1" a="1"/>
  <c r="P388" i="1" s="1"/>
  <c r="P378" i="1" a="1"/>
  <c r="P378" i="1" s="1"/>
  <c r="P385" i="1" a="1"/>
  <c r="P385" i="1" s="1"/>
  <c r="P379" i="1" a="1"/>
  <c r="P379" i="1" s="1"/>
  <c r="P381" i="1" a="1"/>
  <c r="P381" i="1" s="1"/>
  <c r="R354" i="1"/>
  <c r="R356" i="1" s="1" a="1"/>
  <c r="R356" i="1" s="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Q356" i="1" s="1" a="1"/>
  <c r="Q356" i="1" s="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S356" i="1" s="1" a="1"/>
  <c r="S356" i="1" s="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W356" i="1" s="1" a="1"/>
  <c r="W356" i="1" s="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U356" i="1" s="1" a="1"/>
  <c r="U356" i="1" s="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X356" i="1" s="1" a="1"/>
  <c r="X356" i="1" s="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V356" i="1" s="1" a="1"/>
  <c r="V356" i="1" s="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Z356" i="1" s="1" a="1"/>
  <c r="Z356" i="1" s="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AB356" i="1" s="1" a="1"/>
  <c r="AB356" i="1" s="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Y356" i="1" s="1" a="1"/>
  <c r="Y356" i="1" s="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AA356" i="1" s="1" a="1"/>
  <c r="AA356" i="1" s="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O438" i="1" s="1" a="1"/>
  <c r="O438" i="1" s="1"/>
  <c r="N436" i="1"/>
  <c r="N438" i="1" s="1" a="1"/>
  <c r="N438" i="1" s="1"/>
  <c r="M436" i="1"/>
  <c r="M438" i="1" s="1" a="1"/>
  <c r="M438" i="1" s="1"/>
  <c r="L436" i="1"/>
  <c r="L438" i="1" s="1" a="1"/>
  <c r="L438" i="1" s="1"/>
  <c r="M395" i="1"/>
  <c r="M397" i="1" s="1" a="1"/>
  <c r="M397" i="1" s="1"/>
  <c r="N395" i="1"/>
  <c r="N397" i="1" s="1" a="1"/>
  <c r="N397" i="1" s="1"/>
  <c r="O395" i="1"/>
  <c r="O397" i="1" s="1" a="1"/>
  <c r="O397" i="1" s="1"/>
  <c r="L395" i="1"/>
  <c r="L397" i="1" s="1" a="1"/>
  <c r="L397" i="1" s="1"/>
  <c r="T692" i="26" l="1"/>
  <c r="AD702" i="26"/>
  <c r="AD693" i="26"/>
  <c r="T683" i="26"/>
  <c r="T701" i="26"/>
  <c r="AD711" i="26"/>
  <c r="T711" i="26" s="1"/>
  <c r="AE354" i="1"/>
  <c r="AE356" i="1" s="1" a="1"/>
  <c r="AE356" i="1" s="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R438" i="1" s="1" a="1"/>
  <c r="R438" i="1" s="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AC356" i="1" s="1" a="1"/>
  <c r="AC356" i="1" s="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S438" i="1" s="1" a="1"/>
  <c r="S438" i="1" s="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397" i="1" s="1" a="1"/>
  <c r="P397" i="1" s="1"/>
  <c r="P436" i="1"/>
  <c r="P438" i="1" s="1" a="1"/>
  <c r="P438" i="1" s="1"/>
  <c r="AF354" i="1"/>
  <c r="AF356" i="1" s="1" a="1"/>
  <c r="AF356" i="1" s="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S397" i="1" s="1" a="1"/>
  <c r="S397" i="1" s="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Q397" i="1" s="1" a="1"/>
  <c r="Q397" i="1" s="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Q438" i="1" s="1" a="1"/>
  <c r="Q438" i="1" s="1"/>
  <c r="R395" i="1"/>
  <c r="R397" i="1" s="1" a="1"/>
  <c r="R397" i="1" s="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AD356" i="1" s="1" a="1"/>
  <c r="AD356" i="1" s="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H356" i="1" s="1" a="1"/>
  <c r="AH356" i="1" s="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G356" i="1" s="1" a="1"/>
  <c r="AG356" i="1" s="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J356" i="1" s="1" a="1"/>
  <c r="AJ356" i="1" s="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V397" i="1" s="1" a="1"/>
  <c r="V397" i="1" s="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T438" i="1" s="1" a="1"/>
  <c r="T438" i="1" s="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V438" i="1" s="1" a="1"/>
  <c r="V438" i="1" s="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T397" i="1" s="1" a="1"/>
  <c r="T397" i="1" s="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U438" i="1" s="1" a="1"/>
  <c r="U438" i="1" s="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W397" i="1" s="1" a="1"/>
  <c r="W397" i="1" s="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U397" i="1" s="1" a="1"/>
  <c r="U397" i="1" s="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W438" i="1" s="1" a="1"/>
  <c r="W438" i="1" s="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I356" i="1" s="1" a="1"/>
  <c r="AI356" i="1" s="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M356" i="1" s="1" a="1"/>
  <c r="AM356" i="1" s="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Y438" i="1" s="1" a="1"/>
  <c r="Y438" i="1" s="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Z397" i="1" s="1" a="1"/>
  <c r="Z397" i="1" s="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AA438" i="1" s="1" a="1"/>
  <c r="AA438" i="1" s="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X397" i="1" s="1" a="1"/>
  <c r="X397" i="1" s="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N356" i="1" s="1" a="1"/>
  <c r="AN356" i="1" s="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Y397" i="1" s="1" a="1"/>
  <c r="Y397" i="1" s="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Z438" i="1" s="1" a="1"/>
  <c r="Z438" i="1" s="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K356" i="1" s="1" a="1"/>
  <c r="AK356" i="1" s="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AA397" i="1" s="1" a="1"/>
  <c r="AA397" i="1" s="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X438" i="1" s="1" a="1"/>
  <c r="X438" i="1" s="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L356" i="1" s="1" a="1"/>
  <c r="AL356" i="1" s="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P356" i="1" s="1" a="1"/>
  <c r="AP356" i="1" s="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AD438" i="1" s="1" a="1"/>
  <c r="AD438" i="1" s="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E438" i="1" s="1" a="1"/>
  <c r="AE438" i="1" s="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AB438" i="1" s="1" a="1"/>
  <c r="AB438" i="1" s="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AC397" i="1" s="1" a="1"/>
  <c r="AC397" i="1" s="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AD397" i="1" s="1" a="1"/>
  <c r="AD397" i="1" s="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E397" i="1" s="1" a="1"/>
  <c r="AE397" i="1" s="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R356" i="1" s="1" a="1"/>
  <c r="AR356" i="1" s="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AC438" i="1" s="1" a="1"/>
  <c r="AC438" i="1" s="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O356" i="1" s="1" a="1"/>
  <c r="AO356" i="1" s="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AB397" i="1" s="1" a="1"/>
  <c r="AB397" i="1" s="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Q356" i="1" s="1" a="1"/>
  <c r="AQ356" i="1" s="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U356" i="1" s="1" a="1"/>
  <c r="AU356" i="1" s="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F438" i="1" s="1" a="1"/>
  <c r="AF438" i="1" s="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F397" i="1" s="1" a="1"/>
  <c r="AF397" i="1" s="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I397" i="1" s="1" a="1"/>
  <c r="AI397" i="1" s="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I438" i="1" s="1" a="1"/>
  <c r="AI438" i="1" s="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S356" i="1" s="1" a="1"/>
  <c r="AS356" i="1" s="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H397" i="1" s="1" a="1"/>
  <c r="AH397" i="1" s="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H438" i="1" s="1" a="1"/>
  <c r="AH438" i="1" s="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G438" i="1" s="1" a="1"/>
  <c r="AG438" i="1" s="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G397" i="1" s="1" a="1"/>
  <c r="AG397" i="1" s="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T356" i="1" s="1" a="1"/>
  <c r="AT356" i="1" s="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M397" i="1" s="1" a="1"/>
  <c r="AM397" i="1" s="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L397" i="1" s="1" a="1"/>
  <c r="AL397" i="1" s="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J397" i="1" s="1" a="1"/>
  <c r="AJ397" i="1" s="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K397" i="1" s="1" a="1"/>
  <c r="AK397" i="1" s="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J438" i="1" s="1" a="1"/>
  <c r="AJ438" i="1" s="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L438" i="1" s="1" a="1"/>
  <c r="AL438" i="1" s="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K438" i="1" s="1" a="1"/>
  <c r="AK438" i="1" s="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M438" i="1" s="1" a="1"/>
  <c r="AM438" i="1" s="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O438" i="1" s="1" a="1"/>
  <c r="AO438" i="1" s="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N397" i="1" s="1" a="1"/>
  <c r="AN397" i="1" s="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P438" i="1" s="1" a="1"/>
  <c r="AP438" i="1" s="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O397" i="1" s="1" a="1"/>
  <c r="AO397" i="1" s="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P397" i="1" s="1" a="1"/>
  <c r="AP397" i="1" s="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N438" i="1" s="1" a="1"/>
  <c r="AN438" i="1" s="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Q438" i="1" s="1" a="1"/>
  <c r="AQ438" i="1" s="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Q397" i="1" s="1" a="1"/>
  <c r="AQ397" i="1" s="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U397" i="1" s="1" a="1"/>
  <c r="AU397" i="1" s="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S397" i="1" s="1" a="1"/>
  <c r="AS397" i="1" s="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U438" i="1" s="1" a="1"/>
  <c r="AU438" i="1" s="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T438" i="1" s="1" a="1"/>
  <c r="AT438" i="1" s="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R438" i="1" s="1" a="1"/>
  <c r="AR438" i="1" s="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R397" i="1" s="1" a="1"/>
  <c r="AR397" i="1" s="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T397" i="1" s="1" a="1"/>
  <c r="AT397" i="1" s="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S438" i="1" s="1" a="1"/>
  <c r="AS438" i="1" s="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7" i="18" l="1"/>
  <c r="Q943" i="18"/>
  <c r="Q939" i="18"/>
  <c r="Q935" i="18"/>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T320" i="6" l="1"/>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5" i="6" l="1"/>
  <c r="J255" i="6"/>
  <c r="I217" i="6" l="1"/>
  <c r="J217" i="6" s="1"/>
  <c r="K217" i="6" s="1"/>
  <c r="L217" i="6" s="1"/>
  <c r="M217" i="6" s="1"/>
  <c r="N217" i="6" s="1"/>
  <c r="O217" i="6" s="1"/>
  <c r="P217" i="6" s="1"/>
  <c r="Q217" i="6" s="1"/>
  <c r="J259" i="6" l="1"/>
  <c r="G329" i="6" l="1"/>
  <c r="X108" i="22"/>
  <c r="C263" i="18"/>
  <c r="C233" i="18"/>
  <c r="C232" i="18"/>
  <c r="C231" i="18"/>
  <c r="C230"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30" i="18"/>
  <c r="H231" i="18"/>
  <c r="H229" i="18"/>
  <c r="C229" i="18"/>
  <c r="C228" i="18"/>
  <c r="C227" i="18"/>
  <c r="C226"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R120" i="23" s="1"/>
  <c r="R137" i="23" s="1"/>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L106" i="23" l="1"/>
  <c r="L123" i="23" s="1"/>
  <c r="L140" i="23" s="1"/>
  <c r="L162" i="23" s="1"/>
  <c r="L179" i="23" s="1"/>
  <c r="L196" i="23" s="1"/>
  <c r="L213" i="23" s="1"/>
  <c r="L230" i="23" s="1"/>
  <c r="K106" i="23"/>
  <c r="K123" i="23" s="1"/>
  <c r="K140" i="23" s="1"/>
  <c r="K162" i="23" s="1"/>
  <c r="K179" i="23" s="1"/>
  <c r="K196" i="23" s="1"/>
  <c r="K213" i="23" s="1"/>
  <c r="K230" i="23" s="1"/>
  <c r="M106" i="23"/>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3" i="22"/>
  <c r="G94" i="22"/>
  <c r="K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 r="S141" i="26"/>
  <c r="R141" i="26"/>
  <c r="Q141" i="26"/>
  <c r="P141" i="26"/>
  <c r="O141" i="26"/>
  <c r="N141" i="26"/>
  <c r="M141" i="26"/>
  <c r="L141" i="26"/>
  <c r="K141" i="26"/>
  <c r="S141" i="9"/>
  <c r="R141" i="9"/>
  <c r="Q141" i="9"/>
  <c r="P141" i="9"/>
  <c r="O141" i="9"/>
  <c r="N141" i="9"/>
  <c r="M141" i="9"/>
  <c r="L141" i="9"/>
  <c r="K141" i="9"/>
  <c r="I617" i="1"/>
  <c r="I616" i="1"/>
  <c r="I61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<sst xmlns="http://schemas.openxmlformats.org/spreadsheetml/2006/main" count="7390" uniqueCount="1226">
  <si>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</si>
  <si>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</si>
  <si>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</si>
  <si>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</si>
  <si>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</si>
  <si>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</si>
  <si>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</si>
  <si>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</si>
  <si>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</si>
  <si>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</si>
  <si>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</si>
  <si>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</si>
  <si>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</si>
  <si>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</si>
  <si>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</si>
  <si>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</si>
  <si>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</si>
  <si>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</si>
  <si>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</si>
  <si>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</si>
  <si>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</si>
  <si>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</si>
  <si>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</si>
  <si>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</si>
  <si>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</si>
  <si>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</si>
  <si>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</si>
  <si>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</si>
  <si>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</si>
  <si>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</si>
  <si>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</si>
  <si>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</si>
  <si>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</si>
  <si>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</si>
  <si>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</si>
  <si>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</si>
  <si>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</si>
  <si>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</si>
  <si>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</si>
  <si>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</si>
  <si>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</si>
  <si>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</si>
  <si>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</si>
  <si>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</si>
  <si>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</si>
  <si>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</si>
  <si>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</si>
  <si>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</si>
  <si>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</si>
  <si>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</si>
  <si>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</si>
  <si>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</si>
  <si>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</si>
  <si>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</si>
  <si>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</si>
  <si>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</si>
  <si>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</si>
  <si>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</si>
  <si>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</si>
  <si>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</si>
  <si>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</si>
  <si>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</si>
  <si>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</si>
  <si>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</si>
  <si>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</si>
  <si>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</si>
  <si>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</si>
  <si>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</si>
  <si>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</si>
  <si>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</si>
  <si>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</si>
  <si>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</si>
  <si>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</si>
  <si>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</si>
  <si>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</si>
  <si>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</si>
  <si>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</si>
  <si>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</si>
  <si>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</si>
  <si>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</si>
  <si>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</si>
  <si>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</si>
  <si>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</si>
  <si>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</si>
  <si>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</si>
  <si>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</si>
  <si>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</si>
  <si>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</si>
  <si>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</si>
  <si>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</si>
  <si>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</si>
  <si>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</si>
  <si>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</si>
  <si>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</si>
  <si>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</si>
  <si>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</si>
  <si>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</si>
  <si>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</si>
  <si>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</si>
  <si>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</si>
  <si>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</si>
  <si>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</si>
  <si>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</si>
  <si>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</si>
  <si>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</si>
  <si>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</si>
  <si>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</si>
  <si>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</si>
  <si>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</si>
  <si>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</si>
  <si>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</si>
  <si>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</si>
  <si>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</si>
  <si>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</si>
  <si>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</si>
  <si>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</si>
  <si>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</si>
  <si>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</si>
  <si>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</si>
  <si>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</si>
  <si>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</si>
  <si>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</si>
  <si>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</si>
  <si>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</si>
  <si>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</si>
  <si>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</si>
  <si>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</si>
  <si>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</si>
  <si>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</si>
  <si>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</si>
  <si>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</si>
  <si>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</si>
  <si>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</si>
  <si>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</si>
  <si>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</si>
  <si>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</si>
  <si>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</si>
  <si>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</si>
  <si>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</si>
  <si>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</si>
  <si>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</si>
  <si>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</si>
  <si>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</si>
  <si>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</si>
  <si>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</si>
  <si>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</si>
  <si>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</si>
  <si>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</si>
  <si>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</si>
  <si>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</si>
  <si>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</si>
  <si>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</si>
  <si>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</si>
  <si>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</si>
  <si>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</si>
  <si>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</si>
  <si>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</si>
  <si>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</si>
  <si>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</si>
  <si>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</si>
  <si>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</si>
  <si>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</si>
  <si>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</si>
  <si>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</si>
  <si>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</si>
  <si>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</si>
  <si>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</si>
  <si>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</si>
  <si>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</si>
  <si>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</si>
  <si>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</si>
  <si>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</si>
  <si>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</si>
  <si>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</si>
  <si>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</si>
  <si>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</si>
  <si>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</si>
  <si>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</si>
  <si>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</si>
  <si>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</si>
  <si>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</si>
  <si>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</si>
  <si>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</si>
  <si>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</si>
  <si>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</si>
  <si>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</si>
  <si>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</si>
  <si>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</si>
  <si>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</si>
  <si>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</si>
  <si>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</si>
  <si>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</si>
  <si>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</si>
  <si>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</si>
  <si>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</si>
  <si>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</si>
  <si>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</si>
  <si>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</si>
  <si>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</si>
  <si>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</si>
  <si>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</si>
  <si>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</si>
  <si>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</si>
  <si>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</si>
  <si>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</si>
  <si>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</si>
  <si>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</si>
  <si>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</si>
  <si>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</si>
  <si>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</si>
  <si>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</si>
  <si>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</si>
  <si>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</si>
  <si>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</si>
  <si>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</si>
  <si>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</si>
  <si>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</si>
  <si>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</si>
  <si>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</si>
  <si>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</si>
  <si>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</si>
  <si>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</si>
  <si>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</si>
  <si>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</si>
  <si>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</si>
  <si>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</si>
  <si>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</si>
  <si>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</si>
  <si>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</si>
  <si>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</si>
  <si>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</si>
  <si>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</si>
  <si>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</si>
  <si>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</si>
  <si>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</si>
  <si>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</si>
  <si>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</si>
  <si>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</si>
  <si>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</si>
  <si>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</si>
  <si>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</si>
  <si>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</si>
  <si>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</si>
  <si>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</si>
  <si>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</si>
  <si>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</si>
  <si>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</si>
  <si>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</si>
  <si>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</si>
  <si>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</si>
  <si>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</si>
  <si>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</si>
  <si>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</si>
  <si>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</si>
  <si>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</si>
  <si>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</si>
  <si>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</si>
  <si>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</si>
  <si>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</si>
  <si>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</si>
  <si>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</si>
  <si>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</si>
  <si>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</si>
  <si>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</si>
  <si>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</si>
  <si>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</si>
  <si>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</si>
  <si>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</si>
  <si>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</si>
  <si>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</si>
  <si>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</si>
  <si>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</si>
  <si>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</si>
  <si>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</si>
  <si>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</si>
  <si>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</si>
  <si>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</si>
  <si>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</si>
  <si>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</si>
  <si>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</si>
  <si>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</si>
  <si>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</si>
  <si>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</si>
  <si>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</si>
  <si>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</si>
  <si>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</si>
  <si>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</si>
  <si>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</si>
  <si>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</si>
  <si>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</si>
  <si>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</si>
  <si>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</si>
  <si>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</si>
  <si>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</si>
  <si>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</si>
  <si>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</si>
  <si>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</si>
  <si>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</si>
  <si>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</si>
  <si>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</si>
  <si>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</si>
  <si>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</si>
  <si>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</si>
  <si>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</si>
  <si>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</si>
  <si>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</si>
  <si>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</si>
  <si>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</si>
  <si>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</si>
  <si>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</si>
  <si>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</si>
  <si>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</si>
  <si>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</si>
  <si>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</si>
  <si>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</si>
  <si>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</si>
  <si>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</si>
  <si>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</si>
  <si>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</si>
  <si>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</si>
  <si>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</si>
  <si>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</si>
  <si>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</si>
  <si>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</si>
  <si>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</si>
  <si>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</si>
  <si>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</si>
  <si>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</si>
  <si>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</si>
  <si>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</si>
  <si>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</si>
  <si>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</si>
  <si>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</si>
  <si>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</si>
  <si>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</si>
  <si>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</si>
  <si>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</si>
  <si>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</si>
  <si>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</si>
  <si>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</si>
  <si>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</si>
  <si>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</si>
  <si>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</si>
  <si>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</si>
  <si>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</si>
  <si>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</si>
  <si>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</si>
  <si>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</si>
  <si>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</si>
  <si>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</si>
  <si>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</si>
  <si>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</si>
  <si>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</si>
  <si>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</si>
  <si>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</si>
  <si>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</si>
  <si>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</si>
  <si>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</si>
  <si>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</si>
  <si>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</si>
  <si>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</si>
  <si>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</si>
  <si>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</si>
  <si>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</si>
  <si>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</si>
  <si>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</si>
  <si>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</si>
  <si>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</si>
  <si>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</si>
  <si>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</si>
  <si>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</si>
  <si>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</si>
  <si>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</si>
  <si>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</si>
  <si>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</si>
  <si>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</si>
  <si>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</si>
  <si>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</si>
  <si>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</si>
  <si>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</si>
  <si>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</si>
  <si>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</si>
  <si>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</si>
  <si>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</si>
  <si>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</si>
  <si>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</si>
  <si>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</si>
  <si>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</si>
  <si>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</si>
  <si>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</si>
  <si>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</si>
  <si>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</si>
  <si>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</si>
  <si>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</si>
  <si>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</si>
  <si>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</si>
  <si>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</si>
  <si>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</si>
  <si>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</si>
  <si>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</si>
  <si>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</si>
  <si>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</si>
  <si>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</si>
  <si>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</si>
  <si>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</si>
  <si>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</si>
  <si>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</si>
  <si>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</si>
  <si>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</si>
  <si>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</si>
  <si>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</si>
  <si>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</si>
  <si>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</si>
  <si>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</si>
  <si>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</si>
  <si>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</si>
  <si>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</si>
  <si>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</si>
  <si>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</si>
  <si>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</si>
  <si>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</si>
  <si>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</si>
  <si>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</si>
  <si>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</si>
  <si>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</si>
  <si>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</si>
  <si>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</si>
  <si>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</si>
  <si>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</si>
  <si>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</si>
  <si>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</si>
  <si>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</si>
  <si>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</si>
  <si>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</si>
  <si>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</si>
  <si>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</si>
  <si>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</si>
  <si>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</si>
  <si>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</si>
  <si>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</si>
  <si>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</si>
  <si>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</si>
  <si>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</si>
  <si>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</si>
  <si>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</si>
  <si>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</si>
  <si>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</si>
  <si>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</si>
  <si>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</si>
  <si>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</si>
  <si>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</si>
  <si>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</si>
  <si>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</si>
  <si>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</si>
  <si>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</si>
  <si>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</si>
  <si>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</si>
  <si>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</si>
  <si>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</si>
  <si>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</si>
  <si>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</si>
  <si>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</si>
  <si>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</si>
  <si>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</si>
  <si>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</si>
  <si>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</si>
  <si>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</si>
  <si>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</si>
  <si>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</si>
  <si>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</si>
  <si>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</si>
  <si>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</si>
  <si>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</si>
  <si>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</si>
  <si>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</si>
  <si>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</si>
  <si>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</si>
  <si>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</si>
  <si>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</si>
  <si>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</si>
  <si>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</si>
  <si>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</si>
  <si>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</si>
  <si>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</si>
  <si>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</si>
  <si>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</si>
  <si>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</si>
  <si>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</si>
  <si>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</si>
  <si>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</si>
  <si>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</si>
  <si>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</si>
  <si>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</si>
  <si>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</si>
  <si>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</si>
  <si>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</si>
  <si>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</si>
  <si>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</si>
  <si>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</si>
  <si>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</si>
  <si>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</si>
  <si>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</si>
  <si>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</si>
  <si>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</si>
  <si>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</si>
  <si>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</si>
  <si>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</si>
  <si>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</si>
  <si>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</si>
  <si>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</si>
  <si>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</si>
  <si>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</si>
  <si>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</si>
  <si>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</si>
  <si>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</si>
  <si>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</si>
  <si>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</si>
  <si>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</si>
  <si>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</si>
  <si>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</si>
  <si>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</si>
  <si>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</si>
  <si>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</si>
  <si>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</si>
  <si>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</si>
  <si>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</si>
  <si>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</si>
  <si>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</si>
  <si>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</si>
  <si>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</si>
  <si>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</si>
  <si>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</si>
  <si>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</si>
  <si>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</si>
  <si>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</si>
  <si>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</si>
  <si>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</si>
  <si>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</si>
  <si>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</si>
  <si>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</si>
  <si>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</si>
  <si>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</si>
  <si>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</si>
  <si>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</si>
  <si>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</si>
  <si>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</si>
  <si>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</si>
  <si>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</si>
  <si>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</si>
  <si>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</si>
  <si>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</si>
  <si>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</si>
  <si>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</si>
  <si>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</si>
  <si>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</si>
  <si>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</si>
  <si>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</si>
  <si>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</si>
  <si>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</si>
  <si>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</si>
  <si>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</si>
  <si>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</si>
  <si>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</si>
  <si>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</si>
  <si>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</si>
  <si>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</si>
  <si>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</si>
  <si>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</si>
  <si>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</si>
  <si>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</si>
  <si>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</si>
  <si>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</si>
  <si>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</si>
  <si>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</si>
  <si>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</si>
  <si>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</si>
  <si>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</si>
  <si>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</si>
  <si>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</si>
  <si>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</si>
  <si>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</si>
  <si>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</si>
  <si>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</si>
  <si>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</si>
  <si>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</si>
  <si>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</si>
  <si>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</si>
  <si>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</si>
  <si>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</si>
  <si>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</si>
  <si>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</si>
  <si>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</si>
  <si>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</si>
  <si>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</si>
  <si>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</si>
  <si>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</si>
  <si>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</si>
  <si>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</si>
  <si>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</si>
  <si>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</si>
  <si>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</si>
  <si>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</si>
  <si>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</si>
  <si>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</si>
  <si>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</si>
  <si>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</si>
  <si>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</si>
  <si>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</si>
  <si>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</si>
  <si>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</si>
  <si>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</si>
  <si>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</si>
  <si>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</si>
  <si>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</si>
  <si>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</si>
  <si>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</si>
  <si>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</si>
  <si>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</si>
  <si>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</si>
  <si>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</si>
  <si>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</si>
  <si>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</si>
  <si>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</si>
  <si>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</si>
  <si>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</si>
  <si>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</si>
  <si>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</si>
  <si>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</si>
  <si>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</si>
  <si>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</si>
  <si>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</si>
  <si>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</si>
  <si>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</si>
  <si>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</si>
  <si>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</si>
  <si>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</si>
  <si>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</si>
  <si>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</si>
  <si>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</si>
  <si>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</si>
  <si>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</si>
  <si>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</si>
  <si>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</si>
  <si>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</si>
  <si>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</si>
  <si>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</si>
  <si>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</si>
  <si>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</si>
  <si>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</si>
  <si>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</si>
  <si>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</si>
  <si>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</si>
  <si>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</si>
  <si>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</si>
  <si>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</si>
  <si>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</si>
  <si>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</si>
  <si>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</si>
  <si>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</si>
  <si>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</si>
  <si>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</si>
  <si>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</si>
  <si>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</si>
  <si>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</si>
  <si>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</si>
  <si>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</si>
  <si>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</si>
  <si>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</si>
  <si>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</si>
  <si>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</si>
  <si>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</si>
  <si>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</si>
  <si>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</si>
  <si>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</si>
  <si>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</si>
  <si>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</si>
  <si>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</si>
  <si>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</si>
  <si>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</si>
  <si>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</si>
  <si>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</si>
  <si>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</si>
  <si>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</si>
  <si>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</si>
  <si>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</si>
  <si>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</si>
  <si>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</si>
  <si>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</si>
  <si>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</si>
  <si>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</si>
  <si>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</si>
  <si>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</si>
  <si>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</si>
  <si>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</si>
  <si>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</si>
  <si>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</si>
  <si>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</si>
  <si>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</si>
  <si>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</si>
  <si>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</si>
  <si>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</si>
  <si>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</si>
  <si>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</si>
  <si>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</si>
  <si>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</si>
  <si>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</si>
  <si>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</si>
  <si>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</si>
  <si>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</si>
  <si>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</si>
  <si>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</si>
  <si>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</si>
  <si>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</si>
  <si>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</si>
  <si>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</si>
  <si>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</si>
  <si>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</si>
  <si>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</si>
  <si>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</si>
  <si>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</si>
  <si>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</si>
  <si>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</si>
  <si>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</si>
  <si>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</si>
  <si>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</si>
  <si>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</si>
  <si>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</si>
  <si>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</si>
  <si>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</si>
  <si>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</si>
  <si>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</si>
  <si>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</si>
  <si>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</si>
  <si>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</si>
  <si>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</si>
  <si>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</si>
  <si>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</si>
  <si>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</si>
  <si>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</si>
  <si>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</si>
  <si>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</si>
  <si>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</si>
  <si>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</si>
  <si>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</si>
  <si>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</si>
  <si>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</si>
  <si>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</si>
  <si>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</si>
  <si>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</si>
  <si>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</si>
  <si>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</si>
  <si>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</si>
  <si>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</si>
  <si>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</si>
  <si>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</si>
  <si>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</si>
  <si>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</si>
  <si>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</si>
  <si>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</si>
  <si>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</si>
  <si>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</si>
  <si>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</si>
  <si>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</si>
  <si>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</si>
  <si>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</si>
  <si>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</si>
  <si>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</si>
  <si>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</si>
  <si>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</si>
  <si>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</si>
  <si>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</si>
  <si>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</si>
  <si>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</si>
  <si>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</si>
  <si>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</si>
  <si>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</si>
  <si>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</si>
  <si>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</si>
  <si>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</si>
  <si>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</si>
  <si>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</si>
  <si>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</si>
  <si>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</si>
  <si>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</si>
  <si>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</si>
  <si>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</si>
  <si>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</si>
  <si>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</si>
  <si>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</si>
  <si>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</si>
  <si>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</si>
  <si>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</si>
  <si>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</si>
  <si>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</si>
  <si>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</si>
  <si>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</si>
  <si>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</si>
  <si>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</si>
  <si>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</si>
  <si>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</si>
  <si>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</si>
  <si>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</si>
  <si>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</si>
  <si>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</si>
  <si>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</si>
  <si>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</si>
  <si>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</si>
  <si>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</si>
  <si>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</si>
  <si>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</si>
  <si>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</si>
  <si>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</si>
  <si>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</si>
  <si>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</si>
  <si>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</si>
  <si>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</si>
  <si>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</si>
  <si>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</si>
  <si>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</si>
  <si>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</si>
  <si>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</si>
  <si>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</si>
  <si>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</si>
  <si>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</si>
  <si>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</si>
  <si>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</si>
  <si>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</si>
  <si>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</si>
  <si>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</si>
  <si>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</si>
  <si>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</si>
  <si>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</si>
  <si>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</si>
  <si>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</si>
  <si>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</si>
  <si>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</si>
  <si>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</si>
  <si>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</si>
  <si>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</si>
  <si>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</si>
  <si>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</si>
  <si>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</si>
  <si>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</si>
  <si>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</si>
  <si>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</si>
  <si>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</si>
  <si>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</si>
  <si>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</si>
  <si>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</si>
  <si>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</si>
  <si>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</si>
  <si>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</si>
  <si>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</si>
  <si>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</si>
  <si>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</si>
  <si>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</si>
  <si>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</si>
  <si>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</si>
  <si>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</si>
  <si>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</si>
  <si>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</si>
  <si>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</si>
  <si>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</si>
  <si>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</si>
  <si>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</si>
  <si>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</si>
  <si>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</si>
  <si>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</si>
  <si>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</si>
  <si>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</si>
  <si>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</si>
  <si>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</si>
  <si>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</si>
  <si>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</si>
  <si>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</si>
  <si>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</si>
  <si>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</si>
  <si>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</si>
  <si>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</si>
  <si>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</si>
  <si>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</si>
  <si>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</si>
  <si>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</si>
  <si>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</si>
  <si>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</si>
  <si>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</si>
  <si>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</si>
  <si>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</si>
  <si>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</si>
  <si>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</si>
  <si>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</si>
  <si>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</si>
  <si>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</si>
  <si>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</si>
  <si>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</si>
  <si>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</si>
  <si>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</si>
  <si>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</si>
  <si>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</si>
  <si>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</si>
  <si>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</si>
  <si>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</si>
  <si>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</si>
  <si>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</si>
  <si>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</si>
  <si>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</si>
  <si>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</si>
  <si>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</si>
  <si>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</si>
  <si>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</si>
  <si>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</si>
  <si>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</si>
  <si>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</si>
  <si>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</si>
  <si>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</si>
  <si>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</si>
  <si>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</si>
  <si>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</si>
  <si>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</si>
  <si>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</si>
  <si>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</si>
  <si>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</si>
  <si>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</si>
  <si>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</si>
  <si>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</si>
  <si>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</si>
  <si>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</si>
  <si>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</si>
  <si>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</si>
  <si>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</si>
  <si>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</si>
  <si>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</si>
  <si>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</si>
  <si>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</si>
  <si>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</si>
  <si>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</si>
  <si>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</si>
  <si>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</si>
  <si>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</si>
  <si>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</si>
  <si>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</si>
  <si>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</si>
  <si>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</si>
  <si>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</si>
  <si>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</si>
  <si>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</si>
  <si>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</si>
  <si>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</si>
  <si>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</si>
  <si>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</si>
  <si>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</si>
  <si>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</si>
  <si>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</si>
  <si>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</si>
  <si>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</si>
  <si>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</si>
  <si>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</si>
  <si>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</si>
  <si>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</si>
  <si>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</si>
  <si>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</si>
  <si>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</si>
  <si>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</si>
  <si>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</si>
  <si>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</si>
  <si>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</si>
  <si>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</si>
  <si>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</si>
  <si>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</si>
  <si>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</si>
  <si>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</si>
  <si>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</si>
  <si>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</si>
  <si>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</si>
  <si>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</si>
  <si>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</si>
  <si>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</si>
  <si>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</si>
  <si>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</si>
  <si>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</si>
  <si>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</si>
  <si>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</si>
  <si>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</si>
  <si>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</si>
  <si>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</si>
  <si>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</si>
  <si>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</si>
  <si>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</si>
  <si>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</si>
  <si>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</si>
  <si>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</si>
  <si>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</si>
  <si>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</si>
  <si>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</si>
  <si>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</si>
  <si>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</si>
  <si>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</si>
  <si>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</si>
  <si>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</si>
  <si>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</si>
  <si>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</si>
  <si>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</si>
  <si>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</si>
  <si>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</si>
  <si>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</si>
  <si>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</si>
  <si>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</si>
  <si>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</si>
  <si>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</si>
  <si>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</si>
  <si>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</si>
  <si>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</si>
  <si>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</si>
  <si>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</si>
  <si>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</si>
  <si>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</si>
  <si>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</si>
  <si>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</si>
  <si>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</si>
  <si>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</si>
  <si>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</si>
  <si>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</si>
  <si>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</si>
  <si>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</si>
  <si>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</si>
  <si>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</si>
  <si>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</si>
  <si>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</si>
  <si>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</si>
  <si>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</si>
  <si>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</si>
  <si>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</si>
  <si>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</si>
  <si>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</si>
  <si>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</si>
  <si>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</si>
  <si>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</si>
  <si>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</si>
  <si>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</si>
  <si>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</si>
  <si>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</si>
  <si>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</si>
  <si>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</si>
  <si>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</si>
  <si>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</si>
  <si>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</si>
  <si>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</si>
  <si>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</si>
  <si>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</si>
  <si>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</si>
  <si>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</si>
  <si>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</si>
  <si>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</si>
  <si>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</si>
  <si>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</si>
  <si>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</si>
  <si>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</si>
  <si>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</si>
  <si>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</si>
  <si>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</si>
  <si>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</si>
  <si>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</si>
  <si>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</si>
  <si>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</si>
  <si>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</si>
  <si>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</si>
  <si>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</si>
  <si>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</si>
  <si>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</si>
  <si>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</si>
  <si>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</si>
  <si>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</si>
  <si>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</si>
  <si>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</si>
  <si>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</si>
  <si>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</si>
  <si>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</si>
  <si>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</si>
  <si>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</si>
  <si>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</si>
  <si>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</si>
  <si>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</si>
  <si>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</si>
  <si>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</si>
  <si>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</si>
  <si>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</si>
  <si>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</si>
  <si>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</si>
  <si>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</si>
  <si>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</si>
  <si>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</si>
  <si>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</si>
  <si>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</si>
  <si>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</si>
  <si>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</si>
  <si>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</si>
  <si>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</si>
  <si>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</si>
  <si>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</si>
  <si>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</si>
  <si>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</si>
  <si>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</si>
  <si>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</si>
  <si>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</si>
  <si>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</si>
  <si>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</si>
  <si>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</si>
  <si>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</si>
  <si>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</si>
  <si>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</si>
  <si>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</si>
  <si>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</si>
  <si>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</si>
  <si>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</si>
  <si>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</si>
  <si>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</si>
  <si>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</si>
  <si>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</si>
  <si>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</si>
  <si>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</si>
  <si>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</si>
  <si>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</si>
  <si>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</si>
  <si>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</si>
  <si>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</si>
  <si>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</si>
  <si>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</si>
  <si>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</si>
  <si>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</si>
  <si>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</si>
  <si>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</si>
  <si>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</si>
  <si>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</si>
  <si>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</si>
  <si>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</si>
  <si>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</si>
  <si>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</si>
  <si>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</si>
  <si>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</si>
  <si>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</si>
  <si>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</si>
  <si>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</si>
  <si>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</si>
  <si>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</si>
  <si>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</si>
  <si>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</si>
  <si>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</si>
  <si>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</si>
  <si>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</si>
  <si>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</si>
  <si>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</si>
  <si>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</si>
  <si>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</si>
  <si>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</si>
  <si>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</si>
  <si>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</si>
  <si>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</si>
  <si>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</si>
  <si>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</si>
  <si>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</si>
  <si>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</si>
  <si>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</si>
  <si>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</si>
  <si>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</si>
  <si>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</si>
  <si>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</si>
  <si>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</si>
  <si>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</si>
  <si>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</si>
  <si>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</si>
  <si>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</si>
  <si>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</si>
  <si>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</si>
  <si>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</si>
  <si>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</si>
  <si>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</si>
  <si>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</si>
  <si>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</si>
  <si>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</si>
  <si>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</si>
  <si>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</si>
  <si>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</si>
  <si>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</si>
  <si>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</si>
  <si>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</si>
  <si>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</si>
  <si>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</si>
  <si>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</si>
  <si>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</si>
  <si>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</si>
  <si>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</si>
  <si>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</si>
  <si>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</si>
  <si>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</si>
  <si>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</si>
  <si>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</si>
  <si>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</si>
  <si>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</si>
  <si>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</si>
  <si>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</si>
  <si>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</si>
  <si>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</si>
  <si>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</si>
  <si>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</si>
  <si>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</si>
  <si>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</si>
  <si>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</si>
  <si>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</si>
  <si>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</si>
  <si>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</si>
  <si>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</si>
  <si>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</si>
  <si>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</si>
  <si>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</si>
  <si>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</si>
  <si>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</si>
  <si>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</si>
  <si>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</si>
  <si>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</si>
  <si>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</si>
  <si>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</si>
  <si>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</si>
  <si>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</si>
  <si>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</si>
  <si>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</si>
  <si>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28Jul22: Reduce the chill adjustment because the results were too extreme. SIngle survival == Twin survival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</si>
</sst>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I73" sqref="I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1212</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1212</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321">
        <v>220</v>
      </c>
      <c r="I68" s="250"/>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321">
        <v>340</v>
      </c>
      <c r="I69" s="250"/>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321">
        <v>560</v>
      </c>
      <c r="I70" s="250"/>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321">
        <v>340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321">
        <v>320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321">
        <v>480</v>
      </c>
      <c r="I74" s="250"/>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321">
        <v>620</v>
      </c>
      <c r="I75" s="250"/>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1216</v>
      </c>
      <c r="H76" s="321">
        <v>0</v>
      </c>
      <c r="I76" s="250"/>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1187</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1214</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70" t="s">
        <v>956</v>
      </c>
      <c r="M105" s="244"/>
      <c r="N105" s="1172" t="s">
        <v>955</v>
      </c>
      <c r="O105" s="1172"/>
      <c r="P105" s="1172"/>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71"/>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0">MIN(51,INT((O107 - DATE(YEAR(O107),1,1))/7))*7</f>
        <v>217</v>
      </c>
      <c r="V107" s="1015">
        <f t="shared" si="0"/>
        <v>287</v>
      </c>
      <c r="W107" s="250"/>
      <c r="X107" s="1015">
        <f t="shared" si="0"/>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1">MIN($R$107:$R$116)</f>
        <v>43572</v>
      </c>
      <c r="O108" s="786">
        <f t="shared" ref="O108:O116" si="2">O107</f>
        <v>43684</v>
      </c>
      <c r="P108" s="786">
        <v>43753</v>
      </c>
      <c r="Q108" s="250"/>
      <c r="R108" s="864">
        <f>Periods!G21</f>
        <v>43572</v>
      </c>
      <c r="S108" s="250"/>
      <c r="T108" s="1015">
        <f t="shared" ref="T108:T116" si="3">MIN(51,INT((N108 - DATE(YEAR(N108),1,1))/7))*7</f>
        <v>105</v>
      </c>
      <c r="U108" s="1015">
        <f t="shared" si="0"/>
        <v>217</v>
      </c>
      <c r="V108" s="1015">
        <f t="shared" si="0"/>
        <v>287</v>
      </c>
      <c r="W108" s="250"/>
      <c r="X108" s="1015">
        <f t="shared" si="0"/>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1"/>
        <v>43572</v>
      </c>
      <c r="O109" s="786">
        <f t="shared" si="2"/>
        <v>43684</v>
      </c>
      <c r="P109" s="786">
        <v>43753</v>
      </c>
      <c r="Q109" s="250"/>
      <c r="R109" s="1">
        <f t="shared" ref="R109:R116" si="4">R108</f>
        <v>43572</v>
      </c>
      <c r="S109" s="250"/>
      <c r="T109" s="1015">
        <f t="shared" si="3"/>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1"/>
        <v>43572</v>
      </c>
      <c r="O110" s="786">
        <f t="shared" si="2"/>
        <v>43684</v>
      </c>
      <c r="P110" s="786">
        <v>43753</v>
      </c>
      <c r="Q110" s="250"/>
      <c r="R110" s="1">
        <f t="shared" si="4"/>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1"/>
        <v>43572</v>
      </c>
      <c r="O111" s="786">
        <f t="shared" si="2"/>
        <v>43684</v>
      </c>
      <c r="P111" s="786">
        <v>43753</v>
      </c>
      <c r="Q111" s="250"/>
      <c r="R111" s="864">
        <f>Periods!K22</f>
        <v>43593</v>
      </c>
      <c r="S111" s="250"/>
      <c r="T111" s="1015">
        <f t="shared" si="3"/>
        <v>105</v>
      </c>
      <c r="U111" s="1015">
        <f t="shared" si="0"/>
        <v>217</v>
      </c>
      <c r="V111" s="1015">
        <f t="shared" si="0"/>
        <v>287</v>
      </c>
      <c r="W111" s="250"/>
      <c r="X111" s="1015">
        <f t="shared" si="0"/>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1"/>
        <v>43572</v>
      </c>
      <c r="O112" s="786">
        <f t="shared" si="2"/>
        <v>43684</v>
      </c>
      <c r="P112" s="786">
        <v>43753</v>
      </c>
      <c r="Q112" s="250"/>
      <c r="R112" s="1">
        <f t="shared" si="4"/>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1"/>
        <v>43572</v>
      </c>
      <c r="O114" s="786">
        <f t="shared" si="2"/>
        <v>43684</v>
      </c>
      <c r="P114" s="786">
        <v>43753</v>
      </c>
      <c r="Q114" s="250"/>
      <c r="R114" s="864">
        <f>Periods!M23</f>
        <v>43614</v>
      </c>
      <c r="S114" s="250"/>
      <c r="T114" s="1015">
        <f t="shared" si="3"/>
        <v>105</v>
      </c>
      <c r="U114" s="1015">
        <f t="shared" si="0"/>
        <v>217</v>
      </c>
      <c r="V114" s="1015">
        <f t="shared" si="0"/>
        <v>287</v>
      </c>
      <c r="W114" s="250"/>
      <c r="X114" s="1015">
        <f t="shared" si="0"/>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1"/>
        <v>43572</v>
      </c>
      <c r="O115" s="786">
        <f t="shared" si="2"/>
        <v>43684</v>
      </c>
      <c r="P115" s="786">
        <v>43753</v>
      </c>
      <c r="Q115" s="250"/>
      <c r="R115" s="1">
        <f t="shared" si="4"/>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248" zoomScale="80" zoomScaleNormal="80" workbookViewId="0">
      <selection activeCell="Q228" sqref="Q228:Q26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5" t="s">
        <v>372</v>
      </c>
      <c r="I115" s="1175"/>
      <c r="J115" s="1175"/>
      <c r="K115" s="296"/>
      <c r="L115" s="309"/>
      <c r="M115" s="1174" t="s">
        <v>284</v>
      </c>
      <c r="N115" s="1174"/>
      <c r="O115" s="1174"/>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1216</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1216</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1167" t="s">
        <v>821</v>
      </c>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Q228" s="373" t="b">
        <v>1</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1213</v>
      </c>
      <c r="I229" s="933" t="s">
        <v>1213</v>
      </c>
      <c r="J229" s="933" t="s">
        <v>1213</v>
      </c>
      <c r="K229" s="933" t="s">
        <v>1213</v>
      </c>
      <c r="L229" s="933" t="s">
        <v>1213</v>
      </c>
      <c r="M229" s="934" t="s">
        <v>1212</v>
      </c>
      <c r="N229" s="687" t="b">
        <f>AND(COUNTIF(G231:$G$261,G229))</f>
        <v>0</v>
      </c>
      <c r="O229" s="702" t="s">
        <v>1213</v>
      </c>
      <c r="Q229" s="373" t="b">
        <v>1</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Q230" s="373"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Q232" s="373" t="b">
        <v>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Q233" s="373" t="b">
        <v>1</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Q234" s="373" t="b">
        <v>1</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Q235" s="373"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Q236" s="373"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Q237" s="373" t="b">
        <v>1</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Q238" s="373" t="b">
        <v>1</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Q239" s="373" t="b">
        <v>1</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Q240" s="373" t="b">
        <v>1</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Q241" s="373" t="b">
        <v>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Q242" s="373" t="b">
        <v>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Q243" s="373" t="b">
        <v>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Q244" s="373" t="b">
        <v>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Q245" s="373" t="b">
        <v>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Q246" s="373" t="b">
        <v>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Q247" s="373" t="b">
        <v>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Q248" s="373" t="b">
        <v>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Q249" s="373" t="b">
        <v>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Q250" s="373" t="b">
        <v>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Q251" s="373" t="b">
        <v>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Q252" s="373" t="b">
        <v>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Q253" s="373" t="b">
        <v>1</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Q254" s="373" t="b">
        <v>1</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Q255" s="373" t="b">
        <v>1</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Q256" s="373" t="b">
        <v>1</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Q257" s="373" t="b">
        <v>1</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Q258" s="373" t="b">
        <v>1</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Q259" s="373" t="b">
        <v>1</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Q260" s="373" t="b">
        <v>1</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Q261" s="373" t="b">
        <v>1</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1140</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1113</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1141</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1114</v>
      </c>
      <c r="I311" s="687" t="s">
        <v>1097</v>
      </c>
      <c r="J311" s="687" t="s">
        <v>1114</v>
      </c>
      <c r="K311" s="687" t="s">
        <v>1097</v>
      </c>
      <c r="L311" s="687" t="s">
        <v>1114</v>
      </c>
      <c r="M311" s="687" t="s">
        <v>1097</v>
      </c>
      <c r="N311" s="687" t="s">
        <v>1114</v>
      </c>
      <c r="O311" s="687" t="s">
        <v>1097</v>
      </c>
      <c r="P311" s="687" t="s">
        <v>1114</v>
      </c>
      <c r="Q311" s="687" t="s">
        <v>1097</v>
      </c>
      <c r="R311" s="687" t="s">
        <v>1114</v>
      </c>
      <c r="S311" s="687" t="s">
        <v>1097</v>
      </c>
      <c r="T311" s="687" t="s">
        <v>1114</v>
      </c>
      <c r="U311" s="687" t="s">
        <v>1097</v>
      </c>
      <c r="V311" s="687" t="s">
        <v>1114</v>
      </c>
      <c r="W311" s="687" t="s">
        <v>1097</v>
      </c>
      <c r="X311" s="687" t="s">
        <v>1114</v>
      </c>
      <c r="Y311" s="687" t="s">
        <v>1097</v>
      </c>
      <c r="Z311" s="687" t="s">
        <v>1114</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1142</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1143</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1144</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1145</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1143</v>
      </c>
      <c r="I354" s="687" t="s">
        <v>1144</v>
      </c>
      <c r="J354" s="687" t="s">
        <v>1145</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1142</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1137</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1142</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1137</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1216</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1216</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1139</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1137</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1138</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1216</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1216</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1116</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1115</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73"/>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73"/>
      <c r="I631" s="18"/>
      <c r="J631" s="1176" t="s">
        <v>1092</v>
      </c>
      <c r="K631" s="1177"/>
      <c r="L631" s="1177"/>
      <c r="M631" s="1177"/>
      <c r="N631" s="1177"/>
      <c r="O631" s="1177"/>
      <c r="P631" s="1177"/>
      <c r="Q631" s="1177"/>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73"/>
      <c r="I632" s="18"/>
      <c r="J632" s="243" t="s">
        <v>407</v>
      </c>
      <c r="K632" s="243" t="s">
        <v>59</v>
      </c>
      <c r="L632" s="243" t="s">
        <v>60</v>
      </c>
      <c r="M632" s="243" t="s">
        <v>61</v>
      </c>
      <c r="N632" s="243" t="s">
        <v>62</v>
      </c>
      <c r="O632" s="243" t="s">
        <v>916</v>
      </c>
      <c r="P632" s="243" t="s">
        <v>917</v>
      </c>
      <c r="Q632" s="725" t="s">
        <v>918</v>
      </c>
      <c r="R632" s="725" t="s">
        <v>1216</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2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5">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5">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3">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5">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5">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5">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5">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5">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5">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5">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5">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5">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5">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5">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5">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5">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5">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5">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5">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5">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5">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5">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3">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5">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5">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5">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5">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5">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5">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5">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5">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5">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5">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5">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5">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5">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5">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5">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5">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5">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5">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5">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5">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3">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5">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5">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5">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5">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5">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5">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5">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5">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5">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5">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5">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5">
      <c r="A57" s="1052"/>
      <c r="B57" s="1103"/>
      <c r="C57" s="1113"/>
      <c r="D57" s="1113"/>
      <c r="E57" s="1113"/>
      <c r="F57" s="1115"/>
      <c r="G57" s="1116" t="s">
        <v>1194</v>
      </c>
      <c r="H57" s="1149" t="s">
        <v>406</v>
      </c>
      <c r="I57" s="370">
        <v>50</v>
      </c>
      <c r="J57" s="1153">
        <v>4.5</v>
      </c>
      <c r="K57" s="961">
        <v>0.01</v>
      </c>
      <c r="L57" s="1114"/>
      <c r="M57" s="991">
        <v>0.23699999999999999</v>
      </c>
      <c r="N57" s="991">
        <v>0.64</v>
      </c>
      <c r="O57" s="1114"/>
      <c r="P57" s="991">
        <v>0.42</v>
      </c>
      <c r="Q57" s="1133"/>
      <c r="R57" s="991">
        <v>1</v>
      </c>
      <c r="S57" s="1114"/>
      <c r="T57" s="1114"/>
      <c r="U57" s="1109"/>
      <c r="V57" s="1109"/>
      <c r="W57" s="1148"/>
      <c r="X57" s="1102"/>
    </row>
    <row r="58" spans="1:24" ht="12.95" customHeight="1" x14ac:dyDescent="0.25">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5">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5">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5">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5">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5">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5">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5">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5">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5">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5">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5">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5">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5">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5">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5">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5">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5">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5">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5">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5">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5">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5">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5">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5">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5">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5">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5">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5">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5">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5">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5">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5">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5">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5">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5">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5">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5">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5">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5">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5">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5">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5">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5">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5">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5">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5">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5">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5">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5">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5">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5">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5">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5">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5">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5">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5">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5">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5">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5">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5">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5">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5">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5">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5">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5">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5">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5">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5">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5">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5">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5">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5">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5">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5">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5">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5">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5">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5">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5">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5">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5">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5">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5">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5">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5">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5">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5">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5">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5">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5">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5">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5">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5">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5">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5">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5">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5">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5">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5">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5">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5">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5">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5">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3">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5">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5">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5">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5">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5">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5">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5">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5">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5">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5">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5">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5">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5">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5">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5">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5">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5">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3">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5">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5">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5">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5">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5">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5">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5">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5">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5">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5">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5">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5">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5">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5">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5">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5">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3">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5">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5">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5">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5">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5">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5">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5">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5">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5">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5">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5">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5">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5">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5">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5">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5">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5">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5">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5">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5">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5">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5">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5">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5">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5">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5">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5">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5">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5">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5">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5">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5">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5">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5">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5">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5">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5">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5">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8" t="s">
        <v>798</v>
      </c>
      <c r="H95" s="1178"/>
      <c r="I95" s="1178"/>
      <c r="J95" s="1178"/>
      <c r="K95" s="1178" t="s">
        <v>799</v>
      </c>
      <c r="L95" s="1178"/>
      <c r="M95" s="1178" t="s">
        <v>800</v>
      </c>
      <c r="N95" s="1178"/>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8"/>
      <c r="F99" s="1179"/>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93" zoomScale="84" zoomScaleNormal="84" workbookViewId="0">
      <selection activeCell="AD317" sqref="AD317:AD320"/>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3" t="s">
        <v>1118</v>
      </c>
      <c r="H594" s="1183"/>
      <c r="I594" s="1183"/>
      <c r="J594" s="1183"/>
      <c r="K594" s="1183"/>
      <c r="L594" s="1183"/>
      <c r="M594" s="1183"/>
      <c r="N594" s="1183"/>
      <c r="O594" s="1183"/>
      <c r="P594" s="1183"/>
      <c r="Q594" s="1183"/>
      <c r="R594" s="1183"/>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6"/>
      <c r="M738" s="1177"/>
      <c r="N738" s="1177"/>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3" t="s">
        <v>1118</v>
      </c>
      <c r="H585" s="1183"/>
      <c r="I585" s="1183"/>
      <c r="J585" s="1183"/>
      <c r="K585" s="1183"/>
      <c r="L585" s="1183"/>
      <c r="M585" s="1183"/>
      <c r="N585" s="1183"/>
      <c r="O585" s="1183"/>
      <c r="P585" s="1183"/>
      <c r="Q585" s="1183"/>
      <c r="R585" s="1183"/>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6"/>
      <c r="M729" s="1177"/>
      <c r="N729" s="1177"/>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abSelected="1" topLeftCell="A6" zoomScale="80" zoomScaleNormal="80" workbookViewId="0">
      <pane xSplit="9" ySplit="16" topLeftCell="J33" activePane="bottomRight" state="frozen"/>
      <selection activeCell="A6" sqref="A6"/>
      <selection pane="topRight" activeCell="J6" sqref="J6"/>
      <selection pane="bottomLeft" activeCell="A22" sqref="A22"/>
      <selection pane="bottomRight" activeCell="J21" sqref="J21:X2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90" t="s">
        <v>1223</v>
      </c>
      <c r="K18" s="1191"/>
      <c r="L18" s="1191"/>
      <c r="M18" s="1191"/>
      <c r="N18" s="1191"/>
      <c r="O18" s="1191"/>
      <c r="P18" s="1191"/>
      <c r="Q18" s="1191"/>
      <c r="R18" s="1191"/>
      <c r="S18" s="1191"/>
      <c r="T18" s="1191"/>
      <c r="U18" s="1191"/>
      <c r="V18" s="1191"/>
      <c r="W18" s="1191"/>
      <c r="X18" s="1192"/>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44770.309159606499</v>
      </c>
      <c r="J21" s="1193" t="s">
        <v>1225</v>
      </c>
      <c r="K21" s="1193"/>
      <c r="L21" s="1193"/>
      <c r="M21" s="1193"/>
      <c r="N21" s="1193"/>
      <c r="O21" s="1193"/>
      <c r="P21" s="1193"/>
      <c r="Q21" s="1193"/>
      <c r="R21" s="1193"/>
      <c r="S21" s="1193"/>
      <c r="T21" s="1193"/>
      <c r="U21" s="1193"/>
      <c r="V21" s="1193"/>
      <c r="W21" s="1193"/>
      <c r="X21" s="1193"/>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1220</v>
      </c>
      <c r="I62" s="1168" t="s">
        <v>1221</v>
      </c>
      <c r="J62" s="445">
        <v>20</v>
      </c>
      <c r="K62" s="407"/>
      <c r="L62" s="407" t="s">
        <v>1222</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4" t="s">
        <v>553</v>
      </c>
      <c r="AD262" s="1195"/>
      <c r="AE262" s="1195"/>
      <c r="AF262" s="1196"/>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7"/>
      <c r="AD263" s="1198"/>
      <c r="AE263" s="1198"/>
      <c r="AF263" s="1199"/>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200"/>
      <c r="AD264" s="1201"/>
      <c r="AE264" s="1201"/>
      <c r="AF264" s="1202"/>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4" t="s">
        <v>555</v>
      </c>
      <c r="AD265" s="1195"/>
      <c r="AE265" s="1195"/>
      <c r="AF265" s="1196"/>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200"/>
      <c r="AD266" s="1201"/>
      <c r="AE266" s="1201"/>
      <c r="AF266" s="1202"/>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3" t="s">
        <v>1100</v>
      </c>
      <c r="P350" s="1204"/>
      <c r="Q350" s="1204"/>
      <c r="R350" s="1204"/>
      <c r="S350" s="1204"/>
      <c r="T350" s="1204"/>
      <c r="U350" s="1204"/>
      <c r="V350" s="1204"/>
      <c r="W350" s="1204"/>
      <c r="X350" s="1205"/>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6"/>
      <c r="P351" s="1207"/>
      <c r="Q351" s="1207"/>
      <c r="R351" s="1207"/>
      <c r="S351" s="1207"/>
      <c r="T351" s="1207"/>
      <c r="U351" s="1207"/>
      <c r="V351" s="1207"/>
      <c r="W351" s="1207"/>
      <c r="X351" s="1208"/>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6"/>
      <c r="P352" s="1207"/>
      <c r="Q352" s="1207"/>
      <c r="R352" s="1207"/>
      <c r="S352" s="1207"/>
      <c r="T352" s="1207"/>
      <c r="U352" s="1207"/>
      <c r="V352" s="1207"/>
      <c r="W352" s="1207"/>
      <c r="X352" s="1208"/>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09"/>
      <c r="P353" s="1210"/>
      <c r="Q353" s="1210"/>
      <c r="R353" s="1210"/>
      <c r="S353" s="1210"/>
      <c r="T353" s="1210"/>
      <c r="U353" s="1210"/>
      <c r="V353" s="1210"/>
      <c r="W353" s="1210"/>
      <c r="X353" s="1211"/>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2" t="s">
        <v>959</v>
      </c>
      <c r="Q416" s="1212"/>
      <c r="R416" s="1212"/>
      <c r="S416" s="1212"/>
      <c r="T416" s="1212"/>
      <c r="U416" s="1212"/>
      <c r="V416" s="1212"/>
      <c r="W416" s="1212"/>
      <c r="X416" s="1212"/>
      <c r="Y416" s="1212"/>
      <c r="Z416" s="1213"/>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4"/>
      <c r="Q417" s="1214"/>
      <c r="R417" s="1214"/>
      <c r="S417" s="1214"/>
      <c r="T417" s="1214"/>
      <c r="U417" s="1214"/>
      <c r="V417" s="1214"/>
      <c r="W417" s="1214"/>
      <c r="X417" s="1214"/>
      <c r="Y417" s="1214"/>
      <c r="Z417" s="1215"/>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4"/>
      <c r="Q418" s="1214"/>
      <c r="R418" s="1214"/>
      <c r="S418" s="1214"/>
      <c r="T418" s="1214"/>
      <c r="U418" s="1214"/>
      <c r="V418" s="1214"/>
      <c r="W418" s="1214"/>
      <c r="X418" s="1214"/>
      <c r="Y418" s="1214"/>
      <c r="Z418" s="1215"/>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4"/>
      <c r="Q419" s="1214"/>
      <c r="R419" s="1214"/>
      <c r="S419" s="1214"/>
      <c r="T419" s="1214"/>
      <c r="U419" s="1214"/>
      <c r="V419" s="1214"/>
      <c r="W419" s="1214"/>
      <c r="X419" s="1214"/>
      <c r="Y419" s="1214"/>
      <c r="Z419" s="1215"/>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4"/>
      <c r="Q420" s="1214"/>
      <c r="R420" s="1214"/>
      <c r="S420" s="1214"/>
      <c r="T420" s="1214"/>
      <c r="U420" s="1214"/>
      <c r="V420" s="1214"/>
      <c r="W420" s="1214"/>
      <c r="X420" s="1214"/>
      <c r="Y420" s="1214"/>
      <c r="Z420" s="1215"/>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4"/>
      <c r="Q421" s="1214"/>
      <c r="R421" s="1214"/>
      <c r="S421" s="1214"/>
      <c r="T421" s="1214"/>
      <c r="U421" s="1214"/>
      <c r="V421" s="1214"/>
      <c r="W421" s="1214"/>
      <c r="X421" s="1214"/>
      <c r="Y421" s="1214"/>
      <c r="Z421" s="1215"/>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4"/>
      <c r="Q422" s="1214"/>
      <c r="R422" s="1214"/>
      <c r="S422" s="1214"/>
      <c r="T422" s="1214"/>
      <c r="U422" s="1214"/>
      <c r="V422" s="1214"/>
      <c r="W422" s="1214"/>
      <c r="X422" s="1214"/>
      <c r="Y422" s="1214"/>
      <c r="Z422" s="1215"/>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6"/>
      <c r="Q423" s="1216"/>
      <c r="R423" s="1216"/>
      <c r="S423" s="1216"/>
      <c r="T423" s="1216"/>
      <c r="U423" s="1216"/>
      <c r="V423" s="1216"/>
      <c r="W423" s="1216"/>
      <c r="X423" s="1216"/>
      <c r="Y423" s="1216"/>
      <c r="Z423" s="1217"/>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18" t="s">
        <v>1224</v>
      </c>
      <c r="T859" s="1219"/>
      <c r="U859" s="1219"/>
      <c r="V859" s="1219"/>
      <c r="W859" s="1220"/>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1"/>
      <c r="T860" s="1222"/>
      <c r="U860" s="1222"/>
      <c r="V860" s="1222"/>
      <c r="W860" s="1223"/>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1"/>
      <c r="T861" s="1222"/>
      <c r="U861" s="1222"/>
      <c r="V861" s="1222"/>
      <c r="W861" s="1223"/>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1"/>
      <c r="T862" s="1222"/>
      <c r="U862" s="1222"/>
      <c r="V862" s="1222"/>
      <c r="W862" s="1223"/>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1"/>
      <c r="T863" s="1222"/>
      <c r="U863" s="1222"/>
      <c r="V863" s="1222"/>
      <c r="W863" s="1223"/>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1"/>
      <c r="T864" s="1222"/>
      <c r="U864" s="1222"/>
      <c r="V864" s="1222"/>
      <c r="W864" s="1223"/>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1"/>
      <c r="T865" s="1222"/>
      <c r="U865" s="1222"/>
      <c r="V865" s="1222"/>
      <c r="W865" s="1223"/>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1"/>
      <c r="T866" s="1222"/>
      <c r="U866" s="1222"/>
      <c r="V866" s="1222"/>
      <c r="W866" s="1223"/>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1"/>
      <c r="T867" s="1222"/>
      <c r="U867" s="1222"/>
      <c r="V867" s="1222"/>
      <c r="W867" s="1223"/>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1"/>
      <c r="T868" s="1222"/>
      <c r="U868" s="1222"/>
      <c r="V868" s="1222"/>
      <c r="W868" s="1223"/>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1"/>
      <c r="T869" s="1222"/>
      <c r="U869" s="1222"/>
      <c r="V869" s="1222"/>
      <c r="W869" s="1223"/>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1"/>
      <c r="T870" s="1222"/>
      <c r="U870" s="1222"/>
      <c r="V870" s="1222"/>
      <c r="W870" s="1223"/>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1"/>
      <c r="T871" s="1222"/>
      <c r="U871" s="1222"/>
      <c r="V871" s="1222"/>
      <c r="W871" s="1223"/>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1"/>
      <c r="T872" s="1222"/>
      <c r="U872" s="1222"/>
      <c r="V872" s="1222"/>
      <c r="W872" s="1223"/>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1"/>
      <c r="T873" s="1222"/>
      <c r="U873" s="1222"/>
      <c r="V873" s="1222"/>
      <c r="W873" s="1223"/>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1"/>
      <c r="T874" s="1222"/>
      <c r="U874" s="1222"/>
      <c r="V874" s="1222"/>
      <c r="W874" s="1223"/>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1"/>
      <c r="T875" s="1222"/>
      <c r="U875" s="1222"/>
      <c r="V875" s="1222"/>
      <c r="W875" s="1223"/>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4"/>
      <c r="T876" s="1225"/>
      <c r="U876" s="1225"/>
      <c r="V876" s="1225"/>
      <c r="W876" s="1226"/>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4" t="s">
        <v>700</v>
      </c>
      <c r="I899" s="1185"/>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6"/>
      <c r="I900" s="1187"/>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88"/>
      <c r="I901" s="1189"/>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4" t="s">
        <v>706</v>
      </c>
      <c r="I903" s="1185"/>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6"/>
      <c r="I904" s="1187"/>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88"/>
      <c r="I905" s="1189"/>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4" t="s">
        <v>708</v>
      </c>
      <c r="I907" s="1185"/>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6"/>
      <c r="I908" s="1187"/>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88"/>
      <c r="I909" s="1189"/>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4" t="s">
        <v>710</v>
      </c>
      <c r="I911" s="1185"/>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6"/>
      <c r="I912" s="1187"/>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88"/>
      <c r="I913" s="1189"/>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4" t="s">
        <v>712</v>
      </c>
      <c r="I915" s="1185"/>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6"/>
      <c r="I916" s="1187"/>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88"/>
      <c r="I917" s="1189"/>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4"/>
      <c r="I919" s="1185"/>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6"/>
      <c r="I920" s="1187"/>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88"/>
      <c r="I921" s="1189"/>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4"/>
      <c r="I923" s="1185"/>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6"/>
      <c r="I924" s="1187"/>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88"/>
      <c r="I925" s="1189"/>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4"/>
      <c r="I927" s="1185"/>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6"/>
      <c r="I928" s="1187"/>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88"/>
      <c r="I929" s="1189"/>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4" t="s">
        <v>1103</v>
      </c>
      <c r="I931" s="1185"/>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6"/>
      <c r="I932" s="1187"/>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88"/>
      <c r="I933" s="1189"/>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4" t="s">
        <v>1104</v>
      </c>
      <c r="I935" s="1185"/>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6"/>
      <c r="I936" s="1187"/>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88"/>
      <c r="I937" s="1189"/>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4" t="s">
        <v>1105</v>
      </c>
      <c r="I939" s="1185"/>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6"/>
      <c r="I940" s="1187"/>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88"/>
      <c r="I941" s="1189"/>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4" t="s">
        <v>1105</v>
      </c>
      <c r="I943" s="1185"/>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6"/>
      <c r="I944" s="1187"/>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88"/>
      <c r="I945" s="1189"/>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4" t="s">
        <v>1105</v>
      </c>
      <c r="I947" s="1185"/>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6"/>
      <c r="I948" s="1187"/>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88"/>
      <c r="I949" s="1189"/>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4" t="s">
        <v>721</v>
      </c>
      <c r="I951" s="1185"/>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6"/>
      <c r="I952" s="1187"/>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88"/>
      <c r="I953" s="1189"/>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4" t="s">
        <v>723</v>
      </c>
      <c r="I955" s="1185"/>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6"/>
      <c r="I956" s="1187"/>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88"/>
      <c r="I957" s="1189"/>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4" t="s">
        <v>725</v>
      </c>
      <c r="I959" s="1185"/>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6"/>
      <c r="I960" s="1187"/>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88"/>
      <c r="I961" s="1189"/>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4"/>
      <c r="I963" s="1185"/>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6"/>
      <c r="I964" s="1187"/>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88"/>
      <c r="I965" s="1189"/>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4" t="s">
        <v>728</v>
      </c>
      <c r="I967" s="1185"/>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6"/>
      <c r="I968" s="1187"/>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88"/>
      <c r="I969" s="1189"/>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4" t="s">
        <v>730</v>
      </c>
      <c r="I971" s="1185"/>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6"/>
      <c r="I972" s="1187"/>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88"/>
      <c r="I973" s="1189"/>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4" t="s">
        <v>732</v>
      </c>
      <c r="I975" s="1185"/>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6"/>
      <c r="I976" s="1187"/>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88"/>
      <c r="I977" s="1189"/>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4" t="s">
        <v>734</v>
      </c>
      <c r="I979" s="1185"/>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6"/>
      <c r="I980" s="1187"/>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88"/>
      <c r="I981" s="1189"/>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4" t="s">
        <v>736</v>
      </c>
      <c r="I983" s="1185"/>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6"/>
      <c r="I984" s="1187"/>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88"/>
      <c r="I985" s="1189"/>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4" t="s">
        <v>738</v>
      </c>
      <c r="I987" s="1185"/>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6"/>
      <c r="I988" s="1187"/>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88"/>
      <c r="I989" s="1189"/>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4" t="s">
        <v>740</v>
      </c>
      <c r="I991" s="1185"/>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6"/>
      <c r="I992" s="1187"/>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88"/>
      <c r="I993" s="1189"/>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4" t="s">
        <v>742</v>
      </c>
      <c r="I995" s="1185"/>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6"/>
      <c r="I996" s="1187"/>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88"/>
      <c r="I997" s="1189"/>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4" t="s">
        <v>1099</v>
      </c>
      <c r="I999" s="1185"/>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6"/>
      <c r="I1000" s="1187"/>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88"/>
      <c r="I1001" s="1189"/>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4" t="s">
        <v>744</v>
      </c>
      <c r="I1003" s="1185"/>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6"/>
      <c r="I1004" s="1187"/>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88"/>
      <c r="I1005" s="1189"/>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15:I917"/>
    <mergeCell ref="J18:X18"/>
    <mergeCell ref="J21:X21"/>
    <mergeCell ref="AC262:AF264"/>
    <mergeCell ref="AC265:AF266"/>
    <mergeCell ref="O350:X353"/>
    <mergeCell ref="H899:I901"/>
    <mergeCell ref="H903:I905"/>
    <mergeCell ref="H907:I909"/>
    <mergeCell ref="H911:I913"/>
    <mergeCell ref="P416:Z423"/>
    <mergeCell ref="S859:W876"/>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7" t="s">
        <v>1009</v>
      </c>
      <c r="L18" s="1228"/>
      <c r="M18" s="1228"/>
      <c r="N18" s="1228"/>
      <c r="O18" s="1228"/>
      <c r="P18" s="1228"/>
      <c r="Q18" s="1228"/>
      <c r="R18" s="1228"/>
      <c r="S18" s="1228"/>
      <c r="T18" s="1228"/>
      <c r="U18" s="1228"/>
      <c r="V18" s="1228"/>
      <c r="W18" s="1228"/>
      <c r="X18" s="1228"/>
      <c r="Y18" s="122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9" t="s">
        <v>1107</v>
      </c>
      <c r="L21" s="1230"/>
      <c r="M21" s="1230"/>
      <c r="N21" s="1230"/>
      <c r="O21" s="1230"/>
      <c r="P21" s="1230"/>
      <c r="Q21" s="1230"/>
      <c r="R21" s="1230"/>
      <c r="S21" s="1230"/>
      <c r="T21" s="1230"/>
      <c r="U21" s="1230"/>
      <c r="V21" s="1230"/>
      <c r="W21" s="1230"/>
      <c r="X21" s="1230"/>
      <c r="Y21" s="1231"/>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c r="I244" s="190"/>
      <c r="J244" s="1169" t="str">
        <f>H130</f>
        <v>Harv</v>
      </c>
      <c r="K244" s="1169" t="str">
        <f t="shared" ref="K244:L244" si="4">I130</f>
        <v>Graz</v>
      </c>
      <c r="L244" s="1169" t="str">
        <f t="shared" si="4"/>
        <v>Bale</v>
      </c>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t="s">
        <v>1035</v>
      </c>
      <c r="I245" s="190"/>
      <c r="J245" s="872">
        <v>7.88</v>
      </c>
      <c r="K245" s="872">
        <v>30</v>
      </c>
      <c r="L245" s="872">
        <v>7.88</v>
      </c>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705"/>
      <c r="J246" s="705"/>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705"/>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871" t="s">
        <v>1042</v>
      </c>
      <c r="H248" s="705"/>
      <c r="I248" s="190"/>
      <c r="J248" s="190"/>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1037</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1043</v>
      </c>
      <c r="I250" s="190"/>
      <c r="J250" s="872">
        <v>3</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1046</v>
      </c>
      <c r="I251" s="190"/>
      <c r="J251" s="889">
        <v>21</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1045</v>
      </c>
      <c r="I252" s="190"/>
      <c r="J252" s="872">
        <v>5</v>
      </c>
      <c r="K252" s="265"/>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1057</v>
      </c>
      <c r="I253" s="190"/>
      <c r="J253" s="899">
        <v>0.15</v>
      </c>
      <c r="K253" s="1232" t="s">
        <v>1060</v>
      </c>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1058</v>
      </c>
      <c r="I254" s="190"/>
      <c r="J254" s="899">
        <v>0.02</v>
      </c>
      <c r="K254" s="1232"/>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1059</v>
      </c>
      <c r="I255" s="190"/>
      <c r="J255" s="900">
        <f>1-SUM(J253:J254)</f>
        <v>0.83000000000000007</v>
      </c>
      <c r="K255" s="1232"/>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t="s">
        <v>1044</v>
      </c>
      <c r="I256" s="190"/>
      <c r="J256" s="872">
        <v>0</v>
      </c>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c r="I257" s="190"/>
      <c r="J257" s="190"/>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1048</v>
      </c>
      <c r="I258" s="190"/>
      <c r="J258" s="872" t="b">
        <v>1</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t="s">
        <v>1049</v>
      </c>
      <c r="I259" s="190"/>
      <c r="J259" s="890" t="b">
        <f>NOT(J258)</f>
        <v>0</v>
      </c>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190"/>
      <c r="K260" s="265"/>
      <c r="L260" s="265"/>
      <c r="M260" s="723"/>
      <c r="N260" s="723"/>
      <c r="O260" s="723"/>
      <c r="P260" s="247"/>
      <c r="Q260" s="247"/>
      <c r="R260" s="247"/>
      <c r="S260" s="247"/>
      <c r="T260" s="247"/>
      <c r="U260" s="247"/>
      <c r="V260" s="696"/>
      <c r="W260" s="695"/>
      <c r="X260" s="690"/>
      <c r="Y260" s="690"/>
      <c r="Z260" s="690"/>
    </row>
    <row r="261" spans="1:26" s="687" customFormat="1" outlineLevel="1" x14ac:dyDescent="0.25">
      <c r="A261" s="691"/>
      <c r="B261" s="688"/>
      <c r="C261" s="700"/>
      <c r="D261" s="700"/>
      <c r="E261" s="700"/>
      <c r="F261" s="704"/>
      <c r="G261" s="705"/>
      <c r="H261" s="705"/>
      <c r="I261" s="190"/>
      <c r="J261" s="827" t="s">
        <v>1050</v>
      </c>
      <c r="K261" s="894" t="s">
        <v>1053</v>
      </c>
      <c r="L261" s="827">
        <v>11</v>
      </c>
      <c r="M261" s="891">
        <v>22</v>
      </c>
      <c r="N261" s="891">
        <v>33</v>
      </c>
      <c r="O261" s="891">
        <v>21</v>
      </c>
      <c r="P261" s="892">
        <v>32</v>
      </c>
      <c r="Q261" s="892">
        <v>31</v>
      </c>
      <c r="R261" s="892">
        <v>10</v>
      </c>
      <c r="S261" s="892">
        <v>20</v>
      </c>
      <c r="T261" s="892">
        <v>30</v>
      </c>
      <c r="U261" s="247"/>
      <c r="V261" s="696"/>
      <c r="W261" s="695"/>
      <c r="X261" s="690"/>
      <c r="Y261" s="690"/>
      <c r="Z261" s="690"/>
    </row>
    <row r="262" spans="1:26" s="687" customFormat="1" outlineLevel="1" x14ac:dyDescent="0.25">
      <c r="A262" s="691"/>
      <c r="B262" s="688"/>
      <c r="C262" s="700"/>
      <c r="D262" s="700"/>
      <c r="E262" s="700"/>
      <c r="F262" s="704"/>
      <c r="G262" s="705"/>
      <c r="H262" s="705" t="s">
        <v>1051</v>
      </c>
      <c r="I262" s="190"/>
      <c r="J262" s="893">
        <v>1</v>
      </c>
      <c r="K262" s="893">
        <v>0</v>
      </c>
      <c r="L262" s="893">
        <v>0</v>
      </c>
      <c r="M262" s="893">
        <v>0</v>
      </c>
      <c r="N262" s="893">
        <v>0</v>
      </c>
      <c r="O262" s="893">
        <v>0</v>
      </c>
      <c r="P262" s="893">
        <v>0</v>
      </c>
      <c r="Q262" s="893">
        <v>0</v>
      </c>
      <c r="R262" s="893">
        <v>0</v>
      </c>
      <c r="S262" s="893">
        <v>0</v>
      </c>
      <c r="T262" s="893">
        <v>0</v>
      </c>
      <c r="U262" s="247"/>
      <c r="V262" s="696"/>
      <c r="W262" s="695"/>
      <c r="X262" s="690"/>
      <c r="Y262" s="690"/>
      <c r="Z262" s="690"/>
    </row>
    <row r="263" spans="1:26" s="687" customFormat="1" outlineLevel="1" x14ac:dyDescent="0.25">
      <c r="A263" s="691"/>
      <c r="B263" s="688"/>
      <c r="C263" s="700"/>
      <c r="D263" s="700"/>
      <c r="E263" s="700"/>
      <c r="F263" s="704"/>
      <c r="G263" s="705"/>
      <c r="H263" s="705"/>
      <c r="I263" s="190"/>
      <c r="J263" s="190"/>
      <c r="K263" s="265"/>
      <c r="L263" s="265"/>
      <c r="M263" s="723"/>
      <c r="N263" s="723"/>
      <c r="O263" s="723"/>
      <c r="P263" s="247"/>
      <c r="Q263" s="247"/>
      <c r="R263" s="247"/>
      <c r="S263" s="247"/>
      <c r="T263" s="247"/>
      <c r="U263" s="247"/>
      <c r="V263" s="696"/>
      <c r="W263" s="695"/>
      <c r="X263" s="690"/>
      <c r="Y263" s="690"/>
      <c r="Z263" s="690"/>
    </row>
    <row r="264" spans="1:26" s="687" customFormat="1" outlineLevel="1" x14ac:dyDescent="0.25">
      <c r="A264" s="691"/>
      <c r="B264" s="688"/>
      <c r="C264" s="700"/>
      <c r="D264" s="700"/>
      <c r="E264" s="700"/>
      <c r="F264" s="704"/>
      <c r="G264" s="705"/>
      <c r="H264" s="705"/>
      <c r="J264" s="827">
        <v>11</v>
      </c>
      <c r="K264" s="891">
        <v>22</v>
      </c>
      <c r="L264" s="891">
        <v>33</v>
      </c>
      <c r="M264" s="891">
        <v>21</v>
      </c>
      <c r="N264" s="892">
        <v>32</v>
      </c>
      <c r="O264" s="892">
        <v>31</v>
      </c>
      <c r="U264" s="247"/>
      <c r="V264" s="696"/>
      <c r="W264" s="695"/>
      <c r="X264" s="690"/>
      <c r="Y264" s="690"/>
      <c r="Z264" s="690"/>
    </row>
    <row r="265" spans="1:26" s="687" customFormat="1" outlineLevel="1" x14ac:dyDescent="0.25">
      <c r="A265" s="691"/>
      <c r="B265" s="688"/>
      <c r="C265" s="700"/>
      <c r="D265" s="700"/>
      <c r="E265" s="700"/>
      <c r="F265" s="704"/>
      <c r="G265" s="705"/>
      <c r="H265" s="705" t="s">
        <v>1052</v>
      </c>
      <c r="I265" s="190"/>
      <c r="J265" s="893">
        <v>0</v>
      </c>
      <c r="K265" s="893">
        <v>0</v>
      </c>
      <c r="L265" s="893">
        <v>0</v>
      </c>
      <c r="M265" s="893">
        <v>0</v>
      </c>
      <c r="N265" s="893">
        <v>0</v>
      </c>
      <c r="O265" s="893">
        <v>0</v>
      </c>
      <c r="U265" s="247"/>
      <c r="V265" s="696"/>
      <c r="W265" s="695"/>
      <c r="X265" s="690"/>
      <c r="Y265" s="690"/>
      <c r="Z265" s="690"/>
    </row>
    <row r="266" spans="1:26" s="687" customFormat="1" outlineLevel="1" x14ac:dyDescent="0.25">
      <c r="A266" s="691"/>
      <c r="B266" s="688"/>
      <c r="C266" s="700"/>
      <c r="D266" s="700"/>
      <c r="E266" s="700"/>
      <c r="F266" s="704"/>
      <c r="G266" s="705"/>
      <c r="H266" s="705"/>
      <c r="I266" s="190"/>
      <c r="J266" s="265"/>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705"/>
      <c r="H267" s="705"/>
      <c r="I267" s="190"/>
      <c r="J267" s="190"/>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871" t="s">
        <v>1056</v>
      </c>
      <c r="H268" s="705"/>
      <c r="I268" s="190"/>
      <c r="J268" s="265"/>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1061</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1043</v>
      </c>
      <c r="I270" s="190"/>
      <c r="J270" s="872">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1046</v>
      </c>
      <c r="I271" s="190"/>
      <c r="J271" s="889">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1045</v>
      </c>
      <c r="I272" s="190"/>
      <c r="J272" s="872">
        <v>0</v>
      </c>
      <c r="K272" s="265"/>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1057</v>
      </c>
      <c r="I273" s="190"/>
      <c r="J273" s="899">
        <v>0.125</v>
      </c>
      <c r="K273" s="1232" t="s">
        <v>1060</v>
      </c>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1058</v>
      </c>
      <c r="I274" s="190"/>
      <c r="J274" s="899">
        <v>0.02</v>
      </c>
      <c r="K274" s="1232"/>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705"/>
      <c r="H275" s="705" t="s">
        <v>1059</v>
      </c>
      <c r="I275" s="190"/>
      <c r="J275" s="900">
        <f>1-SUM(J273:J274)</f>
        <v>0.85499999999999998</v>
      </c>
      <c r="K275" s="1232"/>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outlineLevel="1" x14ac:dyDescent="0.25">
      <c r="A278" s="691"/>
      <c r="B278" s="688"/>
      <c r="C278" s="700"/>
      <c r="D278" s="700"/>
      <c r="E278" s="700"/>
      <c r="F278" s="704"/>
      <c r="G278" s="871" t="s">
        <v>694</v>
      </c>
      <c r="H278" s="705"/>
      <c r="I278" s="190"/>
      <c r="J278" s="265"/>
      <c r="K278" s="265"/>
      <c r="L278" s="265"/>
      <c r="M278" s="723"/>
      <c r="N278" s="723"/>
      <c r="O278" s="723"/>
      <c r="P278" s="247"/>
      <c r="Q278" s="247"/>
      <c r="R278" s="247"/>
      <c r="S278" s="247"/>
      <c r="T278" s="247"/>
      <c r="U278" s="247"/>
      <c r="V278" s="696"/>
      <c r="W278" s="695"/>
      <c r="X278" s="690"/>
      <c r="Y278" s="690"/>
      <c r="Z278" s="690"/>
    </row>
    <row r="279" spans="1:26" s="687" customFormat="1" ht="12" customHeight="1" outlineLevel="1" x14ac:dyDescent="0.25">
      <c r="A279" s="691"/>
      <c r="B279" s="688"/>
      <c r="C279" s="700"/>
      <c r="D279" s="700"/>
      <c r="E279" s="700"/>
      <c r="F279" s="704"/>
      <c r="H279" s="202" t="s">
        <v>547</v>
      </c>
      <c r="I279" s="202"/>
      <c r="J279" s="448" t="s">
        <v>14</v>
      </c>
      <c r="K279" s="448" t="s">
        <v>539</v>
      </c>
      <c r="L279" s="448" t="s">
        <v>4</v>
      </c>
      <c r="M279" s="881"/>
      <c r="N279" s="719"/>
      <c r="O279" s="719"/>
      <c r="P279" s="250"/>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2">
        <v>1</v>
      </c>
      <c r="K280" s="882">
        <v>6</v>
      </c>
      <c r="L280" s="882">
        <v>7</v>
      </c>
      <c r="M280" s="883"/>
      <c r="Q280" s="250"/>
      <c r="R280" s="250"/>
      <c r="S280" s="250"/>
      <c r="T280" s="250"/>
      <c r="U280" s="250"/>
      <c r="V280" s="696"/>
      <c r="W280" s="695"/>
      <c r="X280" s="690"/>
      <c r="Y280" s="690"/>
      <c r="Z280" s="690"/>
    </row>
    <row r="281" spans="1:26" s="687" customFormat="1" ht="12" customHeight="1" outlineLevel="1" x14ac:dyDescent="0.25">
      <c r="A281" s="691"/>
      <c r="B281" s="688"/>
      <c r="C281" s="700"/>
      <c r="D281" s="700"/>
      <c r="E281" s="700"/>
      <c r="F281" s="704"/>
      <c r="H281" s="202"/>
      <c r="I281" s="202"/>
      <c r="J281" s="884"/>
      <c r="K281" s="884"/>
      <c r="L281" s="884"/>
      <c r="M281" s="883"/>
      <c r="Q281" s="265"/>
      <c r="R281" s="265"/>
      <c r="S281" s="265"/>
      <c r="T281" s="265"/>
      <c r="U281" s="250"/>
      <c r="V281" s="696"/>
      <c r="W281" s="695"/>
      <c r="X281" s="690"/>
      <c r="Y281" s="690"/>
      <c r="Z281" s="690"/>
    </row>
    <row r="282" spans="1:26" s="687" customFormat="1" ht="12" customHeight="1" outlineLevel="1" x14ac:dyDescent="0.25">
      <c r="A282" s="691"/>
      <c r="B282" s="688"/>
      <c r="C282" s="700"/>
      <c r="D282" s="700"/>
      <c r="E282" s="700"/>
      <c r="F282" s="704"/>
      <c r="H282" s="202" t="s">
        <v>1047</v>
      </c>
      <c r="I282" s="202"/>
      <c r="J282" s="448" t="s">
        <v>540</v>
      </c>
      <c r="K282" s="448" t="s">
        <v>541</v>
      </c>
      <c r="L282" s="448" t="s">
        <v>542</v>
      </c>
      <c r="M282" s="448" t="s">
        <v>543</v>
      </c>
      <c r="U282" s="250"/>
      <c r="V282" s="696"/>
      <c r="W282" s="695"/>
      <c r="X282" s="690"/>
      <c r="Y282" s="690"/>
      <c r="Z282" s="690"/>
    </row>
    <row r="283" spans="1:26" s="687" customFormat="1" ht="12" customHeight="1" outlineLevel="1" x14ac:dyDescent="0.25">
      <c r="A283" s="691"/>
      <c r="B283" s="688"/>
      <c r="C283" s="700"/>
      <c r="D283" s="700"/>
      <c r="E283" s="700"/>
      <c r="F283" s="704"/>
      <c r="I283" s="202"/>
      <c r="J283" s="885" t="b">
        <v>1</v>
      </c>
      <c r="K283" s="885" t="b">
        <v>0</v>
      </c>
      <c r="L283" s="885" t="b">
        <v>0</v>
      </c>
      <c r="M283" s="885" t="b">
        <v>0</v>
      </c>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886"/>
      <c r="K284" s="887"/>
      <c r="L284" s="887"/>
      <c r="M284" s="883"/>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202"/>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873" t="s">
        <v>1026</v>
      </c>
      <c r="H287" s="202"/>
      <c r="I287" s="202"/>
      <c r="J287" s="204"/>
      <c r="K287" s="58"/>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1027</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t="s">
        <v>1036</v>
      </c>
      <c r="I289" s="202"/>
      <c r="J289" s="1041">
        <f>MIN(364,INT((K289 - DATE(YEAR(K289),1,1))))+364*(YEAR(K289)-[2]Sheep!i_startyear)</f>
        <v>0</v>
      </c>
      <c r="K289" s="1021">
        <v>43466</v>
      </c>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202"/>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873" t="s">
        <v>1028</v>
      </c>
      <c r="H292" s="202"/>
      <c r="I292" s="202"/>
      <c r="J292" s="204"/>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1040</v>
      </c>
      <c r="I293" s="202"/>
      <c r="J293" s="880">
        <v>3.4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1029</v>
      </c>
      <c r="I294" s="202"/>
      <c r="J294" s="880">
        <v>15.4</v>
      </c>
      <c r="K294" s="58"/>
      <c r="L294" s="58"/>
      <c r="O294" s="58"/>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1030</v>
      </c>
      <c r="I295" s="202"/>
      <c r="J295" s="880">
        <v>29.4</v>
      </c>
      <c r="K295" s="834"/>
      <c r="L295" s="834"/>
      <c r="M295" s="834"/>
      <c r="N295" s="834"/>
      <c r="O295" s="834"/>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1031</v>
      </c>
      <c r="I296" s="202"/>
      <c r="J296" s="880">
        <v>13.1</v>
      </c>
      <c r="K296" s="834"/>
      <c r="L296" s="719"/>
      <c r="O296" s="719"/>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t="s">
        <v>1032</v>
      </c>
      <c r="I297" s="202"/>
      <c r="J297" s="880">
        <v>21.25</v>
      </c>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02"/>
      <c r="H298" s="202"/>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224"/>
      <c r="H299" s="201"/>
      <c r="I299" s="202"/>
      <c r="J299" s="204"/>
      <c r="K299" s="58"/>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874" t="s">
        <v>1038</v>
      </c>
      <c r="H300" s="201"/>
      <c r="I300" s="879"/>
      <c r="J300" s="868"/>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478</v>
      </c>
      <c r="I301" s="879"/>
      <c r="J301" s="356">
        <v>1000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t="s">
        <v>1039</v>
      </c>
      <c r="I302" s="879"/>
      <c r="J302" s="356">
        <v>0</v>
      </c>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224"/>
      <c r="H305" s="201"/>
      <c r="I305" s="879"/>
      <c r="J305" s="868"/>
      <c r="K305" s="634"/>
      <c r="L305" s="58"/>
      <c r="O305" s="58"/>
      <c r="P305" s="250"/>
      <c r="Q305" s="250"/>
      <c r="R305" s="250"/>
      <c r="S305" s="250"/>
      <c r="T305" s="250"/>
      <c r="U305" s="250"/>
      <c r="V305" s="696"/>
      <c r="W305" s="695"/>
      <c r="X305" s="690"/>
      <c r="Y305" s="690"/>
      <c r="Z305" s="690"/>
    </row>
    <row r="306" spans="1:26" s="687" customFormat="1" ht="12" customHeight="1" outlineLevel="1" x14ac:dyDescent="0.25">
      <c r="A306" s="691"/>
      <c r="B306" s="688"/>
      <c r="C306" s="700"/>
      <c r="D306" s="700"/>
      <c r="E306" s="700"/>
      <c r="F306" s="704"/>
      <c r="G306" s="874" t="s">
        <v>1033</v>
      </c>
      <c r="H306" s="201"/>
      <c r="I306" s="1237" t="s">
        <v>1034</v>
      </c>
      <c r="J306" s="1238"/>
      <c r="K306" s="1238"/>
      <c r="L306" s="1238"/>
      <c r="M306" s="1238"/>
      <c r="N306" s="1238"/>
      <c r="O306" s="1238"/>
      <c r="P306" s="1238"/>
      <c r="Q306" s="1239"/>
      <c r="R306" s="58"/>
      <c r="S306" s="250"/>
      <c r="T306" s="250"/>
      <c r="U306" s="58"/>
      <c r="V306" s="250"/>
      <c r="W306" s="695"/>
      <c r="X306" s="690"/>
      <c r="Y306" s="690"/>
      <c r="Z306" s="690"/>
    </row>
    <row r="307" spans="1:26" s="687" customFormat="1" ht="12" customHeight="1" outlineLevel="1" x14ac:dyDescent="0.25">
      <c r="A307" s="691"/>
      <c r="B307" s="688"/>
      <c r="C307" s="700"/>
      <c r="D307" s="700"/>
      <c r="E307" s="700"/>
      <c r="F307" s="704"/>
      <c r="G307" s="874"/>
      <c r="H307" s="201"/>
      <c r="I307" s="1240" t="s">
        <v>74</v>
      </c>
      <c r="J307" s="1241"/>
      <c r="K307" s="1242"/>
      <c r="L307" s="1243" t="s">
        <v>71</v>
      </c>
      <c r="M307" s="1244"/>
      <c r="N307" s="1245"/>
      <c r="O307" s="1246" t="s">
        <v>344</v>
      </c>
      <c r="P307" s="1247"/>
      <c r="Q307" s="1248"/>
      <c r="R307" s="58"/>
      <c r="S307" s="1233" t="s">
        <v>1063</v>
      </c>
      <c r="T307" s="1235" t="s">
        <v>1062</v>
      </c>
      <c r="U307" s="58"/>
      <c r="V307" s="250"/>
      <c r="W307" s="695"/>
      <c r="X307" s="690"/>
      <c r="Y307" s="690"/>
      <c r="Z307" s="690"/>
    </row>
    <row r="308" spans="1:26" s="687" customFormat="1" ht="12" customHeight="1" outlineLevel="1" x14ac:dyDescent="0.25">
      <c r="A308" s="691"/>
      <c r="B308" s="688"/>
      <c r="C308" s="700"/>
      <c r="D308" s="700"/>
      <c r="E308" s="700"/>
      <c r="F308" s="704"/>
      <c r="G308" s="224"/>
      <c r="H308" s="201"/>
      <c r="I308" s="955" t="str">
        <f>H130</f>
        <v>Harv</v>
      </c>
      <c r="J308" s="955" t="str">
        <f>I130</f>
        <v>Graz</v>
      </c>
      <c r="K308" s="955" t="str">
        <f>J130</f>
        <v>Bale</v>
      </c>
      <c r="L308" s="956" t="str">
        <f>H130</f>
        <v>Harv</v>
      </c>
      <c r="M308" s="956" t="str">
        <f>I130</f>
        <v>Graz</v>
      </c>
      <c r="N308" s="956" t="str">
        <f>J130</f>
        <v>Bale</v>
      </c>
      <c r="O308" s="957" t="str">
        <f>H130</f>
        <v>Harv</v>
      </c>
      <c r="P308" s="957" t="str">
        <f t="shared" ref="P308:Q308" si="5">I130</f>
        <v>Graz</v>
      </c>
      <c r="Q308" s="957" t="str">
        <f t="shared" si="5"/>
        <v>Bale</v>
      </c>
      <c r="R308" s="58"/>
      <c r="S308" s="1234"/>
      <c r="T308" s="1236"/>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General!H17</f>
        <v>b</v>
      </c>
      <c r="I309" s="878">
        <v>0.27922143700582119</v>
      </c>
      <c r="J309" s="878">
        <v>1.3987353317483329</v>
      </c>
      <c r="K309" s="958">
        <f>I309</f>
        <v>0.27922143700582119</v>
      </c>
      <c r="L309" s="888">
        <v>-7.357256925019099E-3</v>
      </c>
      <c r="M309" s="888">
        <v>-2.1449647872016701E-2</v>
      </c>
      <c r="N309" s="959">
        <f>L309</f>
        <v>-7.357256925019099E-3</v>
      </c>
      <c r="O309" s="870">
        <v>59.634599807135977</v>
      </c>
      <c r="P309" s="870">
        <v>49.949846871547493</v>
      </c>
      <c r="Q309" s="958">
        <f>O309</f>
        <v>59.634599807135977</v>
      </c>
      <c r="R309" s="58"/>
      <c r="S309" s="373">
        <v>2850</v>
      </c>
      <c r="T309" s="901">
        <f t="shared" ref="T309:T317" si="6">S309/H173</f>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General!H18</f>
        <v>bd</v>
      </c>
      <c r="I310" s="878">
        <v>0.27922143700582119</v>
      </c>
      <c r="J310" s="878">
        <v>1.3987353317483329</v>
      </c>
      <c r="K310" s="958">
        <f t="shared" ref="K310:K325" si="7">I310</f>
        <v>0.27922143700582119</v>
      </c>
      <c r="L310" s="888">
        <v>-7.357256925019099E-3</v>
      </c>
      <c r="M310" s="888">
        <v>-2.1449647872016701E-2</v>
      </c>
      <c r="N310" s="959">
        <f t="shared" ref="N310:N325" si="8">L310</f>
        <v>-7.357256925019099E-3</v>
      </c>
      <c r="O310" s="870">
        <v>59.634599807135977</v>
      </c>
      <c r="P310" s="870">
        <v>49.949846871547493</v>
      </c>
      <c r="Q310" s="958">
        <f t="shared" ref="Q310:Q325" si="9">O310</f>
        <v>59.634599807135977</v>
      </c>
      <c r="R310" s="58"/>
      <c r="S310" s="373">
        <v>2850</v>
      </c>
      <c r="T310" s="901">
        <f t="shared" si="6"/>
        <v>3031.9148936170213</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General!H19</f>
        <v>f</v>
      </c>
      <c r="I311" s="878">
        <v>0.21988823630969012</v>
      </c>
      <c r="J311" s="878">
        <v>1.3987353317483329</v>
      </c>
      <c r="K311" s="958">
        <f t="shared" si="7"/>
        <v>0.21988823630969012</v>
      </c>
      <c r="L311" s="888">
        <v>-4.6010728402032814E-3</v>
      </c>
      <c r="M311" s="888">
        <v>-2.1449647872016701E-2</v>
      </c>
      <c r="N311" s="959">
        <f t="shared" si="8"/>
        <v>-4.6010728402032814E-3</v>
      </c>
      <c r="O311" s="870">
        <v>57.445790754257906</v>
      </c>
      <c r="P311" s="870">
        <v>49.949846871547493</v>
      </c>
      <c r="Q311" s="958">
        <f t="shared" si="9"/>
        <v>57.445790754257906</v>
      </c>
      <c r="R311" s="58"/>
      <c r="S311" s="373">
        <v>2000</v>
      </c>
      <c r="T311" s="901">
        <f t="shared" si="6"/>
        <v>2222.2222222222222</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General!H20</f>
        <v>h</v>
      </c>
      <c r="I312" s="878">
        <v>0.27922143700582119</v>
      </c>
      <c r="J312" s="878">
        <v>1.3987353317483329</v>
      </c>
      <c r="K312" s="958">
        <f t="shared" si="7"/>
        <v>0.27922143700582119</v>
      </c>
      <c r="L312" s="888">
        <v>-7.357256925019099E-3</v>
      </c>
      <c r="M312" s="888">
        <v>-2.1449647872016701E-2</v>
      </c>
      <c r="N312" s="959">
        <f t="shared" si="8"/>
        <v>-7.357256925019099E-3</v>
      </c>
      <c r="O312" s="870">
        <v>59.634599807135977</v>
      </c>
      <c r="P312" s="870">
        <v>49.949846871547493</v>
      </c>
      <c r="Q312" s="958">
        <f t="shared" si="9"/>
        <v>59.634599807135977</v>
      </c>
      <c r="R312" s="58"/>
      <c r="S312" s="373">
        <v>10387</v>
      </c>
      <c r="T312" s="901">
        <f t="shared" si="6"/>
        <v>11050</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General!H21</f>
        <v>i</v>
      </c>
      <c r="I313" s="878">
        <v>0.21988823630969012</v>
      </c>
      <c r="J313" s="878">
        <v>1.3987353317483329</v>
      </c>
      <c r="K313" s="958">
        <f t="shared" si="7"/>
        <v>0.21988823630969012</v>
      </c>
      <c r="L313" s="888">
        <v>-4.6010728402032814E-3</v>
      </c>
      <c r="M313" s="888">
        <v>-2.1449647872016701E-2</v>
      </c>
      <c r="N313" s="959">
        <f t="shared" si="8"/>
        <v>-4.6010728402032814E-3</v>
      </c>
      <c r="O313" s="870">
        <v>57.445790754257906</v>
      </c>
      <c r="P313" s="870">
        <v>49.949846871547493</v>
      </c>
      <c r="Q313" s="958">
        <f t="shared" si="9"/>
        <v>57.445790754257906</v>
      </c>
      <c r="R313" s="58"/>
      <c r="S313" s="373">
        <v>2000</v>
      </c>
      <c r="T313" s="901">
        <f t="shared" si="6"/>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General!H22</f>
        <v>k</v>
      </c>
      <c r="I314" s="878">
        <v>0.21988823630969012</v>
      </c>
      <c r="J314" s="878">
        <v>1.3987353317483329</v>
      </c>
      <c r="K314" s="958">
        <f t="shared" si="7"/>
        <v>0.21988823630969012</v>
      </c>
      <c r="L314" s="888">
        <v>-4.6010728402032814E-3</v>
      </c>
      <c r="M314" s="888">
        <v>-2.1449647872016701E-2</v>
      </c>
      <c r="N314" s="959">
        <f t="shared" si="8"/>
        <v>-4.6010728402032814E-3</v>
      </c>
      <c r="O314" s="870">
        <v>57.445790754257906</v>
      </c>
      <c r="P314" s="870">
        <v>49.949846871547493</v>
      </c>
      <c r="Q314" s="958">
        <f t="shared" si="9"/>
        <v>57.445790754257906</v>
      </c>
      <c r="R314" s="58"/>
      <c r="S314" s="373">
        <v>2000</v>
      </c>
      <c r="T314" s="901">
        <f t="shared" si="6"/>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General!H23</f>
        <v>l</v>
      </c>
      <c r="I315" s="878">
        <v>0.21988823630969012</v>
      </c>
      <c r="J315" s="878">
        <v>1.3987353317483329</v>
      </c>
      <c r="K315" s="958">
        <f t="shared" si="7"/>
        <v>0.21988823630969012</v>
      </c>
      <c r="L315" s="888">
        <v>-4.6010728402032814E-3</v>
      </c>
      <c r="M315" s="888">
        <v>-2.1449647872016701E-2</v>
      </c>
      <c r="N315" s="959">
        <f t="shared" si="8"/>
        <v>-4.6010728402032814E-3</v>
      </c>
      <c r="O315" s="870">
        <v>57.445790754257906</v>
      </c>
      <c r="P315" s="870">
        <v>49.949846871547493</v>
      </c>
      <c r="Q315" s="958">
        <f t="shared" si="9"/>
        <v>57.445790754257906</v>
      </c>
      <c r="R315" s="58"/>
      <c r="S315" s="373">
        <v>2000</v>
      </c>
      <c r="T315" s="901">
        <f t="shared" si="6"/>
        <v>2222.2222222222222</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General!H24</f>
        <v>o</v>
      </c>
      <c r="I316" s="878">
        <v>0.27922143700582119</v>
      </c>
      <c r="J316" s="878">
        <v>1.3987353317483329</v>
      </c>
      <c r="K316" s="958">
        <f t="shared" si="7"/>
        <v>0.27922143700582119</v>
      </c>
      <c r="L316" s="888">
        <v>-7.357256925019099E-3</v>
      </c>
      <c r="M316" s="888">
        <v>-2.1449647872016701E-2</v>
      </c>
      <c r="N316" s="959">
        <f t="shared" si="8"/>
        <v>-7.357256925019099E-3</v>
      </c>
      <c r="O316" s="870">
        <v>59.634599807135977</v>
      </c>
      <c r="P316" s="870">
        <v>49.949846871547493</v>
      </c>
      <c r="Q316" s="958">
        <f t="shared" si="9"/>
        <v>59.634599807135977</v>
      </c>
      <c r="R316" s="58"/>
      <c r="S316" s="373">
        <v>2850</v>
      </c>
      <c r="T316" s="901">
        <f t="shared" si="6"/>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General!H25</f>
        <v>od</v>
      </c>
      <c r="I317" s="878">
        <v>0.27922143700582119</v>
      </c>
      <c r="J317" s="878">
        <v>1.3987353317483329</v>
      </c>
      <c r="K317" s="958">
        <f t="shared" si="7"/>
        <v>0.27922143700582119</v>
      </c>
      <c r="L317" s="888">
        <v>-7.357256925019099E-3</v>
      </c>
      <c r="M317" s="888">
        <v>-2.1449647872016701E-2</v>
      </c>
      <c r="N317" s="959">
        <f t="shared" si="8"/>
        <v>-7.357256925019099E-3</v>
      </c>
      <c r="O317" s="870">
        <v>59.634599807135977</v>
      </c>
      <c r="P317" s="870">
        <v>49.949846871547493</v>
      </c>
      <c r="Q317" s="958">
        <f t="shared" si="9"/>
        <v>59.634599807135977</v>
      </c>
      <c r="R317" s="58"/>
      <c r="S317" s="373">
        <v>2850</v>
      </c>
      <c r="T317" s="901">
        <f t="shared" si="6"/>
        <v>3031.9148936170213</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General!H26</f>
        <v>of</v>
      </c>
      <c r="I318" s="878">
        <v>0.27922143700582119</v>
      </c>
      <c r="J318" s="878">
        <v>1.3987353317483329</v>
      </c>
      <c r="K318" s="958">
        <f t="shared" si="7"/>
        <v>0.27922143700582119</v>
      </c>
      <c r="L318" s="888">
        <v>-7.357256925019099E-3</v>
      </c>
      <c r="M318" s="888">
        <v>-2.1449647872016701E-2</v>
      </c>
      <c r="N318" s="959">
        <f t="shared" si="8"/>
        <v>-7.357256925019099E-3</v>
      </c>
      <c r="O318" s="870">
        <v>59.634599807135977</v>
      </c>
      <c r="P318" s="870">
        <v>49.949846871547493</v>
      </c>
      <c r="Q318" s="958">
        <f t="shared" si="9"/>
        <v>59.634599807135977</v>
      </c>
      <c r="R318" s="58"/>
      <c r="S318" s="373"/>
      <c r="T318" s="373">
        <v>3032</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General!H27</f>
        <v>r</v>
      </c>
      <c r="I319" s="878">
        <v>0.21988823630969012</v>
      </c>
      <c r="J319" s="878">
        <v>1.3987353317483329</v>
      </c>
      <c r="K319" s="958">
        <f t="shared" si="7"/>
        <v>0.21988823630969012</v>
      </c>
      <c r="L319" s="888">
        <v>-4.6010728402032814E-3</v>
      </c>
      <c r="M319" s="888">
        <v>-2.1449647872016701E-2</v>
      </c>
      <c r="N319" s="959">
        <f t="shared" si="8"/>
        <v>-4.6010728402032814E-3</v>
      </c>
      <c r="O319" s="870">
        <v>57.445790754257906</v>
      </c>
      <c r="P319" s="870">
        <v>49.949846871547493</v>
      </c>
      <c r="Q319" s="958">
        <f t="shared" si="9"/>
        <v>57.445790754257906</v>
      </c>
      <c r="R319" s="58"/>
      <c r="S319" s="373">
        <v>1600</v>
      </c>
      <c r="T319" s="901">
        <f t="shared" ref="T319:T325" si="10">S319/H183</f>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General!H28</f>
        <v>rd</v>
      </c>
      <c r="I320" s="878">
        <v>0.21988823630969012</v>
      </c>
      <c r="J320" s="878">
        <v>1.3987353317483329</v>
      </c>
      <c r="K320" s="958">
        <f t="shared" si="7"/>
        <v>0.21988823630969012</v>
      </c>
      <c r="L320" s="888">
        <v>-4.6010728402032814E-3</v>
      </c>
      <c r="M320" s="888">
        <v>-2.1449647872016701E-2</v>
      </c>
      <c r="N320" s="959">
        <f t="shared" si="8"/>
        <v>-4.6010728402032814E-3</v>
      </c>
      <c r="O320" s="870">
        <v>57.445790754257906</v>
      </c>
      <c r="P320" s="870">
        <v>49.949846871547493</v>
      </c>
      <c r="Q320" s="958">
        <f t="shared" si="9"/>
        <v>57.445790754257906</v>
      </c>
      <c r="R320" s="58"/>
      <c r="S320" s="373">
        <v>1600</v>
      </c>
      <c r="T320" s="901">
        <f t="shared" si="10"/>
        <v>1649.4845360824743</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General!H29</f>
        <v>v</v>
      </c>
      <c r="I321" s="878">
        <v>0.21988823630969012</v>
      </c>
      <c r="J321" s="878">
        <v>1.3987353317483329</v>
      </c>
      <c r="K321" s="958">
        <f t="shared" si="7"/>
        <v>0.21988823630969012</v>
      </c>
      <c r="L321" s="888">
        <v>-4.6010728402032814E-3</v>
      </c>
      <c r="M321" s="888">
        <v>-2.1449647872016701E-2</v>
      </c>
      <c r="N321" s="959">
        <f t="shared" si="8"/>
        <v>-4.6010728402032814E-3</v>
      </c>
      <c r="O321" s="870">
        <v>57.445790754257906</v>
      </c>
      <c r="P321" s="870">
        <v>49.949846871547493</v>
      </c>
      <c r="Q321" s="958">
        <f t="shared" si="9"/>
        <v>57.445790754257906</v>
      </c>
      <c r="R321" s="58"/>
      <c r="S321" s="373">
        <v>2000</v>
      </c>
      <c r="T321" s="901">
        <f t="shared" si="10"/>
        <v>2222.2222222222222</v>
      </c>
      <c r="U321" s="58"/>
      <c r="V321" s="250"/>
      <c r="W321" s="695"/>
      <c r="X321" s="690"/>
      <c r="Y321" s="690"/>
      <c r="Z321" s="690"/>
    </row>
    <row r="322" spans="1:26" s="687" customFormat="1" ht="12" customHeight="1" outlineLevel="1" x14ac:dyDescent="0.25">
      <c r="A322" s="691"/>
      <c r="B322" s="688"/>
      <c r="C322" s="700"/>
      <c r="D322" s="700"/>
      <c r="E322" s="700"/>
      <c r="F322" s="704"/>
      <c r="G322" s="224"/>
      <c r="H322" s="904" t="str">
        <f>General!H30</f>
        <v>w</v>
      </c>
      <c r="I322" s="878">
        <v>0.27922143700582119</v>
      </c>
      <c r="J322" s="878">
        <v>1.3987353317483329</v>
      </c>
      <c r="K322" s="958">
        <f t="shared" si="7"/>
        <v>0.27922143700582119</v>
      </c>
      <c r="L322" s="888">
        <v>-7.357256925019099E-3</v>
      </c>
      <c r="M322" s="888">
        <v>-2.1449647872016701E-2</v>
      </c>
      <c r="N322" s="959">
        <f t="shared" si="8"/>
        <v>-7.357256925019099E-3</v>
      </c>
      <c r="O322" s="870">
        <v>59.634599807135977</v>
      </c>
      <c r="P322" s="870">
        <v>49.949846871547493</v>
      </c>
      <c r="Q322" s="958">
        <f t="shared" si="9"/>
        <v>59.634599807135977</v>
      </c>
      <c r="R322" s="58"/>
      <c r="S322" s="373">
        <v>2850</v>
      </c>
      <c r="T322" s="901">
        <f t="shared" si="10"/>
        <v>3031.9148936170213</v>
      </c>
      <c r="U322" s="58"/>
      <c r="V322" s="250"/>
      <c r="W322" s="695"/>
      <c r="X322" s="690"/>
      <c r="Y322" s="690"/>
      <c r="Z322" s="690"/>
    </row>
    <row r="323" spans="1:26" s="687" customFormat="1" outlineLevel="1" x14ac:dyDescent="0.25">
      <c r="A323" s="691"/>
      <c r="B323" s="688"/>
      <c r="C323" s="700"/>
      <c r="D323" s="700"/>
      <c r="E323" s="700"/>
      <c r="F323" s="704"/>
      <c r="G323" s="224"/>
      <c r="H323" s="904" t="str">
        <f>General!H31</f>
        <v>wd</v>
      </c>
      <c r="I323" s="878">
        <v>0.27922143700582119</v>
      </c>
      <c r="J323" s="878">
        <v>1.3987353317483329</v>
      </c>
      <c r="K323" s="958">
        <f t="shared" si="7"/>
        <v>0.27922143700582119</v>
      </c>
      <c r="L323" s="888">
        <v>-7.357256925019099E-3</v>
      </c>
      <c r="M323" s="888">
        <v>-2.1449647872016701E-2</v>
      </c>
      <c r="N323" s="959">
        <f t="shared" si="8"/>
        <v>-7.357256925019099E-3</v>
      </c>
      <c r="O323" s="870">
        <v>59.634599807135977</v>
      </c>
      <c r="P323" s="870">
        <v>49.949846871547493</v>
      </c>
      <c r="Q323" s="958">
        <f t="shared" si="9"/>
        <v>59.634599807135977</v>
      </c>
      <c r="R323" s="58"/>
      <c r="S323" s="373">
        <v>2850</v>
      </c>
      <c r="T323" s="901">
        <f t="shared" si="10"/>
        <v>3031.9148936170213</v>
      </c>
      <c r="U323" s="58"/>
      <c r="V323" s="250"/>
      <c r="W323" s="695"/>
      <c r="X323" s="690"/>
      <c r="Y323" s="690"/>
      <c r="Z323" s="690"/>
    </row>
    <row r="324" spans="1:26" s="687" customFormat="1" outlineLevel="1" x14ac:dyDescent="0.25">
      <c r="A324" s="691"/>
      <c r="B324" s="688"/>
      <c r="C324" s="700"/>
      <c r="D324" s="700"/>
      <c r="E324" s="700"/>
      <c r="F324" s="704"/>
      <c r="G324" s="302"/>
      <c r="H324" s="904" t="str">
        <f>General!H32</f>
        <v>z</v>
      </c>
      <c r="I324" s="878">
        <v>0.21988823630969012</v>
      </c>
      <c r="J324" s="878">
        <v>1.3987353317483329</v>
      </c>
      <c r="K324" s="958">
        <f t="shared" si="7"/>
        <v>0.21988823630969012</v>
      </c>
      <c r="L324" s="888">
        <v>-4.6010728402032814E-3</v>
      </c>
      <c r="M324" s="888">
        <v>-2.1449647872016701E-2</v>
      </c>
      <c r="N324" s="959">
        <f t="shared" si="8"/>
        <v>-4.6010728402032814E-3</v>
      </c>
      <c r="O324" s="870">
        <v>57.445790754257906</v>
      </c>
      <c r="P324" s="870">
        <v>49.949846871547493</v>
      </c>
      <c r="Q324" s="958">
        <f t="shared" si="9"/>
        <v>57.445790754257906</v>
      </c>
      <c r="R324" s="877"/>
      <c r="S324" s="373">
        <v>1600</v>
      </c>
      <c r="T324" s="901">
        <f t="shared" si="10"/>
        <v>1649.4845360824743</v>
      </c>
      <c r="U324" s="877"/>
      <c r="V324" s="697"/>
      <c r="W324" s="695"/>
      <c r="X324" s="690"/>
      <c r="Y324" s="690"/>
      <c r="Z324" s="690"/>
    </row>
    <row r="325" spans="1:26" s="687" customFormat="1" outlineLevel="1" x14ac:dyDescent="0.25">
      <c r="A325" s="691"/>
      <c r="B325" s="688"/>
      <c r="C325" s="700"/>
      <c r="D325" s="700"/>
      <c r="E325" s="700"/>
      <c r="F325" s="704"/>
      <c r="G325" s="302"/>
      <c r="H325" s="904" t="str">
        <f>General!H33</f>
        <v>zd</v>
      </c>
      <c r="I325" s="878">
        <v>0.21988823630969012</v>
      </c>
      <c r="J325" s="878">
        <v>1.3987353317483329</v>
      </c>
      <c r="K325" s="958">
        <f t="shared" si="7"/>
        <v>0.21988823630969012</v>
      </c>
      <c r="L325" s="888">
        <v>-4.6010728402032814E-3</v>
      </c>
      <c r="M325" s="888">
        <v>-2.1449647872016701E-2</v>
      </c>
      <c r="N325" s="959">
        <f t="shared" si="8"/>
        <v>-4.6010728402032814E-3</v>
      </c>
      <c r="O325" s="870">
        <v>57.445790754257906</v>
      </c>
      <c r="P325" s="870">
        <v>49.949846871547493</v>
      </c>
      <c r="Q325" s="958">
        <f t="shared" si="9"/>
        <v>57.445790754257906</v>
      </c>
      <c r="R325" s="697"/>
      <c r="S325" s="373">
        <v>1600</v>
      </c>
      <c r="T325" s="901">
        <f t="shared" si="10"/>
        <v>1649.4845360824743</v>
      </c>
      <c r="U325" s="697"/>
      <c r="V325" s="696"/>
      <c r="W325" s="695"/>
      <c r="X325" s="690"/>
      <c r="Y325" s="690"/>
      <c r="Z325" s="690"/>
    </row>
    <row r="326" spans="1:26" s="687" customFormat="1" outlineLevel="1" x14ac:dyDescent="0.25">
      <c r="A326" s="691"/>
      <c r="B326" s="688"/>
      <c r="C326" s="700"/>
      <c r="D326" s="700"/>
      <c r="E326" s="700"/>
      <c r="F326" s="704"/>
      <c r="G326" s="302"/>
      <c r="H326" s="201"/>
      <c r="I326" s="875"/>
      <c r="J326" s="876"/>
      <c r="K326" s="877"/>
      <c r="L326" s="877"/>
      <c r="O326" s="877"/>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02"/>
      <c r="H327" s="875"/>
      <c r="I327" s="875"/>
      <c r="J327" s="876"/>
      <c r="K327" s="877"/>
      <c r="L327" s="877"/>
      <c r="O327" s="877"/>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outlineLevel="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2022-07-27T23:27:54Z</dcterms:modified>
</cp:coreProperties>
</file>