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90" windowHeight="12495" activeTab="1"/>
  </bookViews>
  <sheets>
    <sheet name="旧曲线" sheetId="1" r:id="rId1"/>
    <sheet name="新曲线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<sst xmlns="http://schemas.openxmlformats.org/spreadsheetml/2006/main" count="34" uniqueCount="18">
  <si>
    <t>总量</t>
  </si>
  <si>
    <t>初始内盘虚拟SOL</t>
  </si>
  <si>
    <t>内盘售卖数量</t>
  </si>
  <si>
    <t>初始内盘虚拟token</t>
  </si>
  <si>
    <t>外盘售卖数量</t>
  </si>
  <si>
    <t>初始外盘SOL</t>
  </si>
  <si>
    <t>SOL价格(美元)</t>
  </si>
  <si>
    <t>初始外盘Token</t>
  </si>
  <si>
    <t>发射成功手续费</t>
  </si>
  <si>
    <t>外盘永久锁定SOL</t>
  </si>
  <si>
    <t>所需SOL数量</t>
  </si>
  <si>
    <t>占总量的比例</t>
  </si>
  <si>
    <t>总市值(美元)</t>
  </si>
  <si>
    <t>Token数量</t>
  </si>
  <si>
    <t>内盘阶段</t>
  </si>
  <si>
    <t>外盘阶段</t>
  </si>
  <si>
    <t>旧曲线</t>
  </si>
  <si>
    <t>新曲线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</si>
</sst>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_ * #,##0_ ;_ * \-#,##0_ ;_ * &quot;-&quot;??_ ;_ @_ "/>
    <numFmt numFmtId="178" formatCode="0.00_ "/>
  </numFmts>
  <fonts count="25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72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15" applyNumberFormat="0" applyAlignment="0" applyProtection="0">
      <alignment vertical="center"/>
    </xf>
    <xf numFmtId="0" fontId="15" fillId="6" borderId="16" applyNumberFormat="0" applyAlignment="0" applyProtection="0">
      <alignment vertical="center"/>
    </xf>
    <xf numFmtId="0" fontId="16" fillId="6" borderId="15" applyNumberFormat="0" applyAlignment="0" applyProtection="0">
      <alignment vertical="center"/>
    </xf>
    <xf numFmtId="0" fontId="17" fillId="7" borderId="17" applyNumberFormat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 applyFont="1" applyAlignment="1">
      <alignment horizontal="left" vertical="center"/>
    </xf>
    <xf numFmtId="177" fontId="0" fillId="0" borderId="0" xfId="0" applyNumberFormat="1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177" fontId="1" fillId="0" borderId="0" xfId="0" applyNumberFormat="1" applyFont="1" applyAlignment="1">
      <alignment horizontal="left" vertical="center"/>
    </xf>
    <xf numFmtId="176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0" fillId="0" borderId="1" xfId="0" applyBorder="1" applyAlignment="1">
      <alignment vertical="center" wrapText="1"/>
    </xf>
    <xf numFmtId="176" fontId="2" fillId="0" borderId="2" xfId="0" applyNumberFormat="1" applyFont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176" fontId="1" fillId="2" borderId="5" xfId="0" applyNumberFormat="1" applyFont="1" applyFill="1" applyBorder="1">
      <alignment vertical="center"/>
    </xf>
    <xf numFmtId="10" fontId="1" fillId="2" borderId="5" xfId="0" applyNumberFormat="1" applyFont="1" applyFill="1" applyBorder="1">
      <alignment vertical="center"/>
    </xf>
    <xf numFmtId="177" fontId="1" fillId="2" borderId="6" xfId="0" applyNumberFormat="1" applyFont="1" applyFill="1" applyBorder="1">
      <alignment vertical="center"/>
    </xf>
    <xf numFmtId="0" fontId="0" fillId="3" borderId="4" xfId="0" applyFill="1" applyBorder="1" applyAlignment="1">
      <alignment horizontal="center" vertical="center" wrapText="1"/>
    </xf>
    <xf numFmtId="176" fontId="0" fillId="3" borderId="5" xfId="0" applyNumberFormat="1" applyFill="1" applyBorder="1">
      <alignment vertical="center"/>
    </xf>
    <xf numFmtId="10" fontId="0" fillId="3" borderId="5" xfId="0" applyNumberFormat="1" applyFont="1" applyFill="1" applyBorder="1" applyAlignment="1" applyProtection="1">
      <alignment vertical="center"/>
    </xf>
    <xf numFmtId="177" fontId="1" fillId="3" borderId="6" xfId="0" applyNumberFormat="1" applyFont="1" applyFill="1" applyBorder="1">
      <alignment vertical="center"/>
    </xf>
    <xf numFmtId="10" fontId="0" fillId="3" borderId="5" xfId="0" applyNumberFormat="1" applyFill="1" applyBorder="1">
      <alignment vertical="center"/>
    </xf>
    <xf numFmtId="176" fontId="3" fillId="3" borderId="5" xfId="0" applyNumberFormat="1" applyFont="1" applyFill="1" applyBorder="1">
      <alignment vertical="center"/>
    </xf>
    <xf numFmtId="10" fontId="3" fillId="3" borderId="5" xfId="0" applyNumberFormat="1" applyFont="1" applyFill="1" applyBorder="1">
      <alignment vertical="center"/>
    </xf>
    <xf numFmtId="177" fontId="3" fillId="3" borderId="6" xfId="0" applyNumberFormat="1" applyFont="1" applyFill="1" applyBorder="1">
      <alignment vertical="center"/>
    </xf>
    <xf numFmtId="0" fontId="0" fillId="3" borderId="7" xfId="0" applyFill="1" applyBorder="1" applyAlignment="1">
      <alignment horizontal="center" vertical="center" wrapText="1"/>
    </xf>
    <xf numFmtId="10" fontId="0" fillId="3" borderId="8" xfId="0" applyNumberFormat="1" applyFill="1" applyBorder="1">
      <alignment vertical="center"/>
    </xf>
    <xf numFmtId="0" fontId="0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78" fontId="1" fillId="0" borderId="0" xfId="0" applyNumberFormat="1" applyFont="1" applyAlignment="1">
      <alignment horizontal="right" vertical="center"/>
    </xf>
    <xf numFmtId="0" fontId="2" fillId="0" borderId="9" xfId="0" applyFont="1" applyBorder="1" applyAlignment="1">
      <alignment horizontal="center" vertical="center"/>
    </xf>
    <xf numFmtId="3" fontId="1" fillId="2" borderId="10" xfId="0" applyNumberFormat="1" applyFont="1" applyFill="1" applyBorder="1">
      <alignment vertical="center"/>
    </xf>
    <xf numFmtId="3" fontId="1" fillId="3" borderId="10" xfId="0" applyNumberFormat="1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3" borderId="11" xfId="0" applyNumberFormat="1" applyFont="1" applyFill="1" applyBorder="1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5" fillId="3" borderId="5" xfId="0" applyNumberFormat="1" applyFont="1" applyFill="1" applyBorder="1">
      <alignment vertical="center"/>
    </xf>
    <xf numFmtId="10" fontId="5" fillId="3" borderId="5" xfId="0" applyNumberFormat="1" applyFont="1" applyFill="1" applyBorder="1">
      <alignment vertical="center"/>
    </xf>
    <xf numFmtId="177" fontId="5" fillId="3" borderId="6" xfId="0" applyNumberFormat="1" applyFont="1" applyFill="1" applyBorder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78" fontId="1" fillId="0" borderId="0" xfId="0" applyNumberFormat="1" applyFon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旧曲线!$C$7</c:f>
              <c:strCache>
                <c:ptCount val="1"/>
                <c:pt idx="0">
                  <c:v>占总量的比例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旧曲线!$B$8:$B$26</c:f>
              <c:numCache>
                <c:formatCode>0.00_);[Red]\(0.00\)</c:formatCode>
                <c:ptCount val="19"/>
                <c:pt idx="0">
                  <c:v>1.46627565982405</c:v>
                </c:pt>
                <c:pt idx="1">
                  <c:v>3.08324768756423</c:v>
                </c:pt>
                <c:pt idx="2">
                  <c:v>4.87540628385699</c:v>
                </c:pt>
                <c:pt idx="3">
                  <c:v>6.87285223367697</c:v>
                </c:pt>
                <c:pt idx="4">
                  <c:v>9.11300121506683</c:v>
                </c:pt>
                <c:pt idx="5">
                  <c:v>11.6429495472186</c:v>
                </c:pt>
                <c:pt idx="6">
                  <c:v>14.5228215767635</c:v>
                </c:pt>
                <c:pt idx="7">
                  <c:v>17.8306092124814</c:v>
                </c:pt>
                <c:pt idx="8">
                  <c:v>21.669341894061</c:v>
                </c:pt>
                <c:pt idx="9">
                  <c:v>26.1780104712042</c:v>
                </c:pt>
                <c:pt idx="10">
                  <c:v>31.5487571701721</c:v>
                </c:pt>
                <c:pt idx="11">
                  <c:v>38.0549682875264</c:v>
                </c:pt>
                <c:pt idx="12">
                  <c:v>46.0992907801418</c:v>
                </c:pt>
                <c:pt idx="13">
                  <c:v>56.3002680965147</c:v>
                </c:pt>
                <c:pt idx="14">
                  <c:v>69.6594427244582</c:v>
                </c:pt>
                <c:pt idx="15">
                  <c:v>85.005359056806</c:v>
                </c:pt>
                <c:pt idx="16">
                  <c:v>87.7255</c:v>
                </c:pt>
                <c:pt idx="17">
                  <c:v>114.967333333333</c:v>
                </c:pt>
                <c:pt idx="18">
                  <c:v>169.451</c:v>
                </c:pt>
              </c:numCache>
            </c:numRef>
          </c:xVal>
          <c:yVal>
            <c:numRef>
              <c:f>旧曲线!$C$8:$C$26</c:f>
              <c:numCache>
                <c:formatCode>0.00%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0.7931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33723"/>
        <c:axId val="532363660"/>
      </c:scatterChart>
      <c:valAx>
        <c:axId val="6139337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2363660"/>
        <c:crosses val="autoZero"/>
        <c:crossBetween val="midCat"/>
      </c:valAx>
      <c:valAx>
        <c:axId val="5323636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3933723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新曲线!$C$7</c:f>
              <c:strCache>
                <c:ptCount val="1"/>
                <c:pt idx="0">
                  <c:v>占总量的比例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新曲线!$B$8:$B$26</c:f>
              <c:numCache>
                <c:formatCode>0.00_);[Red]\(0.00\)</c:formatCode>
                <c:ptCount val="19"/>
                <c:pt idx="0">
                  <c:v>0.391006842619745</c:v>
                </c:pt>
                <c:pt idx="1">
                  <c:v>0.822199383350462</c:v>
                </c:pt>
                <c:pt idx="2">
                  <c:v>1.30010834236186</c:v>
                </c:pt>
                <c:pt idx="3">
                  <c:v>1.83276059564719</c:v>
                </c:pt>
                <c:pt idx="4">
                  <c:v>2.43013365735115</c:v>
                </c:pt>
                <c:pt idx="5">
                  <c:v>3.10478654592497</c:v>
                </c:pt>
                <c:pt idx="6">
                  <c:v>3.87275242047026</c:v>
                </c:pt>
                <c:pt idx="7">
                  <c:v>4.75482912332838</c:v>
                </c:pt>
                <c:pt idx="8">
                  <c:v>5.7784911717496</c:v>
                </c:pt>
                <c:pt idx="9">
                  <c:v>6.98080279232112</c:v>
                </c:pt>
                <c:pt idx="10">
                  <c:v>8.41300191204589</c:v>
                </c:pt>
                <c:pt idx="11">
                  <c:v>10.1479915433404</c:v>
                </c:pt>
                <c:pt idx="12">
                  <c:v>12.2931442080378</c:v>
                </c:pt>
                <c:pt idx="13">
                  <c:v>15.0134048257373</c:v>
                </c:pt>
                <c:pt idx="14">
                  <c:v>18.5758513931889</c:v>
                </c:pt>
                <c:pt idx="15">
                  <c:v>22.6680957484816</c:v>
                </c:pt>
                <c:pt idx="16">
                  <c:v>23.69</c:v>
                </c:pt>
                <c:pt idx="17">
                  <c:v>30.5866666666667</c:v>
                </c:pt>
                <c:pt idx="18">
                  <c:v>44.38</c:v>
                </c:pt>
              </c:numCache>
            </c:numRef>
          </c:xVal>
          <c:yVal>
            <c:numRef>
              <c:f>新曲线!$C$8:$C$26</c:f>
              <c:numCache>
                <c:formatCode>0.00%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0.7931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39812"/>
        <c:axId val="184202217"/>
      </c:scatterChart>
      <c:valAx>
        <c:axId val="5744398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202217"/>
        <c:crosses val="autoZero"/>
        <c:crossBetween val="midCat"/>
      </c:valAx>
      <c:valAx>
        <c:axId val="1842022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4439812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3810</xdr:colOff>
      <xdr:row>0</xdr:row>
      <xdr:rowOff>37465</xdr:rowOff>
    </xdr:from>
    <xdr:to>
      <xdr:col>15</xdr:col>
      <xdr:colOff>685165</xdr:colOff>
      <xdr:row>30</xdr:row>
      <xdr:rowOff>151130</xdr:rowOff>
    </xdr:to>
    <xdr:graphicFrame>
      <xdr:nvGraphicFramePr>
        <xdr:cNvPr id="2" name="图表 1"/>
        <xdr:cNvGraphicFramePr/>
      </xdr:nvGraphicFramePr>
      <xdr:xfrm>
        <a:off x="6252210" y="37465"/>
        <a:ext cx="6853555" cy="5266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12700</xdr:colOff>
      <xdr:row>0</xdr:row>
      <xdr:rowOff>18415</xdr:rowOff>
    </xdr:from>
    <xdr:to>
      <xdr:col>16</xdr:col>
      <xdr:colOff>18415</xdr:colOff>
      <xdr:row>30</xdr:row>
      <xdr:rowOff>151765</xdr:rowOff>
    </xdr:to>
    <xdr:graphicFrame>
      <xdr:nvGraphicFramePr>
        <xdr:cNvPr id="3" name="图表 2"/>
        <xdr:cNvGraphicFramePr/>
      </xdr:nvGraphicFramePr>
      <xdr:xfrm>
        <a:off x="6261100" y="18415"/>
        <a:ext cx="6863715" cy="5286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6"/>
  <sheetViews>
    <sheetView workbookViewId="0">
      <selection activeCell="D23" sqref="D23"/>
    </sheetView>
  </sheetViews>
  <sheetFormatPr defaultColWidth="9" defaultRowHeight="13.5"/>
  <cols>
    <col min="1" max="1" width="3.5" style="1" customWidth="1"/>
    <col min="2" max="2" width="15.375" style="35" customWidth="1"/>
    <col min="3" max="3" width="16.25" style="36" customWidth="1"/>
    <col min="4" max="4" width="18.875" style="35" customWidth="1"/>
    <col min="5" max="5" width="19" customWidth="1"/>
  </cols>
  <sheetData>
    <row r="1" spans="2:5">
      <c r="B1" s="2" t="s">
        <v>0</v>
      </c>
      <c r="C1" s="3">
        <v>1000000000</v>
      </c>
      <c r="D1" s="2" t="s">
        <v>1</v>
      </c>
      <c r="E1" s="40">
        <v>30</v>
      </c>
    </row>
    <row r="2" spans="2:5">
      <c r="B2" s="2" t="s">
        <v>2</v>
      </c>
      <c r="C2" s="3">
        <v>793100000</v>
      </c>
      <c r="D2" s="2" t="s">
        <v>3</v>
      </c>
      <c r="E2" s="40">
        <v>1073000000</v>
      </c>
    </row>
    <row r="3" spans="2:5">
      <c r="B3" s="4" t="s">
        <v>4</v>
      </c>
      <c r="C3" s="5">
        <f>$C$1-$C$2</f>
        <v>206900000</v>
      </c>
      <c r="D3" s="4" t="s">
        <v>5</v>
      </c>
      <c r="E3" s="41">
        <v>79</v>
      </c>
    </row>
    <row r="4" spans="2:5">
      <c r="B4" s="4" t="s">
        <v>6</v>
      </c>
      <c r="C4" s="5">
        <v>200</v>
      </c>
      <c r="D4" s="4" t="s">
        <v>7</v>
      </c>
      <c r="E4" s="41">
        <f>C1-C2</f>
        <v>206900000</v>
      </c>
    </row>
    <row r="5" spans="2:5">
      <c r="B5" s="6"/>
      <c r="C5" s="7"/>
      <c r="D5" s="4" t="s">
        <v>8</v>
      </c>
      <c r="E5" s="41">
        <v>6</v>
      </c>
    </row>
    <row r="6" ht="14.25" spans="2:5">
      <c r="B6" s="6"/>
      <c r="C6" s="7"/>
      <c r="D6" s="4" t="s">
        <v>9</v>
      </c>
      <c r="E6" s="42">
        <f>E4*E3/C1</f>
        <v>16.3451</v>
      </c>
    </row>
    <row r="7" spans="1:5">
      <c r="A7" s="8"/>
      <c r="B7" s="9" t="s">
        <v>10</v>
      </c>
      <c r="C7" s="10" t="s">
        <v>11</v>
      </c>
      <c r="D7" s="11" t="s">
        <v>12</v>
      </c>
      <c r="E7" s="29" t="s">
        <v>13</v>
      </c>
    </row>
    <row r="8" spans="1:5">
      <c r="A8" s="12" t="s">
        <v>14</v>
      </c>
      <c r="B8" s="13">
        <f>($E$2*$E$1)/($E$2-E8)-$E$1</f>
        <v>1.46627565982405</v>
      </c>
      <c r="C8" s="14">
        <v>0.05</v>
      </c>
      <c r="D8" s="15">
        <f>($E$1+B8)/($E$2-E8)*$C$4*$C$1</f>
        <v>6151.76454737518</v>
      </c>
      <c r="E8" s="30">
        <f>C8*$C$1</f>
        <v>50000000</v>
      </c>
    </row>
    <row r="9" spans="1:5">
      <c r="A9" s="12"/>
      <c r="B9" s="13">
        <f t="shared" ref="B9:B23" si="0">($E$2*$E$1)/($E$2-E9)-$E$1</f>
        <v>3.08324768756423</v>
      </c>
      <c r="C9" s="14">
        <v>0.1</v>
      </c>
      <c r="D9" s="15">
        <f t="shared" ref="D9:D23" si="1">($E$1+B9)/($E$2-E9)*$C$4*$C$1</f>
        <v>6800.25646198648</v>
      </c>
      <c r="E9" s="30">
        <f t="shared" ref="E9:E23" si="2">C9*$C$1</f>
        <v>100000000</v>
      </c>
    </row>
    <row r="10" spans="1:5">
      <c r="A10" s="12"/>
      <c r="B10" s="13">
        <f t="shared" si="0"/>
        <v>4.87540628385699</v>
      </c>
      <c r="C10" s="14">
        <v>0.15</v>
      </c>
      <c r="D10" s="15">
        <f t="shared" si="1"/>
        <v>7556.96777548364</v>
      </c>
      <c r="E10" s="30">
        <f t="shared" si="2"/>
        <v>150000000</v>
      </c>
    </row>
    <row r="11" spans="1:5">
      <c r="A11" s="12"/>
      <c r="B11" s="13">
        <f t="shared" si="0"/>
        <v>6.87285223367697</v>
      </c>
      <c r="C11" s="14">
        <v>0.2</v>
      </c>
      <c r="D11" s="15">
        <f t="shared" si="1"/>
        <v>8447.38882787559</v>
      </c>
      <c r="E11" s="30">
        <f t="shared" si="2"/>
        <v>200000000</v>
      </c>
    </row>
    <row r="12" spans="1:5">
      <c r="A12" s="12"/>
      <c r="B12" s="13">
        <f t="shared" si="0"/>
        <v>9.11300121506683</v>
      </c>
      <c r="C12" s="14">
        <v>0.25</v>
      </c>
      <c r="D12" s="15">
        <f t="shared" si="1"/>
        <v>9504.98206927505</v>
      </c>
      <c r="E12" s="30">
        <f t="shared" si="2"/>
        <v>250000000</v>
      </c>
    </row>
    <row r="13" spans="1:5">
      <c r="A13" s="12"/>
      <c r="B13" s="13">
        <f t="shared" si="0"/>
        <v>11.6429495472186</v>
      </c>
      <c r="C13" s="14">
        <v>0.3</v>
      </c>
      <c r="D13" s="15">
        <f t="shared" si="1"/>
        <v>10774.3724572364</v>
      </c>
      <c r="E13" s="30">
        <f t="shared" si="2"/>
        <v>300000000</v>
      </c>
    </row>
    <row r="14" spans="1:5">
      <c r="A14" s="12"/>
      <c r="B14" s="13">
        <f t="shared" si="0"/>
        <v>14.5228215767635</v>
      </c>
      <c r="C14" s="14">
        <v>0.35</v>
      </c>
      <c r="D14" s="15">
        <f t="shared" si="1"/>
        <v>12316.1332162555</v>
      </c>
      <c r="E14" s="30">
        <f t="shared" si="2"/>
        <v>350000000</v>
      </c>
    </row>
    <row r="15" spans="1:5">
      <c r="A15" s="12"/>
      <c r="B15" s="13">
        <f t="shared" si="0"/>
        <v>17.8306092124814</v>
      </c>
      <c r="C15" s="14">
        <v>0.4</v>
      </c>
      <c r="D15" s="15">
        <f t="shared" si="1"/>
        <v>14214.1483543778</v>
      </c>
      <c r="E15" s="30">
        <f t="shared" si="2"/>
        <v>400000000</v>
      </c>
    </row>
    <row r="16" spans="1:5">
      <c r="A16" s="12"/>
      <c r="B16" s="13">
        <f t="shared" si="0"/>
        <v>21.669341894061</v>
      </c>
      <c r="C16" s="14">
        <v>0.45</v>
      </c>
      <c r="D16" s="15">
        <f t="shared" si="1"/>
        <v>16587.2686658302</v>
      </c>
      <c r="E16" s="30">
        <f t="shared" si="2"/>
        <v>450000000</v>
      </c>
    </row>
    <row r="17" spans="1:5">
      <c r="A17" s="12"/>
      <c r="B17" s="13">
        <f t="shared" si="0"/>
        <v>26.1780104712042</v>
      </c>
      <c r="C17" s="14">
        <v>0.5</v>
      </c>
      <c r="D17" s="15">
        <f t="shared" si="1"/>
        <v>19608.3806182214</v>
      </c>
      <c r="E17" s="30">
        <f t="shared" si="2"/>
        <v>500000000</v>
      </c>
    </row>
    <row r="18" spans="1:5">
      <c r="A18" s="12"/>
      <c r="B18" s="13">
        <f t="shared" si="0"/>
        <v>31.5487571701721</v>
      </c>
      <c r="C18" s="14">
        <v>0.55</v>
      </c>
      <c r="D18" s="15">
        <f t="shared" si="1"/>
        <v>23536.8096253048</v>
      </c>
      <c r="E18" s="30">
        <f t="shared" si="2"/>
        <v>550000000</v>
      </c>
    </row>
    <row r="19" spans="1:5">
      <c r="A19" s="12"/>
      <c r="B19" s="13">
        <f t="shared" si="0"/>
        <v>38.0549682875264</v>
      </c>
      <c r="C19" s="14">
        <v>0.6</v>
      </c>
      <c r="D19" s="15">
        <f t="shared" si="1"/>
        <v>28775.8851110048</v>
      </c>
      <c r="E19" s="30">
        <f t="shared" si="2"/>
        <v>600000000</v>
      </c>
    </row>
    <row r="20" spans="1:5">
      <c r="A20" s="12"/>
      <c r="B20" s="13">
        <f t="shared" si="0"/>
        <v>46.0992907801418</v>
      </c>
      <c r="C20" s="14">
        <v>0.65</v>
      </c>
      <c r="D20" s="15">
        <f t="shared" si="1"/>
        <v>35980.752141911</v>
      </c>
      <c r="E20" s="30">
        <f t="shared" si="2"/>
        <v>650000000</v>
      </c>
    </row>
    <row r="21" spans="1:5">
      <c r="A21" s="12"/>
      <c r="B21" s="13">
        <f t="shared" si="0"/>
        <v>56.3002680965147</v>
      </c>
      <c r="C21" s="14">
        <v>0.7</v>
      </c>
      <c r="D21" s="15">
        <f t="shared" si="1"/>
        <v>46273.6021965227</v>
      </c>
      <c r="E21" s="30">
        <f t="shared" si="2"/>
        <v>700000000</v>
      </c>
    </row>
    <row r="22" spans="1:5">
      <c r="A22" s="12"/>
      <c r="B22" s="13">
        <f t="shared" si="0"/>
        <v>69.6594427244582</v>
      </c>
      <c r="C22" s="14">
        <v>0.75</v>
      </c>
      <c r="D22" s="15">
        <f t="shared" si="1"/>
        <v>61708.6332659184</v>
      </c>
      <c r="E22" s="30">
        <f t="shared" si="2"/>
        <v>750000000</v>
      </c>
    </row>
    <row r="23" spans="1:5">
      <c r="A23" s="12"/>
      <c r="B23" s="13">
        <f t="shared" si="0"/>
        <v>85.005359056806</v>
      </c>
      <c r="C23" s="14">
        <v>0.7931</v>
      </c>
      <c r="D23" s="15">
        <f t="shared" si="1"/>
        <v>82176.0336240129</v>
      </c>
      <c r="E23" s="30">
        <f t="shared" si="2"/>
        <v>793100000</v>
      </c>
    </row>
    <row r="24" spans="1:5">
      <c r="A24" s="16" t="s">
        <v>15</v>
      </c>
      <c r="B24" s="17">
        <f>$E$5+($E$4*$E$3)/($C$3-(E24-$C$2))</f>
        <v>87.7255</v>
      </c>
      <c r="C24" s="18">
        <v>0.8</v>
      </c>
      <c r="D24" s="19">
        <f>B24/($C$1-E24)*$C$4*$C$1</f>
        <v>87725.5</v>
      </c>
      <c r="E24" s="31">
        <f>C24*$C$1</f>
        <v>800000000</v>
      </c>
    </row>
    <row r="25" spans="1:5">
      <c r="A25" s="16"/>
      <c r="B25" s="17">
        <f t="shared" ref="B25:B46" si="3">$E$5+($E$4*$E$3)/($C$3-(E25-$C$2))</f>
        <v>114.967333333333</v>
      </c>
      <c r="C25" s="20">
        <v>0.85</v>
      </c>
      <c r="D25" s="19">
        <f t="shared" ref="D25:D45" si="4">B25/($C$1-E25)*$C$4*$C$1</f>
        <v>153289.777777778</v>
      </c>
      <c r="E25" s="31">
        <f>C25*$C$1</f>
        <v>850000000</v>
      </c>
    </row>
    <row r="26" spans="1:5">
      <c r="A26" s="16"/>
      <c r="B26" s="17">
        <f t="shared" si="3"/>
        <v>169.451</v>
      </c>
      <c r="C26" s="20">
        <v>0.9</v>
      </c>
      <c r="D26" s="19">
        <f t="shared" si="4"/>
        <v>338902</v>
      </c>
      <c r="E26" s="31">
        <f>C26*$C$1</f>
        <v>900000000</v>
      </c>
    </row>
    <row r="27" spans="1:5">
      <c r="A27" s="16"/>
      <c r="B27" s="17">
        <f t="shared" si="3"/>
        <v>332.902</v>
      </c>
      <c r="C27" s="20">
        <v>0.95</v>
      </c>
      <c r="D27" s="19">
        <f t="shared" si="4"/>
        <v>1331608</v>
      </c>
      <c r="E27" s="31">
        <f>C27*$C$1</f>
        <v>950000000</v>
      </c>
    </row>
    <row r="28" spans="1:5">
      <c r="A28" s="16"/>
      <c r="B28" s="17">
        <f t="shared" si="3"/>
        <v>414.6275</v>
      </c>
      <c r="C28" s="20">
        <v>0.96</v>
      </c>
      <c r="D28" s="19">
        <f t="shared" si="4"/>
        <v>2073137.5</v>
      </c>
      <c r="E28" s="31">
        <f>C28*$C$1</f>
        <v>960000000</v>
      </c>
    </row>
    <row r="29" spans="1:5">
      <c r="A29" s="16"/>
      <c r="B29" s="17">
        <f t="shared" si="3"/>
        <v>550.836666666667</v>
      </c>
      <c r="C29" s="20">
        <v>0.97</v>
      </c>
      <c r="D29" s="19">
        <f t="shared" si="4"/>
        <v>3672244.44444444</v>
      </c>
      <c r="E29" s="31">
        <f>C29*$C$1</f>
        <v>970000000</v>
      </c>
    </row>
    <row r="30" spans="1:5">
      <c r="A30" s="16"/>
      <c r="B30" s="17">
        <f t="shared" si="3"/>
        <v>823.255</v>
      </c>
      <c r="C30" s="20">
        <v>0.98</v>
      </c>
      <c r="D30" s="19">
        <f t="shared" si="4"/>
        <v>8232550</v>
      </c>
      <c r="E30" s="31">
        <f>C30*$C$1</f>
        <v>980000000</v>
      </c>
    </row>
    <row r="31" spans="1:5">
      <c r="A31" s="16"/>
      <c r="B31" s="17">
        <f t="shared" si="3"/>
        <v>1640.51</v>
      </c>
      <c r="C31" s="20">
        <v>0.99</v>
      </c>
      <c r="D31" s="19">
        <f t="shared" si="4"/>
        <v>32810200</v>
      </c>
      <c r="E31" s="31">
        <f>C31*$C$1</f>
        <v>990000000</v>
      </c>
    </row>
    <row r="32" spans="1:5">
      <c r="A32" s="16"/>
      <c r="B32" s="17">
        <f t="shared" si="3"/>
        <v>1822.12222222222</v>
      </c>
      <c r="C32" s="20">
        <v>0.991</v>
      </c>
      <c r="D32" s="19">
        <f t="shared" si="4"/>
        <v>40491604.9382716</v>
      </c>
      <c r="E32" s="31">
        <f>C32*$C$1</f>
        <v>991000000</v>
      </c>
    </row>
    <row r="33" spans="1:5">
      <c r="A33" s="16"/>
      <c r="B33" s="17">
        <f t="shared" si="3"/>
        <v>2049.1375</v>
      </c>
      <c r="C33" s="20">
        <v>0.992</v>
      </c>
      <c r="D33" s="19">
        <f t="shared" si="4"/>
        <v>51228437.5</v>
      </c>
      <c r="E33" s="31">
        <f>C33*$C$1</f>
        <v>992000000</v>
      </c>
    </row>
    <row r="34" spans="1:5">
      <c r="A34" s="16"/>
      <c r="B34" s="17">
        <f t="shared" si="3"/>
        <v>2341.01428571429</v>
      </c>
      <c r="C34" s="20">
        <v>0.993</v>
      </c>
      <c r="D34" s="19">
        <f t="shared" si="4"/>
        <v>66886122.4489796</v>
      </c>
      <c r="E34" s="31">
        <f>C34*$C$1</f>
        <v>993000000</v>
      </c>
    </row>
    <row r="35" spans="1:5">
      <c r="A35" s="16"/>
      <c r="B35" s="17">
        <f t="shared" si="3"/>
        <v>2730.18333333333</v>
      </c>
      <c r="C35" s="20">
        <v>0.994</v>
      </c>
      <c r="D35" s="19">
        <f t="shared" si="4"/>
        <v>91006111.1111111</v>
      </c>
      <c r="E35" s="31">
        <f>C35*$C$1</f>
        <v>994000000</v>
      </c>
    </row>
    <row r="36" spans="1:5">
      <c r="A36" s="16"/>
      <c r="B36" s="21">
        <f t="shared" si="3"/>
        <v>2862.03704350865</v>
      </c>
      <c r="C36" s="22">
        <v>0.994277</v>
      </c>
      <c r="D36" s="23">
        <f>B36/($C$1-E36)*$C$4*$C$1</f>
        <v>100018767.901753</v>
      </c>
      <c r="E36" s="31">
        <f>C36*$C$1</f>
        <v>994277000</v>
      </c>
    </row>
    <row r="37" spans="1:16">
      <c r="A37" s="16"/>
      <c r="B37" s="37">
        <f t="shared" si="3"/>
        <v>3275.02</v>
      </c>
      <c r="C37" s="38">
        <v>0.995</v>
      </c>
      <c r="D37" s="39">
        <f>B37/($C$1-E37)*$C$4*$C$1</f>
        <v>131000800</v>
      </c>
      <c r="E37" s="31">
        <f>C37*$C$1</f>
        <v>995000000</v>
      </c>
      <c r="G37" s="32" t="s">
        <v>16</v>
      </c>
      <c r="H37" s="33"/>
      <c r="I37" s="33"/>
      <c r="J37" s="33"/>
      <c r="K37" s="33"/>
      <c r="L37" s="33"/>
      <c r="M37" s="33"/>
      <c r="N37" s="33"/>
      <c r="O37" s="33"/>
      <c r="P37" s="33"/>
    </row>
    <row r="38" spans="1:16">
      <c r="A38" s="16"/>
      <c r="B38" s="17">
        <f t="shared" si="3"/>
        <v>4092.275</v>
      </c>
      <c r="C38" s="20">
        <v>0.996</v>
      </c>
      <c r="D38" s="19">
        <f>B38/($C$1-E38)*$C$4*$C$1</f>
        <v>204613750</v>
      </c>
      <c r="E38" s="31">
        <f>C38*$C$1</f>
        <v>996000000</v>
      </c>
      <c r="G38" s="33"/>
      <c r="H38" s="33"/>
      <c r="I38" s="33"/>
      <c r="J38" s="33"/>
      <c r="K38" s="33"/>
      <c r="L38" s="33"/>
      <c r="M38" s="33"/>
      <c r="N38" s="33"/>
      <c r="O38" s="33"/>
      <c r="P38" s="33"/>
    </row>
    <row r="39" spans="1:16">
      <c r="A39" s="16"/>
      <c r="B39" s="17">
        <f t="shared" si="3"/>
        <v>5454.36666666667</v>
      </c>
      <c r="C39" s="20">
        <v>0.997</v>
      </c>
      <c r="D39" s="19">
        <f>B39/($C$1-E39)*$C$4*$C$1</f>
        <v>363624444.444444</v>
      </c>
      <c r="E39" s="31">
        <f>C39*$C$1</f>
        <v>997000000</v>
      </c>
      <c r="G39" s="33"/>
      <c r="H39" s="33"/>
      <c r="I39" s="33"/>
      <c r="J39" s="33"/>
      <c r="K39" s="33"/>
      <c r="L39" s="33"/>
      <c r="M39" s="33"/>
      <c r="N39" s="33"/>
      <c r="O39" s="33"/>
      <c r="P39" s="33"/>
    </row>
    <row r="40" spans="1:16">
      <c r="A40" s="16"/>
      <c r="B40" s="17">
        <f t="shared" si="3"/>
        <v>8178.55</v>
      </c>
      <c r="C40" s="20">
        <v>0.998</v>
      </c>
      <c r="D40" s="19">
        <f>B40/($C$1-E40)*$C$4*$C$1</f>
        <v>817855000</v>
      </c>
      <c r="E40" s="31">
        <f>C40*$C$1</f>
        <v>998000000</v>
      </c>
      <c r="G40" s="33"/>
      <c r="H40" s="33"/>
      <c r="I40" s="33"/>
      <c r="J40" s="33"/>
      <c r="K40" s="33"/>
      <c r="L40" s="33"/>
      <c r="M40" s="33"/>
      <c r="N40" s="33"/>
      <c r="O40" s="33"/>
      <c r="P40" s="33"/>
    </row>
    <row r="41" spans="1:16">
      <c r="A41" s="16"/>
      <c r="B41" s="17">
        <f t="shared" si="3"/>
        <v>16351.1</v>
      </c>
      <c r="C41" s="20">
        <v>0.999</v>
      </c>
      <c r="D41" s="19">
        <f>B41/($C$1-E41)*$C$4*$C$1</f>
        <v>3270220000</v>
      </c>
      <c r="E41" s="31">
        <f>C41*$C$1</f>
        <v>999000000</v>
      </c>
      <c r="G41" s="33"/>
      <c r="H41" s="33"/>
      <c r="I41" s="33"/>
      <c r="J41" s="33"/>
      <c r="K41" s="33"/>
      <c r="L41" s="33"/>
      <c r="M41" s="33"/>
      <c r="N41" s="33"/>
      <c r="O41" s="33"/>
      <c r="P41" s="33"/>
    </row>
    <row r="42" spans="1:16">
      <c r="A42" s="16"/>
      <c r="B42" s="17">
        <f t="shared" si="3"/>
        <v>18167.2222222222</v>
      </c>
      <c r="C42" s="20">
        <v>0.9991</v>
      </c>
      <c r="D42" s="19">
        <f>B42/($C$1-E42)*$C$4*$C$1</f>
        <v>4037160493.82716</v>
      </c>
      <c r="E42" s="31">
        <f>C42*$C$1</f>
        <v>999100000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</row>
    <row r="43" spans="1:16">
      <c r="A43" s="16"/>
      <c r="B43" s="17">
        <f t="shared" si="3"/>
        <v>20437.375</v>
      </c>
      <c r="C43" s="20">
        <v>0.9992</v>
      </c>
      <c r="D43" s="19">
        <f>B43/($C$1-E43)*$C$4*$C$1</f>
        <v>5109343750</v>
      </c>
      <c r="E43" s="31">
        <f>C43*$C$1</f>
        <v>999200000</v>
      </c>
      <c r="G43" s="33"/>
      <c r="H43" s="33"/>
      <c r="I43" s="33"/>
      <c r="J43" s="33"/>
      <c r="K43" s="33"/>
      <c r="L43" s="33"/>
      <c r="M43" s="33"/>
      <c r="N43" s="33"/>
      <c r="O43" s="33"/>
      <c r="P43" s="33"/>
    </row>
    <row r="44" spans="1:16">
      <c r="A44" s="16"/>
      <c r="B44" s="17">
        <f t="shared" si="3"/>
        <v>23356.1428571429</v>
      </c>
      <c r="C44" s="20">
        <v>0.9993</v>
      </c>
      <c r="D44" s="19">
        <f>B44/($C$1-E44)*$C$4*$C$1</f>
        <v>6673183673.46939</v>
      </c>
      <c r="E44" s="31">
        <f>C44*$C$1</f>
        <v>999300000</v>
      </c>
      <c r="G44" s="33"/>
      <c r="H44" s="33"/>
      <c r="I44" s="33"/>
      <c r="J44" s="33"/>
      <c r="K44" s="33"/>
      <c r="L44" s="33"/>
      <c r="M44" s="33"/>
      <c r="N44" s="33"/>
      <c r="O44" s="33"/>
      <c r="P44" s="33"/>
    </row>
    <row r="45" spans="1:16">
      <c r="A45" s="16"/>
      <c r="B45" s="17">
        <f t="shared" si="3"/>
        <v>27247.8333333333</v>
      </c>
      <c r="C45" s="20">
        <v>0.9994</v>
      </c>
      <c r="D45" s="19">
        <f>B45/($C$1-E45)*$C$4*$C$1</f>
        <v>9082611111.11111</v>
      </c>
      <c r="E45" s="31">
        <f>C45*$C$1</f>
        <v>999400000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</row>
    <row r="46" ht="14.25" spans="1:16">
      <c r="A46" s="24"/>
      <c r="B46" s="17">
        <f t="shared" si="3"/>
        <v>32696.2</v>
      </c>
      <c r="C46" s="25">
        <v>0.9995</v>
      </c>
      <c r="D46" s="19">
        <f>B46/($C$1-E46)*$C$4*$C$1</f>
        <v>13078480000</v>
      </c>
      <c r="E46" s="34">
        <f>C46*$C$1</f>
        <v>999500000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</row>
  </sheetData>
  <mergeCells count="3">
    <mergeCell ref="A8:A23"/>
    <mergeCell ref="A24:A46"/>
    <mergeCell ref="G37:P46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tabSelected="1" workbookViewId="0">
      <selection activeCell="E3" sqref="E3"/>
    </sheetView>
  </sheetViews>
  <sheetFormatPr defaultColWidth="9" defaultRowHeight="13.5"/>
  <cols>
    <col min="1" max="1" width="3.5" customWidth="1"/>
    <col min="2" max="2" width="15.375" customWidth="1"/>
    <col min="3" max="3" width="16.25" customWidth="1"/>
    <col min="4" max="4" width="18.875" customWidth="1"/>
    <col min="5" max="5" width="19" customWidth="1"/>
  </cols>
  <sheetData>
    <row r="1" spans="1:5">
      <c r="A1" s="1"/>
      <c r="B1" s="2" t="s">
        <v>0</v>
      </c>
      <c r="C1" s="3">
        <v>1000000000</v>
      </c>
      <c r="D1" s="2" t="s">
        <v>1</v>
      </c>
      <c r="E1" s="26">
        <v>8</v>
      </c>
    </row>
    <row r="2" spans="1:5">
      <c r="A2" s="1"/>
      <c r="B2" s="2" t="s">
        <v>2</v>
      </c>
      <c r="C2" s="3">
        <v>793100000</v>
      </c>
      <c r="D2" s="2" t="s">
        <v>3</v>
      </c>
      <c r="E2" s="26">
        <v>1073000000</v>
      </c>
    </row>
    <row r="3" spans="1:5">
      <c r="A3" s="1"/>
      <c r="B3" s="4" t="s">
        <v>4</v>
      </c>
      <c r="C3" s="5">
        <f>$C$1-$C$2</f>
        <v>206900000</v>
      </c>
      <c r="D3" s="4" t="s">
        <v>5</v>
      </c>
      <c r="E3" s="27">
        <v>20</v>
      </c>
    </row>
    <row r="4" spans="1:5">
      <c r="A4" s="1"/>
      <c r="B4" s="4" t="s">
        <v>6</v>
      </c>
      <c r="C4" s="5">
        <v>200</v>
      </c>
      <c r="D4" s="4" t="s">
        <v>7</v>
      </c>
      <c r="E4" s="27">
        <f>C1-C2</f>
        <v>206900000</v>
      </c>
    </row>
    <row r="5" spans="1:5">
      <c r="A5" s="1"/>
      <c r="B5" s="6"/>
      <c r="C5" s="7"/>
      <c r="D5" s="4" t="s">
        <v>8</v>
      </c>
      <c r="E5" s="27">
        <v>3</v>
      </c>
    </row>
    <row r="6" ht="14.25" spans="1:5">
      <c r="A6" s="1"/>
      <c r="B6" s="6"/>
      <c r="C6" s="7"/>
      <c r="D6" s="4" t="s">
        <v>9</v>
      </c>
      <c r="E6" s="28">
        <f>E4*E3/C1</f>
        <v>4.138</v>
      </c>
    </row>
    <row r="7" spans="1:5">
      <c r="A7" s="8"/>
      <c r="B7" s="9" t="s">
        <v>10</v>
      </c>
      <c r="C7" s="10" t="s">
        <v>11</v>
      </c>
      <c r="D7" s="11" t="s">
        <v>12</v>
      </c>
      <c r="E7" s="29" t="s">
        <v>13</v>
      </c>
    </row>
    <row r="8" spans="1:5">
      <c r="A8" s="12" t="s">
        <v>14</v>
      </c>
      <c r="B8" s="13">
        <f>($E$2*$E$1)/($E$2-E8)-$E$1</f>
        <v>0.391006842619745</v>
      </c>
      <c r="C8" s="14">
        <v>0.05</v>
      </c>
      <c r="D8" s="15">
        <f>($E$1+B8)/($E$2-E8)*$C$4*$C$1</f>
        <v>1640.47054596671</v>
      </c>
      <c r="E8" s="30">
        <f>C8*$C$1</f>
        <v>50000000</v>
      </c>
    </row>
    <row r="9" spans="1:5">
      <c r="A9" s="12"/>
      <c r="B9" s="13">
        <f t="shared" ref="B9:B23" si="0">($E$2*$E$1)/($E$2-E9)-$E$1</f>
        <v>0.822199383350462</v>
      </c>
      <c r="C9" s="14">
        <v>0.1</v>
      </c>
      <c r="D9" s="15">
        <f t="shared" ref="D9:D23" si="1">($E$1+B9)/($E$2-E9)*$C$4*$C$1</f>
        <v>1813.4017231964</v>
      </c>
      <c r="E9" s="30">
        <f>C9*$C$1</f>
        <v>100000000</v>
      </c>
    </row>
    <row r="10" spans="1:5">
      <c r="A10" s="12"/>
      <c r="B10" s="13">
        <f t="shared" si="0"/>
        <v>1.30010834236186</v>
      </c>
      <c r="C10" s="14">
        <v>0.15</v>
      </c>
      <c r="D10" s="15">
        <f t="shared" si="1"/>
        <v>2015.19140679564</v>
      </c>
      <c r="E10" s="30">
        <f>C10*$C$1</f>
        <v>150000000</v>
      </c>
    </row>
    <row r="11" spans="1:5">
      <c r="A11" s="12"/>
      <c r="B11" s="13">
        <f t="shared" si="0"/>
        <v>1.83276059564719</v>
      </c>
      <c r="C11" s="14">
        <v>0.2</v>
      </c>
      <c r="D11" s="15">
        <f t="shared" si="1"/>
        <v>2252.63702076683</v>
      </c>
      <c r="E11" s="30">
        <f>C11*$C$1</f>
        <v>200000000</v>
      </c>
    </row>
    <row r="12" spans="1:5">
      <c r="A12" s="12"/>
      <c r="B12" s="13">
        <f t="shared" si="0"/>
        <v>2.43013365735115</v>
      </c>
      <c r="C12" s="14">
        <v>0.25</v>
      </c>
      <c r="D12" s="15">
        <f t="shared" si="1"/>
        <v>2534.66188514001</v>
      </c>
      <c r="E12" s="30">
        <f>C12*$C$1</f>
        <v>250000000</v>
      </c>
    </row>
    <row r="13" spans="1:5">
      <c r="A13" s="12"/>
      <c r="B13" s="13">
        <f t="shared" si="0"/>
        <v>3.10478654592497</v>
      </c>
      <c r="C13" s="14">
        <v>0.3</v>
      </c>
      <c r="D13" s="15">
        <f t="shared" si="1"/>
        <v>2873.16598859637</v>
      </c>
      <c r="E13" s="30">
        <f>C13*$C$1</f>
        <v>300000000</v>
      </c>
    </row>
    <row r="14" spans="1:5">
      <c r="A14" s="12"/>
      <c r="B14" s="13">
        <f t="shared" si="0"/>
        <v>3.87275242047026</v>
      </c>
      <c r="C14" s="14">
        <v>0.35</v>
      </c>
      <c r="D14" s="15">
        <f t="shared" si="1"/>
        <v>3284.30219100146</v>
      </c>
      <c r="E14" s="30">
        <f>C14*$C$1</f>
        <v>350000000</v>
      </c>
    </row>
    <row r="15" spans="1:5">
      <c r="A15" s="12"/>
      <c r="B15" s="13">
        <f t="shared" si="0"/>
        <v>4.75482912332838</v>
      </c>
      <c r="C15" s="14">
        <v>0.4</v>
      </c>
      <c r="D15" s="15">
        <f t="shared" si="1"/>
        <v>3790.43956116742</v>
      </c>
      <c r="E15" s="30">
        <f>C15*$C$1</f>
        <v>400000000</v>
      </c>
    </row>
    <row r="16" spans="1:5">
      <c r="A16" s="12"/>
      <c r="B16" s="13">
        <f t="shared" si="0"/>
        <v>5.7784911717496</v>
      </c>
      <c r="C16" s="14">
        <v>0.45</v>
      </c>
      <c r="D16" s="15">
        <f t="shared" si="1"/>
        <v>4423.27164422138</v>
      </c>
      <c r="E16" s="30">
        <f>C16*$C$1</f>
        <v>450000000</v>
      </c>
    </row>
    <row r="17" spans="1:5">
      <c r="A17" s="12"/>
      <c r="B17" s="13">
        <f t="shared" si="0"/>
        <v>6.98080279232112</v>
      </c>
      <c r="C17" s="14">
        <v>0.5</v>
      </c>
      <c r="D17" s="15">
        <f t="shared" si="1"/>
        <v>5228.90149819236</v>
      </c>
      <c r="E17" s="30">
        <f>C17*$C$1</f>
        <v>500000000</v>
      </c>
    </row>
    <row r="18" spans="1:5">
      <c r="A18" s="12"/>
      <c r="B18" s="13">
        <f t="shared" si="0"/>
        <v>8.41300191204589</v>
      </c>
      <c r="C18" s="14">
        <v>0.55</v>
      </c>
      <c r="D18" s="15">
        <f t="shared" si="1"/>
        <v>6276.48256674795</v>
      </c>
      <c r="E18" s="30">
        <f>C18*$C$1</f>
        <v>550000000</v>
      </c>
    </row>
    <row r="19" spans="1:5">
      <c r="A19" s="12"/>
      <c r="B19" s="13">
        <f t="shared" si="0"/>
        <v>10.1479915433404</v>
      </c>
      <c r="C19" s="14">
        <v>0.6</v>
      </c>
      <c r="D19" s="15">
        <f t="shared" si="1"/>
        <v>7673.56936293462</v>
      </c>
      <c r="E19" s="30">
        <f>C19*$C$1</f>
        <v>600000000</v>
      </c>
    </row>
    <row r="20" spans="1:5">
      <c r="A20" s="12"/>
      <c r="B20" s="13">
        <f t="shared" si="0"/>
        <v>12.2931442080378</v>
      </c>
      <c r="C20" s="14">
        <v>0.65</v>
      </c>
      <c r="D20" s="15">
        <f t="shared" si="1"/>
        <v>9594.86723784294</v>
      </c>
      <c r="E20" s="30">
        <f>C20*$C$1</f>
        <v>650000000</v>
      </c>
    </row>
    <row r="21" spans="1:5">
      <c r="A21" s="12"/>
      <c r="B21" s="13">
        <f t="shared" si="0"/>
        <v>15.0134048257373</v>
      </c>
      <c r="C21" s="14">
        <v>0.7</v>
      </c>
      <c r="D21" s="15">
        <f t="shared" si="1"/>
        <v>12339.627252406</v>
      </c>
      <c r="E21" s="30">
        <f>C21*$C$1</f>
        <v>700000000</v>
      </c>
    </row>
    <row r="22" spans="1:5">
      <c r="A22" s="12"/>
      <c r="B22" s="13">
        <f t="shared" si="0"/>
        <v>18.5758513931889</v>
      </c>
      <c r="C22" s="14">
        <v>0.75</v>
      </c>
      <c r="D22" s="15">
        <f t="shared" si="1"/>
        <v>16455.6355375782</v>
      </c>
      <c r="E22" s="30">
        <f>C22*$C$1</f>
        <v>750000000</v>
      </c>
    </row>
    <row r="23" spans="1:5">
      <c r="A23" s="12"/>
      <c r="B23" s="13">
        <f t="shared" si="0"/>
        <v>22.6680957484816</v>
      </c>
      <c r="C23" s="14">
        <v>0.7931</v>
      </c>
      <c r="D23" s="15">
        <f t="shared" si="1"/>
        <v>21913.6089664034</v>
      </c>
      <c r="E23" s="30">
        <f>C23*$C$1</f>
        <v>793100000</v>
      </c>
    </row>
    <row r="24" spans="1:5">
      <c r="A24" s="16" t="s">
        <v>15</v>
      </c>
      <c r="B24" s="17">
        <f>$E$5+($E$4*$E$3)/($E$4-(E24-$C$2))</f>
        <v>23.69</v>
      </c>
      <c r="C24" s="18">
        <v>0.8</v>
      </c>
      <c r="D24" s="19">
        <f>B24/($C$1-E24)*$C$4*$C$1</f>
        <v>23690</v>
      </c>
      <c r="E24" s="31">
        <f>C24*$C$1</f>
        <v>800000000</v>
      </c>
    </row>
    <row r="25" spans="1:5">
      <c r="A25" s="16"/>
      <c r="B25" s="17">
        <f t="shared" ref="B25:B47" si="2">$E$5+($E$4*$E$3)/($E$4-(E25-$C$2))</f>
        <v>30.5866666666667</v>
      </c>
      <c r="C25" s="20">
        <v>0.85</v>
      </c>
      <c r="D25" s="19">
        <f>B25/($C$1-E25)*$C$4*$C$1</f>
        <v>40782.2222222222</v>
      </c>
      <c r="E25" s="31">
        <f>C25*$C$1</f>
        <v>850000000</v>
      </c>
    </row>
    <row r="26" spans="1:5">
      <c r="A26" s="16"/>
      <c r="B26" s="17">
        <f t="shared" si="2"/>
        <v>44.38</v>
      </c>
      <c r="C26" s="20">
        <v>0.9</v>
      </c>
      <c r="D26" s="19">
        <f>B26/($C$1-E26)*$C$4*$C$1</f>
        <v>88760</v>
      </c>
      <c r="E26" s="31">
        <f>C26*$C$1</f>
        <v>900000000</v>
      </c>
    </row>
    <row r="27" spans="1:5">
      <c r="A27" s="16"/>
      <c r="B27" s="17">
        <f t="shared" si="2"/>
        <v>85.76</v>
      </c>
      <c r="C27" s="20">
        <v>0.95</v>
      </c>
      <c r="D27" s="19">
        <f>B27/($C$1-E27)*$C$4*$C$1</f>
        <v>343040</v>
      </c>
      <c r="E27" s="31">
        <f>C27*$C$1</f>
        <v>950000000</v>
      </c>
    </row>
    <row r="28" spans="1:5">
      <c r="A28" s="16"/>
      <c r="B28" s="17">
        <f t="shared" si="2"/>
        <v>106.45</v>
      </c>
      <c r="C28" s="20">
        <v>0.96</v>
      </c>
      <c r="D28" s="19">
        <f>B28/($C$1-E28)*$C$4*$C$1</f>
        <v>532250</v>
      </c>
      <c r="E28" s="31">
        <f>C28*$C$1</f>
        <v>960000000</v>
      </c>
    </row>
    <row r="29" spans="1:5">
      <c r="A29" s="16"/>
      <c r="B29" s="17">
        <f t="shared" si="2"/>
        <v>140.933333333333</v>
      </c>
      <c r="C29" s="20">
        <v>0.97</v>
      </c>
      <c r="D29" s="19">
        <f>B29/($C$1-E29)*$C$4*$C$1</f>
        <v>939555.555555556</v>
      </c>
      <c r="E29" s="31">
        <f>C29*$C$1</f>
        <v>970000000</v>
      </c>
    </row>
    <row r="30" spans="1:5">
      <c r="A30" s="16"/>
      <c r="B30" s="17">
        <f t="shared" si="2"/>
        <v>209.9</v>
      </c>
      <c r="C30" s="20">
        <v>0.98</v>
      </c>
      <c r="D30" s="19">
        <f>B30/($C$1-E30)*$C$4*$C$1</f>
        <v>2099000</v>
      </c>
      <c r="E30" s="31">
        <f>C30*$C$1</f>
        <v>980000000</v>
      </c>
    </row>
    <row r="31" spans="1:5">
      <c r="A31" s="16"/>
      <c r="B31" s="17">
        <f t="shared" si="2"/>
        <v>416.8</v>
      </c>
      <c r="C31" s="20">
        <v>0.99</v>
      </c>
      <c r="D31" s="19">
        <f>B31/($C$1-E31)*$C$4*$C$1</f>
        <v>8336000</v>
      </c>
      <c r="E31" s="31">
        <f>C31*$C$1</f>
        <v>990000000</v>
      </c>
    </row>
    <row r="32" spans="1:5">
      <c r="A32" s="16"/>
      <c r="B32" s="17">
        <f t="shared" si="2"/>
        <v>462.777777777778</v>
      </c>
      <c r="C32" s="20">
        <v>0.991</v>
      </c>
      <c r="D32" s="19">
        <f>B32/($C$1-E32)*$C$4*$C$1</f>
        <v>10283950.6172839</v>
      </c>
      <c r="E32" s="31">
        <f>C32*$C$1</f>
        <v>991000000</v>
      </c>
    </row>
    <row r="33" spans="1:5">
      <c r="A33" s="16"/>
      <c r="B33" s="17">
        <f t="shared" si="2"/>
        <v>520.25</v>
      </c>
      <c r="C33" s="20">
        <v>0.992</v>
      </c>
      <c r="D33" s="19">
        <f>B33/($C$1-E33)*$C$4*$C$1</f>
        <v>13006250</v>
      </c>
      <c r="E33" s="31">
        <f>C33*$C$1</f>
        <v>992000000</v>
      </c>
    </row>
    <row r="34" spans="1:5">
      <c r="A34" s="16"/>
      <c r="B34" s="17">
        <f t="shared" si="2"/>
        <v>594.142857142857</v>
      </c>
      <c r="C34" s="20">
        <v>0.993</v>
      </c>
      <c r="D34" s="19">
        <f>B34/($C$1-E34)*$C$4*$C$1</f>
        <v>16975510.2040816</v>
      </c>
      <c r="E34" s="31">
        <f>C34*$C$1</f>
        <v>993000000</v>
      </c>
    </row>
    <row r="35" spans="1:5">
      <c r="A35" s="16"/>
      <c r="B35" s="17">
        <f t="shared" si="2"/>
        <v>692.666666666667</v>
      </c>
      <c r="C35" s="20">
        <v>0.994</v>
      </c>
      <c r="D35" s="19">
        <f>B35/($C$1-E35)*$C$4*$C$1</f>
        <v>23088888.8888889</v>
      </c>
      <c r="E35" s="31">
        <f>C35*$C$1</f>
        <v>994000000</v>
      </c>
    </row>
    <row r="36" spans="1:16">
      <c r="A36" s="16"/>
      <c r="B36" s="17">
        <f t="shared" si="2"/>
        <v>830.6</v>
      </c>
      <c r="C36" s="20">
        <v>0.995</v>
      </c>
      <c r="D36" s="19">
        <f>B36/($C$1-E36)*$C$4*$C$1</f>
        <v>33224000</v>
      </c>
      <c r="E36" s="31">
        <f>C36*$C$1</f>
        <v>995000000</v>
      </c>
      <c r="G36" s="32" t="s">
        <v>17</v>
      </c>
      <c r="H36" s="33"/>
      <c r="I36" s="33"/>
      <c r="J36" s="33"/>
      <c r="K36" s="33"/>
      <c r="L36" s="33"/>
      <c r="M36" s="33"/>
      <c r="N36" s="33"/>
      <c r="O36" s="33"/>
      <c r="P36" s="33"/>
    </row>
    <row r="37" spans="1:16">
      <c r="A37" s="16"/>
      <c r="B37" s="17">
        <f t="shared" si="2"/>
        <v>1037.5</v>
      </c>
      <c r="C37" s="20">
        <v>0.996</v>
      </c>
      <c r="D37" s="19">
        <f>B37/($C$1-E37)*$C$4*$C$1</f>
        <v>51875000</v>
      </c>
      <c r="E37" s="31">
        <f>C37*$C$1</f>
        <v>996000000</v>
      </c>
      <c r="G37" s="33"/>
      <c r="H37" s="33"/>
      <c r="I37" s="33"/>
      <c r="J37" s="33"/>
      <c r="K37" s="33"/>
      <c r="L37" s="33"/>
      <c r="M37" s="33"/>
      <c r="N37" s="33"/>
      <c r="O37" s="33"/>
      <c r="P37" s="33"/>
    </row>
    <row r="38" spans="1:16">
      <c r="A38" s="16"/>
      <c r="B38" s="21">
        <f t="shared" si="2"/>
        <v>1217.91485613623</v>
      </c>
      <c r="C38" s="22">
        <v>0.996594</v>
      </c>
      <c r="D38" s="23">
        <f>B38/($C$1-E38)*$C$4*$C$1</f>
        <v>71515845.926966</v>
      </c>
      <c r="E38" s="31">
        <f>C38*$C$1</f>
        <v>996594000</v>
      </c>
      <c r="G38" s="33"/>
      <c r="H38" s="33"/>
      <c r="I38" s="33"/>
      <c r="J38" s="33"/>
      <c r="K38" s="33"/>
      <c r="L38" s="33"/>
      <c r="M38" s="33"/>
      <c r="N38" s="33"/>
      <c r="O38" s="33"/>
      <c r="P38" s="33"/>
    </row>
    <row r="39" spans="1:16">
      <c r="A39" s="16"/>
      <c r="B39" s="21">
        <f t="shared" si="2"/>
        <v>1440.3046196596</v>
      </c>
      <c r="C39" s="22">
        <v>0.997121</v>
      </c>
      <c r="D39" s="23">
        <f>B39/($C$1-E39)*$C$4*$C$1</f>
        <v>100055895.773505</v>
      </c>
      <c r="E39" s="31">
        <f>C39*$C$1</f>
        <v>997121000</v>
      </c>
      <c r="G39" s="33"/>
      <c r="H39" s="33"/>
      <c r="I39" s="33"/>
      <c r="J39" s="33"/>
      <c r="K39" s="33"/>
      <c r="L39" s="33"/>
      <c r="M39" s="33"/>
      <c r="N39" s="33"/>
      <c r="O39" s="33"/>
      <c r="P39" s="33"/>
    </row>
    <row r="40" spans="1:16">
      <c r="A40" s="16"/>
      <c r="B40" s="17">
        <f t="shared" si="2"/>
        <v>1429.89655172414</v>
      </c>
      <c r="C40" s="20">
        <v>0.9971</v>
      </c>
      <c r="D40" s="19">
        <f>B40/($C$1-E40)*$C$4*$C$1</f>
        <v>98613555.2913198</v>
      </c>
      <c r="E40" s="31">
        <f>C40*$C$1</f>
        <v>997100000</v>
      </c>
      <c r="G40" s="33"/>
      <c r="H40" s="33"/>
      <c r="I40" s="33"/>
      <c r="J40" s="33"/>
      <c r="K40" s="33"/>
      <c r="L40" s="33"/>
      <c r="M40" s="33"/>
      <c r="N40" s="33"/>
      <c r="O40" s="33"/>
      <c r="P40" s="33"/>
    </row>
    <row r="41" spans="1:16">
      <c r="A41" s="16"/>
      <c r="B41" s="17">
        <f t="shared" si="2"/>
        <v>2072</v>
      </c>
      <c r="C41" s="20">
        <v>0.998</v>
      </c>
      <c r="D41" s="19">
        <f>B41/($C$1-E41)*$C$4*$C$1</f>
        <v>207200000</v>
      </c>
      <c r="E41" s="31">
        <f>C41*$C$1</f>
        <v>998000000</v>
      </c>
      <c r="G41" s="33"/>
      <c r="H41" s="33"/>
      <c r="I41" s="33"/>
      <c r="J41" s="33"/>
      <c r="K41" s="33"/>
      <c r="L41" s="33"/>
      <c r="M41" s="33"/>
      <c r="N41" s="33"/>
      <c r="O41" s="33"/>
      <c r="P41" s="33"/>
    </row>
    <row r="42" spans="1:16">
      <c r="A42" s="16"/>
      <c r="B42" s="17">
        <f t="shared" si="2"/>
        <v>4141</v>
      </c>
      <c r="C42" s="20">
        <v>0.999</v>
      </c>
      <c r="D42" s="19">
        <f>B42/($C$1-E42)*$C$4*$C$1</f>
        <v>828200000</v>
      </c>
      <c r="E42" s="31">
        <f>C42*$C$1</f>
        <v>999000000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</row>
    <row r="43" spans="1:16">
      <c r="A43" s="16"/>
      <c r="B43" s="17">
        <f t="shared" si="2"/>
        <v>4600.77777777778</v>
      </c>
      <c r="C43" s="20">
        <v>0.9991</v>
      </c>
      <c r="D43" s="19">
        <f>B43/($C$1-E43)*$C$4*$C$1</f>
        <v>1022395061.72839</v>
      </c>
      <c r="E43" s="31">
        <f>C43*$C$1</f>
        <v>999100000</v>
      </c>
      <c r="G43" s="33"/>
      <c r="H43" s="33"/>
      <c r="I43" s="33"/>
      <c r="J43" s="33"/>
      <c r="K43" s="33"/>
      <c r="L43" s="33"/>
      <c r="M43" s="33"/>
      <c r="N43" s="33"/>
      <c r="O43" s="33"/>
      <c r="P43" s="33"/>
    </row>
    <row r="44" spans="1:16">
      <c r="A44" s="16"/>
      <c r="B44" s="17">
        <f t="shared" si="2"/>
        <v>5175.5</v>
      </c>
      <c r="C44" s="20">
        <v>0.9992</v>
      </c>
      <c r="D44" s="19">
        <f>B44/($C$1-E44)*$C$4*$C$1</f>
        <v>1293875000</v>
      </c>
      <c r="E44" s="31">
        <f>C44*$C$1</f>
        <v>999200000</v>
      </c>
      <c r="G44" s="33"/>
      <c r="H44" s="33"/>
      <c r="I44" s="33"/>
      <c r="J44" s="33"/>
      <c r="K44" s="33"/>
      <c r="L44" s="33"/>
      <c r="M44" s="33"/>
      <c r="N44" s="33"/>
      <c r="O44" s="33"/>
      <c r="P44" s="33"/>
    </row>
    <row r="45" spans="1:16">
      <c r="A45" s="16"/>
      <c r="B45" s="17">
        <f t="shared" si="2"/>
        <v>5914.42857142857</v>
      </c>
      <c r="C45" s="20">
        <v>0.9993</v>
      </c>
      <c r="D45" s="19">
        <f>B45/($C$1-E45)*$C$4*$C$1</f>
        <v>1689836734.69388</v>
      </c>
      <c r="E45" s="31">
        <f>C45*$C$1</f>
        <v>999300000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</row>
    <row r="46" spans="1:16">
      <c r="A46" s="16"/>
      <c r="B46" s="17">
        <f t="shared" si="2"/>
        <v>6899.66666666667</v>
      </c>
      <c r="C46" s="20">
        <v>0.9994</v>
      </c>
      <c r="D46" s="19">
        <f>B46/($C$1-E46)*$C$4*$C$1</f>
        <v>2299888888.88889</v>
      </c>
      <c r="E46" s="31">
        <f>C46*$C$1</f>
        <v>999400000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</row>
    <row r="47" ht="14.25" spans="1:16">
      <c r="A47" s="24"/>
      <c r="B47" s="17">
        <f t="shared" si="2"/>
        <v>8279</v>
      </c>
      <c r="C47" s="25">
        <v>0.9995</v>
      </c>
      <c r="D47" s="19">
        <f>B47/($C$1-E47)*$C$4*$C$1</f>
        <v>3311600000</v>
      </c>
      <c r="E47" s="34">
        <f>C47*$C$1</f>
        <v>999500000</v>
      </c>
      <c r="G47" s="33"/>
      <c r="H47" s="33"/>
      <c r="I47" s="33"/>
      <c r="J47" s="33"/>
      <c r="K47" s="33"/>
      <c r="L47" s="33"/>
      <c r="M47" s="33"/>
      <c r="N47" s="33"/>
      <c r="O47" s="33"/>
      <c r="P47" s="33"/>
    </row>
  </sheetData>
  <mergeCells count="3">
    <mergeCell ref="A8:A23"/>
    <mergeCell ref="A24:A47"/>
    <mergeCell ref="G36:P47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旧曲线</vt:lpstr>
      <vt:lpstr>新曲线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yqq</cp:lastModifiedBy>
  <dcterms:created xsi:type="dcterms:W3CDTF">2018-05-26T11:28:00Z</dcterms:created>
  <dcterms:modified xsi:type="dcterms:W3CDTF">2024-12-27T10:58:12Z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2A4E5B90EC439A600FD16C67CA48D678_42</vt:lpwstr>
  </property>
  <property fmtid="{D5CDD505-2E9C-101B-9397-08002B2CF9AE}" pid="3" name="KSOProductBuildVer">
    <vt:lpwstr>2052-12.1.0.17900</vt:lpwstr>
  </property>
</Properties>
</file>