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Chart" sheetId="1" r:id="rId4"/>
    <sheet state="hidden" name="©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Work Breakdown Structure:
Level 1: 1, 2, 3, ...
Level 2: 1.1, 1.2, 1.3,
Level 3: 1.1.1, 1.1.2,
The WBS uses a formula to control the numbering, but the formulas are different for different levels.</t>
      </text>
    </comment>
    <comment authorId="0" ref="B7">
      <text>
        <t xml:space="preserve">Task:
Enter the name of each task and sub-task. Use spaces to indent sub-tasks.</t>
      </text>
    </comment>
    <comment authorId="0" ref="C7">
      <text>
        <t xml:space="preserve">Task Lead
Enter the name of the Task Lead in this column.</t>
      </text>
    </comment>
    <comment authorId="0" ref="D7">
      <text>
        <t xml:space="preserve">Task Start Date:
You can manually enter the Start Date for each task or use a formula to create a dependency on a Predecessor. For example, you could enter =enddate+1 to set the Start date to the next calendar day, or =WORKDAY(enddate,1) to set the Start date to the next work day (excluding weekends), where enddate is the cell reference for the End date of the Predecessor task.</t>
      </text>
    </comment>
    <comment authorId="0" ref="E7">
      <text>
        <t xml:space="preserve">End Date:
Calculated based on the Start Date and the duration of the task.</t>
      </text>
    </comment>
    <comment authorId="0" ref="F7">
      <text>
        <t xml:space="preserve">Duration:
The duration is the number of calendar days for the given task.</t>
      </text>
    </comment>
    <comment authorId="0" ref="G7">
      <text>
        <t xml:space="preserve">Percent Complete:
Update the status of this task by entering the percent complete (between 0% and 100%).</t>
      </text>
    </comment>
    <comment authorId="0" ref="H7">
      <text>
        <t xml:space="preserve">Work Days:
Work Days exclude Saturday and Sunday. The Pro version allows you to use this column as an input.</t>
      </text>
    </comment>
  </commentList>
</comments>
</file>

<file path=xl/sharedStrings.xml><?xml version="1.0" encoding="utf-8"?>
<sst xmlns="http://schemas.openxmlformats.org/spreadsheetml/2006/main" count="97" uniqueCount="61">
  <si>
    <t>SISTEM  E-lIBRARY BERBASIS WEB
PROJECT SCHEDULE</t>
  </si>
  <si>
    <t>SMP N 2 PUGUNG</t>
  </si>
  <si>
    <t>Project Start Date:</t>
  </si>
  <si>
    <t>Display Week:</t>
  </si>
  <si>
    <t>Project Manager:</t>
  </si>
  <si>
    <t>Yudi Gunawan</t>
  </si>
  <si>
    <t>WBS</t>
  </si>
  <si>
    <t>Task</t>
  </si>
  <si>
    <t>Lead</t>
  </si>
  <si>
    <t>Start</t>
  </si>
  <si>
    <t>End</t>
  </si>
  <si>
    <t>Days</t>
  </si>
  <si>
    <t>%
Done</t>
  </si>
  <si>
    <t>Work
Days</t>
  </si>
  <si>
    <t>Pembuatan dashboard</t>
  </si>
  <si>
    <t>fitur jumlah buku</t>
  </si>
  <si>
    <t>all</t>
  </si>
  <si>
    <t>fitur jumlah denda</t>
  </si>
  <si>
    <t>fitur jumlah anggota</t>
  </si>
  <si>
    <t>fitur jumlah admin</t>
  </si>
  <si>
    <t>Kelola data buku</t>
  </si>
  <si>
    <t>List buku</t>
  </si>
  <si>
    <t>Tambah buku</t>
  </si>
  <si>
    <t>Edit buku</t>
  </si>
  <si>
    <t>Hapus buku</t>
  </si>
  <si>
    <t>Table buku</t>
  </si>
  <si>
    <t>Kelola data anggota</t>
  </si>
  <si>
    <t>List anggota</t>
  </si>
  <si>
    <t>Tambah anggota</t>
  </si>
  <si>
    <t>Edit anggota</t>
  </si>
  <si>
    <t>Hapus anggota</t>
  </si>
  <si>
    <t>Table anggota</t>
  </si>
  <si>
    <t>Transaksi</t>
  </si>
  <si>
    <t>List transaksi</t>
  </si>
  <si>
    <t>Perpanjang peminjaman</t>
  </si>
  <si>
    <t>Fitur pengembalian</t>
  </si>
  <si>
    <t>Table transaksi</t>
  </si>
  <si>
    <t>Log data peminjaman</t>
  </si>
  <si>
    <t>List peminjaman</t>
  </si>
  <si>
    <t>Table peminjaman</t>
  </si>
  <si>
    <t>Log data pengembalian</t>
  </si>
  <si>
    <t>List pengembalian</t>
  </si>
  <si>
    <t>Table pengembalian</t>
  </si>
  <si>
    <t>Laporan denda</t>
  </si>
  <si>
    <t>List Laporan</t>
  </si>
  <si>
    <t>Fitur download laporan</t>
  </si>
  <si>
    <t>Table laporan</t>
  </si>
  <si>
    <t>Generate laporan pdf</t>
  </si>
  <si>
    <t>Jumlah denda laporan</t>
  </si>
  <si>
    <t>Pengguna system</t>
  </si>
  <si>
    <t>List pengguna system</t>
  </si>
  <si>
    <t>Edit pengguna system</t>
  </si>
  <si>
    <t>Hapus pengguna system</t>
  </si>
  <si>
    <t>Table pengguna system</t>
  </si>
  <si>
    <t>Logout</t>
  </si>
  <si>
    <t>Logout admin</t>
  </si>
  <si>
    <t>Logout petugas</t>
  </si>
  <si>
    <t>Gantt Chart Template</t>
  </si>
  <si>
    <t>© 2012-2014 Vertex42 LLC</t>
  </si>
  <si>
    <t>Please note the Terms Of Use</t>
  </si>
  <si>
    <t>http://www.vertex42.com/licensing/EULA_privateuse.html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</si>
</sst>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 (dddd)"/>
    <numFmt numFmtId="165" formatCode="m/d/yyyy h:mm:ss"/>
    <numFmt numFmtId="166" formatCode="d mmm yyyy"/>
    <numFmt numFmtId="167" formatCode="d"/>
    <numFmt numFmtId="168" formatCode="ddd M/dd/yy"/>
  </numFmts>
  <fonts count="19">
    <font>
      <sz val="10.0"/>
      <color rgb="FF000000"/>
      <name val="Calibri"/>
      <scheme val="minor"/>
    </font>
    <font>
      <sz val="14.0"/>
      <color rgb="FF003366"/>
      <name val="Arial"/>
    </font>
    <font>
      <b/>
      <color theme="1"/>
      <name val="Arial"/>
    </font>
    <font>
      <color theme="1"/>
      <name val="Arial"/>
    </font>
    <font>
      <i/>
      <sz val="8.0"/>
      <color rgb="FF666666"/>
      <name val="Arial"/>
    </font>
    <font>
      <sz val="9.0"/>
      <color rgb="FF000000"/>
      <name val="Arial"/>
    </font>
    <font>
      <sz val="10.0"/>
      <color rgb="FF000000"/>
      <name val="Arial"/>
    </font>
    <font/>
    <font>
      <sz val="8.0"/>
      <color rgb="FF000000"/>
      <name val="Arial"/>
    </font>
    <font>
      <b/>
      <sz val="9.0"/>
      <color rgb="FFFFFFFF"/>
      <name val="Arial"/>
    </font>
    <font>
      <b/>
      <sz val="10.0"/>
      <color rgb="FFFFFFFF"/>
      <name val="Arial"/>
    </font>
    <font>
      <sz val="8.0"/>
      <color rgb="FFFFFFFF"/>
      <name val="Arial"/>
    </font>
    <font>
      <sz val="7.0"/>
      <color rgb="FFFFFFFF"/>
      <name val="Arial"/>
    </font>
    <font>
      <b/>
      <sz val="9.0"/>
      <color rgb="FF000000"/>
      <name val="Arial"/>
    </font>
    <font>
      <sz val="9.0"/>
      <color theme="1"/>
      <name val="Arial"/>
    </font>
    <font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D6F4D9"/>
        <bgColor rgb="FFD6F4D9"/>
      </patternFill>
    </fill>
    <fill>
      <patternFill patternType="solid">
        <fgColor rgb="FF3C78D8"/>
        <bgColor rgb="FF3C78D8"/>
      </patternFill>
    </fill>
  </fills>
  <borders count="7">
    <border/>
    <border>
      <bottom style="thin">
        <color rgb="FF999999"/>
      </bottom>
    </border>
    <border>
      <left style="thin">
        <color rgb="FFB7B7B7"/>
      </left>
    </border>
    <border>
      <right style="thin">
        <color rgb="FFB7B7B7"/>
      </right>
    </border>
    <border>
      <bottom style="thin">
        <color rgb="FFEFEFEF"/>
      </bottom>
    </border>
    <border>
      <right style="thin">
        <color rgb="FFCCCCCC"/>
      </right>
      <bottom style="thin">
        <color rgb="FFEFEFEF"/>
      </bottom>
    </border>
    <border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5" numFmtId="0" xfId="0" applyAlignment="1" applyFont="1">
      <alignment horizontal="left" shrinkToFit="0" vertical="bottom" wrapText="0"/>
    </xf>
    <xf borderId="0" fillId="2" fontId="6" numFmtId="0" xfId="0" applyAlignment="1" applyFill="1" applyFont="1">
      <alignment shrinkToFit="0" vertical="bottom" wrapText="0"/>
    </xf>
    <xf borderId="0" fillId="0" fontId="6" numFmtId="0" xfId="0" applyAlignment="1" applyFont="1">
      <alignment horizontal="right" shrinkToFit="0" vertical="bottom" wrapText="0"/>
    </xf>
    <xf borderId="1" fillId="0" fontId="6" numFmtId="164" xfId="0" applyAlignment="1" applyBorder="1" applyFont="1" applyNumberFormat="1">
      <alignment horizontal="left" readingOrder="0" shrinkToFit="0" vertical="bottom" wrapText="0"/>
    </xf>
    <xf borderId="1" fillId="0" fontId="7" numFmtId="0" xfId="0" applyBorder="1" applyFont="1"/>
    <xf borderId="1" fillId="0" fontId="6" numFmtId="0" xfId="0" applyAlignment="1" applyBorder="1" applyFont="1">
      <alignment horizontal="center" readingOrder="0" shrinkToFit="0" vertical="bottom" wrapText="0"/>
    </xf>
    <xf borderId="2" fillId="0" fontId="5" numFmtId="165" xfId="0" applyAlignment="1" applyBorder="1" applyFont="1" applyNumberFormat="1">
      <alignment horizontal="center" shrinkToFit="0" vertical="center" wrapText="0"/>
    </xf>
    <xf borderId="3" fillId="0" fontId="7" numFmtId="0" xfId="0" applyBorder="1" applyFont="1"/>
    <xf borderId="0" fillId="0" fontId="6" numFmtId="0" xfId="0" applyAlignment="1" applyFont="1">
      <alignment horizontal="right" vertical="center"/>
    </xf>
    <xf borderId="1" fillId="0" fontId="6" numFmtId="0" xfId="0" applyAlignment="1" applyBorder="1" applyFont="1">
      <alignment horizontal="left" readingOrder="0" vertical="center"/>
    </xf>
    <xf borderId="2" fillId="0" fontId="5" numFmtId="166" xfId="0" applyAlignment="1" applyBorder="1" applyFont="1" applyNumberFormat="1">
      <alignment horizontal="center" shrinkToFit="0" vertical="center" wrapText="0"/>
    </xf>
    <xf borderId="2" fillId="0" fontId="8" numFmtId="167" xfId="0" applyAlignment="1" applyBorder="1" applyFont="1" applyNumberFormat="1">
      <alignment horizontal="center" vertical="center"/>
    </xf>
    <xf borderId="0" fillId="0" fontId="8" numFmtId="167" xfId="0" applyAlignment="1" applyFont="1" applyNumberFormat="1">
      <alignment horizontal="center" vertical="center"/>
    </xf>
    <xf borderId="3" fillId="0" fontId="8" numFmtId="167" xfId="0" applyAlignment="1" applyBorder="1" applyFont="1" applyNumberFormat="1">
      <alignment horizontal="center" vertical="center"/>
    </xf>
    <xf borderId="4" fillId="3" fontId="9" numFmtId="0" xfId="0" applyAlignment="1" applyBorder="1" applyFill="1" applyFont="1">
      <alignment shrinkToFit="0" vertical="center" wrapText="0"/>
    </xf>
    <xf borderId="4" fillId="3" fontId="9" numFmtId="0" xfId="0" applyAlignment="1" applyBorder="1" applyFont="1">
      <alignment horizontal="left" shrinkToFit="0" vertical="center" wrapText="0"/>
    </xf>
    <xf borderId="4" fillId="3" fontId="9" numFmtId="0" xfId="0" applyAlignment="1" applyBorder="1" applyFont="1">
      <alignment horizontal="left" vertical="center"/>
    </xf>
    <xf borderId="4" fillId="3" fontId="9" numFmtId="0" xfId="0" applyAlignment="1" applyBorder="1" applyFont="1">
      <alignment horizontal="center" shrinkToFit="0" vertical="center" wrapText="0"/>
    </xf>
    <xf borderId="4" fillId="3" fontId="10" numFmtId="0" xfId="0" applyAlignment="1" applyBorder="1" applyFont="1">
      <alignment horizontal="center" shrinkToFit="0" vertical="center" wrapText="0"/>
    </xf>
    <xf borderId="4" fillId="3" fontId="9" numFmtId="0" xfId="0" applyAlignment="1" applyBorder="1" applyFont="1">
      <alignment horizontal="center" vertical="center"/>
    </xf>
    <xf borderId="4" fillId="3" fontId="11" numFmtId="0" xfId="0" applyAlignment="1" applyBorder="1" applyFont="1">
      <alignment horizontal="center" vertical="center"/>
    </xf>
    <xf borderId="4" fillId="3" fontId="12" numFmtId="165" xfId="0" applyAlignment="1" applyBorder="1" applyFont="1" applyNumberFormat="1">
      <alignment horizontal="center" shrinkToFit="0" vertical="center" wrapText="0"/>
    </xf>
    <xf borderId="5" fillId="3" fontId="12" numFmtId="165" xfId="0" applyAlignment="1" applyBorder="1" applyFont="1" applyNumberFormat="1">
      <alignment horizontal="center" shrinkToFit="0" vertical="center" wrapText="0"/>
    </xf>
    <xf borderId="4" fillId="4" fontId="13" numFmtId="0" xfId="0" applyAlignment="1" applyBorder="1" applyFill="1" applyFont="1">
      <alignment horizontal="left" shrinkToFit="0" vertical="center" wrapText="0"/>
    </xf>
    <xf borderId="4" fillId="4" fontId="13" numFmtId="0" xfId="0" applyAlignment="1" applyBorder="1" applyFont="1">
      <alignment readingOrder="0" vertical="center"/>
    </xf>
    <xf borderId="4" fillId="4" fontId="5" numFmtId="0" xfId="0" applyAlignment="1" applyBorder="1" applyFont="1">
      <alignment shrinkToFit="0" vertical="center" wrapText="0"/>
    </xf>
    <xf borderId="6" fillId="4" fontId="5" numFmtId="168" xfId="0" applyAlignment="1" applyBorder="1" applyFont="1" applyNumberFormat="1">
      <alignment horizontal="right" shrinkToFit="0" vertical="center" wrapText="0"/>
    </xf>
    <xf borderId="6" fillId="4" fontId="5" numFmtId="1" xfId="0" applyAlignment="1" applyBorder="1" applyFont="1" applyNumberFormat="1">
      <alignment horizontal="center" shrinkToFit="0" vertical="center" wrapText="0"/>
    </xf>
    <xf borderId="6" fillId="4" fontId="5" numFmtId="9" xfId="0" applyAlignment="1" applyBorder="1" applyFont="1" applyNumberFormat="1">
      <alignment horizontal="center" shrinkToFit="0" vertical="center" wrapText="0"/>
    </xf>
    <xf borderId="6" fillId="4" fontId="5" numFmtId="0" xfId="0" applyAlignment="1" applyBorder="1" applyFont="1">
      <alignment horizontal="center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0" fillId="5" fontId="14" numFmtId="0" xfId="0" applyAlignment="1" applyFill="1" applyFont="1">
      <alignment readingOrder="0"/>
    </xf>
    <xf borderId="6" fillId="0" fontId="5" numFmtId="0" xfId="0" applyAlignment="1" applyBorder="1" applyFont="1">
      <alignment readingOrder="0" shrinkToFit="0" vertical="center" wrapText="0"/>
    </xf>
    <xf borderId="6" fillId="6" fontId="5" numFmtId="168" xfId="0" applyAlignment="1" applyBorder="1" applyFill="1" applyFont="1" applyNumberFormat="1">
      <alignment horizontal="right" shrinkToFit="0" vertical="center" wrapText="0"/>
    </xf>
    <xf borderId="6" fillId="0" fontId="5" numFmtId="168" xfId="0" applyAlignment="1" applyBorder="1" applyFont="1" applyNumberFormat="1">
      <alignment horizontal="right" shrinkToFit="0" vertical="center" wrapText="0"/>
    </xf>
    <xf borderId="6" fillId="6" fontId="5" numFmtId="1" xfId="0" applyAlignment="1" applyBorder="1" applyFont="1" applyNumberFormat="1">
      <alignment horizontal="center" readingOrder="0" shrinkToFit="0" vertical="center" wrapText="0"/>
    </xf>
    <xf borderId="6" fillId="6" fontId="5" numFmtId="9" xfId="0" applyAlignment="1" applyBorder="1" applyFont="1" applyNumberFormat="1">
      <alignment horizontal="center" shrinkToFit="0" vertical="center" wrapText="0"/>
    </xf>
    <xf borderId="6" fillId="0" fontId="5" numFmtId="1" xfId="0" applyAlignment="1" applyBorder="1" applyFont="1" applyNumberFormat="1">
      <alignment horizontal="center" shrinkToFit="0" vertical="center" wrapText="0"/>
    </xf>
    <xf borderId="6" fillId="0" fontId="5" numFmtId="0" xfId="0" applyAlignment="1" applyBorder="1" applyFont="1">
      <alignment horizontal="center" shrinkToFit="0" vertical="center" wrapText="0"/>
    </xf>
    <xf borderId="6" fillId="6" fontId="5" numFmtId="9" xfId="0" applyAlignment="1" applyBorder="1" applyFont="1" applyNumberFormat="1">
      <alignment horizontal="center" readingOrder="0" shrinkToFit="0" vertical="center" wrapText="0"/>
    </xf>
    <xf borderId="6" fillId="4" fontId="13" numFmtId="0" xfId="0" applyAlignment="1" applyBorder="1" applyFont="1">
      <alignment horizontal="left" shrinkToFit="0" vertical="center" wrapText="0"/>
    </xf>
    <xf borderId="6" fillId="4" fontId="5" numFmtId="0" xfId="0" applyAlignment="1" applyBorder="1" applyFont="1">
      <alignment shrinkToFit="0" vertical="center" wrapText="0"/>
    </xf>
    <xf borderId="0" fillId="0" fontId="14" numFmtId="0" xfId="0" applyAlignment="1" applyFont="1">
      <alignment readingOrder="0"/>
    </xf>
    <xf borderId="6" fillId="6" fontId="5" numFmtId="1" xfId="0" applyAlignment="1" applyBorder="1" applyFont="1" applyNumberFormat="1">
      <alignment horizontal="center" shrinkToFit="0" vertical="center" wrapText="0"/>
    </xf>
    <xf borderId="0" fillId="2" fontId="14" numFmtId="0" xfId="0" applyAlignment="1" applyFont="1">
      <alignment readingOrder="0"/>
    </xf>
    <xf borderId="6" fillId="0" fontId="14" numFmtId="0" xfId="0" applyBorder="1" applyFont="1"/>
    <xf borderId="6" fillId="0" fontId="15" numFmtId="0" xfId="0" applyAlignment="1" applyBorder="1" applyFont="1">
      <alignment readingOrder="0"/>
    </xf>
    <xf borderId="6" fillId="6" fontId="14" numFmtId="168" xfId="0" applyAlignment="1" applyBorder="1" applyFont="1" applyNumberFormat="1">
      <alignment horizontal="right"/>
    </xf>
    <xf borderId="6" fillId="0" fontId="14" numFmtId="168" xfId="0" applyAlignment="1" applyBorder="1" applyFont="1" applyNumberFormat="1">
      <alignment horizontal="right"/>
    </xf>
    <xf borderId="6" fillId="6" fontId="14" numFmtId="1" xfId="0" applyAlignment="1" applyBorder="1" applyFont="1" applyNumberFormat="1">
      <alignment horizontal="center" readingOrder="0"/>
    </xf>
    <xf borderId="6" fillId="6" fontId="14" numFmtId="9" xfId="0" applyAlignment="1" applyBorder="1" applyFont="1" applyNumberFormat="1">
      <alignment horizontal="center"/>
    </xf>
    <xf borderId="6" fillId="0" fontId="14" numFmtId="1" xfId="0" applyAlignment="1" applyBorder="1" applyFont="1" applyNumberFormat="1">
      <alignment horizontal="center"/>
    </xf>
    <xf borderId="6" fillId="0" fontId="15" numFmtId="0" xfId="0" applyBorder="1" applyFont="1"/>
    <xf borderId="6" fillId="7" fontId="15" numFmtId="0" xfId="0" applyBorder="1" applyFill="1" applyFont="1"/>
    <xf borderId="4" fillId="0" fontId="14" numFmtId="0" xfId="0" applyBorder="1" applyFont="1"/>
    <xf borderId="4" fillId="0" fontId="15" numFmtId="0" xfId="0" applyAlignment="1" applyBorder="1" applyFont="1">
      <alignment readingOrder="0"/>
    </xf>
    <xf borderId="4" fillId="6" fontId="14" numFmtId="168" xfId="0" applyAlignment="1" applyBorder="1" applyFont="1" applyNumberFormat="1">
      <alignment horizontal="right"/>
    </xf>
    <xf borderId="4" fillId="0" fontId="14" numFmtId="168" xfId="0" applyAlignment="1" applyBorder="1" applyFont="1" applyNumberFormat="1">
      <alignment horizontal="right"/>
    </xf>
    <xf borderId="4" fillId="6" fontId="14" numFmtId="1" xfId="0" applyAlignment="1" applyBorder="1" applyFont="1" applyNumberFormat="1">
      <alignment horizontal="center"/>
    </xf>
    <xf borderId="4" fillId="6" fontId="14" numFmtId="9" xfId="0" applyAlignment="1" applyBorder="1" applyFont="1" applyNumberFormat="1">
      <alignment horizontal="center"/>
    </xf>
    <xf borderId="4" fillId="0" fontId="14" numFmtId="1" xfId="0" applyAlignment="1" applyBorder="1" applyFont="1" applyNumberFormat="1">
      <alignment horizontal="center"/>
    </xf>
    <xf borderId="4" fillId="0" fontId="15" numFmtId="0" xfId="0" applyBorder="1" applyFont="1"/>
    <xf borderId="4" fillId="7" fontId="15" numFmtId="0" xfId="0" applyBorder="1" applyFont="1"/>
    <xf borderId="6" fillId="6" fontId="14" numFmtId="1" xfId="0" applyAlignment="1" applyBorder="1" applyFont="1" applyNumberFormat="1">
      <alignment horizontal="center"/>
    </xf>
    <xf borderId="0" fillId="0" fontId="16" numFmtId="0" xfId="0" applyFont="1"/>
    <xf borderId="0" fillId="0" fontId="17" numFmtId="0" xfId="0" applyFont="1"/>
    <xf borderId="0" fillId="0" fontId="18" numFmtId="0" xfId="0" applyFont="1"/>
  </cellXfs>
  <cellStyles count="1">
    <cellStyle xfId="0" name="Normal" builtinId="0"/>
  </cellStyles>
  <dxfs count="4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999999"/>
      </font>
      <fill>
        <patternFill patternType="solid">
          <fgColor rgb="FF999999"/>
          <bgColor rgb="FF999999"/>
        </patternFill>
      </fill>
      <border/>
    </dxf>
    <dxf>
      <font>
        <color rgb="FF6699FF"/>
      </font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vertex42.com/licensing/EULA_privateuse.html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1.86"/>
    <col customWidth="1" min="2" max="2" width="32.57"/>
    <col customWidth="1" min="3" max="3" width="6.57"/>
    <col customWidth="1" min="4" max="5" width="12.0"/>
    <col customWidth="1" min="6" max="6" width="6.14"/>
    <col customWidth="1" min="7" max="7" width="7.0"/>
    <col customWidth="1" min="8" max="8" width="6.86"/>
    <col customWidth="1" min="9" max="9" width="3.71"/>
    <col customWidth="1" min="10" max="65" width="2.29"/>
  </cols>
  <sheetData>
    <row r="1" ht="49.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</row>
    <row r="2" ht="15.75" customHeight="1">
      <c r="A2" s="7" t="s">
        <v>1</v>
      </c>
      <c r="B2" s="8"/>
      <c r="C2" s="8"/>
      <c r="D2" s="6"/>
      <c r="E2" s="6"/>
      <c r="F2" s="6"/>
      <c r="G2" s="9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</row>
    <row r="3" ht="15.7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ht="15.75" customHeight="1">
      <c r="A4" s="6"/>
      <c r="B4" s="10" t="s">
        <v>2</v>
      </c>
      <c r="D4" s="11">
        <v>44658.0</v>
      </c>
      <c r="E4" s="12"/>
      <c r="F4" s="10" t="s">
        <v>3</v>
      </c>
      <c r="H4" s="13">
        <v>6.0</v>
      </c>
      <c r="I4" s="6"/>
      <c r="J4" s="14" t="str">
        <f>"Week "&amp;(J6-($D$4-WEEKDAY($D$4,1)+2))/7+1</f>
        <v>Week 6</v>
      </c>
      <c r="P4" s="15"/>
      <c r="Q4" s="14" t="str">
        <f>"Week "&amp;(Q6-($D$4-WEEKDAY($D$4,1)+2))/7+1</f>
        <v>Week 7</v>
      </c>
      <c r="W4" s="15"/>
      <c r="X4" s="14" t="str">
        <f>"Week "&amp;(X6-($D$4-WEEKDAY($D$4,1)+2))/7+1</f>
        <v>Week 8</v>
      </c>
      <c r="AD4" s="15"/>
      <c r="AE4" s="14" t="str">
        <f>"Week "&amp;(AE6-($D$4-WEEKDAY($D$4,1)+2))/7+1</f>
        <v>Week 9</v>
      </c>
      <c r="AK4" s="15"/>
      <c r="AL4" s="14" t="str">
        <f>"Week "&amp;(AL6-($D$4-WEEKDAY($D$4,1)+2))/7+1</f>
        <v>Week 10</v>
      </c>
      <c r="AR4" s="15"/>
      <c r="AS4" s="14" t="str">
        <f>"Week "&amp;(AS6-($D$4-WEEKDAY($D$4,1)+2))/7+1</f>
        <v>Week 11</v>
      </c>
      <c r="AY4" s="15"/>
      <c r="AZ4" s="14" t="str">
        <f>"Week "&amp;(AZ6-($D$4-WEEKDAY($D$4,1)+2))/7+1</f>
        <v>Week 12</v>
      </c>
      <c r="BF4" s="15"/>
      <c r="BG4" s="14" t="str">
        <f>"Week "&amp;(BG6-($D$4-WEEKDAY($D$4,1)+2))/7+1</f>
        <v>Week 13</v>
      </c>
      <c r="BM4" s="15"/>
    </row>
    <row r="5" ht="15.75" customHeight="1">
      <c r="A5" s="6"/>
      <c r="B5" s="16" t="s">
        <v>4</v>
      </c>
      <c r="D5" s="17" t="s">
        <v>5</v>
      </c>
      <c r="E5" s="12"/>
      <c r="F5" s="6"/>
      <c r="G5" s="6"/>
      <c r="H5" s="6"/>
      <c r="I5" s="6"/>
      <c r="J5" s="18">
        <f>J6</f>
        <v>44690</v>
      </c>
      <c r="P5" s="15"/>
      <c r="Q5" s="18">
        <f>Q6</f>
        <v>44697</v>
      </c>
      <c r="W5" s="15"/>
      <c r="X5" s="18">
        <f>X6</f>
        <v>44704</v>
      </c>
      <c r="AD5" s="15"/>
      <c r="AE5" s="18">
        <f>AE6</f>
        <v>44711</v>
      </c>
      <c r="AK5" s="15"/>
      <c r="AL5" s="18">
        <f>AL6</f>
        <v>44718</v>
      </c>
      <c r="AR5" s="15"/>
      <c r="AS5" s="18">
        <f>AS6</f>
        <v>44725</v>
      </c>
      <c r="AY5" s="15"/>
      <c r="AZ5" s="18">
        <f>AZ6</f>
        <v>44732</v>
      </c>
      <c r="BF5" s="15"/>
      <c r="BG5" s="18">
        <f>BG6</f>
        <v>44739</v>
      </c>
      <c r="BM5" s="15"/>
    </row>
    <row r="6" ht="15.75" customHeight="1">
      <c r="A6" s="6"/>
      <c r="B6" s="6"/>
      <c r="C6" s="6"/>
      <c r="D6" s="6"/>
      <c r="E6" s="6"/>
      <c r="F6" s="6"/>
      <c r="G6" s="6"/>
      <c r="H6" s="6"/>
      <c r="I6" s="6"/>
      <c r="J6" s="19">
        <f>D4-WEEKDAY(D4,1)+2+7*(H4-1)</f>
        <v>44690</v>
      </c>
      <c r="K6" s="20">
        <f t="shared" ref="K6:BM6" si="1">J6+1</f>
        <v>44691</v>
      </c>
      <c r="L6" s="20">
        <f t="shared" si="1"/>
        <v>44692</v>
      </c>
      <c r="M6" s="20">
        <f t="shared" si="1"/>
        <v>44693</v>
      </c>
      <c r="N6" s="20">
        <f t="shared" si="1"/>
        <v>44694</v>
      </c>
      <c r="O6" s="20">
        <f t="shared" si="1"/>
        <v>44695</v>
      </c>
      <c r="P6" s="21">
        <f t="shared" si="1"/>
        <v>44696</v>
      </c>
      <c r="Q6" s="19">
        <f t="shared" si="1"/>
        <v>44697</v>
      </c>
      <c r="R6" s="20">
        <f t="shared" si="1"/>
        <v>44698</v>
      </c>
      <c r="S6" s="20">
        <f t="shared" si="1"/>
        <v>44699</v>
      </c>
      <c r="T6" s="20">
        <f t="shared" si="1"/>
        <v>44700</v>
      </c>
      <c r="U6" s="20">
        <f t="shared" si="1"/>
        <v>44701</v>
      </c>
      <c r="V6" s="20">
        <f t="shared" si="1"/>
        <v>44702</v>
      </c>
      <c r="W6" s="21">
        <f t="shared" si="1"/>
        <v>44703</v>
      </c>
      <c r="X6" s="19">
        <f t="shared" si="1"/>
        <v>44704</v>
      </c>
      <c r="Y6" s="20">
        <f t="shared" si="1"/>
        <v>44705</v>
      </c>
      <c r="Z6" s="20">
        <f t="shared" si="1"/>
        <v>44706</v>
      </c>
      <c r="AA6" s="20">
        <f t="shared" si="1"/>
        <v>44707</v>
      </c>
      <c r="AB6" s="20">
        <f t="shared" si="1"/>
        <v>44708</v>
      </c>
      <c r="AC6" s="20">
        <f t="shared" si="1"/>
        <v>44709</v>
      </c>
      <c r="AD6" s="21">
        <f t="shared" si="1"/>
        <v>44710</v>
      </c>
      <c r="AE6" s="19">
        <f t="shared" si="1"/>
        <v>44711</v>
      </c>
      <c r="AF6" s="20">
        <f t="shared" si="1"/>
        <v>44712</v>
      </c>
      <c r="AG6" s="20">
        <f t="shared" si="1"/>
        <v>44713</v>
      </c>
      <c r="AH6" s="20">
        <f t="shared" si="1"/>
        <v>44714</v>
      </c>
      <c r="AI6" s="20">
        <f t="shared" si="1"/>
        <v>44715</v>
      </c>
      <c r="AJ6" s="20">
        <f t="shared" si="1"/>
        <v>44716</v>
      </c>
      <c r="AK6" s="21">
        <f t="shared" si="1"/>
        <v>44717</v>
      </c>
      <c r="AL6" s="19">
        <f t="shared" si="1"/>
        <v>44718</v>
      </c>
      <c r="AM6" s="20">
        <f t="shared" si="1"/>
        <v>44719</v>
      </c>
      <c r="AN6" s="20">
        <f t="shared" si="1"/>
        <v>44720</v>
      </c>
      <c r="AO6" s="20">
        <f t="shared" si="1"/>
        <v>44721</v>
      </c>
      <c r="AP6" s="20">
        <f t="shared" si="1"/>
        <v>44722</v>
      </c>
      <c r="AQ6" s="20">
        <f t="shared" si="1"/>
        <v>44723</v>
      </c>
      <c r="AR6" s="21">
        <f t="shared" si="1"/>
        <v>44724</v>
      </c>
      <c r="AS6" s="19">
        <f t="shared" si="1"/>
        <v>44725</v>
      </c>
      <c r="AT6" s="20">
        <f t="shared" si="1"/>
        <v>44726</v>
      </c>
      <c r="AU6" s="20">
        <f t="shared" si="1"/>
        <v>44727</v>
      </c>
      <c r="AV6" s="20">
        <f t="shared" si="1"/>
        <v>44728</v>
      </c>
      <c r="AW6" s="20">
        <f t="shared" si="1"/>
        <v>44729</v>
      </c>
      <c r="AX6" s="20">
        <f t="shared" si="1"/>
        <v>44730</v>
      </c>
      <c r="AY6" s="21">
        <f t="shared" si="1"/>
        <v>44731</v>
      </c>
      <c r="AZ6" s="19">
        <f t="shared" si="1"/>
        <v>44732</v>
      </c>
      <c r="BA6" s="20">
        <f t="shared" si="1"/>
        <v>44733</v>
      </c>
      <c r="BB6" s="20">
        <f t="shared" si="1"/>
        <v>44734</v>
      </c>
      <c r="BC6" s="20">
        <f t="shared" si="1"/>
        <v>44735</v>
      </c>
      <c r="BD6" s="20">
        <f t="shared" si="1"/>
        <v>44736</v>
      </c>
      <c r="BE6" s="20">
        <f t="shared" si="1"/>
        <v>44737</v>
      </c>
      <c r="BF6" s="21">
        <f t="shared" si="1"/>
        <v>44738</v>
      </c>
      <c r="BG6" s="19">
        <f t="shared" si="1"/>
        <v>44739</v>
      </c>
      <c r="BH6" s="20">
        <f t="shared" si="1"/>
        <v>44740</v>
      </c>
      <c r="BI6" s="20">
        <f t="shared" si="1"/>
        <v>44741</v>
      </c>
      <c r="BJ6" s="20">
        <f t="shared" si="1"/>
        <v>44742</v>
      </c>
      <c r="BK6" s="20">
        <f t="shared" si="1"/>
        <v>44743</v>
      </c>
      <c r="BL6" s="20">
        <f t="shared" si="1"/>
        <v>44744</v>
      </c>
      <c r="BM6" s="21">
        <f t="shared" si="1"/>
        <v>44745</v>
      </c>
    </row>
    <row r="7" ht="22.5" customHeight="1">
      <c r="A7" s="22" t="s">
        <v>6</v>
      </c>
      <c r="B7" s="23" t="s">
        <v>7</v>
      </c>
      <c r="C7" s="24" t="s">
        <v>8</v>
      </c>
      <c r="D7" s="25" t="s">
        <v>9</v>
      </c>
      <c r="E7" s="26" t="s">
        <v>10</v>
      </c>
      <c r="F7" s="27" t="s">
        <v>11</v>
      </c>
      <c r="G7" s="27" t="s">
        <v>12</v>
      </c>
      <c r="H7" s="27" t="s">
        <v>13</v>
      </c>
      <c r="I7" s="28"/>
      <c r="J7" s="29" t="str">
        <f t="shared" ref="J7:BM7" si="2">INDEX({"Su";"M";"T";"W";"Th";"F";"Sa"},WEEKDAY(J6,1))</f>
        <v>M</v>
      </c>
      <c r="K7" s="29" t="str">
        <f t="shared" si="2"/>
        <v>T</v>
      </c>
      <c r="L7" s="29" t="str">
        <f t="shared" si="2"/>
        <v>W</v>
      </c>
      <c r="M7" s="29" t="str">
        <f t="shared" si="2"/>
        <v>Th</v>
      </c>
      <c r="N7" s="29" t="str">
        <f t="shared" si="2"/>
        <v>F</v>
      </c>
      <c r="O7" s="29" t="str">
        <f t="shared" si="2"/>
        <v>Sa</v>
      </c>
      <c r="P7" s="29" t="str">
        <f t="shared" si="2"/>
        <v>Su</v>
      </c>
      <c r="Q7" s="29" t="str">
        <f t="shared" si="2"/>
        <v>M</v>
      </c>
      <c r="R7" s="29" t="str">
        <f t="shared" si="2"/>
        <v>T</v>
      </c>
      <c r="S7" s="29" t="str">
        <f t="shared" si="2"/>
        <v>W</v>
      </c>
      <c r="T7" s="29" t="str">
        <f t="shared" si="2"/>
        <v>Th</v>
      </c>
      <c r="U7" s="29" t="str">
        <f t="shared" si="2"/>
        <v>F</v>
      </c>
      <c r="V7" s="29" t="str">
        <f t="shared" si="2"/>
        <v>Sa</v>
      </c>
      <c r="W7" s="29" t="str">
        <f t="shared" si="2"/>
        <v>Su</v>
      </c>
      <c r="X7" s="29" t="str">
        <f t="shared" si="2"/>
        <v>M</v>
      </c>
      <c r="Y7" s="29" t="str">
        <f t="shared" si="2"/>
        <v>T</v>
      </c>
      <c r="Z7" s="29" t="str">
        <f t="shared" si="2"/>
        <v>W</v>
      </c>
      <c r="AA7" s="29" t="str">
        <f t="shared" si="2"/>
        <v>Th</v>
      </c>
      <c r="AB7" s="29" t="str">
        <f t="shared" si="2"/>
        <v>F</v>
      </c>
      <c r="AC7" s="29" t="str">
        <f t="shared" si="2"/>
        <v>Sa</v>
      </c>
      <c r="AD7" s="29" t="str">
        <f t="shared" si="2"/>
        <v>Su</v>
      </c>
      <c r="AE7" s="29" t="str">
        <f t="shared" si="2"/>
        <v>M</v>
      </c>
      <c r="AF7" s="29" t="str">
        <f t="shared" si="2"/>
        <v>T</v>
      </c>
      <c r="AG7" s="29" t="str">
        <f t="shared" si="2"/>
        <v>W</v>
      </c>
      <c r="AH7" s="29" t="str">
        <f t="shared" si="2"/>
        <v>Th</v>
      </c>
      <c r="AI7" s="29" t="str">
        <f t="shared" si="2"/>
        <v>F</v>
      </c>
      <c r="AJ7" s="29" t="str">
        <f t="shared" si="2"/>
        <v>Sa</v>
      </c>
      <c r="AK7" s="29" t="str">
        <f t="shared" si="2"/>
        <v>Su</v>
      </c>
      <c r="AL7" s="29" t="str">
        <f t="shared" si="2"/>
        <v>M</v>
      </c>
      <c r="AM7" s="29" t="str">
        <f t="shared" si="2"/>
        <v>T</v>
      </c>
      <c r="AN7" s="29" t="str">
        <f t="shared" si="2"/>
        <v>W</v>
      </c>
      <c r="AO7" s="29" t="str">
        <f t="shared" si="2"/>
        <v>Th</v>
      </c>
      <c r="AP7" s="29" t="str">
        <f t="shared" si="2"/>
        <v>F</v>
      </c>
      <c r="AQ7" s="29" t="str">
        <f t="shared" si="2"/>
        <v>Sa</v>
      </c>
      <c r="AR7" s="29" t="str">
        <f t="shared" si="2"/>
        <v>Su</v>
      </c>
      <c r="AS7" s="29" t="str">
        <f t="shared" si="2"/>
        <v>M</v>
      </c>
      <c r="AT7" s="29" t="str">
        <f t="shared" si="2"/>
        <v>T</v>
      </c>
      <c r="AU7" s="29" t="str">
        <f t="shared" si="2"/>
        <v>W</v>
      </c>
      <c r="AV7" s="29" t="str">
        <f t="shared" si="2"/>
        <v>Th</v>
      </c>
      <c r="AW7" s="29" t="str">
        <f t="shared" si="2"/>
        <v>F</v>
      </c>
      <c r="AX7" s="29" t="str">
        <f t="shared" si="2"/>
        <v>Sa</v>
      </c>
      <c r="AY7" s="29" t="str">
        <f t="shared" si="2"/>
        <v>Su</v>
      </c>
      <c r="AZ7" s="29" t="str">
        <f t="shared" si="2"/>
        <v>M</v>
      </c>
      <c r="BA7" s="29" t="str">
        <f t="shared" si="2"/>
        <v>T</v>
      </c>
      <c r="BB7" s="29" t="str">
        <f t="shared" si="2"/>
        <v>W</v>
      </c>
      <c r="BC7" s="29" t="str">
        <f t="shared" si="2"/>
        <v>Th</v>
      </c>
      <c r="BD7" s="29" t="str">
        <f t="shared" si="2"/>
        <v>F</v>
      </c>
      <c r="BE7" s="29" t="str">
        <f t="shared" si="2"/>
        <v>Sa</v>
      </c>
      <c r="BF7" s="29" t="str">
        <f t="shared" si="2"/>
        <v>Su</v>
      </c>
      <c r="BG7" s="29" t="str">
        <f t="shared" si="2"/>
        <v>M</v>
      </c>
      <c r="BH7" s="29" t="str">
        <f t="shared" si="2"/>
        <v>T</v>
      </c>
      <c r="BI7" s="29" t="str">
        <f t="shared" si="2"/>
        <v>W</v>
      </c>
      <c r="BJ7" s="29" t="str">
        <f t="shared" si="2"/>
        <v>Th</v>
      </c>
      <c r="BK7" s="29" t="str">
        <f t="shared" si="2"/>
        <v>F</v>
      </c>
      <c r="BL7" s="29" t="str">
        <f t="shared" si="2"/>
        <v>Sa</v>
      </c>
      <c r="BM7" s="30" t="str">
        <f t="shared" si="2"/>
        <v>Su</v>
      </c>
    </row>
    <row r="8" ht="15.75" customHeight="1">
      <c r="A8" s="31" t="str">
        <f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32" t="s">
        <v>14</v>
      </c>
      <c r="C8" s="33"/>
      <c r="D8" s="34">
        <f>min(D9:D11)</f>
        <v>44658</v>
      </c>
      <c r="E8" s="34">
        <f>max(E9:E11)</f>
        <v>44660</v>
      </c>
      <c r="F8" s="35">
        <f>E8-D8+1</f>
        <v>3</v>
      </c>
      <c r="G8" s="36"/>
      <c r="H8" s="35">
        <f t="shared" ref="H8:H51" si="3">NETWORKDAYS(D8,E8)</f>
        <v>2</v>
      </c>
      <c r="I8" s="35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ht="15.75" customHeight="1">
      <c r="A9" s="38" t="str">
        <f t="shared" ref="A9:A12" si="4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39" t="s">
        <v>15</v>
      </c>
      <c r="C9" s="40" t="s">
        <v>16</v>
      </c>
      <c r="D9" s="41">
        <f>$D$4</f>
        <v>44658</v>
      </c>
      <c r="E9" s="42">
        <f t="shared" ref="E9:E12" si="5">D9+F9-1</f>
        <v>44658</v>
      </c>
      <c r="F9" s="43">
        <v>1.0</v>
      </c>
      <c r="G9" s="44">
        <v>1.0</v>
      </c>
      <c r="H9" s="45">
        <f t="shared" si="3"/>
        <v>1</v>
      </c>
      <c r="I9" s="45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</row>
    <row r="10" ht="15.75" customHeight="1">
      <c r="A10" s="38" t="str">
        <f t="shared" si="4"/>
        <v>1.2</v>
      </c>
      <c r="B10" s="39" t="s">
        <v>17</v>
      </c>
      <c r="C10" s="40" t="s">
        <v>16</v>
      </c>
      <c r="D10" s="41">
        <f t="shared" ref="D10:D12" si="6">E9+1</f>
        <v>44659</v>
      </c>
      <c r="E10" s="42">
        <f t="shared" si="5"/>
        <v>44659</v>
      </c>
      <c r="F10" s="43">
        <v>1.0</v>
      </c>
      <c r="G10" s="47">
        <v>1.0</v>
      </c>
      <c r="H10" s="45">
        <f t="shared" si="3"/>
        <v>1</v>
      </c>
      <c r="I10" s="45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</row>
    <row r="11" ht="15.75" customHeight="1">
      <c r="A11" s="38" t="str">
        <f t="shared" si="4"/>
        <v>1.3</v>
      </c>
      <c r="B11" s="39" t="s">
        <v>18</v>
      </c>
      <c r="C11" s="40" t="s">
        <v>16</v>
      </c>
      <c r="D11" s="41">
        <f t="shared" si="6"/>
        <v>44660</v>
      </c>
      <c r="E11" s="42">
        <f t="shared" si="5"/>
        <v>44660</v>
      </c>
      <c r="F11" s="43">
        <v>1.0</v>
      </c>
      <c r="G11" s="47">
        <v>1.0</v>
      </c>
      <c r="H11" s="45">
        <f t="shared" si="3"/>
        <v>0</v>
      </c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</row>
    <row r="12" ht="15.75" customHeight="1">
      <c r="A12" s="38" t="str">
        <f t="shared" si="4"/>
        <v>1.4</v>
      </c>
      <c r="B12" s="39" t="s">
        <v>19</v>
      </c>
      <c r="C12" s="40" t="s">
        <v>16</v>
      </c>
      <c r="D12" s="41">
        <f t="shared" si="6"/>
        <v>44661</v>
      </c>
      <c r="E12" s="42">
        <f t="shared" si="5"/>
        <v>44661</v>
      </c>
      <c r="F12" s="43">
        <v>1.0</v>
      </c>
      <c r="G12" s="47">
        <v>1.0</v>
      </c>
      <c r="H12" s="45">
        <f t="shared" si="3"/>
        <v>0</v>
      </c>
      <c r="I12" s="45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</row>
    <row r="13" ht="15.75" customHeight="1">
      <c r="A13" s="48" t="str">
        <f>IF(ISERROR(VALUE(SUBSTITUTE(OFFSET(A13,-1,0,1,1),".",""))),"1",IF(ISERROR(FIND("`",SUBSTITUTE(OFFSET(A13,-1,0,1,1),".","`",1))),TEXT(VALUE(OFFSET(A13,-1,0,1,1))+1,"#"),TEXT(VALUE(LEFT(OFFSET(A13,-1,0,1,1),FIND("`",SUBSTITUTE(OFFSET(A13,-1,0,1,1),".","`",1))-1))+1,"#")))</f>
        <v>2</v>
      </c>
      <c r="B13" s="32" t="s">
        <v>20</v>
      </c>
      <c r="C13" s="49"/>
      <c r="D13" s="34">
        <f>min(D14:D18)</f>
        <v>44661</v>
      </c>
      <c r="E13" s="34">
        <f>max(E14:E18)</f>
        <v>44665</v>
      </c>
      <c r="F13" s="35">
        <f>E13-D13+1</f>
        <v>5</v>
      </c>
      <c r="G13" s="36"/>
      <c r="H13" s="35">
        <f t="shared" si="3"/>
        <v>4</v>
      </c>
      <c r="I13" s="35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ht="15.75" customHeight="1">
      <c r="A14" s="38" t="str">
        <f t="shared" ref="A14:A18" si="7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2.1</v>
      </c>
      <c r="B14" s="50" t="s">
        <v>21</v>
      </c>
      <c r="C14" s="40" t="s">
        <v>16</v>
      </c>
      <c r="D14" s="41">
        <f>E11+1</f>
        <v>44661</v>
      </c>
      <c r="E14" s="42">
        <f t="shared" ref="E14:E18" si="8">D14+F14-1</f>
        <v>44661</v>
      </c>
      <c r="F14" s="43">
        <v>1.0</v>
      </c>
      <c r="G14" s="47">
        <v>1.0</v>
      </c>
      <c r="H14" s="45">
        <f t="shared" si="3"/>
        <v>0</v>
      </c>
      <c r="I14" s="45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</row>
    <row r="15" ht="15.75" customHeight="1">
      <c r="A15" s="38" t="str">
        <f t="shared" si="7"/>
        <v>2.2</v>
      </c>
      <c r="B15" s="50" t="s">
        <v>22</v>
      </c>
      <c r="C15" s="40" t="s">
        <v>16</v>
      </c>
      <c r="D15" s="41">
        <f t="shared" ref="D15:D18" si="9">WORKDAY(E14,1)</f>
        <v>44662</v>
      </c>
      <c r="E15" s="42">
        <f t="shared" si="8"/>
        <v>44662</v>
      </c>
      <c r="F15" s="43">
        <v>1.0</v>
      </c>
      <c r="G15" s="47">
        <v>1.0</v>
      </c>
      <c r="H15" s="45">
        <f t="shared" si="3"/>
        <v>1</v>
      </c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</row>
    <row r="16" ht="15.75" customHeight="1">
      <c r="A16" s="38" t="str">
        <f t="shared" si="7"/>
        <v>2.3</v>
      </c>
      <c r="B16" s="50" t="s">
        <v>23</v>
      </c>
      <c r="C16" s="40" t="s">
        <v>16</v>
      </c>
      <c r="D16" s="41">
        <f t="shared" si="9"/>
        <v>44663</v>
      </c>
      <c r="E16" s="42">
        <f t="shared" si="8"/>
        <v>44663</v>
      </c>
      <c r="F16" s="51">
        <v>1.0</v>
      </c>
      <c r="G16" s="47">
        <v>1.0</v>
      </c>
      <c r="H16" s="45">
        <f t="shared" si="3"/>
        <v>1</v>
      </c>
      <c r="I16" s="45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</row>
    <row r="17" ht="15.75" customHeight="1">
      <c r="A17" s="38" t="str">
        <f t="shared" si="7"/>
        <v>2.4</v>
      </c>
      <c r="B17" s="50" t="s">
        <v>24</v>
      </c>
      <c r="C17" s="40" t="s">
        <v>16</v>
      </c>
      <c r="D17" s="41">
        <f t="shared" si="9"/>
        <v>44664</v>
      </c>
      <c r="E17" s="42">
        <f t="shared" si="8"/>
        <v>44664</v>
      </c>
      <c r="F17" s="51">
        <v>1.0</v>
      </c>
      <c r="G17" s="47">
        <v>1.0</v>
      </c>
      <c r="H17" s="45">
        <f t="shared" si="3"/>
        <v>1</v>
      </c>
      <c r="I17" s="45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</row>
    <row r="18" ht="15.75" customHeight="1">
      <c r="A18" s="38" t="str">
        <f t="shared" si="7"/>
        <v>2.5</v>
      </c>
      <c r="B18" s="50" t="s">
        <v>25</v>
      </c>
      <c r="C18" s="40" t="s">
        <v>16</v>
      </c>
      <c r="D18" s="41">
        <f t="shared" si="9"/>
        <v>44665</v>
      </c>
      <c r="E18" s="42">
        <f t="shared" si="8"/>
        <v>44665</v>
      </c>
      <c r="F18" s="51">
        <v>1.0</v>
      </c>
      <c r="G18" s="47">
        <v>1.0</v>
      </c>
      <c r="H18" s="45">
        <f t="shared" si="3"/>
        <v>1</v>
      </c>
      <c r="I18" s="45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</row>
    <row r="19" ht="15.75" customHeight="1">
      <c r="A19" s="48" t="str">
        <f>IF(ISERROR(VALUE(SUBSTITUTE(OFFSET(A19,-1,0,1,1),".",""))),"1",IF(ISERROR(FIND("`",SUBSTITUTE(OFFSET(A19,-1,0,1,1),".","`",1))),TEXT(VALUE(OFFSET(A19,-1,0,1,1))+1,"#"),TEXT(VALUE(LEFT(OFFSET(A19,-1,0,1,1),FIND("`",SUBSTITUTE(OFFSET(A19,-1,0,1,1),".","`",1))-1))+1,"#")))</f>
        <v>3</v>
      </c>
      <c r="B19" s="32" t="s">
        <v>26</v>
      </c>
      <c r="C19" s="49"/>
      <c r="D19" s="34">
        <f>min(D20:D24)</f>
        <v>44666</v>
      </c>
      <c r="E19" s="34">
        <f>max(E20:E25)</f>
        <v>44672</v>
      </c>
      <c r="F19" s="35">
        <f>E19-D19+1</f>
        <v>7</v>
      </c>
      <c r="G19" s="36"/>
      <c r="H19" s="35">
        <f t="shared" si="3"/>
        <v>5</v>
      </c>
      <c r="I19" s="35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ht="15.75" customHeight="1">
      <c r="A20" s="38" t="str">
        <f t="shared" ref="A20:A25" si="10">IF(ISERROR(VALUE(SUBSTITUTE(OFFSET(A20,-1,0,1,1),".",""))),"0.1",IF(ISERROR(FIND("`",SUBSTITUTE(OFFSET(A20,-1,0,1,1),".","`",1))),OFFSET(A20,-1,0,1,1)&amp;".1",LEFT(OFFSET(A20,-1,0,1,1),FIND("`",SUBSTITUTE(OFFSET(A20,-1,0,1,1),".","`",1)))&amp;IF(ISERROR(FIND("`",SUBSTITUTE(OFFSET(A20,-1,0,1,1),".","`",2))),VALUE(RIGHT(OFFSET(A20,-1,0,1,1),LEN(OFFSET(A20,-1,0,1,1))-FIND("`",SUBSTITUTE(OFFSET(A20,-1,0,1,1),".","`",1))))+1,VALUE(MID(OFFSET(A20,-1,0,1,1),FIND("`",SUBSTITUTE(OFFSET(A20,-1,0,1,1),".","`",1))+1,(FIND("`",SUBSTITUTE(OFFSET(A20,-1,0,1,1),".","`",2))-FIND("`",SUBSTITUTE(OFFSET(A20,-1,0,1,1),".","`",1))-1)))+1)))</f>
        <v>3.1</v>
      </c>
      <c r="B20" s="52" t="s">
        <v>27</v>
      </c>
      <c r="C20" s="40" t="s">
        <v>16</v>
      </c>
      <c r="D20" s="41">
        <f>E18+1</f>
        <v>44666</v>
      </c>
      <c r="E20" s="42">
        <f t="shared" ref="E20:E25" si="11">D20+F20-1</f>
        <v>44666</v>
      </c>
      <c r="F20" s="43">
        <v>1.0</v>
      </c>
      <c r="G20" s="44">
        <v>0.0</v>
      </c>
      <c r="H20" s="45">
        <f t="shared" si="3"/>
        <v>1</v>
      </c>
      <c r="I20" s="45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</row>
    <row r="21" ht="15.75" customHeight="1">
      <c r="A21" s="38" t="str">
        <f t="shared" si="10"/>
        <v>3.2</v>
      </c>
      <c r="B21" s="52" t="s">
        <v>28</v>
      </c>
      <c r="C21" s="40" t="s">
        <v>16</v>
      </c>
      <c r="D21" s="41">
        <f t="shared" ref="D21:D25" si="12">_xlfn.WORKDAY.INTL(E20,1,"0000001")</f>
        <v>44667</v>
      </c>
      <c r="E21" s="42">
        <f t="shared" si="11"/>
        <v>44667</v>
      </c>
      <c r="F21" s="43">
        <v>1.0</v>
      </c>
      <c r="G21" s="44">
        <v>0.0</v>
      </c>
      <c r="H21" s="45">
        <f t="shared" si="3"/>
        <v>0</v>
      </c>
      <c r="I21" s="45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</row>
    <row r="22" ht="15.75" customHeight="1">
      <c r="A22" s="38" t="str">
        <f t="shared" si="10"/>
        <v>3.3</v>
      </c>
      <c r="B22" s="52" t="s">
        <v>29</v>
      </c>
      <c r="C22" s="40" t="s">
        <v>16</v>
      </c>
      <c r="D22" s="41">
        <f t="shared" si="12"/>
        <v>44669</v>
      </c>
      <c r="E22" s="42">
        <f t="shared" si="11"/>
        <v>44669</v>
      </c>
      <c r="F22" s="43">
        <v>1.0</v>
      </c>
      <c r="G22" s="44">
        <v>0.0</v>
      </c>
      <c r="H22" s="45">
        <f t="shared" si="3"/>
        <v>1</v>
      </c>
      <c r="I22" s="45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</row>
    <row r="23" ht="15.75" customHeight="1">
      <c r="A23" s="38" t="str">
        <f t="shared" si="10"/>
        <v>3.4</v>
      </c>
      <c r="B23" s="52" t="s">
        <v>30</v>
      </c>
      <c r="C23" s="40" t="s">
        <v>16</v>
      </c>
      <c r="D23" s="41">
        <f t="shared" si="12"/>
        <v>44670</v>
      </c>
      <c r="E23" s="42">
        <f t="shared" si="11"/>
        <v>44670</v>
      </c>
      <c r="F23" s="43">
        <v>1.0</v>
      </c>
      <c r="G23" s="44">
        <v>0.0</v>
      </c>
      <c r="H23" s="45">
        <f t="shared" si="3"/>
        <v>1</v>
      </c>
      <c r="I23" s="45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</row>
    <row r="24" ht="15.75" customHeight="1">
      <c r="A24" s="38" t="str">
        <f t="shared" si="10"/>
        <v>3.5</v>
      </c>
      <c r="B24" s="52" t="s">
        <v>31</v>
      </c>
      <c r="C24" s="40" t="s">
        <v>16</v>
      </c>
      <c r="D24" s="41">
        <f t="shared" si="12"/>
        <v>44671</v>
      </c>
      <c r="E24" s="42">
        <f t="shared" si="11"/>
        <v>44671</v>
      </c>
      <c r="F24" s="43">
        <v>1.0</v>
      </c>
      <c r="G24" s="44">
        <v>0.0</v>
      </c>
      <c r="H24" s="45">
        <f t="shared" si="3"/>
        <v>1</v>
      </c>
      <c r="I24" s="45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</row>
    <row r="25" ht="15.75" customHeight="1">
      <c r="A25" s="38" t="str">
        <f t="shared" si="10"/>
        <v>3.6</v>
      </c>
      <c r="B25" s="52" t="s">
        <v>31</v>
      </c>
      <c r="C25" s="40" t="s">
        <v>16</v>
      </c>
      <c r="D25" s="41">
        <f t="shared" si="12"/>
        <v>44672</v>
      </c>
      <c r="E25" s="42">
        <f t="shared" si="11"/>
        <v>44672</v>
      </c>
      <c r="F25" s="43">
        <v>1.0</v>
      </c>
      <c r="G25" s="44">
        <v>0.0</v>
      </c>
      <c r="H25" s="45">
        <f t="shared" si="3"/>
        <v>1</v>
      </c>
      <c r="I25" s="45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</row>
    <row r="26" ht="15.75" customHeight="1">
      <c r="A26" s="48" t="str">
        <f>IF(ISERROR(VALUE(SUBSTITUTE(OFFSET(A26,-1,0,1,1),".",""))),"1",IF(ISERROR(FIND("`",SUBSTITUTE(OFFSET(A26,-1,0,1,1),".","`",1))),TEXT(VALUE(OFFSET(A26,-1,0,1,1))+1,"#"),TEXT(VALUE(LEFT(OFFSET(A26,-1,0,1,1),FIND("`",SUBSTITUTE(OFFSET(A26,-1,0,1,1),".","`",1))-1))+1,"#")))</f>
        <v>4</v>
      </c>
      <c r="B26" s="32" t="s">
        <v>32</v>
      </c>
      <c r="C26" s="49"/>
      <c r="D26" s="34">
        <f>min(D27:D31)</f>
        <v>44673</v>
      </c>
      <c r="E26" s="34">
        <f>max(E27:E31)</f>
        <v>44677</v>
      </c>
      <c r="F26" s="35">
        <f>E26-D26+1</f>
        <v>5</v>
      </c>
      <c r="G26" s="36"/>
      <c r="H26" s="35">
        <f t="shared" si="3"/>
        <v>3</v>
      </c>
      <c r="I26" s="35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ht="15.75" customHeight="1">
      <c r="A27" s="38" t="str">
        <f t="shared" ref="A27:A31" si="13">IF(ISERROR(VALUE(SUBSTITUTE(OFFSET(A27,-1,0,1,1),".",""))),"0.1",IF(ISERROR(FIND("`",SUBSTITUTE(OFFSET(A27,-1,0,1,1),".","`",1))),OFFSET(A27,-1,0,1,1)&amp;".1",LEFT(OFFSET(A27,-1,0,1,1),FIND("`",SUBSTITUTE(OFFSET(A27,-1,0,1,1),".","`",1)))&amp;IF(ISERROR(FIND("`",SUBSTITUTE(OFFSET(A27,-1,0,1,1),".","`",2))),VALUE(RIGHT(OFFSET(A27,-1,0,1,1),LEN(OFFSET(A27,-1,0,1,1))-FIND("`",SUBSTITUTE(OFFSET(A27,-1,0,1,1),".","`",1))))+1,VALUE(MID(OFFSET(A27,-1,0,1,1),FIND("`",SUBSTITUTE(OFFSET(A27,-1,0,1,1),".","`",1))+1,(FIND("`",SUBSTITUTE(OFFSET(A27,-1,0,1,1),".","`",2))-FIND("`",SUBSTITUTE(OFFSET(A27,-1,0,1,1),".","`",1))-1)))+1)))</f>
        <v>4.1</v>
      </c>
      <c r="B27" s="50" t="s">
        <v>33</v>
      </c>
      <c r="C27" s="40" t="s">
        <v>16</v>
      </c>
      <c r="D27" s="41">
        <f>E25+1</f>
        <v>44673</v>
      </c>
      <c r="E27" s="42">
        <f t="shared" ref="E27:E31" si="14">D27+F27-1</f>
        <v>44673</v>
      </c>
      <c r="F27" s="51">
        <v>1.0</v>
      </c>
      <c r="G27" s="44">
        <v>0.0</v>
      </c>
      <c r="H27" s="45">
        <f t="shared" si="3"/>
        <v>1</v>
      </c>
      <c r="I27" s="45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</row>
    <row r="28" ht="15.75" customHeight="1">
      <c r="A28" s="38" t="str">
        <f t="shared" si="13"/>
        <v>4.2</v>
      </c>
      <c r="B28" s="50" t="s">
        <v>34</v>
      </c>
      <c r="C28" s="40" t="s">
        <v>16</v>
      </c>
      <c r="D28" s="41">
        <f t="shared" ref="D28:D31" si="15">E27+1</f>
        <v>44674</v>
      </c>
      <c r="E28" s="42">
        <f t="shared" si="14"/>
        <v>44674</v>
      </c>
      <c r="F28" s="51">
        <v>1.0</v>
      </c>
      <c r="G28" s="44">
        <v>0.0</v>
      </c>
      <c r="H28" s="45">
        <f t="shared" si="3"/>
        <v>0</v>
      </c>
      <c r="I28" s="45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</row>
    <row r="29" ht="15.75" customHeight="1">
      <c r="A29" s="38" t="str">
        <f t="shared" si="13"/>
        <v>4.3</v>
      </c>
      <c r="B29" s="50" t="s">
        <v>35</v>
      </c>
      <c r="C29" s="40" t="s">
        <v>16</v>
      </c>
      <c r="D29" s="41">
        <f t="shared" si="15"/>
        <v>44675</v>
      </c>
      <c r="E29" s="42">
        <f t="shared" si="14"/>
        <v>44675</v>
      </c>
      <c r="F29" s="51">
        <v>1.0</v>
      </c>
      <c r="G29" s="44">
        <v>0.0</v>
      </c>
      <c r="H29" s="45">
        <f t="shared" si="3"/>
        <v>0</v>
      </c>
      <c r="I29" s="45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</row>
    <row r="30" ht="15.75" customHeight="1">
      <c r="A30" s="38" t="str">
        <f t="shared" si="13"/>
        <v>4.4</v>
      </c>
      <c r="B30" s="50" t="s">
        <v>36</v>
      </c>
      <c r="C30" s="40" t="s">
        <v>16</v>
      </c>
      <c r="D30" s="41">
        <f t="shared" si="15"/>
        <v>44676</v>
      </c>
      <c r="E30" s="42">
        <f t="shared" si="14"/>
        <v>44676</v>
      </c>
      <c r="F30" s="51">
        <v>1.0</v>
      </c>
      <c r="G30" s="44">
        <v>0.0</v>
      </c>
      <c r="H30" s="45">
        <f t="shared" si="3"/>
        <v>1</v>
      </c>
      <c r="I30" s="45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</row>
    <row r="31" ht="15.75" customHeight="1">
      <c r="A31" s="38" t="str">
        <f t="shared" si="13"/>
        <v>4.5</v>
      </c>
      <c r="B31" s="50" t="s">
        <v>36</v>
      </c>
      <c r="C31" s="40" t="s">
        <v>16</v>
      </c>
      <c r="D31" s="41">
        <f t="shared" si="15"/>
        <v>44677</v>
      </c>
      <c r="E31" s="42">
        <f t="shared" si="14"/>
        <v>44677</v>
      </c>
      <c r="F31" s="51">
        <v>1.0</v>
      </c>
      <c r="G31" s="44">
        <v>0.0</v>
      </c>
      <c r="H31" s="45">
        <f t="shared" si="3"/>
        <v>1</v>
      </c>
      <c r="I31" s="45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</row>
    <row r="32" ht="15.75" customHeight="1">
      <c r="A32" s="48" t="str">
        <f>IF(ISERROR(VALUE(SUBSTITUTE(OFFSET(A32,-1,0,1,1),".",""))),"1",IF(ISERROR(FIND("`",SUBSTITUTE(OFFSET(A32,-1,0,1,1),".","`",1))),TEXT(VALUE(OFFSET(A32,-1,0,1,1))+1,"#"),TEXT(VALUE(LEFT(OFFSET(A32,-1,0,1,1),FIND("`",SUBSTITUTE(OFFSET(A32,-1,0,1,1),".","`",1))-1))+1,"#")))</f>
        <v>5</v>
      </c>
      <c r="B32" s="32" t="s">
        <v>37</v>
      </c>
      <c r="C32" s="49"/>
      <c r="D32" s="34">
        <f>min(D33:D34)</f>
        <v>44678</v>
      </c>
      <c r="E32" s="34">
        <f>max(E33:E34)</f>
        <v>44679</v>
      </c>
      <c r="F32" s="35">
        <f>E32-D32+1</f>
        <v>2</v>
      </c>
      <c r="G32" s="36"/>
      <c r="H32" s="35">
        <f t="shared" si="3"/>
        <v>2</v>
      </c>
      <c r="I32" s="35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ht="15.75" customHeight="1">
      <c r="A33" s="38" t="str">
        <f t="shared" ref="A33:A34" si="16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5.1</v>
      </c>
      <c r="B33" s="52" t="s">
        <v>38</v>
      </c>
      <c r="C33" s="40" t="s">
        <v>16</v>
      </c>
      <c r="D33" s="41">
        <f>E31+1</f>
        <v>44678</v>
      </c>
      <c r="E33" s="42">
        <f t="shared" ref="E33:E34" si="17">D33+F33-1</f>
        <v>44678</v>
      </c>
      <c r="F33" s="43">
        <v>1.0</v>
      </c>
      <c r="G33" s="44">
        <v>0.0</v>
      </c>
      <c r="H33" s="45">
        <f t="shared" si="3"/>
        <v>1</v>
      </c>
      <c r="I33" s="45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</row>
    <row r="34" ht="15.75" customHeight="1">
      <c r="A34" s="38" t="str">
        <f t="shared" si="16"/>
        <v>5.2</v>
      </c>
      <c r="B34" s="52" t="s">
        <v>39</v>
      </c>
      <c r="C34" s="40" t="s">
        <v>16</v>
      </c>
      <c r="D34" s="41">
        <f>E33+1</f>
        <v>44679</v>
      </c>
      <c r="E34" s="42">
        <f t="shared" si="17"/>
        <v>44679</v>
      </c>
      <c r="F34" s="43">
        <v>1.0</v>
      </c>
      <c r="G34" s="44">
        <v>0.0</v>
      </c>
      <c r="H34" s="45">
        <f t="shared" si="3"/>
        <v>1</v>
      </c>
      <c r="I34" s="45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</row>
    <row r="35" ht="15.75" customHeight="1">
      <c r="A35" s="48" t="str">
        <f>IF(ISERROR(VALUE(SUBSTITUTE(OFFSET(A35,-1,0,1,1),".",""))),"1",IF(ISERROR(FIND("`",SUBSTITUTE(OFFSET(A35,-1,0,1,1),".","`",1))),TEXT(VALUE(OFFSET(A35,-1,0,1,1))+1,"#"),TEXT(VALUE(LEFT(OFFSET(A35,-1,0,1,1),FIND("`",SUBSTITUTE(OFFSET(A35,-1,0,1,1),".","`",1))-1))+1,"#")))</f>
        <v>6</v>
      </c>
      <c r="B35" s="32" t="s">
        <v>40</v>
      </c>
      <c r="C35" s="49"/>
      <c r="D35" s="34">
        <f>min(D36:D37)</f>
        <v>44680</v>
      </c>
      <c r="E35" s="34">
        <f>max(E36:E37)</f>
        <v>44681</v>
      </c>
      <c r="F35" s="35">
        <f>E35-D35+1</f>
        <v>2</v>
      </c>
      <c r="G35" s="36"/>
      <c r="H35" s="35">
        <f t="shared" si="3"/>
        <v>1</v>
      </c>
      <c r="I35" s="35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ht="15.75" customHeight="1">
      <c r="A36" s="53" t="str">
        <f t="shared" ref="A36:A37" si="18">IF(ISERROR(VALUE(SUBSTITUTE(OFFSET(A36,-1,0,1,1),".",""))),"0.1",IF(ISERROR(FIND("`",SUBSTITUTE(OFFSET(A36,-1,0,1,1),".","`",1))),OFFSET(A36,-1,0,1,1)&amp;".1",LEFT(OFFSET(A36,-1,0,1,1),FIND("`",SUBSTITUTE(OFFSET(A36,-1,0,1,1),".","`",1)))&amp;IF(ISERROR(FIND("`",SUBSTITUTE(OFFSET(A36,-1,0,1,1),".","`",2))),VALUE(RIGHT(OFFSET(A36,-1,0,1,1),LEN(OFFSET(A36,-1,0,1,1))-FIND("`",SUBSTITUTE(OFFSET(A36,-1,0,1,1),".","`",1))))+1,VALUE(MID(OFFSET(A36,-1,0,1,1),FIND("`",SUBSTITUTE(OFFSET(A36,-1,0,1,1),".","`",1))+1,(FIND("`",SUBSTITUTE(OFFSET(A36,-1,0,1,1),".","`",2))-FIND("`",SUBSTITUTE(OFFSET(A36,-1,0,1,1),".","`",1))-1)))+1)))</f>
        <v>6.1</v>
      </c>
      <c r="B36" s="50" t="s">
        <v>41</v>
      </c>
      <c r="C36" s="54" t="s">
        <v>16</v>
      </c>
      <c r="D36" s="55">
        <f>E34+1</f>
        <v>44680</v>
      </c>
      <c r="E36" s="56">
        <f t="shared" ref="E36:E37" si="19">D36+F36-1</f>
        <v>44680</v>
      </c>
      <c r="F36" s="57">
        <v>1.0</v>
      </c>
      <c r="G36" s="58">
        <v>0.0</v>
      </c>
      <c r="H36" s="59">
        <f t="shared" si="3"/>
        <v>1</v>
      </c>
      <c r="I36" s="59"/>
      <c r="J36" s="60"/>
      <c r="K36" s="60"/>
      <c r="L36" s="60"/>
      <c r="M36" s="60"/>
      <c r="N36" s="61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</row>
    <row r="37" ht="15.75" customHeight="1">
      <c r="A37" s="62" t="str">
        <f t="shared" si="18"/>
        <v>6.2</v>
      </c>
      <c r="B37" s="50" t="s">
        <v>42</v>
      </c>
      <c r="C37" s="63" t="s">
        <v>16</v>
      </c>
      <c r="D37" s="64">
        <f>E36+1</f>
        <v>44681</v>
      </c>
      <c r="E37" s="65">
        <f t="shared" si="19"/>
        <v>44681</v>
      </c>
      <c r="F37" s="66">
        <v>1.0</v>
      </c>
      <c r="G37" s="67">
        <v>0.0</v>
      </c>
      <c r="H37" s="68">
        <f t="shared" si="3"/>
        <v>0</v>
      </c>
      <c r="I37" s="68"/>
      <c r="J37" s="69"/>
      <c r="K37" s="69"/>
      <c r="L37" s="69"/>
      <c r="M37" s="69"/>
      <c r="N37" s="69"/>
      <c r="O37" s="70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</row>
    <row r="38" ht="15.75" customHeight="1">
      <c r="A38" s="48" t="str">
        <f>IF(ISERROR(VALUE(SUBSTITUTE(OFFSET(A38,-1,0,1,1),".",""))),"1",IF(ISERROR(FIND("`",SUBSTITUTE(OFFSET(A38,-1,0,1,1),".","`",1))),TEXT(VALUE(OFFSET(A38,-1,0,1,1))+1,"#"),TEXT(VALUE(LEFT(OFFSET(A38,-1,0,1,1),FIND("`",SUBSTITUTE(OFFSET(A38,-1,0,1,1),".","`",1))-1))+1,"#")))</f>
        <v>7</v>
      </c>
      <c r="B38" s="32" t="s">
        <v>43</v>
      </c>
      <c r="C38" s="49"/>
      <c r="D38" s="34">
        <f>min(D39:D40)</f>
        <v>44682</v>
      </c>
      <c r="E38" s="34">
        <f>max(E39:E43)</f>
        <v>44686</v>
      </c>
      <c r="F38" s="35">
        <f>E38-D38+1</f>
        <v>5</v>
      </c>
      <c r="G38" s="36"/>
      <c r="H38" s="35">
        <f t="shared" si="3"/>
        <v>4</v>
      </c>
      <c r="I38" s="35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ht="15.75" customHeight="1">
      <c r="A39" s="53" t="str">
        <f t="shared" ref="A39:A43" si="20">IF(ISERROR(VALUE(SUBSTITUTE(OFFSET(A39,-1,0,1,1),".",""))),"0.1",IF(ISERROR(FIND("`",SUBSTITUTE(OFFSET(A39,-1,0,1,1),".","`",1))),OFFSET(A39,-1,0,1,1)&amp;".1",LEFT(OFFSET(A39,-1,0,1,1),FIND("`",SUBSTITUTE(OFFSET(A39,-1,0,1,1),".","`",1)))&amp;IF(ISERROR(FIND("`",SUBSTITUTE(OFFSET(A39,-1,0,1,1),".","`",2))),VALUE(RIGHT(OFFSET(A39,-1,0,1,1),LEN(OFFSET(A39,-1,0,1,1))-FIND("`",SUBSTITUTE(OFFSET(A39,-1,0,1,1),".","`",1))))+1,VALUE(MID(OFFSET(A39,-1,0,1,1),FIND("`",SUBSTITUTE(OFFSET(A39,-1,0,1,1),".","`",1))+1,(FIND("`",SUBSTITUTE(OFFSET(A39,-1,0,1,1),".","`",2))-FIND("`",SUBSTITUTE(OFFSET(A39,-1,0,1,1),".","`",1))-1)))+1)))</f>
        <v>7.1</v>
      </c>
      <c r="B39" s="50" t="s">
        <v>44</v>
      </c>
      <c r="C39" s="54" t="s">
        <v>16</v>
      </c>
      <c r="D39" s="55">
        <f>E37+1</f>
        <v>44682</v>
      </c>
      <c r="E39" s="56">
        <f t="shared" ref="E39:E43" si="21">D39+F39-1</f>
        <v>44682</v>
      </c>
      <c r="F39" s="71">
        <v>1.0</v>
      </c>
      <c r="G39" s="58">
        <v>0.0</v>
      </c>
      <c r="H39" s="59">
        <f t="shared" si="3"/>
        <v>0</v>
      </c>
      <c r="I39" s="59"/>
      <c r="J39" s="60"/>
      <c r="K39" s="60"/>
      <c r="L39" s="60"/>
      <c r="M39" s="60"/>
      <c r="N39" s="61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</row>
    <row r="40" ht="15.75" customHeight="1">
      <c r="A40" s="62" t="str">
        <f t="shared" si="20"/>
        <v>7.2</v>
      </c>
      <c r="B40" s="50" t="s">
        <v>45</v>
      </c>
      <c r="C40" s="54" t="s">
        <v>16</v>
      </c>
      <c r="D40" s="64">
        <f t="shared" ref="D40:D43" si="22">E39+1</f>
        <v>44683</v>
      </c>
      <c r="E40" s="65">
        <f t="shared" si="21"/>
        <v>44683</v>
      </c>
      <c r="F40" s="66">
        <v>1.0</v>
      </c>
      <c r="G40" s="67">
        <v>0.0</v>
      </c>
      <c r="H40" s="68">
        <f t="shared" si="3"/>
        <v>1</v>
      </c>
      <c r="I40" s="68"/>
      <c r="J40" s="69"/>
      <c r="K40" s="69"/>
      <c r="L40" s="69"/>
      <c r="M40" s="69"/>
      <c r="N40" s="69"/>
      <c r="O40" s="70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</row>
    <row r="41" ht="15.75" customHeight="1">
      <c r="A41" s="62" t="str">
        <f t="shared" si="20"/>
        <v>7.3</v>
      </c>
      <c r="B41" s="50" t="s">
        <v>46</v>
      </c>
      <c r="C41" s="54" t="s">
        <v>16</v>
      </c>
      <c r="D41" s="64">
        <f t="shared" si="22"/>
        <v>44684</v>
      </c>
      <c r="E41" s="65">
        <f t="shared" si="21"/>
        <v>44684</v>
      </c>
      <c r="F41" s="66">
        <v>1.0</v>
      </c>
      <c r="G41" s="67">
        <v>0.0</v>
      </c>
      <c r="H41" s="68">
        <f t="shared" si="3"/>
        <v>1</v>
      </c>
      <c r="I41" s="68"/>
      <c r="J41" s="69"/>
      <c r="K41" s="69"/>
      <c r="L41" s="69"/>
      <c r="M41" s="69"/>
      <c r="N41" s="69"/>
      <c r="O41" s="70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</row>
    <row r="42" ht="15.75" customHeight="1">
      <c r="A42" s="62" t="str">
        <f t="shared" si="20"/>
        <v>7.4</v>
      </c>
      <c r="B42" s="50" t="s">
        <v>47</v>
      </c>
      <c r="C42" s="54" t="s">
        <v>16</v>
      </c>
      <c r="D42" s="64">
        <f t="shared" si="22"/>
        <v>44685</v>
      </c>
      <c r="E42" s="65">
        <f t="shared" si="21"/>
        <v>44685</v>
      </c>
      <c r="F42" s="66">
        <v>1.0</v>
      </c>
      <c r="G42" s="67">
        <v>0.0</v>
      </c>
      <c r="H42" s="68">
        <f t="shared" si="3"/>
        <v>1</v>
      </c>
      <c r="I42" s="68"/>
      <c r="J42" s="69"/>
      <c r="K42" s="69"/>
      <c r="L42" s="69"/>
      <c r="M42" s="69"/>
      <c r="N42" s="69"/>
      <c r="O42" s="70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</row>
    <row r="43" ht="15.75" customHeight="1">
      <c r="A43" s="62" t="str">
        <f t="shared" si="20"/>
        <v>7.5</v>
      </c>
      <c r="B43" s="50" t="s">
        <v>48</v>
      </c>
      <c r="C43" s="54" t="s">
        <v>16</v>
      </c>
      <c r="D43" s="64">
        <f t="shared" si="22"/>
        <v>44686</v>
      </c>
      <c r="E43" s="65">
        <f t="shared" si="21"/>
        <v>44686</v>
      </c>
      <c r="F43" s="66">
        <v>1.0</v>
      </c>
      <c r="G43" s="67">
        <v>0.0</v>
      </c>
      <c r="H43" s="68">
        <f t="shared" si="3"/>
        <v>1</v>
      </c>
      <c r="I43" s="68"/>
      <c r="J43" s="69"/>
      <c r="K43" s="69"/>
      <c r="L43" s="69"/>
      <c r="M43" s="69"/>
      <c r="N43" s="69"/>
      <c r="O43" s="70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</row>
    <row r="44" ht="15.75" customHeight="1">
      <c r="A44" s="48" t="str">
        <f>IF(ISERROR(VALUE(SUBSTITUTE(OFFSET(A44,-1,0,1,1),".",""))),"1",IF(ISERROR(FIND("`",SUBSTITUTE(OFFSET(A44,-1,0,1,1),".","`",1))),TEXT(VALUE(OFFSET(A44,-1,0,1,1))+1,"#"),TEXT(VALUE(LEFT(OFFSET(A44,-1,0,1,1),FIND("`",SUBSTITUTE(OFFSET(A44,-1,0,1,1),".","`",1))-1))+1,"#")))</f>
        <v>8</v>
      </c>
      <c r="B44" s="32" t="s">
        <v>49</v>
      </c>
      <c r="C44" s="49"/>
      <c r="D44" s="34">
        <f>min(D45:D46)</f>
        <v>44687</v>
      </c>
      <c r="E44" s="34">
        <f>max(E45:E46)</f>
        <v>44688</v>
      </c>
      <c r="F44" s="35">
        <f>E44-D44+1</f>
        <v>2</v>
      </c>
      <c r="G44" s="36"/>
      <c r="H44" s="35">
        <f t="shared" si="3"/>
        <v>1</v>
      </c>
      <c r="I44" s="35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ht="15.75" customHeight="1">
      <c r="A45" s="38" t="str">
        <f t="shared" ref="A45:A48" si="23">IF(ISERROR(VALUE(SUBSTITUTE(OFFSET(A45,-1,0,1,1),".",""))),"0.1",IF(ISERROR(FIND("`",SUBSTITUTE(OFFSET(A45,-1,0,1,1),".","`",1))),OFFSET(A45,-1,0,1,1)&amp;".1",LEFT(OFFSET(A45,-1,0,1,1),FIND("`",SUBSTITUTE(OFFSET(A45,-1,0,1,1),".","`",1)))&amp;IF(ISERROR(FIND("`",SUBSTITUTE(OFFSET(A45,-1,0,1,1),".","`",2))),VALUE(RIGHT(OFFSET(A45,-1,0,1,1),LEN(OFFSET(A45,-1,0,1,1))-FIND("`",SUBSTITUTE(OFFSET(A45,-1,0,1,1),".","`",1))))+1,VALUE(MID(OFFSET(A45,-1,0,1,1),FIND("`",SUBSTITUTE(OFFSET(A45,-1,0,1,1),".","`",1))+1,(FIND("`",SUBSTITUTE(OFFSET(A45,-1,0,1,1),".","`",2))-FIND("`",SUBSTITUTE(OFFSET(A45,-1,0,1,1),".","`",1))-1)))+1)))</f>
        <v>8.1</v>
      </c>
      <c r="B45" s="52" t="s">
        <v>50</v>
      </c>
      <c r="C45" s="40" t="s">
        <v>16</v>
      </c>
      <c r="D45" s="41">
        <f>E43+1</f>
        <v>44687</v>
      </c>
      <c r="E45" s="42">
        <f t="shared" ref="E45:E48" si="24">D45+F45-1</f>
        <v>44687</v>
      </c>
      <c r="F45" s="51">
        <v>1.0</v>
      </c>
      <c r="G45" s="44">
        <v>0.0</v>
      </c>
      <c r="H45" s="45">
        <f t="shared" si="3"/>
        <v>1</v>
      </c>
      <c r="I45" s="45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</row>
    <row r="46" ht="15.75" customHeight="1">
      <c r="A46" s="38" t="str">
        <f t="shared" si="23"/>
        <v>8.2</v>
      </c>
      <c r="B46" s="52" t="s">
        <v>51</v>
      </c>
      <c r="C46" s="40" t="s">
        <v>16</v>
      </c>
      <c r="D46" s="41">
        <f t="shared" ref="D46:D48" si="25">E45+1</f>
        <v>44688</v>
      </c>
      <c r="E46" s="42">
        <f t="shared" si="24"/>
        <v>44688</v>
      </c>
      <c r="F46" s="51">
        <v>1.0</v>
      </c>
      <c r="G46" s="44">
        <v>0.0</v>
      </c>
      <c r="H46" s="45">
        <f t="shared" si="3"/>
        <v>0</v>
      </c>
      <c r="I46" s="45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</row>
    <row r="47" ht="15.75" customHeight="1">
      <c r="A47" s="38" t="str">
        <f t="shared" si="23"/>
        <v>8.3</v>
      </c>
      <c r="B47" s="52" t="s">
        <v>52</v>
      </c>
      <c r="C47" s="40" t="s">
        <v>16</v>
      </c>
      <c r="D47" s="41">
        <f t="shared" si="25"/>
        <v>44689</v>
      </c>
      <c r="E47" s="42">
        <f t="shared" si="24"/>
        <v>44689</v>
      </c>
      <c r="F47" s="51">
        <v>1.0</v>
      </c>
      <c r="G47" s="44">
        <v>0.0</v>
      </c>
      <c r="H47" s="45">
        <f t="shared" si="3"/>
        <v>0</v>
      </c>
      <c r="I47" s="45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</row>
    <row r="48" ht="15.75" customHeight="1">
      <c r="A48" s="38" t="str">
        <f t="shared" si="23"/>
        <v>8.4</v>
      </c>
      <c r="B48" s="52" t="s">
        <v>53</v>
      </c>
      <c r="C48" s="40" t="s">
        <v>16</v>
      </c>
      <c r="D48" s="41">
        <f t="shared" si="25"/>
        <v>44690</v>
      </c>
      <c r="E48" s="42">
        <f t="shared" si="24"/>
        <v>44690</v>
      </c>
      <c r="F48" s="51">
        <v>1.0</v>
      </c>
      <c r="G48" s="44">
        <v>0.0</v>
      </c>
      <c r="H48" s="45">
        <f t="shared" si="3"/>
        <v>1</v>
      </c>
      <c r="I48" s="45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</row>
    <row r="49" ht="15.75" customHeight="1">
      <c r="A49" s="48" t="str">
        <f>IF(ISERROR(VALUE(SUBSTITUTE(OFFSET(A49,-1,0,1,1),".",""))),"1",IF(ISERROR(FIND("`",SUBSTITUTE(OFFSET(A49,-1,0,1,1),".","`",1))),TEXT(VALUE(OFFSET(A49,-1,0,1,1))+1,"#"),TEXT(VALUE(LEFT(OFFSET(A49,-1,0,1,1),FIND("`",SUBSTITUTE(OFFSET(A49,-1,0,1,1),".","`",1))-1))+1,"#")))</f>
        <v>9</v>
      </c>
      <c r="B49" s="32" t="s">
        <v>54</v>
      </c>
      <c r="C49" s="49"/>
      <c r="D49" s="34">
        <f>min(D50:D51)</f>
        <v>44689</v>
      </c>
      <c r="E49" s="34">
        <f>max(E50:E51)</f>
        <v>44690</v>
      </c>
      <c r="F49" s="35">
        <f>E49-D49+1</f>
        <v>2</v>
      </c>
      <c r="G49" s="36"/>
      <c r="H49" s="35">
        <f t="shared" si="3"/>
        <v>1</v>
      </c>
      <c r="I49" s="35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ht="15.75" customHeight="1">
      <c r="A50" s="38" t="str">
        <f t="shared" ref="A50:A51" si="26">IF(ISERROR(VALUE(SUBSTITUTE(OFFSET(A50,-1,0,1,1),".",""))),"0.1",IF(ISERROR(FIND("`",SUBSTITUTE(OFFSET(A50,-1,0,1,1),".","`",1))),OFFSET(A50,-1,0,1,1)&amp;".1",LEFT(OFFSET(A50,-1,0,1,1),FIND("`",SUBSTITUTE(OFFSET(A50,-1,0,1,1),".","`",1)))&amp;IF(ISERROR(FIND("`",SUBSTITUTE(OFFSET(A50,-1,0,1,1),".","`",2))),VALUE(RIGHT(OFFSET(A50,-1,0,1,1),LEN(OFFSET(A50,-1,0,1,1))-FIND("`",SUBSTITUTE(OFFSET(A50,-1,0,1,1),".","`",1))))+1,VALUE(MID(OFFSET(A50,-1,0,1,1),FIND("`",SUBSTITUTE(OFFSET(A50,-1,0,1,1),".","`",1))+1,(FIND("`",SUBSTITUTE(OFFSET(A50,-1,0,1,1),".","`",2))-FIND("`",SUBSTITUTE(OFFSET(A50,-1,0,1,1),".","`",1))-1)))+1)))</f>
        <v>9.1</v>
      </c>
      <c r="B50" s="50" t="s">
        <v>55</v>
      </c>
      <c r="C50" s="40" t="s">
        <v>16</v>
      </c>
      <c r="D50" s="41">
        <f>E46+1</f>
        <v>44689</v>
      </c>
      <c r="E50" s="42">
        <f t="shared" ref="E50:E51" si="27">D50+F50-1</f>
        <v>44689</v>
      </c>
      <c r="F50" s="51">
        <v>1.0</v>
      </c>
      <c r="G50" s="44">
        <v>0.0</v>
      </c>
      <c r="H50" s="45">
        <f t="shared" si="3"/>
        <v>0</v>
      </c>
      <c r="I50" s="45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</row>
    <row r="51" ht="15.75" customHeight="1">
      <c r="A51" s="38" t="str">
        <f t="shared" si="26"/>
        <v>9.2</v>
      </c>
      <c r="B51" s="50" t="s">
        <v>56</v>
      </c>
      <c r="C51" s="40" t="s">
        <v>16</v>
      </c>
      <c r="D51" s="41">
        <f>E50+1</f>
        <v>44690</v>
      </c>
      <c r="E51" s="42">
        <f t="shared" si="27"/>
        <v>44690</v>
      </c>
      <c r="F51" s="51">
        <v>1.0</v>
      </c>
      <c r="G51" s="44">
        <v>0.0</v>
      </c>
      <c r="H51" s="45">
        <f t="shared" si="3"/>
        <v>1</v>
      </c>
      <c r="I51" s="45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22">
    <mergeCell ref="AE4:AK4"/>
    <mergeCell ref="AL4:AR4"/>
    <mergeCell ref="AS4:AY4"/>
    <mergeCell ref="AZ4:BF4"/>
    <mergeCell ref="BG4:BM4"/>
    <mergeCell ref="J1:P1"/>
    <mergeCell ref="B4:C4"/>
    <mergeCell ref="D4:E4"/>
    <mergeCell ref="F4:G4"/>
    <mergeCell ref="J4:P4"/>
    <mergeCell ref="Q4:W4"/>
    <mergeCell ref="X4:AD4"/>
    <mergeCell ref="AS5:AY5"/>
    <mergeCell ref="AZ5:BF5"/>
    <mergeCell ref="BG5:BM5"/>
    <mergeCell ref="B5:C5"/>
    <mergeCell ref="D5:E5"/>
    <mergeCell ref="J5:P5"/>
    <mergeCell ref="Q5:W5"/>
    <mergeCell ref="X5:AD5"/>
    <mergeCell ref="AE5:AK5"/>
    <mergeCell ref="AL5:AR5"/>
  </mergeCells>
  <conditionalFormatting sqref="J6:BM7">
    <cfRule type="expression" dxfId="0" priority="1">
      <formula>J$6=TODAY()</formula>
    </cfRule>
  </conditionalFormatting>
  <conditionalFormatting sqref="J8:BM51">
    <cfRule type="expression" dxfId="1" priority="2">
      <formula>AND(J$6&gt;=$D8,J$6&lt;$D8+ROUNDDOWN($G8*($E8-$D8+1),0))</formula>
    </cfRule>
  </conditionalFormatting>
  <conditionalFormatting sqref="J8:BM51">
    <cfRule type="expression" dxfId="2" priority="3">
      <formula>AND(J$6&gt;=$D8,J$6&lt;=$E8)</formula>
    </cfRule>
  </conditionalFormatting>
  <conditionalFormatting sqref="G7">
    <cfRule type="containsText" dxfId="3" priority="4" operator="containsText" text="Vertex42">
      <formula>NOT(ISERROR(SEARCH(("Vertex42"),(G7))))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9.71"/>
    <col customWidth="1" min="2" max="6" width="14.43"/>
  </cols>
  <sheetData>
    <row r="1" ht="15.75" customHeight="1">
      <c r="A1" s="72" t="s">
        <v>57</v>
      </c>
    </row>
    <row r="2" ht="15.75" customHeight="1">
      <c r="A2" s="73" t="s">
        <v>58</v>
      </c>
    </row>
    <row r="3" ht="15.75" customHeight="1">
      <c r="A3" s="73" t="s">
        <v>59</v>
      </c>
    </row>
    <row r="4" ht="15.75" customHeight="1">
      <c r="A4" s="74" t="s">
        <v>60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4"/>
  </hyperlinks>
  <drawing r:id="rId2"/>
</worksheet>
</file>