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/>
  <mc:AlternateContent xmlns:mc="http://schemas.openxmlformats.org/markup-compatibility/2006">
    <mc:Choice Requires="x15">
      <x15ac:absPath xmlns:x15ac="http://schemas.microsoft.com/office/spreadsheetml/2010/11/ac" url="C:\Users\green\Desktop\Github\Daily\Network Documentation\"/>
    </mc:Choice>
  </mc:AlternateContent>
  <xr:revisionPtr revIDLastSave="0" documentId="13_ncr:1_{2DFBF6C2-36D4-408E-9209-C37ABE62ED07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Sheet1" sheetId="1" r:id="rId1"/>
    <sheet name="Sheet7" sheetId="8" r:id="rId2"/>
    <sheet name="Sheet2" sheetId="3" r:id="rId3"/>
    <sheet name="Detail breakdown" sheetId="4" r:id="rId4"/>
    <sheet name="Sheet3" sheetId="9" r:id="rId5"/>
    <sheet name="192.16" sheetId="11" r:id="rId6"/>
    <sheet name="172.16" sheetId="10" r:id="rId7"/>
  </sheet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1" l="1"/>
  <c r="L5" i="11" s="1"/>
  <c r="U120" i="10"/>
  <c r="T120" i="10"/>
  <c r="U119" i="10"/>
  <c r="T119" i="10"/>
  <c r="U118" i="10"/>
  <c r="T118" i="10"/>
  <c r="U117" i="10"/>
  <c r="T117" i="10"/>
  <c r="U116" i="10"/>
  <c r="U115" i="10"/>
  <c r="U114" i="10"/>
  <c r="U113" i="10"/>
  <c r="U112" i="10"/>
  <c r="U111" i="10"/>
  <c r="U110" i="10"/>
  <c r="U109" i="10"/>
  <c r="U108" i="10"/>
  <c r="U107" i="10"/>
  <c r="U106" i="10"/>
  <c r="U105" i="10"/>
  <c r="U104" i="10"/>
  <c r="U103" i="10"/>
  <c r="U102" i="10"/>
  <c r="U101" i="10"/>
  <c r="U100" i="10"/>
  <c r="U99" i="10"/>
  <c r="U98" i="10"/>
  <c r="U97" i="10"/>
  <c r="U96" i="10"/>
  <c r="U95" i="10"/>
  <c r="U94" i="10"/>
  <c r="U93" i="10"/>
  <c r="U92" i="10"/>
  <c r="U91" i="10"/>
  <c r="U90" i="10"/>
  <c r="U89" i="10"/>
  <c r="U88" i="10"/>
  <c r="U87" i="10"/>
  <c r="U86" i="10"/>
  <c r="U85" i="10"/>
  <c r="U84" i="10"/>
  <c r="U83" i="10"/>
  <c r="U82" i="10"/>
  <c r="U81" i="10"/>
  <c r="U80" i="10"/>
  <c r="U79" i="10"/>
  <c r="U78" i="10"/>
  <c r="U77" i="10"/>
  <c r="U76" i="10"/>
  <c r="U75" i="10"/>
  <c r="U74" i="10"/>
  <c r="U73" i="10"/>
  <c r="U72" i="10"/>
  <c r="U7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T67" i="10"/>
  <c r="T68" i="10"/>
  <c r="T69" i="10" s="1"/>
  <c r="T70" i="10" s="1"/>
  <c r="U21" i="10"/>
  <c r="U14" i="10"/>
  <c r="U13" i="10"/>
  <c r="G10" i="10"/>
  <c r="G11" i="10"/>
  <c r="G1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I12" i="10"/>
  <c r="H12" i="10"/>
  <c r="I11" i="10"/>
  <c r="H11" i="10"/>
  <c r="I10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H10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U20" i="10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K26" i="11" s="1"/>
  <c r="G27" i="11"/>
  <c r="G28" i="11"/>
  <c r="G29" i="11"/>
  <c r="G30" i="11"/>
  <c r="G31" i="11"/>
  <c r="G32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K27" i="11"/>
  <c r="K28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K10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R43" i="11"/>
  <c r="R44" i="11"/>
  <c r="R45" i="11"/>
  <c r="R46" i="11"/>
  <c r="R47" i="11"/>
  <c r="R48" i="11"/>
  <c r="R49" i="11"/>
  <c r="R50" i="11"/>
  <c r="R51" i="11"/>
  <c r="R52" i="11"/>
  <c r="R53" i="11"/>
  <c r="R54" i="11"/>
  <c r="R55" i="11"/>
  <c r="R56" i="11"/>
  <c r="R57" i="11"/>
  <c r="R58" i="11"/>
  <c r="R59" i="11"/>
  <c r="R60" i="11"/>
  <c r="R61" i="11"/>
  <c r="R62" i="11"/>
  <c r="R63" i="11"/>
  <c r="R64" i="11"/>
  <c r="R65" i="11"/>
  <c r="R66" i="11"/>
  <c r="R67" i="11"/>
  <c r="R68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9" i="11"/>
  <c r="R17" i="11"/>
  <c r="R16" i="11"/>
  <c r="F10" i="10"/>
  <c r="F11" i="10"/>
  <c r="F12" i="10"/>
  <c r="U18" i="10"/>
  <c r="U19" i="10"/>
  <c r="R15" i="11"/>
  <c r="R14" i="11"/>
  <c r="R13" i="11"/>
  <c r="R12" i="11"/>
  <c r="R11" i="11"/>
  <c r="R10" i="11"/>
  <c r="J11" i="11"/>
  <c r="U17" i="10"/>
  <c r="U16" i="10"/>
  <c r="U15" i="10"/>
  <c r="U11" i="10"/>
  <c r="U12" i="10"/>
  <c r="U10" i="10"/>
  <c r="B4" i="9"/>
  <c r="D22" i="3" a="1"/>
  <c r="D22" i="3" s="1"/>
  <c r="D21" i="3" a="1"/>
  <c r="D21" i="3" s="1"/>
  <c r="D20" i="3" a="1"/>
  <c r="D20" i="3" s="1"/>
  <c r="D19" i="3" a="1"/>
  <c r="D19" i="3" s="1"/>
  <c r="D18" i="3" a="1"/>
  <c r="D18" i="3" s="1"/>
  <c r="D15" i="3" a="1"/>
  <c r="D15" i="3" s="1"/>
  <c r="D5" i="3" a="1"/>
  <c r="D5" i="3" s="1"/>
  <c r="D8" i="3" a="1"/>
  <c r="D8" i="3" s="1"/>
  <c r="B45" i="4"/>
  <c r="D45" i="4" s="1"/>
  <c r="D44" i="4"/>
  <c r="D43" i="4"/>
  <c r="D42" i="4"/>
  <c r="B42" i="4"/>
  <c r="B41" i="4"/>
  <c r="D41" i="4" s="1"/>
  <c r="D40" i="4"/>
  <c r="B40" i="4"/>
  <c r="D39" i="4"/>
  <c r="D38" i="4"/>
  <c r="D37" i="4"/>
  <c r="D36" i="4"/>
  <c r="D35" i="4"/>
  <c r="D33" i="4"/>
  <c r="D34" i="4"/>
  <c r="B34" i="4"/>
  <c r="B31" i="4"/>
  <c r="B30" i="4"/>
  <c r="B29" i="4"/>
  <c r="B23" i="4"/>
  <c r="D21" i="4"/>
  <c r="D22" i="4"/>
  <c r="K10" i="10" l="1"/>
  <c r="L10" i="10" s="1"/>
  <c r="K11" i="10"/>
  <c r="K30" i="11"/>
  <c r="K32" i="11"/>
  <c r="K31" i="11"/>
  <c r="K11" i="11"/>
  <c r="L11" i="11" s="1"/>
  <c r="K12" i="10"/>
  <c r="L12" i="10" s="1"/>
  <c r="D13" i="4"/>
  <c r="D28" i="4"/>
  <c r="D27" i="4"/>
  <c r="D26" i="4"/>
  <c r="D24" i="4"/>
  <c r="D17" i="4"/>
  <c r="D16" i="4"/>
  <c r="D15" i="4"/>
  <c r="D14" i="4"/>
  <c r="D8" i="4"/>
  <c r="D7" i="4"/>
  <c r="D6" i="4"/>
  <c r="D5" i="4"/>
  <c r="D25" i="4"/>
  <c r="D32" i="4"/>
  <c r="D31" i="4"/>
  <c r="D30" i="4"/>
  <c r="D29" i="4"/>
  <c r="D23" i="4"/>
  <c r="B12" i="4"/>
  <c r="D12" i="4" s="1"/>
  <c r="B20" i="4"/>
  <c r="D20" i="4" s="1"/>
  <c r="B19" i="4"/>
  <c r="D19" i="4" s="1"/>
  <c r="B18" i="4"/>
  <c r="D18" i="4" s="1"/>
  <c r="C10" i="3" a="1"/>
  <c r="C10" i="3" s="1"/>
  <c r="C8" i="3" a="1"/>
  <c r="C8" i="3" s="1"/>
  <c r="C7" i="3" a="1"/>
  <c r="C7" i="3" s="1"/>
  <c r="L6" i="10" l="1"/>
  <c r="L5" i="10" s="1"/>
  <c r="L11" i="10"/>
  <c r="B11" i="4"/>
  <c r="D11" i="4" s="1"/>
  <c r="B10" i="4"/>
  <c r="D10" i="4" s="1"/>
  <c r="B9" i="4"/>
  <c r="H18" i="1"/>
  <c r="I18" i="1" s="1"/>
  <c r="J18" i="1" s="1"/>
  <c r="L7" i="1"/>
  <c r="L11" i="1"/>
  <c r="L9" i="1"/>
  <c r="L6" i="1"/>
  <c r="L4" i="1"/>
  <c r="D9" i="4" l="1"/>
  <c r="D6" i="3" a="1"/>
  <c r="D6" i="3" s="1"/>
  <c r="D17" i="3" a="1"/>
  <c r="D17" i="3" s="1"/>
  <c r="D13" i="3" a="1"/>
  <c r="D13" i="3" s="1"/>
  <c r="D9" i="3" a="1"/>
  <c r="D9" i="3" s="1"/>
  <c r="D16" i="3" a="1"/>
  <c r="D16" i="3" s="1"/>
  <c r="D12" i="3" a="1"/>
  <c r="D12" i="3" s="1"/>
  <c r="D11" i="3" a="1"/>
  <c r="D11" i="3" s="1"/>
  <c r="D7" i="3" a="1"/>
  <c r="D7" i="3" s="1"/>
  <c r="D14" i="3" a="1"/>
  <c r="D14" i="3" s="1"/>
  <c r="D10" i="3" a="1"/>
  <c r="D10" i="3" s="1"/>
  <c r="C22" i="3" a="1"/>
  <c r="C22" i="3" s="1"/>
  <c r="C18" i="3" a="1"/>
  <c r="C18" i="3" s="1"/>
  <c r="C14" i="3" a="1"/>
  <c r="C14" i="3" s="1"/>
  <c r="C6" i="3" a="1"/>
  <c r="C6" i="3" s="1"/>
  <c r="C11" i="3" a="1"/>
  <c r="C11" i="3" s="1"/>
  <c r="C21" i="3" a="1"/>
  <c r="C21" i="3" s="1"/>
  <c r="C17" i="3" a="1"/>
  <c r="C17" i="3" s="1"/>
  <c r="C13" i="3" a="1"/>
  <c r="C13" i="3" s="1"/>
  <c r="C9" i="3" a="1"/>
  <c r="C9" i="3" s="1"/>
  <c r="C5" i="3" a="1"/>
  <c r="C5" i="3" s="1"/>
  <c r="C15" i="3" a="1"/>
  <c r="C15" i="3" s="1"/>
  <c r="C20" i="3" a="1"/>
  <c r="C20" i="3" s="1"/>
  <c r="C16" i="3" a="1"/>
  <c r="C16" i="3" s="1"/>
  <c r="C12" i="3" a="1"/>
  <c r="C12" i="3" s="1"/>
  <c r="C19" i="3" a="1"/>
  <c r="C19" i="3" s="1"/>
  <c r="J43" i="10" l="1"/>
  <c r="J44" i="10" l="1"/>
  <c r="J45" i="10" l="1"/>
  <c r="J46" i="10" l="1"/>
  <c r="J47" i="10" l="1"/>
  <c r="J48" i="10" l="1"/>
  <c r="J49" i="10" l="1"/>
  <c r="J50" i="10" l="1"/>
  <c r="J51" i="10" l="1"/>
  <c r="J52" i="10" l="1"/>
  <c r="J53" i="10" l="1"/>
  <c r="J54" i="10" l="1"/>
  <c r="J55" i="10" l="1"/>
  <c r="J56" i="10" l="1"/>
  <c r="J57" i="10" l="1"/>
  <c r="J58" i="10" l="1"/>
  <c r="J59" i="10" l="1"/>
  <c r="J60" i="10" l="1"/>
  <c r="J61" i="10" l="1"/>
  <c r="J62" i="10" l="1"/>
  <c r="J63" i="10" l="1"/>
  <c r="J64" i="10" l="1"/>
  <c r="J65" i="10" l="1"/>
  <c r="J66" i="10" l="1"/>
  <c r="J67" i="10" l="1"/>
  <c r="J68" i="10" l="1"/>
  <c r="J69" i="10" l="1"/>
  <c r="J70" i="10" l="1"/>
  <c r="J71" i="10" l="1"/>
  <c r="J72" i="10" l="1"/>
  <c r="J73" i="10" l="1"/>
  <c r="J74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<sst xmlns="http://schemas.openxmlformats.org/spreadsheetml/2006/main" count="303" uniqueCount="90">
  <si>
    <t>RUN A WEBSITE COST</t>
  </si>
  <si>
    <t>WORDPRESS</t>
  </si>
  <si>
    <t>AWS</t>
  </si>
  <si>
    <t>GOOGLE CLOUD</t>
  </si>
  <si>
    <t>GODADDY</t>
  </si>
  <si>
    <t>DOMAIN</t>
  </si>
  <si>
    <t>HOSTING</t>
  </si>
  <si>
    <t>ROUTING</t>
  </si>
  <si>
    <t>FOR ONE YEAR</t>
  </si>
  <si>
    <t>TOTAL</t>
  </si>
  <si>
    <t>&lt;-- Run at S3  - static website</t>
  </si>
  <si>
    <t>DNS</t>
  </si>
  <si>
    <t>EC2 instance + DNS route 53</t>
  </si>
  <si>
    <t>Quantity</t>
  </si>
  <si>
    <t>Task</t>
  </si>
  <si>
    <t>VMWARE-VBT</t>
  </si>
  <si>
    <t>DATE</t>
  </si>
  <si>
    <t>START</t>
  </si>
  <si>
    <t>END</t>
  </si>
  <si>
    <t>Row Labels</t>
  </si>
  <si>
    <t>(blank)</t>
  </si>
  <si>
    <t>Grand Total</t>
  </si>
  <si>
    <t>Run</t>
  </si>
  <si>
    <t>Excel</t>
  </si>
  <si>
    <t>Time</t>
  </si>
  <si>
    <t>Count of Time</t>
  </si>
  <si>
    <t>Jorge</t>
  </si>
  <si>
    <t>MAIN</t>
  </si>
  <si>
    <t>VBT</t>
  </si>
  <si>
    <t>NETWORK DOCUMENTATION</t>
  </si>
  <si>
    <t>Deadline</t>
  </si>
  <si>
    <t>Today</t>
  </si>
  <si>
    <t>Days left</t>
  </si>
  <si>
    <t>on 60 Days</t>
  </si>
  <si>
    <t>On 50 Days</t>
  </si>
  <si>
    <t>on 30 Days</t>
  </si>
  <si>
    <t>Target Acheivement</t>
  </si>
  <si>
    <t>Address:</t>
  </si>
  <si>
    <t>172.16.0.0/16</t>
  </si>
  <si>
    <t xml:space="preserve">Netmask: </t>
  </si>
  <si>
    <t>255.255.0.0</t>
  </si>
  <si>
    <t xml:space="preserve">Broadcast: </t>
  </si>
  <si>
    <t>172.16.255.255</t>
  </si>
  <si>
    <t>usable address:</t>
  </si>
  <si>
    <t>In total usage address:</t>
  </si>
  <si>
    <t>Used address:</t>
  </si>
  <si>
    <t>192.168.1.0/24</t>
  </si>
  <si>
    <t>255.255.255.0</t>
  </si>
  <si>
    <t>192.168.1.255</t>
  </si>
  <si>
    <t>Device</t>
  </si>
  <si>
    <t>Port</t>
  </si>
  <si>
    <t>R1</t>
  </si>
  <si>
    <t>Port channel 1</t>
  </si>
  <si>
    <t>IP address</t>
  </si>
  <si>
    <t>SW1</t>
  </si>
  <si>
    <t>VLAN 1</t>
  </si>
  <si>
    <t>PC0</t>
  </si>
  <si>
    <t>PC1</t>
  </si>
  <si>
    <t>Method</t>
  </si>
  <si>
    <t>DHCP</t>
  </si>
  <si>
    <t>Static</t>
  </si>
  <si>
    <t>PC3</t>
  </si>
  <si>
    <t>Network</t>
  </si>
  <si>
    <t>VLAN 10</t>
  </si>
  <si>
    <t>VLAN 20</t>
  </si>
  <si>
    <t>/23</t>
  </si>
  <si>
    <t>Column1</t>
  </si>
  <si>
    <t>Column8</t>
  </si>
  <si>
    <t>Networking</t>
  </si>
  <si>
    <t>Reserved</t>
  </si>
  <si>
    <t>Subnet</t>
  </si>
  <si>
    <t>VLAN</t>
  </si>
  <si>
    <t>MGM</t>
  </si>
  <si>
    <t>PC2</t>
  </si>
  <si>
    <t>Laptop0</t>
  </si>
  <si>
    <t>Laptop1</t>
  </si>
  <si>
    <t>Total</t>
  </si>
  <si>
    <t>Reserve</t>
  </si>
  <si>
    <t>static</t>
  </si>
  <si>
    <t>R2</t>
  </si>
  <si>
    <t>.10</t>
  </si>
  <si>
    <t>.20</t>
  </si>
  <si>
    <t>Laptop3</t>
  </si>
  <si>
    <t>Laptop2</t>
  </si>
  <si>
    <t>Laptop4</t>
  </si>
  <si>
    <t>Laptop5</t>
  </si>
  <si>
    <t>PC4</t>
  </si>
  <si>
    <t>Set one Row Equal to /16</t>
  </si>
  <si>
    <t>VLAN10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</si>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</sst>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43" fontId="0" fillId="0" borderId="0" xfId="1" applyFont="1"/>
    <xf numFmtId="43" fontId="2" fillId="0" borderId="0" xfId="0" applyNumberFormat="1" applyFont="1"/>
    <xf numFmtId="16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0" xfId="1" applyNumberFormat="1" applyFont="1" applyAlignment="1">
      <alignment horizontal="left" indent="2"/>
    </xf>
    <xf numFmtId="164" fontId="0" fillId="0" borderId="0" xfId="1" applyNumberFormat="1" applyFont="1"/>
    <xf numFmtId="164" fontId="0" fillId="0" borderId="0" xfId="0" applyNumberFormat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0" xfId="0" quotePrefix="1" applyFont="1"/>
    <xf numFmtId="164" fontId="0" fillId="0" borderId="10" xfId="0" applyNumberFormat="1" applyBorder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164" fontId="0" fillId="0" borderId="0" xfId="0" applyNumberFormat="1" applyBorder="1" applyAlignment="1">
      <alignment horizontal="right"/>
    </xf>
    <xf numFmtId="164" fontId="2" fillId="0" borderId="0" xfId="0" quotePrefix="1" applyNumberFormat="1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5" fillId="0" borderId="0" xfId="0" quotePrefix="1" applyFont="1" applyAlignment="1">
      <alignment horizontal="left" wrapText="1"/>
    </xf>
    <xf numFmtId="0" fontId="4" fillId="0" borderId="0" xfId="0" quotePrefix="1" applyFont="1" applyAlignment="1">
      <alignment wrapText="1"/>
    </xf>
    <xf numFmtId="0" fontId="4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2" fillId="0" borderId="10" xfId="0" applyNumberFormat="1" applyFont="1" applyBorder="1" applyAlignment="1">
      <alignment horizontal="right"/>
    </xf>
    <xf numFmtId="0" fontId="5" fillId="0" borderId="0" xfId="0" applyFont="1" applyAlignment="1">
      <alignment horizontal="left" wrapText="1"/>
    </xf>
  </cellXfs>
  <cellStyles count="2">
    <cellStyle name="Comma" xfId="1" builtinId="3"/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0" formatCode="General"/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vertical="bottom" textRotation="0" wrapText="1" justifyLastLine="0" shrinkToFit="0" readingOrder="0"/>
    </dxf>
    <dxf>
      <numFmt numFmtId="164" formatCode="_-* #,##0_-;\-* #,##0_-;_-* &quot;-&quot;??_-;_-@_-"/>
    </dxf>
    <dxf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W" refreshedDate="44378.421708217589" createdVersion="7" refreshedVersion="7" minRefreshableVersion="3" recordCount="19" xr:uid="{E199EBDB-7A2D-4099-94D6-F41BDBC5CBB1}">
  <cacheSource type="worksheet">
    <worksheetSource ref="B4:D23" sheet="Sheet2"/>
  </cacheSource>
  <cacheFields count="3">
    <cacheField name="Time" numFmtId="0">
      <sharedItems containsNonDate="0" containsDate="1" containsString="0" containsBlank="1" minDate="1899-12-30T07:00:00" maxDate="1900-01-01T00:00:00"/>
    </cacheField>
    <cacheField name="30-Jun" numFmtId="0">
      <sharedItems containsBlank="1" containsMixedTypes="1" containsNumber="1" containsInteger="1" minValue="0" maxValue="0" count="5">
        <n v="0"/>
        <s v="Excel"/>
        <s v="VMWARE-VBT"/>
        <s v="AWS"/>
        <m/>
      </sharedItems>
    </cacheField>
    <cacheField name="01-Jul" numFmtId="0">
      <sharedItems containsBlank="1"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d v="1899-12-30T07:00:00"/>
    <x v="0"/>
    <e v="#N/A"/>
  </r>
  <r>
    <d v="1899-12-30T08:00:00"/>
    <x v="0"/>
    <s v="Run"/>
  </r>
  <r>
    <d v="1899-12-30T09:00:00"/>
    <x v="1"/>
    <s v="Run"/>
  </r>
  <r>
    <d v="1899-12-30T10:00:00"/>
    <x v="2"/>
    <s v="AWS"/>
  </r>
  <r>
    <d v="1899-12-30T11:00:00"/>
    <x v="0"/>
    <n v="0"/>
  </r>
  <r>
    <d v="1899-12-30T12:00:00"/>
    <x v="0"/>
    <n v="0"/>
  </r>
  <r>
    <d v="1899-12-30T13:00:00"/>
    <x v="0"/>
    <n v="0"/>
  </r>
  <r>
    <d v="1899-12-30T14:00:00"/>
    <x v="0"/>
    <n v="0"/>
  </r>
  <r>
    <d v="1899-12-30T15:00:00"/>
    <x v="3"/>
    <n v="0"/>
  </r>
  <r>
    <d v="1899-12-30T16:00:00"/>
    <x v="3"/>
    <n v="0"/>
  </r>
  <r>
    <d v="1899-12-30T17:00:00"/>
    <x v="0"/>
    <e v="#N/A"/>
  </r>
  <r>
    <d v="1899-12-30T18:00:00"/>
    <x v="0"/>
    <e v="#N/A"/>
  </r>
  <r>
    <d v="1899-12-30T19:00:00"/>
    <x v="0"/>
    <e v="#N/A"/>
  </r>
  <r>
    <d v="1899-12-30T20:00:00"/>
    <x v="0"/>
    <e v="#N/A"/>
  </r>
  <r>
    <d v="1899-12-30T21:00:00"/>
    <x v="0"/>
    <e v="#N/A"/>
  </r>
  <r>
    <d v="1899-12-30T22:00:00"/>
    <x v="0"/>
    <e v="#N/A"/>
  </r>
  <r>
    <d v="1899-12-30T23:00:00"/>
    <x v="0"/>
    <e v="#N/A"/>
  </r>
  <r>
    <d v="1899-12-31T00:00:00"/>
    <x v="0"/>
    <e v="#N/A"/>
  </r>
  <r>
    <m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48585E-D73F-4F8A-B733-998238B18E04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9" firstHeaderRow="1" firstDataRow="1" firstDataCol="1"/>
  <pivotFields count="3">
    <pivotField dataField="1" showAll="0"/>
    <pivotField axis="axisRow" showAll="0">
      <items count="6">
        <item x="0"/>
        <item x="1"/>
        <item x="2"/>
        <item x="4"/>
        <item x="3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i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29AF7-2FB6-40EA-9868-370CCDCE25F0}" name="Table1" displayName="Table1" ref="F9:L32" totalsRowShown="0" headerRowDxfId="0">
  <autoFilter ref="F9:L32" xr:uid="{23A29AF7-2FB6-40EA-9868-370CCDCE25F0}"/>
  <tableColumns count="7">
    <tableColumn id="1" xr3:uid="{2BB7E5B1-E611-4BEC-AACF-1B08351D108A}" name="Network" dataDxfId="14">
      <calculatedColumnFormula>A10&amp;"."&amp;B10&amp;"."&amp;C10&amp;"."&amp;D10</calculatedColumnFormula>
    </tableColumn>
    <tableColumn id="2" xr3:uid="{A3CF4762-4B63-4EA3-9E5F-803CAD598AAF}" name="Static" dataDxfId="13" dataCellStyle="Comma">
      <calculatedColumnFormula>COUNTIFS($P:$P,$C10,$W:$W,"static")</calculatedColumnFormula>
    </tableColumn>
    <tableColumn id="3" xr3:uid="{49704FEF-85F5-4146-9740-878CAB9CCFBD}" name="DHCP" dataDxfId="12" dataCellStyle="Comma">
      <calculatedColumnFormula>COUNTIFS($P:$P,$C10,$W:$W,"DHCP")</calculatedColumnFormula>
    </tableColumn>
    <tableColumn id="4" xr3:uid="{F585B433-DEBE-4EEE-9FFA-6360331C526D}" name="Reserved" dataDxfId="11" dataCellStyle="Comma">
      <calculatedColumnFormula>COUNTIFS($P:$P,$C10,$W:$W,"reserve")</calculatedColumnFormula>
    </tableColumn>
    <tableColumn id="5" xr3:uid="{ECC6306B-3832-4BFD-9C9A-D93B112BE33C}" name="Column1" dataDxfId="10" dataCellStyle="Comma"/>
    <tableColumn id="6" xr3:uid="{C2EC32B1-3597-4B9B-8151-D9C17D59A72C}" name="Total" dataDxfId="9">
      <calculatedColumnFormula>SUM(Table1[[#This Row],[Static]:[Column1]])</calculatedColumnFormula>
    </tableColumn>
    <tableColumn id="7" xr3:uid="{9E87E47B-AB50-4459-AD77-7364C2F4AB5F}" name="In total usage address:" dataDxfId="8">
      <calculatedColumnFormula>254-Table1[[#This Row],[Total]]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AE0FB5-02C4-4472-B525-95B317F7C619}" name="Table2" displayName="Table2" ref="F9:M74" totalsRowShown="0" headerRowDxfId="7">
  <autoFilter ref="F9:M74" xr:uid="{A3AE0FB5-02C4-4472-B525-95B317F7C619}"/>
  <tableColumns count="8">
    <tableColumn id="1" xr3:uid="{D8B7086B-B5BE-4BBF-B382-849E5E6BDBDF}" name="Networking" dataDxfId="6">
      <calculatedColumnFormula>A10&amp;"."&amp;B10&amp;"."&amp;C10&amp;"."&amp;D10</calculatedColumnFormula>
    </tableColumn>
    <tableColumn id="2" xr3:uid="{C27F23AA-8881-4D38-91D8-745BECCD2B6C}" name="Static" dataDxfId="5" dataCellStyle="Comma">
      <calculatedColumnFormula>COUNTIFS($S:$S,$C10,$Z:$Z,"static")</calculatedColumnFormula>
    </tableColumn>
    <tableColumn id="3" xr3:uid="{FBE56586-5F1B-4125-BE28-9C1D2B1B540F}" name="DHCP" dataDxfId="4" dataCellStyle="Comma">
      <calculatedColumnFormula>COUNTIFS($S:$S,$C10,$Z:$Z,"DHCP")</calculatedColumnFormula>
    </tableColumn>
    <tableColumn id="4" xr3:uid="{56AEFEBE-13A6-4250-83AA-05DAF60DF457}" name="Reserved" dataDxfId="3" dataCellStyle="Comma">
      <calculatedColumnFormula>COUNTIFS($S:$S,$C10,$Z:$Z,"reserve")</calculatedColumnFormula>
    </tableColumn>
    <tableColumn id="5" xr3:uid="{92C3A52F-2F8F-4331-B9AA-090A908DF070}" name="Column1" dataDxfId="2" dataCellStyle="Comma">
      <calculatedColumnFormula>COUNTIFS($S:$S,$C9+1+1+1,$T:$T,"&lt;255")</calculatedColumnFormula>
    </tableColumn>
    <tableColumn id="6" xr3:uid="{65FC15D4-83B0-4FD2-A0AF-C9AECF617ACB}" name="Total" dataDxfId="1"/>
    <tableColumn id="7" xr3:uid="{EF5F4AF5-2C90-4C3B-896F-EABC8017796C}" name="In total usage address:"/>
    <tableColumn id="8" xr3:uid="{D0911EEC-BEB8-42D4-831D-094391974FD0}" name="Column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"/>
  <sheetViews>
    <sheetView workbookViewId="0">
      <selection activeCell="B29" sqref="B29"/>
    </sheetView>
  </sheetViews>
  <sheetFormatPr defaultRowHeight="15" x14ac:dyDescent="0.25"/>
  <cols>
    <col min="2" max="2" width="19.140625" bestFit="1" customWidth="1"/>
    <col min="3" max="3" width="1.85546875" customWidth="1"/>
    <col min="8" max="8" width="10.5703125" bestFit="1" customWidth="1"/>
  </cols>
  <sheetData>
    <row r="1" spans="2:14" ht="15.75" thickBot="1" x14ac:dyDescent="0.3"/>
    <row r="2" spans="2:14" ht="15.75" thickBot="1" x14ac:dyDescent="0.3">
      <c r="B2" t="s">
        <v>0</v>
      </c>
      <c r="D2" s="38" t="s">
        <v>8</v>
      </c>
      <c r="E2" s="39"/>
      <c r="F2" s="39"/>
      <c r="G2" s="39"/>
      <c r="H2" s="39"/>
      <c r="I2" s="39"/>
      <c r="J2" s="39"/>
      <c r="K2" s="39"/>
      <c r="L2" s="40"/>
    </row>
    <row r="3" spans="2:14" x14ac:dyDescent="0.25">
      <c r="D3" s="1" t="s">
        <v>5</v>
      </c>
      <c r="E3" s="1"/>
      <c r="F3" s="1" t="s">
        <v>11</v>
      </c>
      <c r="G3" s="1"/>
      <c r="H3" s="1" t="s">
        <v>6</v>
      </c>
      <c r="I3" s="1"/>
      <c r="J3" s="1" t="s">
        <v>7</v>
      </c>
      <c r="L3" s="1" t="s">
        <v>9</v>
      </c>
    </row>
    <row r="4" spans="2:14" x14ac:dyDescent="0.25">
      <c r="B4" t="s">
        <v>1</v>
      </c>
      <c r="D4" s="2"/>
      <c r="E4" s="2"/>
      <c r="F4" s="2"/>
      <c r="G4" s="2"/>
      <c r="H4" s="2">
        <v>36</v>
      </c>
      <c r="I4" s="2"/>
      <c r="J4" s="2"/>
      <c r="L4" s="3">
        <f>SUM(D4:K4)</f>
        <v>36</v>
      </c>
    </row>
    <row r="5" spans="2:14" x14ac:dyDescent="0.25">
      <c r="D5" s="2"/>
      <c r="E5" s="2"/>
      <c r="F5" s="2"/>
      <c r="G5" s="2"/>
      <c r="H5" s="2"/>
      <c r="I5" s="2"/>
      <c r="J5" s="2"/>
      <c r="L5" s="1"/>
    </row>
    <row r="6" spans="2:14" x14ac:dyDescent="0.25">
      <c r="B6" t="s">
        <v>2</v>
      </c>
      <c r="D6" s="2"/>
      <c r="E6" s="2"/>
      <c r="F6" s="2"/>
      <c r="G6" s="2"/>
      <c r="H6" s="2">
        <v>25.36</v>
      </c>
      <c r="I6" s="2"/>
      <c r="J6" s="2"/>
      <c r="L6" s="3">
        <f>SUM(D6:K6)</f>
        <v>25.36</v>
      </c>
      <c r="N6" t="s">
        <v>10</v>
      </c>
    </row>
    <row r="7" spans="2:14" x14ac:dyDescent="0.25">
      <c r="B7" t="s">
        <v>2</v>
      </c>
      <c r="D7" s="2"/>
      <c r="E7" s="2"/>
      <c r="F7" s="2">
        <v>1</v>
      </c>
      <c r="G7" s="2"/>
      <c r="H7" s="2">
        <v>51.82</v>
      </c>
      <c r="I7" s="2"/>
      <c r="J7" s="2"/>
      <c r="L7" s="3">
        <f>SUM(D7:K7)</f>
        <v>52.82</v>
      </c>
      <c r="N7" t="s">
        <v>12</v>
      </c>
    </row>
    <row r="8" spans="2:14" x14ac:dyDescent="0.25">
      <c r="D8" s="2"/>
      <c r="E8" s="2"/>
      <c r="F8" s="2"/>
      <c r="G8" s="2"/>
      <c r="H8" s="2"/>
      <c r="I8" s="2"/>
      <c r="J8" s="2"/>
      <c r="L8" s="1"/>
    </row>
    <row r="9" spans="2:14" x14ac:dyDescent="0.25">
      <c r="B9" t="s">
        <v>3</v>
      </c>
      <c r="D9" s="2"/>
      <c r="E9" s="2"/>
      <c r="F9" s="2"/>
      <c r="G9" s="2"/>
      <c r="H9" s="2">
        <v>76.56</v>
      </c>
      <c r="I9" s="2"/>
      <c r="J9" s="2"/>
      <c r="L9" s="3">
        <f>SUM(D9:K9)</f>
        <v>76.56</v>
      </c>
    </row>
    <row r="10" spans="2:14" x14ac:dyDescent="0.25">
      <c r="D10" s="2"/>
      <c r="E10" s="2"/>
      <c r="F10" s="2"/>
      <c r="G10" s="2"/>
      <c r="H10" s="2"/>
      <c r="I10" s="2"/>
      <c r="J10" s="2"/>
      <c r="L10" s="1"/>
    </row>
    <row r="11" spans="2:14" x14ac:dyDescent="0.25">
      <c r="B11" t="s">
        <v>4</v>
      </c>
      <c r="D11" s="2"/>
      <c r="E11" s="2"/>
      <c r="F11" s="2"/>
      <c r="G11" s="2"/>
      <c r="H11" s="2">
        <v>59.88</v>
      </c>
      <c r="I11" s="2"/>
      <c r="J11" s="2"/>
      <c r="L11" s="3">
        <f>SUM(D11:K11)</f>
        <v>59.88</v>
      </c>
    </row>
    <row r="12" spans="2:14" x14ac:dyDescent="0.25">
      <c r="D12" s="2"/>
      <c r="E12" s="2"/>
      <c r="F12" s="2"/>
      <c r="G12" s="2"/>
      <c r="H12" s="2"/>
      <c r="I12" s="2"/>
      <c r="J12" s="2"/>
    </row>
    <row r="13" spans="2:14" x14ac:dyDescent="0.25">
      <c r="D13" s="2"/>
      <c r="E13" s="2"/>
      <c r="F13" s="2"/>
      <c r="G13" s="2"/>
      <c r="H13" s="2"/>
      <c r="I13" s="2"/>
      <c r="J13" s="2"/>
    </row>
    <row r="14" spans="2:14" x14ac:dyDescent="0.25">
      <c r="D14" s="2"/>
      <c r="E14" s="2"/>
      <c r="F14" s="2"/>
      <c r="G14" s="2"/>
      <c r="H14" s="2"/>
      <c r="I14" s="2"/>
      <c r="J14" s="2"/>
    </row>
    <row r="15" spans="2:14" x14ac:dyDescent="0.25">
      <c r="D15" s="2"/>
      <c r="E15" s="2"/>
      <c r="F15" s="2"/>
      <c r="G15" s="2"/>
      <c r="H15" s="2"/>
      <c r="I15" s="2"/>
      <c r="J15" s="2"/>
    </row>
    <row r="16" spans="2:14" x14ac:dyDescent="0.25">
      <c r="D16" s="2"/>
      <c r="E16" s="2"/>
      <c r="F16" s="2"/>
      <c r="G16" s="2"/>
      <c r="H16" s="2"/>
      <c r="I16" s="2"/>
      <c r="J16" s="2"/>
    </row>
    <row r="18" spans="7:10" x14ac:dyDescent="0.25">
      <c r="G18" s="4">
        <v>44408</v>
      </c>
      <c r="H18" s="5">
        <f ca="1">TODAY()</f>
        <v>44398</v>
      </c>
      <c r="I18">
        <f ca="1">G18-H18</f>
        <v>10</v>
      </c>
      <c r="J18">
        <f ca="1">I18/7</f>
        <v>1.4285714285714286</v>
      </c>
    </row>
  </sheetData>
  <mergeCells count="1">
    <mergeCell ref="D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A903-C69C-414B-9FA0-F3257C7AE37A}">
  <dimension ref="A3:B9"/>
  <sheetViews>
    <sheetView workbookViewId="0">
      <selection activeCell="D29" sqref="D29"/>
    </sheetView>
  </sheetViews>
  <sheetFormatPr defaultRowHeight="15" x14ac:dyDescent="0.25"/>
  <cols>
    <col min="1" max="1" width="12.7109375" bestFit="1" customWidth="1"/>
    <col min="2" max="2" width="12.85546875" bestFit="1" customWidth="1"/>
    <col min="3" max="3" width="5.42578125" bestFit="1" customWidth="1"/>
    <col min="4" max="4" width="7" bestFit="1" customWidth="1"/>
    <col min="5" max="5" width="10.7109375" bestFit="1" customWidth="1"/>
    <col min="6" max="6" width="7.28515625" bestFit="1" customWidth="1"/>
    <col min="7" max="7" width="9.85546875" bestFit="1" customWidth="1"/>
    <col min="8" max="8" width="15.28515625" bestFit="1" customWidth="1"/>
    <col min="9" max="9" width="18" bestFit="1" customWidth="1"/>
    <col min="10" max="10" width="9" bestFit="1" customWidth="1"/>
    <col min="11" max="11" width="11.7109375" bestFit="1" customWidth="1"/>
    <col min="12" max="12" width="10.7109375" bestFit="1" customWidth="1"/>
  </cols>
  <sheetData>
    <row r="3" spans="1:2" x14ac:dyDescent="0.25">
      <c r="A3" s="8" t="s">
        <v>19</v>
      </c>
      <c r="B3" t="s">
        <v>25</v>
      </c>
    </row>
    <row r="4" spans="1:2" x14ac:dyDescent="0.25">
      <c r="A4" s="9">
        <v>0</v>
      </c>
      <c r="B4" s="10">
        <v>14</v>
      </c>
    </row>
    <row r="5" spans="1:2" x14ac:dyDescent="0.25">
      <c r="A5" s="9" t="s">
        <v>23</v>
      </c>
      <c r="B5" s="10">
        <v>1</v>
      </c>
    </row>
    <row r="6" spans="1:2" x14ac:dyDescent="0.25">
      <c r="A6" s="9" t="s">
        <v>15</v>
      </c>
      <c r="B6" s="10">
        <v>1</v>
      </c>
    </row>
    <row r="7" spans="1:2" x14ac:dyDescent="0.25">
      <c r="A7" s="9" t="s">
        <v>20</v>
      </c>
      <c r="B7" s="10"/>
    </row>
    <row r="8" spans="1:2" x14ac:dyDescent="0.25">
      <c r="A8" s="9" t="s">
        <v>2</v>
      </c>
      <c r="B8" s="10">
        <v>2</v>
      </c>
    </row>
    <row r="9" spans="1:2" x14ac:dyDescent="0.25">
      <c r="A9" s="9" t="s">
        <v>21</v>
      </c>
      <c r="B9" s="10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CE0E-8CDC-43E1-A44E-0A5BE3E9C42D}">
  <dimension ref="B4:L22"/>
  <sheetViews>
    <sheetView workbookViewId="0">
      <selection activeCell="E5" sqref="E5"/>
    </sheetView>
  </sheetViews>
  <sheetFormatPr defaultRowHeight="15" x14ac:dyDescent="0.25"/>
  <cols>
    <col min="3" max="4" width="12.7109375" bestFit="1" customWidth="1"/>
  </cols>
  <sheetData>
    <row r="4" spans="2:12" s="1" customFormat="1" x14ac:dyDescent="0.25">
      <c r="B4" s="1" t="s">
        <v>24</v>
      </c>
      <c r="C4" s="7">
        <v>44377</v>
      </c>
      <c r="D4" s="7">
        <v>44378</v>
      </c>
      <c r="E4" s="7">
        <v>44379</v>
      </c>
      <c r="F4" s="7">
        <v>44380</v>
      </c>
      <c r="G4" s="7">
        <v>44381</v>
      </c>
      <c r="H4" s="7">
        <v>44382</v>
      </c>
      <c r="I4" s="7">
        <v>44383</v>
      </c>
      <c r="J4" s="7">
        <v>44384</v>
      </c>
      <c r="K4" s="7">
        <v>44385</v>
      </c>
      <c r="L4" s="7">
        <v>44386</v>
      </c>
    </row>
    <row r="5" spans="2:12" x14ac:dyDescent="0.25">
      <c r="B5" s="6">
        <v>0.29166666666666669</v>
      </c>
      <c r="C5" cm="1">
        <f t="array" ref="C5">_xlfn.XLOOKUP(C$4&amp;$B5,'Detail breakdown'!$A$5:$A17&amp;'Detail breakdown'!$B$5:$B17,'Detail breakdown'!$E$5:$E17,0,0,)</f>
        <v>0</v>
      </c>
      <c r="D5" cm="1">
        <f t="array" ref="D5">_xlfn.XLOOKUP($D$4&amp;B5,'Detail breakdown'!$A$5:$A17&amp;'Detail breakdown'!$B$5:$B17,'Detail breakdown'!$E$5:$E17,0,0)</f>
        <v>0</v>
      </c>
    </row>
    <row r="6" spans="2:12" x14ac:dyDescent="0.25">
      <c r="B6" s="6">
        <v>0.33333333333333298</v>
      </c>
      <c r="C6" cm="1">
        <f t="array" ref="C6">_xlfn.XLOOKUP(C$4&amp;$B6,'Detail breakdown'!$A$5:$A18&amp;'Detail breakdown'!$B$5:$B18,'Detail breakdown'!$E$5:$E18,0,0,)</f>
        <v>0</v>
      </c>
      <c r="D6" t="str" cm="1">
        <f t="array" ref="D6">_xlfn.XLOOKUP($D$4&amp;B6,'Detail breakdown'!$A$5:$A18&amp;'Detail breakdown'!$B$5:$B18,'Detail breakdown'!$E$5:$E18)</f>
        <v>Run</v>
      </c>
    </row>
    <row r="7" spans="2:12" x14ac:dyDescent="0.25">
      <c r="B7" s="6">
        <v>0.375</v>
      </c>
      <c r="C7" t="str" cm="1">
        <f t="array" ref="C7">_xlfn.XLOOKUP(C$4&amp;$B7,'Detail breakdown'!$A$5:$A19&amp;'Detail breakdown'!$B$5:$B19,'Detail breakdown'!$E$5:$E19,0,0,)</f>
        <v>Excel</v>
      </c>
      <c r="D7" t="str" cm="1">
        <f t="array" ref="D7">_xlfn.XLOOKUP($D$4&amp;B7,'Detail breakdown'!$A$5:$A19&amp;'Detail breakdown'!$B$5:$B19,'Detail breakdown'!$E$5:$E19)</f>
        <v>Run</v>
      </c>
    </row>
    <row r="8" spans="2:12" x14ac:dyDescent="0.25">
      <c r="B8" s="6">
        <v>0.41666666666666702</v>
      </c>
      <c r="C8" t="str" cm="1">
        <f t="array" ref="C8">_xlfn.XLOOKUP(C$4&amp;$B8,'Detail breakdown'!$A$5:$A20&amp;'Detail breakdown'!$B$5:$B20,'Detail breakdown'!$E$5:$E20,0,0,)</f>
        <v>VMWARE-VBT</v>
      </c>
      <c r="D8" t="str" cm="1">
        <f t="array" ref="D8">_xlfn.XLOOKUP($D$4&amp;B8,'Detail breakdown'!$A$5:$A20&amp;'Detail breakdown'!$B$5:$B20,'Detail breakdown'!$E$5:$E20,0,0)</f>
        <v>AWS</v>
      </c>
    </row>
    <row r="9" spans="2:12" x14ac:dyDescent="0.25">
      <c r="B9" s="6">
        <v>0.45833333333333298</v>
      </c>
      <c r="C9" cm="1">
        <f t="array" ref="C9">_xlfn.XLOOKUP(C$4&amp;$B9,'Detail breakdown'!$A$5:$A23&amp;'Detail breakdown'!$B$5:$B23,'Detail breakdown'!$E$5:$E23,0,0,)</f>
        <v>0</v>
      </c>
      <c r="D9" t="str" cm="1">
        <f t="array" ref="D9">_xlfn.XLOOKUP($D$4&amp;B9,'Detail breakdown'!$A$5:$A23&amp;'Detail breakdown'!$B$5:$B23,'Detail breakdown'!$E$5:$E23)</f>
        <v>AWS</v>
      </c>
    </row>
    <row r="10" spans="2:12" x14ac:dyDescent="0.25">
      <c r="B10" s="6">
        <v>0.5</v>
      </c>
      <c r="C10" cm="1">
        <f t="array" ref="C10">_xlfn.XLOOKUP(C$4&amp;$B10,'Detail breakdown'!$A$5:$A25&amp;'Detail breakdown'!$B$5:$B25,'Detail breakdown'!$E$5:$E25,0,0,)</f>
        <v>0</v>
      </c>
      <c r="D10" cm="1">
        <f t="array" ref="D10">_xlfn.XLOOKUP($D$4&amp;B10,'Detail breakdown'!$A$5:$A24&amp;'Detail breakdown'!$B$5:$B24,'Detail breakdown'!$E$5:$E24)</f>
        <v>0</v>
      </c>
    </row>
    <row r="11" spans="2:12" x14ac:dyDescent="0.25">
      <c r="B11" s="6">
        <v>0.54166666666666696</v>
      </c>
      <c r="C11" cm="1">
        <f t="array" ref="C11">_xlfn.XLOOKUP(C$4&amp;$B11,'Detail breakdown'!$A$5:$A26&amp;'Detail breakdown'!$B$5:$B26,'Detail breakdown'!$E$5:$E26,0,0,)</f>
        <v>0</v>
      </c>
      <c r="D11" t="str" cm="1">
        <f t="array" ref="D11">_xlfn.XLOOKUP($D$4&amp;B11,'Detail breakdown'!$A$5:$A25&amp;'Detail breakdown'!$B$5:$B25,'Detail breakdown'!$E$5:$E25)</f>
        <v>Jorge</v>
      </c>
    </row>
    <row r="12" spans="2:12" x14ac:dyDescent="0.25">
      <c r="B12" s="6">
        <v>0.58333333333333304</v>
      </c>
      <c r="C12" cm="1">
        <f t="array" ref="C12">_xlfn.XLOOKUP(C$4&amp;$B12,'Detail breakdown'!$A$5:$A27&amp;'Detail breakdown'!$B$5:$B27,'Detail breakdown'!$E$5:$E27,0,0,)</f>
        <v>0</v>
      </c>
      <c r="D12" t="str" cm="1">
        <f t="array" ref="D12">_xlfn.XLOOKUP($D$4&amp;B12,'Detail breakdown'!$A$5:$A26&amp;'Detail breakdown'!$B$5:$B26,'Detail breakdown'!$E$5:$E26)</f>
        <v>Jorge</v>
      </c>
    </row>
    <row r="13" spans="2:12" x14ac:dyDescent="0.25">
      <c r="B13" s="6">
        <v>0.625</v>
      </c>
      <c r="C13" t="str" cm="1">
        <f t="array" ref="C13">_xlfn.XLOOKUP(C$4&amp;$B13,'Detail breakdown'!$A$5:$A28&amp;'Detail breakdown'!$B$5:$B28,'Detail breakdown'!$E$5:$E28,0,0,)</f>
        <v>AWS</v>
      </c>
      <c r="D13" t="str" cm="1">
        <f t="array" ref="D13">_xlfn.XLOOKUP($D$4&amp;B13,'Detail breakdown'!$A$5:$A27&amp;'Detail breakdown'!$B$5:$B27,'Detail breakdown'!$E$5:$E27)</f>
        <v>VMWARE-VBT</v>
      </c>
    </row>
    <row r="14" spans="2:12" x14ac:dyDescent="0.25">
      <c r="B14" s="6">
        <v>0.66666666666666696</v>
      </c>
      <c r="C14" t="str" cm="1">
        <f t="array" ref="C14">_xlfn.XLOOKUP(C$4&amp;$B14,'Detail breakdown'!$A$5:$A29&amp;'Detail breakdown'!$B$5:$B29,'Detail breakdown'!$E$5:$E29,0,0,)</f>
        <v>AWS</v>
      </c>
      <c r="D14" t="str" cm="1">
        <f t="array" ref="D14">_xlfn.XLOOKUP($D$4&amp;B14,'Detail breakdown'!$A$5:$A28&amp;'Detail breakdown'!$B$5:$B28,'Detail breakdown'!$E$5:$E28)</f>
        <v>VMWARE-VBT</v>
      </c>
    </row>
    <row r="15" spans="2:12" x14ac:dyDescent="0.25">
      <c r="B15" s="6">
        <v>0.70833333333333304</v>
      </c>
      <c r="C15" cm="1">
        <f t="array" ref="C15">_xlfn.XLOOKUP(C$4&amp;$B15,'Detail breakdown'!$A$5:$A30&amp;'Detail breakdown'!$B$5:$B30,'Detail breakdown'!$E$5:$E30,0,0,)</f>
        <v>0</v>
      </c>
      <c r="D15" cm="1">
        <f t="array" ref="D15">_xlfn.XLOOKUP($D$4&amp;B15,'Detail breakdown'!$A$5:$A27&amp;'Detail breakdown'!$B$5:$B27,'Detail breakdown'!$E$5:$E27,0,0)</f>
        <v>0</v>
      </c>
    </row>
    <row r="16" spans="2:12" x14ac:dyDescent="0.25">
      <c r="B16" s="6">
        <v>0.75</v>
      </c>
      <c r="C16" cm="1">
        <f t="array" ref="C16">_xlfn.XLOOKUP(C$4&amp;$B16,'Detail breakdown'!$A$5:$A31&amp;'Detail breakdown'!$B$5:$B31,'Detail breakdown'!$E$5:$E31,0,0,)</f>
        <v>0</v>
      </c>
      <c r="D16" t="str" cm="1">
        <f t="array" ref="D16">_xlfn.XLOOKUP($D$4&amp;B16,'Detail breakdown'!$A$5:$A30&amp;'Detail breakdown'!$B$5:$B30,'Detail breakdown'!$E$5:$E30)</f>
        <v>VMWARE-VBT</v>
      </c>
    </row>
    <row r="17" spans="2:4" x14ac:dyDescent="0.25">
      <c r="B17" s="6">
        <v>0.79166666666666696</v>
      </c>
      <c r="C17" cm="1">
        <f t="array" ref="C17">_xlfn.XLOOKUP(C$4&amp;$B17,'Detail breakdown'!$A$5:$A32&amp;'Detail breakdown'!$B$5:$B32,'Detail breakdown'!$E$5:$E32,0,0,)</f>
        <v>0</v>
      </c>
      <c r="D17" t="str" cm="1">
        <f t="array" ref="D17">_xlfn.XLOOKUP($D$4&amp;B17,'Detail breakdown'!$A$5:$A31&amp;'Detail breakdown'!$B$5:$B31,'Detail breakdown'!$E$5:$E31)</f>
        <v>VMWARE-VBT</v>
      </c>
    </row>
    <row r="18" spans="2:4" x14ac:dyDescent="0.25">
      <c r="B18" s="6">
        <v>0.83333333333333304</v>
      </c>
      <c r="C18" cm="1">
        <f t="array" ref="C18">_xlfn.XLOOKUP(C$4&amp;$B18,'Detail breakdown'!$A$5:$A33&amp;'Detail breakdown'!$B$5:$B33,'Detail breakdown'!$E$5:$E33,0,0,)</f>
        <v>0</v>
      </c>
      <c r="D18" cm="1">
        <f t="array" ref="D18">_xlfn.XLOOKUP($D$4&amp;B18,'Detail breakdown'!$A$5:$A30&amp;'Detail breakdown'!$B$5:$B30,'Detail breakdown'!$E$5:$E30,0,0)</f>
        <v>0</v>
      </c>
    </row>
    <row r="19" spans="2:4" x14ac:dyDescent="0.25">
      <c r="B19" s="6">
        <v>0.875</v>
      </c>
      <c r="C19" cm="1">
        <f t="array" ref="C19">_xlfn.XLOOKUP(C$4&amp;$B19,'Detail breakdown'!$A$5:$A34&amp;'Detail breakdown'!$B$5:$B34,'Detail breakdown'!$E$5:$E34,0,0,)</f>
        <v>0</v>
      </c>
      <c r="D19" cm="1">
        <f t="array" ref="D19">_xlfn.XLOOKUP($D$4&amp;B19,'Detail breakdown'!$A$5:$A31&amp;'Detail breakdown'!$B$5:$B31,'Detail breakdown'!$E$5:$E31,0,0)</f>
        <v>0</v>
      </c>
    </row>
    <row r="20" spans="2:4" x14ac:dyDescent="0.25">
      <c r="B20" s="6">
        <v>0.91666666666666696</v>
      </c>
      <c r="C20" cm="1">
        <f t="array" ref="C20">_xlfn.XLOOKUP(C$4&amp;$B20,'Detail breakdown'!$A$5:$A35&amp;'Detail breakdown'!$B$5:$B35,'Detail breakdown'!$E$5:$E35,0,0,)</f>
        <v>0</v>
      </c>
      <c r="D20" cm="1">
        <f t="array" ref="D20">_xlfn.XLOOKUP($D$4&amp;B20,'Detail breakdown'!$A$5:$A32&amp;'Detail breakdown'!$B$5:$B32,'Detail breakdown'!$E$5:$E32,0,0)</f>
        <v>0</v>
      </c>
    </row>
    <row r="21" spans="2:4" x14ac:dyDescent="0.25">
      <c r="B21" s="6">
        <v>0.95833333333333304</v>
      </c>
      <c r="C21" cm="1">
        <f t="array" ref="C21">_xlfn.XLOOKUP(C$4&amp;$B21,'Detail breakdown'!$A$5:$A36&amp;'Detail breakdown'!$B$5:$B36,'Detail breakdown'!$E$5:$E36,0,0,)</f>
        <v>0</v>
      </c>
      <c r="D21" cm="1">
        <f t="array" ref="D21">_xlfn.XLOOKUP($D$4&amp;B21,'Detail breakdown'!$A$5:$A33&amp;'Detail breakdown'!$B$5:$B33,'Detail breakdown'!$E$5:$E33,0,0)</f>
        <v>0</v>
      </c>
    </row>
    <row r="22" spans="2:4" x14ac:dyDescent="0.25">
      <c r="B22" s="6">
        <v>1</v>
      </c>
      <c r="C22" cm="1">
        <f t="array" ref="C22">_xlfn.XLOOKUP(C$4&amp;$B22,'Detail breakdown'!$A$5:$A37&amp;'Detail breakdown'!$B$5:$B37,'Detail breakdown'!$E$5:$E37,0,0,)</f>
        <v>0</v>
      </c>
      <c r="D22" cm="1">
        <f t="array" ref="D22">_xlfn.XLOOKUP($D$4&amp;B22,'Detail breakdown'!$A$5:$A34&amp;'Detail breakdown'!$B$5:$B34,'Detail breakdown'!$E$5:$E34,0,0)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223E-2A33-4E61-AEC0-58AD3C12FCEE}">
  <dimension ref="A1:E45"/>
  <sheetViews>
    <sheetView workbookViewId="0">
      <selection activeCell="E24" sqref="E24"/>
    </sheetView>
  </sheetViews>
  <sheetFormatPr defaultRowHeight="15" x14ac:dyDescent="0.25"/>
  <cols>
    <col min="5" max="5" width="25.7109375" bestFit="1" customWidth="1"/>
  </cols>
  <sheetData>
    <row r="1" spans="1:5" x14ac:dyDescent="0.25">
      <c r="A1" t="s">
        <v>27</v>
      </c>
      <c r="B1" t="s">
        <v>2</v>
      </c>
      <c r="C1" t="s">
        <v>28</v>
      </c>
    </row>
    <row r="4" spans="1:5" x14ac:dyDescent="0.25">
      <c r="A4" s="1" t="s">
        <v>16</v>
      </c>
      <c r="B4" s="1" t="s">
        <v>17</v>
      </c>
      <c r="C4" s="1" t="s">
        <v>18</v>
      </c>
      <c r="D4" s="1" t="s">
        <v>13</v>
      </c>
      <c r="E4" s="1" t="s">
        <v>14</v>
      </c>
    </row>
    <row r="5" spans="1:5" x14ac:dyDescent="0.25">
      <c r="A5" s="4">
        <v>44377</v>
      </c>
      <c r="B5" s="6">
        <v>0.375</v>
      </c>
      <c r="C5" s="6">
        <v>0.41666666666666669</v>
      </c>
      <c r="D5" s="6">
        <f>C5-B5</f>
        <v>4.1666666666666685E-2</v>
      </c>
      <c r="E5" t="s">
        <v>23</v>
      </c>
    </row>
    <row r="6" spans="1:5" x14ac:dyDescent="0.25">
      <c r="A6" s="4">
        <v>44377</v>
      </c>
      <c r="B6" s="6">
        <v>0.41666666666666669</v>
      </c>
      <c r="C6" s="6">
        <v>0.45833333333333331</v>
      </c>
      <c r="D6" s="6">
        <f t="shared" ref="D6:D34" si="0">C6-B6</f>
        <v>4.166666666666663E-2</v>
      </c>
      <c r="E6" t="s">
        <v>15</v>
      </c>
    </row>
    <row r="7" spans="1:5" x14ac:dyDescent="0.25">
      <c r="A7" s="4">
        <v>44377</v>
      </c>
      <c r="B7" s="6">
        <v>0.45833333333333331</v>
      </c>
      <c r="C7" s="6">
        <v>0.54166666666666663</v>
      </c>
      <c r="D7" s="6">
        <f t="shared" si="0"/>
        <v>8.3333333333333315E-2</v>
      </c>
    </row>
    <row r="8" spans="1:5" x14ac:dyDescent="0.25">
      <c r="A8" s="4">
        <v>44377</v>
      </c>
      <c r="B8" s="6">
        <v>0.5</v>
      </c>
      <c r="C8" s="6">
        <v>0.54166666666666663</v>
      </c>
      <c r="D8" s="6">
        <f t="shared" si="0"/>
        <v>4.166666666666663E-2</v>
      </c>
    </row>
    <row r="9" spans="1:5" x14ac:dyDescent="0.25">
      <c r="A9" s="4">
        <v>44377</v>
      </c>
      <c r="B9" s="6">
        <f>C8</f>
        <v>0.54166666666666663</v>
      </c>
      <c r="C9" s="6">
        <v>0.58333333333333337</v>
      </c>
      <c r="D9" s="6">
        <f t="shared" si="0"/>
        <v>4.1666666666666741E-2</v>
      </c>
    </row>
    <row r="10" spans="1:5" x14ac:dyDescent="0.25">
      <c r="A10" s="4">
        <v>44377</v>
      </c>
      <c r="B10" s="6">
        <f>C9</f>
        <v>0.58333333333333337</v>
      </c>
      <c r="C10" s="6">
        <v>0.625</v>
      </c>
      <c r="D10" s="6">
        <f t="shared" si="0"/>
        <v>4.166666666666663E-2</v>
      </c>
    </row>
    <row r="11" spans="1:5" x14ac:dyDescent="0.25">
      <c r="A11" s="4">
        <v>44377</v>
      </c>
      <c r="B11" s="6">
        <f>C10</f>
        <v>0.625</v>
      </c>
      <c r="C11" s="6">
        <v>0.66666666666666663</v>
      </c>
      <c r="D11" s="6">
        <f t="shared" si="0"/>
        <v>4.166666666666663E-2</v>
      </c>
      <c r="E11" t="s">
        <v>2</v>
      </c>
    </row>
    <row r="12" spans="1:5" x14ac:dyDescent="0.25">
      <c r="A12" s="4">
        <v>44377</v>
      </c>
      <c r="B12" s="6">
        <f>C11</f>
        <v>0.66666666666666663</v>
      </c>
      <c r="C12" s="6">
        <v>0.70833333333333337</v>
      </c>
      <c r="D12" s="6">
        <f t="shared" si="0"/>
        <v>4.1666666666666741E-2</v>
      </c>
      <c r="E12" t="s">
        <v>2</v>
      </c>
    </row>
    <row r="13" spans="1:5" x14ac:dyDescent="0.25">
      <c r="A13" s="4">
        <v>44378</v>
      </c>
      <c r="B13" s="6">
        <v>0.33333333333333331</v>
      </c>
      <c r="C13" s="6">
        <v>0.375</v>
      </c>
      <c r="D13" s="6">
        <f t="shared" ref="D13" si="1">C13-B13</f>
        <v>4.1666666666666685E-2</v>
      </c>
      <c r="E13" t="s">
        <v>22</v>
      </c>
    </row>
    <row r="14" spans="1:5" x14ac:dyDescent="0.25">
      <c r="A14" s="4">
        <v>44378</v>
      </c>
      <c r="B14" s="6">
        <v>0.375</v>
      </c>
      <c r="C14" s="6">
        <v>0.41666666666666669</v>
      </c>
      <c r="D14" s="6">
        <f t="shared" si="0"/>
        <v>4.1666666666666685E-2</v>
      </c>
      <c r="E14" t="s">
        <v>22</v>
      </c>
    </row>
    <row r="15" spans="1:5" x14ac:dyDescent="0.25">
      <c r="A15" s="4">
        <v>44378</v>
      </c>
      <c r="B15" s="6">
        <v>0.41666666666666669</v>
      </c>
      <c r="C15" s="6">
        <v>0.45833333333333331</v>
      </c>
      <c r="D15" s="6">
        <f t="shared" si="0"/>
        <v>4.166666666666663E-2</v>
      </c>
      <c r="E15" t="s">
        <v>2</v>
      </c>
    </row>
    <row r="16" spans="1:5" x14ac:dyDescent="0.25">
      <c r="A16" s="4">
        <v>44378</v>
      </c>
      <c r="B16" s="6">
        <v>0.45833333333333331</v>
      </c>
      <c r="C16" s="6">
        <v>0.5</v>
      </c>
      <c r="D16" s="6">
        <f t="shared" si="0"/>
        <v>4.1666666666666685E-2</v>
      </c>
      <c r="E16" t="s">
        <v>2</v>
      </c>
    </row>
    <row r="17" spans="1:5" x14ac:dyDescent="0.25">
      <c r="A17" s="4">
        <v>44378</v>
      </c>
      <c r="B17" s="6">
        <v>0.5</v>
      </c>
      <c r="C17" s="6">
        <v>0.54166666666666663</v>
      </c>
      <c r="D17" s="6">
        <f t="shared" si="0"/>
        <v>4.166666666666663E-2</v>
      </c>
    </row>
    <row r="18" spans="1:5" x14ac:dyDescent="0.25">
      <c r="A18" s="4">
        <v>44378</v>
      </c>
      <c r="B18" s="6">
        <f>C17</f>
        <v>0.54166666666666663</v>
      </c>
      <c r="C18" s="6">
        <v>0.58333333333333337</v>
      </c>
      <c r="D18" s="6">
        <f t="shared" si="0"/>
        <v>4.1666666666666741E-2</v>
      </c>
      <c r="E18" t="s">
        <v>26</v>
      </c>
    </row>
    <row r="19" spans="1:5" x14ac:dyDescent="0.25">
      <c r="A19" s="4">
        <v>44378</v>
      </c>
      <c r="B19" s="6">
        <f>C18</f>
        <v>0.58333333333333337</v>
      </c>
      <c r="C19" s="6">
        <v>0.625</v>
      </c>
      <c r="D19" s="6">
        <f t="shared" si="0"/>
        <v>4.166666666666663E-2</v>
      </c>
      <c r="E19" t="s">
        <v>26</v>
      </c>
    </row>
    <row r="20" spans="1:5" x14ac:dyDescent="0.25">
      <c r="A20" s="4">
        <v>44378</v>
      </c>
      <c r="B20" s="6">
        <f>C19</f>
        <v>0.625</v>
      </c>
      <c r="C20" s="6">
        <v>0.66666666666666663</v>
      </c>
      <c r="D20" s="6">
        <f t="shared" si="0"/>
        <v>4.166666666666663E-2</v>
      </c>
      <c r="E20" t="s">
        <v>15</v>
      </c>
    </row>
    <row r="21" spans="1:5" x14ac:dyDescent="0.25">
      <c r="A21" s="4">
        <v>44378</v>
      </c>
      <c r="B21" s="6">
        <v>0.66666666666666663</v>
      </c>
      <c r="C21" s="6">
        <v>0.70833333333333337</v>
      </c>
      <c r="D21" s="6">
        <f t="shared" si="0"/>
        <v>4.1666666666666741E-2</v>
      </c>
      <c r="E21" t="s">
        <v>15</v>
      </c>
    </row>
    <row r="22" spans="1:5" x14ac:dyDescent="0.25">
      <c r="A22" s="4">
        <v>44378</v>
      </c>
      <c r="B22" s="6">
        <v>0.75</v>
      </c>
      <c r="C22" s="6">
        <v>0.79166666666666663</v>
      </c>
      <c r="D22" s="6">
        <f t="shared" ref="D22" si="2">C22-B22</f>
        <v>4.166666666666663E-2</v>
      </c>
      <c r="E22" t="s">
        <v>15</v>
      </c>
    </row>
    <row r="23" spans="1:5" x14ac:dyDescent="0.25">
      <c r="A23" s="4">
        <v>44378</v>
      </c>
      <c r="B23" s="6">
        <f>C22</f>
        <v>0.79166666666666663</v>
      </c>
      <c r="C23" s="6">
        <v>0.83333333333333337</v>
      </c>
      <c r="D23" s="6">
        <f t="shared" si="0"/>
        <v>4.1666666666666741E-2</v>
      </c>
      <c r="E23" t="s">
        <v>15</v>
      </c>
    </row>
    <row r="24" spans="1:5" x14ac:dyDescent="0.25">
      <c r="A24" s="4">
        <v>44379</v>
      </c>
      <c r="B24" s="6">
        <v>0.33333333333333331</v>
      </c>
      <c r="C24" s="6">
        <v>0.375</v>
      </c>
      <c r="D24" s="6">
        <f t="shared" si="0"/>
        <v>4.1666666666666685E-2</v>
      </c>
    </row>
    <row r="25" spans="1:5" x14ac:dyDescent="0.25">
      <c r="A25" s="4">
        <v>44379</v>
      </c>
      <c r="B25" s="6">
        <v>0.375</v>
      </c>
      <c r="C25" s="6">
        <v>0.41666666666666669</v>
      </c>
      <c r="D25" s="6">
        <f t="shared" si="0"/>
        <v>4.1666666666666685E-2</v>
      </c>
    </row>
    <row r="26" spans="1:5" x14ac:dyDescent="0.25">
      <c r="A26" s="4">
        <v>44379</v>
      </c>
      <c r="B26" s="6">
        <v>0.41666666666666669</v>
      </c>
      <c r="C26" s="6">
        <v>0.45833333333333331</v>
      </c>
      <c r="D26" s="6">
        <f t="shared" si="0"/>
        <v>4.166666666666663E-2</v>
      </c>
      <c r="E26" t="s">
        <v>29</v>
      </c>
    </row>
    <row r="27" spans="1:5" x14ac:dyDescent="0.25">
      <c r="A27" s="4">
        <v>44379</v>
      </c>
      <c r="B27" s="6">
        <v>0.45833333333333331</v>
      </c>
      <c r="C27" s="6">
        <v>0.5</v>
      </c>
      <c r="D27" s="6">
        <f t="shared" si="0"/>
        <v>4.1666666666666685E-2</v>
      </c>
    </row>
    <row r="28" spans="1:5" x14ac:dyDescent="0.25">
      <c r="A28" s="4">
        <v>44379</v>
      </c>
      <c r="B28" s="6">
        <v>0.5</v>
      </c>
      <c r="C28" s="6">
        <v>0.54166666666666663</v>
      </c>
      <c r="D28" s="6">
        <f t="shared" si="0"/>
        <v>4.166666666666663E-2</v>
      </c>
    </row>
    <row r="29" spans="1:5" x14ac:dyDescent="0.25">
      <c r="A29" s="4">
        <v>44379</v>
      </c>
      <c r="B29" s="6">
        <f>C28</f>
        <v>0.54166666666666663</v>
      </c>
      <c r="C29" s="6">
        <v>0.58333333333333337</v>
      </c>
      <c r="D29" s="6">
        <f t="shared" si="0"/>
        <v>4.1666666666666741E-2</v>
      </c>
    </row>
    <row r="30" spans="1:5" x14ac:dyDescent="0.25">
      <c r="A30" s="4">
        <v>44379</v>
      </c>
      <c r="B30" s="6">
        <f>C29</f>
        <v>0.58333333333333337</v>
      </c>
      <c r="C30" s="6">
        <v>0.625</v>
      </c>
      <c r="D30" s="6">
        <f t="shared" si="0"/>
        <v>4.166666666666663E-2</v>
      </c>
    </row>
    <row r="31" spans="1:5" x14ac:dyDescent="0.25">
      <c r="A31" s="4">
        <v>44379</v>
      </c>
      <c r="B31" s="6">
        <f>C30</f>
        <v>0.625</v>
      </c>
      <c r="C31" s="6">
        <v>0.66666666666666663</v>
      </c>
      <c r="D31" s="6">
        <f t="shared" si="0"/>
        <v>4.166666666666663E-2</v>
      </c>
    </row>
    <row r="32" spans="1:5" x14ac:dyDescent="0.25">
      <c r="A32" s="4">
        <v>44379</v>
      </c>
      <c r="B32" s="6">
        <v>0.66666666666666663</v>
      </c>
      <c r="C32" s="6">
        <v>0.70833333333333337</v>
      </c>
      <c r="D32" s="6">
        <f t="shared" si="0"/>
        <v>4.1666666666666741E-2</v>
      </c>
    </row>
    <row r="33" spans="1:4" x14ac:dyDescent="0.25">
      <c r="A33" s="4">
        <v>44379</v>
      </c>
      <c r="B33" s="6">
        <v>0.75</v>
      </c>
      <c r="C33" s="6">
        <v>0.79166666666666663</v>
      </c>
      <c r="D33" s="6">
        <f t="shared" si="0"/>
        <v>4.166666666666663E-2</v>
      </c>
    </row>
    <row r="34" spans="1:4" x14ac:dyDescent="0.25">
      <c r="A34" s="4">
        <v>44379</v>
      </c>
      <c r="B34" s="6">
        <f>C33</f>
        <v>0.79166666666666663</v>
      </c>
      <c r="C34" s="6">
        <v>0.83333333333333337</v>
      </c>
      <c r="D34" s="6">
        <f t="shared" si="0"/>
        <v>4.1666666666666741E-2</v>
      </c>
    </row>
    <row r="35" spans="1:4" x14ac:dyDescent="0.25">
      <c r="A35" s="4">
        <v>44380</v>
      </c>
      <c r="B35" s="6">
        <v>0.33333333333333331</v>
      </c>
      <c r="C35" s="6">
        <v>0.375</v>
      </c>
      <c r="D35" s="6">
        <f t="shared" ref="D35:D45" si="3">C35-B35</f>
        <v>4.1666666666666685E-2</v>
      </c>
    </row>
    <row r="36" spans="1:4" x14ac:dyDescent="0.25">
      <c r="A36" s="4">
        <v>44380</v>
      </c>
      <c r="B36" s="6">
        <v>0.375</v>
      </c>
      <c r="C36" s="6">
        <v>0.41666666666666669</v>
      </c>
      <c r="D36" s="6">
        <f t="shared" si="3"/>
        <v>4.1666666666666685E-2</v>
      </c>
    </row>
    <row r="37" spans="1:4" x14ac:dyDescent="0.25">
      <c r="A37" s="4">
        <v>44380</v>
      </c>
      <c r="B37" s="6">
        <v>0.41666666666666669</v>
      </c>
      <c r="C37" s="6">
        <v>0.45833333333333331</v>
      </c>
      <c r="D37" s="6">
        <f t="shared" si="3"/>
        <v>4.166666666666663E-2</v>
      </c>
    </row>
    <row r="38" spans="1:4" x14ac:dyDescent="0.25">
      <c r="A38" s="4">
        <v>44380</v>
      </c>
      <c r="B38" s="6">
        <v>0.45833333333333331</v>
      </c>
      <c r="C38" s="6">
        <v>0.5</v>
      </c>
      <c r="D38" s="6">
        <f t="shared" si="3"/>
        <v>4.1666666666666685E-2</v>
      </c>
    </row>
    <row r="39" spans="1:4" x14ac:dyDescent="0.25">
      <c r="A39" s="4">
        <v>44380</v>
      </c>
      <c r="B39" s="6">
        <v>0.5</v>
      </c>
      <c r="C39" s="6">
        <v>0.54166666666666663</v>
      </c>
      <c r="D39" s="6">
        <f t="shared" si="3"/>
        <v>4.166666666666663E-2</v>
      </c>
    </row>
    <row r="40" spans="1:4" x14ac:dyDescent="0.25">
      <c r="A40" s="4">
        <v>44380</v>
      </c>
      <c r="B40" s="6">
        <f>C39</f>
        <v>0.54166666666666663</v>
      </c>
      <c r="C40" s="6">
        <v>0.58333333333333337</v>
      </c>
      <c r="D40" s="6">
        <f t="shared" si="3"/>
        <v>4.1666666666666741E-2</v>
      </c>
    </row>
    <row r="41" spans="1:4" x14ac:dyDescent="0.25">
      <c r="A41" s="4">
        <v>44380</v>
      </c>
      <c r="B41" s="6">
        <f>C40</f>
        <v>0.58333333333333337</v>
      </c>
      <c r="C41" s="6">
        <v>0.625</v>
      </c>
      <c r="D41" s="6">
        <f t="shared" si="3"/>
        <v>4.166666666666663E-2</v>
      </c>
    </row>
    <row r="42" spans="1:4" x14ac:dyDescent="0.25">
      <c r="A42" s="4">
        <v>44380</v>
      </c>
      <c r="B42" s="6">
        <f>C41</f>
        <v>0.625</v>
      </c>
      <c r="C42" s="6">
        <v>0.66666666666666663</v>
      </c>
      <c r="D42" s="6">
        <f t="shared" si="3"/>
        <v>4.166666666666663E-2</v>
      </c>
    </row>
    <row r="43" spans="1:4" x14ac:dyDescent="0.25">
      <c r="A43" s="4">
        <v>44380</v>
      </c>
      <c r="B43" s="6">
        <v>0.66666666666666663</v>
      </c>
      <c r="C43" s="6">
        <v>0.70833333333333337</v>
      </c>
      <c r="D43" s="6">
        <f t="shared" si="3"/>
        <v>4.1666666666666741E-2</v>
      </c>
    </row>
    <row r="44" spans="1:4" x14ac:dyDescent="0.25">
      <c r="A44" s="4">
        <v>44380</v>
      </c>
      <c r="B44" s="6">
        <v>0.75</v>
      </c>
      <c r="C44" s="6">
        <v>0.79166666666666663</v>
      </c>
      <c r="D44" s="6">
        <f t="shared" si="3"/>
        <v>4.166666666666663E-2</v>
      </c>
    </row>
    <row r="45" spans="1:4" x14ac:dyDescent="0.25">
      <c r="A45" s="4">
        <v>44380</v>
      </c>
      <c r="B45" s="6">
        <f>C44</f>
        <v>0.79166666666666663</v>
      </c>
      <c r="C45" s="6">
        <v>0.83333333333333337</v>
      </c>
      <c r="D45" s="6">
        <f t="shared" si="3"/>
        <v>4.1666666666666741E-2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8D3F-068A-4676-90BF-6045BA8AAC67}">
  <dimension ref="A2:B11"/>
  <sheetViews>
    <sheetView workbookViewId="0">
      <selection activeCell="K11" sqref="K11"/>
    </sheetView>
  </sheetViews>
  <sheetFormatPr defaultRowHeight="15" x14ac:dyDescent="0.25"/>
  <cols>
    <col min="1" max="1" width="11.5703125" bestFit="1" customWidth="1"/>
  </cols>
  <sheetData>
    <row r="2" spans="1:2" x14ac:dyDescent="0.25">
      <c r="A2" t="s">
        <v>30</v>
      </c>
      <c r="B2" s="4">
        <v>44469</v>
      </c>
    </row>
    <row r="3" spans="1:2" x14ac:dyDescent="0.25">
      <c r="A3" t="s">
        <v>31</v>
      </c>
      <c r="B3" s="4">
        <v>44390</v>
      </c>
    </row>
    <row r="4" spans="1:2" x14ac:dyDescent="0.25">
      <c r="A4" t="s">
        <v>32</v>
      </c>
      <c r="B4">
        <f>B3-B2</f>
        <v>-79</v>
      </c>
    </row>
    <row r="8" spans="1:2" x14ac:dyDescent="0.25">
      <c r="A8" t="s">
        <v>36</v>
      </c>
    </row>
    <row r="9" spans="1:2" x14ac:dyDescent="0.25">
      <c r="A9" t="s">
        <v>33</v>
      </c>
    </row>
    <row r="10" spans="1:2" x14ac:dyDescent="0.25">
      <c r="A10" t="s">
        <v>34</v>
      </c>
    </row>
    <row r="11" spans="1:2" x14ac:dyDescent="0.25">
      <c r="A1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E08B-0320-41C7-A7B9-B489E853E697}">
  <dimension ref="A2:W73"/>
  <sheetViews>
    <sheetView tabSelected="1" topLeftCell="E1" workbookViewId="0">
      <selection activeCell="S6" sqref="S6"/>
    </sheetView>
  </sheetViews>
  <sheetFormatPr defaultRowHeight="15" outlineLevelCol="1" x14ac:dyDescent="0.25"/>
  <cols>
    <col min="1" max="3" width="9.140625" hidden="1" customWidth="1" outlineLevel="1"/>
    <col min="4" max="4" width="8.140625" hidden="1" customWidth="1" outlineLevel="1"/>
    <col min="5" max="5" width="9.140625" collapsed="1"/>
    <col min="6" max="6" width="11.7109375" bestFit="1" customWidth="1"/>
    <col min="7" max="8" width="12.7109375" customWidth="1"/>
    <col min="9" max="9" width="14.7109375" customWidth="1"/>
    <col min="10" max="10" width="14.85546875" bestFit="1" customWidth="1"/>
    <col min="11" max="11" width="13.7109375" style="11" bestFit="1" customWidth="1"/>
    <col min="12" max="12" width="21" bestFit="1" customWidth="1"/>
    <col min="13" max="13" width="2.85546875" customWidth="1"/>
    <col min="14" max="17" width="0" hidden="1" customWidth="1" outlineLevel="1"/>
    <col min="18" max="18" width="12.7109375" bestFit="1" customWidth="1" collapsed="1"/>
    <col min="19" max="20" width="12.7109375" customWidth="1"/>
    <col min="21" max="21" width="15.28515625" bestFit="1" customWidth="1"/>
    <col min="22" max="22" width="13.7109375" bestFit="1" customWidth="1"/>
  </cols>
  <sheetData>
    <row r="2" spans="1:23" ht="15.75" thickBot="1" x14ac:dyDescent="0.3"/>
    <row r="3" spans="1:23" x14ac:dyDescent="0.25">
      <c r="F3" s="41" t="s">
        <v>37</v>
      </c>
      <c r="G3" s="14" t="s">
        <v>46</v>
      </c>
      <c r="H3" s="14"/>
      <c r="I3" s="15"/>
      <c r="J3" s="13"/>
      <c r="K3" s="42" t="s">
        <v>39</v>
      </c>
      <c r="L3" s="25" t="s">
        <v>47</v>
      </c>
      <c r="M3" s="15"/>
    </row>
    <row r="4" spans="1:23" x14ac:dyDescent="0.25">
      <c r="F4" s="16"/>
      <c r="G4" s="17"/>
      <c r="H4" s="17"/>
      <c r="I4" s="18"/>
      <c r="J4" s="16"/>
      <c r="K4" s="43" t="s">
        <v>41</v>
      </c>
      <c r="L4" s="26" t="s">
        <v>48</v>
      </c>
      <c r="M4" s="18"/>
    </row>
    <row r="5" spans="1:23" x14ac:dyDescent="0.25">
      <c r="F5" s="16"/>
      <c r="G5" s="17"/>
      <c r="H5" s="17"/>
      <c r="I5" s="18"/>
      <c r="J5" s="16"/>
      <c r="K5" s="45" t="s">
        <v>43</v>
      </c>
      <c r="L5" s="31">
        <f>254-L6</f>
        <v>59</v>
      </c>
      <c r="M5" s="18"/>
    </row>
    <row r="6" spans="1:23" ht="15.75" thickBot="1" x14ac:dyDescent="0.3">
      <c r="F6" s="19"/>
      <c r="G6" s="20"/>
      <c r="H6" s="20"/>
      <c r="I6" s="21"/>
      <c r="J6" s="19"/>
      <c r="K6" s="46" t="s">
        <v>45</v>
      </c>
      <c r="L6" s="28">
        <f>L11</f>
        <v>195</v>
      </c>
      <c r="M6" s="21"/>
    </row>
    <row r="7" spans="1:23" x14ac:dyDescent="0.25">
      <c r="K7" s="33"/>
    </row>
    <row r="9" spans="1:23" ht="41.25" thickBot="1" x14ac:dyDescent="0.35">
      <c r="F9" s="47" t="s">
        <v>62</v>
      </c>
      <c r="G9" s="35" t="s">
        <v>60</v>
      </c>
      <c r="H9" s="35" t="s">
        <v>59</v>
      </c>
      <c r="I9" s="35" t="s">
        <v>69</v>
      </c>
      <c r="J9" s="35" t="s">
        <v>66</v>
      </c>
      <c r="K9" s="37" t="s">
        <v>76</v>
      </c>
      <c r="L9" s="47" t="s">
        <v>44</v>
      </c>
      <c r="N9" s="1"/>
      <c r="O9" s="1"/>
      <c r="P9" s="1"/>
      <c r="Q9" s="1"/>
      <c r="R9" s="1" t="s">
        <v>53</v>
      </c>
      <c r="S9" s="1" t="s">
        <v>70</v>
      </c>
      <c r="T9" s="1" t="s">
        <v>71</v>
      </c>
      <c r="U9" s="1" t="s">
        <v>49</v>
      </c>
      <c r="V9" s="1" t="s">
        <v>50</v>
      </c>
      <c r="W9" s="1" t="s">
        <v>58</v>
      </c>
    </row>
    <row r="10" spans="1:23" ht="15.75" thickBot="1" x14ac:dyDescent="0.3">
      <c r="A10" s="13"/>
      <c r="B10" s="14"/>
      <c r="C10" s="14"/>
      <c r="D10" s="15"/>
      <c r="F10" s="1"/>
      <c r="G10" s="32">
        <f t="shared" ref="G10:G32" si="0">COUNTIFS($P:$P,$C10,$W:$W,"static")</f>
        <v>0</v>
      </c>
      <c r="H10" s="32">
        <f t="shared" ref="H10:H32" si="1">COUNTIFS($P:$P,$C10,$W:$W,"DHCP")</f>
        <v>0</v>
      </c>
      <c r="I10" s="32">
        <f t="shared" ref="I10:I32" si="2">COUNTIFS($P:$P,$C10,$W:$W,"reserve")</f>
        <v>0</v>
      </c>
      <c r="J10" s="27"/>
      <c r="K10" s="24">
        <f>SUM(Table1[[#This Row],[Static]:[Column1]])</f>
        <v>0</v>
      </c>
      <c r="L10" s="30"/>
      <c r="N10" s="13">
        <v>192</v>
      </c>
      <c r="O10" s="14">
        <v>168</v>
      </c>
      <c r="P10" s="14">
        <v>1</v>
      </c>
      <c r="Q10" s="15">
        <v>254</v>
      </c>
      <c r="R10" t="str">
        <f>N10&amp;"."&amp;O10&amp;"."&amp;P10&amp;"."&amp;Q10</f>
        <v>192.168.1.254</v>
      </c>
      <c r="U10" t="s">
        <v>51</v>
      </c>
      <c r="V10" t="s">
        <v>52</v>
      </c>
      <c r="W10" t="s">
        <v>60</v>
      </c>
    </row>
    <row r="11" spans="1:23" ht="15.75" thickBot="1" x14ac:dyDescent="0.3">
      <c r="A11" s="13">
        <v>192</v>
      </c>
      <c r="B11" s="14">
        <v>168</v>
      </c>
      <c r="C11" s="14">
        <v>1</v>
      </c>
      <c r="D11" s="15">
        <v>0</v>
      </c>
      <c r="E11" s="17"/>
      <c r="F11" t="str">
        <f t="shared" ref="F11:F32" si="3">A11&amp;"."&amp;B11&amp;"."&amp;C11&amp;"."&amp;D11</f>
        <v>192.168.1.0</v>
      </c>
      <c r="G11" s="22">
        <f t="shared" si="0"/>
        <v>2</v>
      </c>
      <c r="H11" s="22">
        <f t="shared" si="1"/>
        <v>6</v>
      </c>
      <c r="I11" s="22">
        <f t="shared" si="2"/>
        <v>51</v>
      </c>
      <c r="J11" s="22">
        <f>COUNTIFS($P:$P,$C10+1+1+1,$Q:$Q,"&lt;255")</f>
        <v>0</v>
      </c>
      <c r="K11" s="24">
        <f>SUM(Table1[[#This Row],[Static]:[Column1]])</f>
        <v>59</v>
      </c>
      <c r="L11" s="29">
        <f>254-Table1[[#This Row],[Total]]</f>
        <v>195</v>
      </c>
      <c r="N11" s="13">
        <v>192</v>
      </c>
      <c r="O11" s="14">
        <v>168</v>
      </c>
      <c r="P11" s="14">
        <v>1</v>
      </c>
      <c r="Q11">
        <v>50</v>
      </c>
      <c r="R11" t="str">
        <f t="shared" ref="R11:R15" si="4">N11&amp;"."&amp;O11&amp;"."&amp;P11&amp;"."&amp;Q11</f>
        <v>192.168.1.50</v>
      </c>
      <c r="U11" t="s">
        <v>54</v>
      </c>
      <c r="V11" t="s">
        <v>55</v>
      </c>
      <c r="W11" t="s">
        <v>60</v>
      </c>
    </row>
    <row r="12" spans="1:23" ht="15.75" thickBot="1" x14ac:dyDescent="0.3">
      <c r="A12" s="16"/>
      <c r="B12" s="17"/>
      <c r="C12" s="17"/>
      <c r="D12" s="18"/>
      <c r="E12" s="17"/>
      <c r="F12" t="str">
        <f t="shared" si="3"/>
        <v>...</v>
      </c>
      <c r="G12" s="22">
        <f t="shared" si="0"/>
        <v>0</v>
      </c>
      <c r="H12" s="22">
        <f t="shared" si="1"/>
        <v>0</v>
      </c>
      <c r="I12" s="22">
        <f t="shared" si="2"/>
        <v>0</v>
      </c>
      <c r="J12" s="22"/>
      <c r="K12" s="24">
        <f>SUM(Table1[[#This Row],[Static]:[Column1]])</f>
        <v>0</v>
      </c>
      <c r="L12" s="29"/>
      <c r="N12" s="13">
        <v>192</v>
      </c>
      <c r="O12" s="14">
        <v>168</v>
      </c>
      <c r="P12" s="14">
        <v>1</v>
      </c>
      <c r="Q12">
        <v>7</v>
      </c>
      <c r="R12" t="str">
        <f t="shared" si="4"/>
        <v>192.168.1.7</v>
      </c>
      <c r="U12" t="s">
        <v>72</v>
      </c>
      <c r="W12" t="s">
        <v>59</v>
      </c>
    </row>
    <row r="13" spans="1:23" ht="15.75" thickBot="1" x14ac:dyDescent="0.3">
      <c r="A13" s="16"/>
      <c r="B13" s="17"/>
      <c r="C13" s="17"/>
      <c r="D13" s="18"/>
      <c r="E13" s="17"/>
      <c r="F13" t="str">
        <f t="shared" si="3"/>
        <v>...</v>
      </c>
      <c r="G13" s="22">
        <f t="shared" si="0"/>
        <v>0</v>
      </c>
      <c r="H13" s="22">
        <f t="shared" si="1"/>
        <v>0</v>
      </c>
      <c r="I13" s="22">
        <f t="shared" si="2"/>
        <v>0</v>
      </c>
      <c r="J13" s="22"/>
      <c r="K13" s="24">
        <f>SUM(Table1[[#This Row],[Static]:[Column1]])</f>
        <v>0</v>
      </c>
      <c r="L13" s="29"/>
      <c r="N13" s="13">
        <v>192</v>
      </c>
      <c r="O13" s="14">
        <v>168</v>
      </c>
      <c r="P13" s="14">
        <v>1</v>
      </c>
      <c r="Q13">
        <v>5</v>
      </c>
      <c r="R13" t="str">
        <f t="shared" si="4"/>
        <v>192.168.1.5</v>
      </c>
      <c r="U13" t="s">
        <v>73</v>
      </c>
      <c r="W13" t="s">
        <v>59</v>
      </c>
    </row>
    <row r="14" spans="1:23" ht="15.75" thickBot="1" x14ac:dyDescent="0.3">
      <c r="A14" s="16"/>
      <c r="B14" s="17"/>
      <c r="C14" s="17"/>
      <c r="D14" s="18"/>
      <c r="E14" s="17"/>
      <c r="F14" t="str">
        <f t="shared" si="3"/>
        <v>...</v>
      </c>
      <c r="G14" s="23">
        <f t="shared" si="0"/>
        <v>0</v>
      </c>
      <c r="H14" s="23">
        <f t="shared" si="1"/>
        <v>0</v>
      </c>
      <c r="I14" s="22">
        <f t="shared" si="2"/>
        <v>0</v>
      </c>
      <c r="J14" s="22"/>
      <c r="K14" s="24">
        <f>SUM(Table1[[#This Row],[Static]:[Column1]])</f>
        <v>0</v>
      </c>
      <c r="L14" s="29"/>
      <c r="N14" s="13">
        <v>192</v>
      </c>
      <c r="O14" s="14">
        <v>168</v>
      </c>
      <c r="P14" s="14">
        <v>1</v>
      </c>
      <c r="Q14">
        <v>6</v>
      </c>
      <c r="R14" t="str">
        <f t="shared" si="4"/>
        <v>192.168.1.6</v>
      </c>
      <c r="U14" t="s">
        <v>57</v>
      </c>
      <c r="W14" t="s">
        <v>59</v>
      </c>
    </row>
    <row r="15" spans="1:23" ht="15.75" thickBot="1" x14ac:dyDescent="0.3">
      <c r="A15" s="16"/>
      <c r="B15" s="17"/>
      <c r="C15" s="17"/>
      <c r="D15" s="18"/>
      <c r="E15" s="17"/>
      <c r="F15" t="str">
        <f t="shared" si="3"/>
        <v>...</v>
      </c>
      <c r="G15" s="23">
        <f t="shared" si="0"/>
        <v>0</v>
      </c>
      <c r="H15" s="23">
        <f t="shared" si="1"/>
        <v>0</v>
      </c>
      <c r="I15" s="22">
        <f t="shared" si="2"/>
        <v>0</v>
      </c>
      <c r="J15" s="22"/>
      <c r="K15" s="24">
        <f>SUM(Table1[[#This Row],[Static]:[Column1]])</f>
        <v>0</v>
      </c>
      <c r="L15" s="29"/>
      <c r="N15" s="13">
        <v>192</v>
      </c>
      <c r="O15" s="14">
        <v>168</v>
      </c>
      <c r="P15" s="14">
        <v>1</v>
      </c>
      <c r="Q15">
        <v>1</v>
      </c>
      <c r="R15" t="str">
        <f t="shared" si="4"/>
        <v>192.168.1.1</v>
      </c>
      <c r="U15" t="s">
        <v>56</v>
      </c>
      <c r="W15" t="s">
        <v>59</v>
      </c>
    </row>
    <row r="16" spans="1:23" ht="15.75" thickBot="1" x14ac:dyDescent="0.3">
      <c r="A16" s="16"/>
      <c r="B16" s="17"/>
      <c r="C16" s="17"/>
      <c r="D16" s="18"/>
      <c r="E16" s="17"/>
      <c r="F16" t="str">
        <f t="shared" si="3"/>
        <v>...</v>
      </c>
      <c r="G16" s="23">
        <f t="shared" si="0"/>
        <v>0</v>
      </c>
      <c r="H16" s="23">
        <f t="shared" si="1"/>
        <v>0</v>
      </c>
      <c r="I16" s="22">
        <f t="shared" si="2"/>
        <v>0</v>
      </c>
      <c r="J16" s="22"/>
      <c r="K16" s="24">
        <f>SUM(Table1[[#This Row],[Static]:[Column1]])</f>
        <v>0</v>
      </c>
      <c r="L16" s="29"/>
      <c r="N16" s="13">
        <v>192</v>
      </c>
      <c r="O16" s="14">
        <v>168</v>
      </c>
      <c r="P16" s="14">
        <v>1</v>
      </c>
      <c r="Q16">
        <v>3</v>
      </c>
      <c r="R16" t="str">
        <f t="shared" ref="R16:R68" si="5">N16&amp;"."&amp;O16&amp;"."&amp;P16&amp;"."&amp;Q16</f>
        <v>192.168.1.3</v>
      </c>
      <c r="U16" t="s">
        <v>74</v>
      </c>
      <c r="W16" t="s">
        <v>59</v>
      </c>
    </row>
    <row r="17" spans="1:23" ht="15.75" thickBot="1" x14ac:dyDescent="0.3">
      <c r="A17" s="16"/>
      <c r="B17" s="17"/>
      <c r="C17" s="17"/>
      <c r="D17" s="18"/>
      <c r="E17" s="17"/>
      <c r="F17" t="str">
        <f t="shared" si="3"/>
        <v>...</v>
      </c>
      <c r="G17" s="23">
        <f t="shared" si="0"/>
        <v>0</v>
      </c>
      <c r="H17" s="23">
        <f t="shared" si="1"/>
        <v>0</v>
      </c>
      <c r="I17" s="22">
        <f t="shared" si="2"/>
        <v>0</v>
      </c>
      <c r="J17" s="22"/>
      <c r="K17" s="24">
        <f>SUM(Table1[[#This Row],[Static]:[Column1]])</f>
        <v>0</v>
      </c>
      <c r="L17" s="29"/>
      <c r="N17" s="13">
        <v>192</v>
      </c>
      <c r="O17" s="14">
        <v>168</v>
      </c>
      <c r="P17" s="14">
        <v>1</v>
      </c>
      <c r="Q17">
        <v>2</v>
      </c>
      <c r="R17" t="str">
        <f t="shared" si="5"/>
        <v>192.168.1.2</v>
      </c>
      <c r="U17" t="s">
        <v>75</v>
      </c>
      <c r="W17" t="s">
        <v>59</v>
      </c>
    </row>
    <row r="18" spans="1:23" ht="15.75" thickBot="1" x14ac:dyDescent="0.3">
      <c r="A18" s="16"/>
      <c r="B18" s="17"/>
      <c r="C18" s="17"/>
      <c r="D18" s="18"/>
      <c r="E18" s="17"/>
      <c r="F18" t="str">
        <f t="shared" si="3"/>
        <v>...</v>
      </c>
      <c r="G18" s="23">
        <f t="shared" si="0"/>
        <v>0</v>
      </c>
      <c r="H18" s="23">
        <f t="shared" si="1"/>
        <v>0</v>
      </c>
      <c r="I18" s="22">
        <f t="shared" si="2"/>
        <v>0</v>
      </c>
      <c r="J18" s="22"/>
      <c r="K18" s="24">
        <f>SUM(Table1[[#This Row],[Static]:[Column1]])</f>
        <v>0</v>
      </c>
      <c r="L18" s="29"/>
      <c r="N18" s="13">
        <v>192</v>
      </c>
      <c r="O18" s="14">
        <v>168</v>
      </c>
      <c r="P18" s="14">
        <v>1</v>
      </c>
      <c r="Q18">
        <v>100</v>
      </c>
      <c r="R18" t="str">
        <f t="shared" si="5"/>
        <v>192.168.1.100</v>
      </c>
      <c r="W18" t="s">
        <v>77</v>
      </c>
    </row>
    <row r="19" spans="1:23" ht="15.75" thickBot="1" x14ac:dyDescent="0.3">
      <c r="A19" s="16"/>
      <c r="B19" s="17"/>
      <c r="C19" s="17"/>
      <c r="D19" s="18"/>
      <c r="E19" s="17"/>
      <c r="F19" t="str">
        <f t="shared" si="3"/>
        <v>...</v>
      </c>
      <c r="G19" s="23">
        <f t="shared" si="0"/>
        <v>0</v>
      </c>
      <c r="H19" s="23">
        <f t="shared" si="1"/>
        <v>0</v>
      </c>
      <c r="I19" s="22">
        <f t="shared" si="2"/>
        <v>0</v>
      </c>
      <c r="J19" s="22"/>
      <c r="K19" s="24">
        <f>SUM(Table1[[#This Row],[Static]:[Column1]])</f>
        <v>0</v>
      </c>
      <c r="L19" s="29"/>
      <c r="N19" s="13">
        <v>192</v>
      </c>
      <c r="O19" s="14">
        <v>168</v>
      </c>
      <c r="P19" s="14">
        <v>1</v>
      </c>
      <c r="Q19">
        <v>101</v>
      </c>
      <c r="R19" t="str">
        <f t="shared" si="5"/>
        <v>192.168.1.101</v>
      </c>
      <c r="W19" t="s">
        <v>77</v>
      </c>
    </row>
    <row r="20" spans="1:23" ht="15.75" thickBot="1" x14ac:dyDescent="0.3">
      <c r="A20" s="16"/>
      <c r="B20" s="17"/>
      <c r="C20" s="17"/>
      <c r="D20" s="18"/>
      <c r="E20" s="17"/>
      <c r="F20" t="str">
        <f t="shared" si="3"/>
        <v>...</v>
      </c>
      <c r="G20" s="23">
        <f t="shared" si="0"/>
        <v>0</v>
      </c>
      <c r="H20" s="23">
        <f t="shared" si="1"/>
        <v>0</v>
      </c>
      <c r="I20" s="22">
        <f t="shared" si="2"/>
        <v>0</v>
      </c>
      <c r="J20" s="22"/>
      <c r="K20" s="24">
        <f>SUM(Table1[[#This Row],[Static]:[Column1]])</f>
        <v>0</v>
      </c>
      <c r="L20" s="29"/>
      <c r="N20" s="13">
        <v>192</v>
      </c>
      <c r="O20" s="14">
        <v>168</v>
      </c>
      <c r="P20" s="14">
        <v>1</v>
      </c>
      <c r="Q20">
        <v>102</v>
      </c>
      <c r="R20" t="str">
        <f t="shared" si="5"/>
        <v>192.168.1.102</v>
      </c>
      <c r="W20" t="s">
        <v>77</v>
      </c>
    </row>
    <row r="21" spans="1:23" ht="15.75" thickBot="1" x14ac:dyDescent="0.3">
      <c r="A21" s="16"/>
      <c r="B21" s="17"/>
      <c r="C21" s="17"/>
      <c r="D21" s="18"/>
      <c r="E21" s="17"/>
      <c r="F21" t="str">
        <f t="shared" si="3"/>
        <v>...</v>
      </c>
      <c r="G21" s="23">
        <f t="shared" si="0"/>
        <v>0</v>
      </c>
      <c r="H21" s="23">
        <f t="shared" si="1"/>
        <v>0</v>
      </c>
      <c r="I21" s="22">
        <f t="shared" si="2"/>
        <v>0</v>
      </c>
      <c r="J21" s="22"/>
      <c r="K21" s="24">
        <f>SUM(Table1[[#This Row],[Static]:[Column1]])</f>
        <v>0</v>
      </c>
      <c r="L21" s="29"/>
      <c r="N21" s="13">
        <v>192</v>
      </c>
      <c r="O21" s="14">
        <v>168</v>
      </c>
      <c r="P21" s="14">
        <v>1</v>
      </c>
      <c r="Q21">
        <v>103</v>
      </c>
      <c r="R21" t="str">
        <f t="shared" si="5"/>
        <v>192.168.1.103</v>
      </c>
      <c r="W21" t="s">
        <v>77</v>
      </c>
    </row>
    <row r="22" spans="1:23" ht="15.75" thickBot="1" x14ac:dyDescent="0.3">
      <c r="A22" s="16"/>
      <c r="B22" s="17"/>
      <c r="C22" s="17"/>
      <c r="D22" s="18"/>
      <c r="E22" s="17"/>
      <c r="F22" t="str">
        <f t="shared" si="3"/>
        <v>...</v>
      </c>
      <c r="G22" s="23">
        <f t="shared" si="0"/>
        <v>0</v>
      </c>
      <c r="H22" s="23">
        <f t="shared" si="1"/>
        <v>0</v>
      </c>
      <c r="I22" s="22">
        <f t="shared" si="2"/>
        <v>0</v>
      </c>
      <c r="J22" s="22"/>
      <c r="K22" s="24">
        <f>SUM(Table1[[#This Row],[Static]:[Column1]])</f>
        <v>0</v>
      </c>
      <c r="L22" s="29"/>
      <c r="N22" s="13">
        <v>192</v>
      </c>
      <c r="O22" s="14">
        <v>168</v>
      </c>
      <c r="P22" s="14">
        <v>1</v>
      </c>
      <c r="Q22">
        <v>104</v>
      </c>
      <c r="R22" t="str">
        <f t="shared" si="5"/>
        <v>192.168.1.104</v>
      </c>
      <c r="W22" t="s">
        <v>77</v>
      </c>
    </row>
    <row r="23" spans="1:23" ht="15.75" thickBot="1" x14ac:dyDescent="0.3">
      <c r="A23" s="16"/>
      <c r="B23" s="17"/>
      <c r="C23" s="17"/>
      <c r="D23" s="18"/>
      <c r="E23" s="17"/>
      <c r="F23" t="str">
        <f t="shared" si="3"/>
        <v>...</v>
      </c>
      <c r="G23" s="23">
        <f t="shared" si="0"/>
        <v>0</v>
      </c>
      <c r="H23" s="23">
        <f t="shared" si="1"/>
        <v>0</v>
      </c>
      <c r="I23" s="22">
        <f t="shared" si="2"/>
        <v>0</v>
      </c>
      <c r="J23" s="22"/>
      <c r="K23" s="24">
        <f>SUM(Table1[[#This Row],[Static]:[Column1]])</f>
        <v>0</v>
      </c>
      <c r="L23" s="29"/>
      <c r="N23" s="13">
        <v>192</v>
      </c>
      <c r="O23" s="14">
        <v>168</v>
      </c>
      <c r="P23" s="14">
        <v>1</v>
      </c>
      <c r="Q23">
        <v>105</v>
      </c>
      <c r="R23" t="str">
        <f t="shared" si="5"/>
        <v>192.168.1.105</v>
      </c>
      <c r="W23" t="s">
        <v>77</v>
      </c>
    </row>
    <row r="24" spans="1:23" ht="15.75" thickBot="1" x14ac:dyDescent="0.3">
      <c r="A24" s="16"/>
      <c r="B24" s="17"/>
      <c r="C24" s="17"/>
      <c r="D24" s="18"/>
      <c r="E24" s="17"/>
      <c r="F24" t="str">
        <f t="shared" si="3"/>
        <v>...</v>
      </c>
      <c r="G24" s="23">
        <f t="shared" si="0"/>
        <v>0</v>
      </c>
      <c r="H24" s="23">
        <f t="shared" si="1"/>
        <v>0</v>
      </c>
      <c r="I24" s="22">
        <f t="shared" si="2"/>
        <v>0</v>
      </c>
      <c r="J24" s="22"/>
      <c r="K24" s="24">
        <f>SUM(Table1[[#This Row],[Static]:[Column1]])</f>
        <v>0</v>
      </c>
      <c r="L24" s="29"/>
      <c r="N24" s="13">
        <v>192</v>
      </c>
      <c r="O24" s="14">
        <v>168</v>
      </c>
      <c r="P24" s="14">
        <v>1</v>
      </c>
      <c r="Q24">
        <v>106</v>
      </c>
      <c r="R24" t="str">
        <f t="shared" si="5"/>
        <v>192.168.1.106</v>
      </c>
      <c r="W24" t="s">
        <v>77</v>
      </c>
    </row>
    <row r="25" spans="1:23" ht="15.75" thickBot="1" x14ac:dyDescent="0.3">
      <c r="A25" s="16"/>
      <c r="B25" s="17"/>
      <c r="C25" s="17"/>
      <c r="D25" s="18"/>
      <c r="E25" s="17"/>
      <c r="F25" t="str">
        <f t="shared" si="3"/>
        <v>...</v>
      </c>
      <c r="G25" s="23">
        <f t="shared" si="0"/>
        <v>0</v>
      </c>
      <c r="H25" s="23">
        <f t="shared" si="1"/>
        <v>0</v>
      </c>
      <c r="I25" s="22">
        <f t="shared" si="2"/>
        <v>0</v>
      </c>
      <c r="J25" s="22"/>
      <c r="K25" s="24">
        <f>SUM(Table1[[#This Row],[Static]:[Column1]])</f>
        <v>0</v>
      </c>
      <c r="L25" s="29"/>
      <c r="N25" s="13">
        <v>192</v>
      </c>
      <c r="O25" s="14">
        <v>168</v>
      </c>
      <c r="P25" s="14">
        <v>1</v>
      </c>
      <c r="Q25">
        <v>107</v>
      </c>
      <c r="R25" t="str">
        <f t="shared" si="5"/>
        <v>192.168.1.107</v>
      </c>
      <c r="W25" t="s">
        <v>77</v>
      </c>
    </row>
    <row r="26" spans="1:23" ht="15.75" thickBot="1" x14ac:dyDescent="0.3">
      <c r="A26" s="16"/>
      <c r="B26" s="17"/>
      <c r="C26" s="17"/>
      <c r="D26" s="18"/>
      <c r="E26" s="17"/>
      <c r="F26" t="str">
        <f t="shared" si="3"/>
        <v>...</v>
      </c>
      <c r="G26" s="23">
        <f t="shared" si="0"/>
        <v>0</v>
      </c>
      <c r="H26" s="23">
        <f t="shared" si="1"/>
        <v>0</v>
      </c>
      <c r="I26" s="22">
        <f t="shared" si="2"/>
        <v>0</v>
      </c>
      <c r="J26" s="22"/>
      <c r="K26" s="24">
        <f>SUM(Table1[[#This Row],[Static]:[Column1]])</f>
        <v>0</v>
      </c>
      <c r="L26" s="29"/>
      <c r="N26" s="13">
        <v>192</v>
      </c>
      <c r="O26" s="14">
        <v>168</v>
      </c>
      <c r="P26" s="14">
        <v>1</v>
      </c>
      <c r="Q26">
        <v>108</v>
      </c>
      <c r="R26" t="str">
        <f t="shared" si="5"/>
        <v>192.168.1.108</v>
      </c>
      <c r="W26" t="s">
        <v>77</v>
      </c>
    </row>
    <row r="27" spans="1:23" ht="15.75" thickBot="1" x14ac:dyDescent="0.3">
      <c r="A27" s="16"/>
      <c r="B27" s="17"/>
      <c r="C27" s="17"/>
      <c r="D27" s="18"/>
      <c r="E27" s="17"/>
      <c r="F27" t="str">
        <f t="shared" si="3"/>
        <v>...</v>
      </c>
      <c r="G27" s="23">
        <f t="shared" si="0"/>
        <v>0</v>
      </c>
      <c r="H27" s="23">
        <f t="shared" si="1"/>
        <v>0</v>
      </c>
      <c r="I27" s="22">
        <f t="shared" si="2"/>
        <v>0</v>
      </c>
      <c r="J27" s="22"/>
      <c r="K27" s="24">
        <f>SUM(Table1[[#This Row],[Static]:[Column1]])</f>
        <v>0</v>
      </c>
      <c r="L27" s="29"/>
      <c r="N27" s="13">
        <v>192</v>
      </c>
      <c r="O27" s="14">
        <v>168</v>
      </c>
      <c r="P27" s="14">
        <v>1</v>
      </c>
      <c r="Q27">
        <v>109</v>
      </c>
      <c r="R27" t="str">
        <f t="shared" si="5"/>
        <v>192.168.1.109</v>
      </c>
      <c r="W27" t="s">
        <v>77</v>
      </c>
    </row>
    <row r="28" spans="1:23" ht="15.75" thickBot="1" x14ac:dyDescent="0.3">
      <c r="A28" s="16"/>
      <c r="B28" s="17"/>
      <c r="C28" s="17"/>
      <c r="D28" s="18"/>
      <c r="E28" s="17"/>
      <c r="F28" t="str">
        <f t="shared" si="3"/>
        <v>...</v>
      </c>
      <c r="G28" s="23">
        <f t="shared" si="0"/>
        <v>0</v>
      </c>
      <c r="H28" s="23">
        <f t="shared" si="1"/>
        <v>0</v>
      </c>
      <c r="I28" s="22">
        <f t="shared" si="2"/>
        <v>0</v>
      </c>
      <c r="J28" s="22"/>
      <c r="K28" s="24">
        <f>SUM(Table1[[#This Row],[Static]:[Column1]])</f>
        <v>0</v>
      </c>
      <c r="L28" s="29"/>
      <c r="N28" s="13">
        <v>192</v>
      </c>
      <c r="O28" s="14">
        <v>168</v>
      </c>
      <c r="P28" s="14">
        <v>1</v>
      </c>
      <c r="Q28">
        <v>110</v>
      </c>
      <c r="R28" t="str">
        <f t="shared" si="5"/>
        <v>192.168.1.110</v>
      </c>
      <c r="W28" t="s">
        <v>77</v>
      </c>
    </row>
    <row r="29" spans="1:23" ht="15.75" thickBot="1" x14ac:dyDescent="0.3">
      <c r="A29" s="16"/>
      <c r="B29" s="17"/>
      <c r="C29" s="17"/>
      <c r="D29" s="18"/>
      <c r="E29" s="17"/>
      <c r="F29" t="str">
        <f t="shared" si="3"/>
        <v>...</v>
      </c>
      <c r="G29" s="23">
        <f t="shared" si="0"/>
        <v>0</v>
      </c>
      <c r="H29" s="23">
        <f t="shared" si="1"/>
        <v>0</v>
      </c>
      <c r="I29" s="22">
        <f t="shared" si="2"/>
        <v>0</v>
      </c>
      <c r="J29" s="22"/>
      <c r="K29" s="24">
        <f>SUM(Table1[[#This Row],[Static]:[Column1]])</f>
        <v>0</v>
      </c>
      <c r="L29" s="29"/>
      <c r="N29" s="13">
        <v>192</v>
      </c>
      <c r="O29" s="14">
        <v>168</v>
      </c>
      <c r="P29" s="14">
        <v>1</v>
      </c>
      <c r="Q29">
        <v>111</v>
      </c>
      <c r="R29" t="str">
        <f t="shared" si="5"/>
        <v>192.168.1.111</v>
      </c>
      <c r="W29" t="s">
        <v>77</v>
      </c>
    </row>
    <row r="30" spans="1:23" ht="15.75" thickBot="1" x14ac:dyDescent="0.3">
      <c r="A30" s="16"/>
      <c r="B30" s="17"/>
      <c r="C30" s="17"/>
      <c r="D30" s="18"/>
      <c r="E30" s="17"/>
      <c r="F30" t="str">
        <f t="shared" si="3"/>
        <v>...</v>
      </c>
      <c r="G30" s="23">
        <f t="shared" si="0"/>
        <v>0</v>
      </c>
      <c r="H30" s="23">
        <f t="shared" si="1"/>
        <v>0</v>
      </c>
      <c r="I30" s="22">
        <f t="shared" si="2"/>
        <v>0</v>
      </c>
      <c r="J30" s="22"/>
      <c r="K30" s="24">
        <f>SUM(Table1[[#This Row],[Static]:[Column1]])</f>
        <v>0</v>
      </c>
      <c r="L30" s="29"/>
      <c r="N30" s="13">
        <v>192</v>
      </c>
      <c r="O30" s="14">
        <v>168</v>
      </c>
      <c r="P30" s="14">
        <v>1</v>
      </c>
      <c r="Q30">
        <v>112</v>
      </c>
      <c r="R30" t="str">
        <f t="shared" si="5"/>
        <v>192.168.1.112</v>
      </c>
      <c r="W30" t="s">
        <v>77</v>
      </c>
    </row>
    <row r="31" spans="1:23" ht="15.75" thickBot="1" x14ac:dyDescent="0.3">
      <c r="A31" s="16"/>
      <c r="B31" s="17"/>
      <c r="C31" s="17"/>
      <c r="D31" s="18"/>
      <c r="E31" s="17"/>
      <c r="F31" t="str">
        <f t="shared" si="3"/>
        <v>...</v>
      </c>
      <c r="G31" s="23">
        <f t="shared" si="0"/>
        <v>0</v>
      </c>
      <c r="H31" s="23">
        <f t="shared" si="1"/>
        <v>0</v>
      </c>
      <c r="I31" s="22">
        <f t="shared" si="2"/>
        <v>0</v>
      </c>
      <c r="J31" s="22"/>
      <c r="K31" s="24">
        <f>SUM(Table1[[#This Row],[Static]:[Column1]])</f>
        <v>0</v>
      </c>
      <c r="L31" s="29"/>
      <c r="N31" s="13">
        <v>192</v>
      </c>
      <c r="O31" s="14">
        <v>168</v>
      </c>
      <c r="P31" s="14">
        <v>1</v>
      </c>
      <c r="Q31">
        <v>113</v>
      </c>
      <c r="R31" t="str">
        <f t="shared" si="5"/>
        <v>192.168.1.113</v>
      </c>
      <c r="W31" t="s">
        <v>77</v>
      </c>
    </row>
    <row r="32" spans="1:23" ht="15.75" thickBot="1" x14ac:dyDescent="0.3">
      <c r="A32" s="16"/>
      <c r="B32" s="17"/>
      <c r="C32" s="17"/>
      <c r="D32" s="18"/>
      <c r="E32" s="17"/>
      <c r="F32" t="str">
        <f t="shared" si="3"/>
        <v>...</v>
      </c>
      <c r="G32" s="23">
        <f t="shared" si="0"/>
        <v>0</v>
      </c>
      <c r="H32" s="23">
        <f t="shared" si="1"/>
        <v>0</v>
      </c>
      <c r="I32" s="22">
        <f t="shared" si="2"/>
        <v>0</v>
      </c>
      <c r="J32" s="22"/>
      <c r="K32" s="24">
        <f>SUM(Table1[[#This Row],[Static]:[Column1]])</f>
        <v>0</v>
      </c>
      <c r="L32" s="29"/>
      <c r="N32" s="13">
        <v>192</v>
      </c>
      <c r="O32" s="14">
        <v>168</v>
      </c>
      <c r="P32" s="14">
        <v>1</v>
      </c>
      <c r="Q32">
        <v>114</v>
      </c>
      <c r="R32" t="str">
        <f t="shared" si="5"/>
        <v>192.168.1.114</v>
      </c>
      <c r="W32" t="s">
        <v>77</v>
      </c>
    </row>
    <row r="33" spans="1:23" ht="15.75" thickBot="1" x14ac:dyDescent="0.3">
      <c r="A33" s="16"/>
      <c r="B33" s="17"/>
      <c r="C33" s="17"/>
      <c r="D33" s="18"/>
      <c r="E33" s="17"/>
      <c r="G33" s="23"/>
      <c r="H33" s="23"/>
      <c r="I33" s="22"/>
      <c r="J33" s="22"/>
      <c r="N33" s="13">
        <v>192</v>
      </c>
      <c r="O33" s="14">
        <v>168</v>
      </c>
      <c r="P33" s="14">
        <v>1</v>
      </c>
      <c r="Q33">
        <v>115</v>
      </c>
      <c r="R33" t="str">
        <f t="shared" si="5"/>
        <v>192.168.1.115</v>
      </c>
      <c r="W33" t="s">
        <v>77</v>
      </c>
    </row>
    <row r="34" spans="1:23" ht="15.75" thickBot="1" x14ac:dyDescent="0.3">
      <c r="A34" s="16"/>
      <c r="B34" s="17"/>
      <c r="C34" s="17"/>
      <c r="D34" s="18"/>
      <c r="E34" s="17"/>
      <c r="G34" s="23"/>
      <c r="H34" s="23"/>
      <c r="I34" s="22"/>
      <c r="J34" s="22"/>
      <c r="N34" s="13">
        <v>192</v>
      </c>
      <c r="O34" s="14">
        <v>168</v>
      </c>
      <c r="P34" s="14">
        <v>1</v>
      </c>
      <c r="Q34">
        <v>116</v>
      </c>
      <c r="R34" t="str">
        <f t="shared" si="5"/>
        <v>192.168.1.116</v>
      </c>
      <c r="W34" t="s">
        <v>77</v>
      </c>
    </row>
    <row r="35" spans="1:23" ht="15.75" thickBot="1" x14ac:dyDescent="0.3">
      <c r="A35" s="16"/>
      <c r="B35" s="17"/>
      <c r="C35" s="17"/>
      <c r="D35" s="18"/>
      <c r="E35" s="17"/>
      <c r="G35" s="23"/>
      <c r="H35" s="23"/>
      <c r="I35" s="22"/>
      <c r="J35" s="22"/>
      <c r="N35" s="13">
        <v>192</v>
      </c>
      <c r="O35" s="14">
        <v>168</v>
      </c>
      <c r="P35" s="14">
        <v>1</v>
      </c>
      <c r="Q35">
        <v>117</v>
      </c>
      <c r="R35" t="str">
        <f t="shared" si="5"/>
        <v>192.168.1.117</v>
      </c>
      <c r="W35" t="s">
        <v>77</v>
      </c>
    </row>
    <row r="36" spans="1:23" ht="15.75" thickBot="1" x14ac:dyDescent="0.3">
      <c r="A36" s="16"/>
      <c r="B36" s="17"/>
      <c r="C36" s="17"/>
      <c r="D36" s="18"/>
      <c r="E36" s="17"/>
      <c r="G36" s="23"/>
      <c r="H36" s="23"/>
      <c r="I36" s="22"/>
      <c r="J36" s="22"/>
      <c r="N36" s="13">
        <v>192</v>
      </c>
      <c r="O36" s="14">
        <v>168</v>
      </c>
      <c r="P36" s="14">
        <v>1</v>
      </c>
      <c r="Q36">
        <v>118</v>
      </c>
      <c r="R36" t="str">
        <f t="shared" si="5"/>
        <v>192.168.1.118</v>
      </c>
      <c r="W36" t="s">
        <v>77</v>
      </c>
    </row>
    <row r="37" spans="1:23" ht="15.75" thickBot="1" x14ac:dyDescent="0.3">
      <c r="A37" s="16"/>
      <c r="B37" s="17"/>
      <c r="C37" s="17"/>
      <c r="D37" s="18"/>
      <c r="E37" s="17"/>
      <c r="G37" s="23"/>
      <c r="H37" s="23"/>
      <c r="I37" s="22"/>
      <c r="J37" s="22"/>
      <c r="N37" s="13">
        <v>192</v>
      </c>
      <c r="O37" s="14">
        <v>168</v>
      </c>
      <c r="P37" s="14">
        <v>1</v>
      </c>
      <c r="Q37">
        <v>119</v>
      </c>
      <c r="R37" t="str">
        <f t="shared" si="5"/>
        <v>192.168.1.119</v>
      </c>
      <c r="W37" t="s">
        <v>77</v>
      </c>
    </row>
    <row r="38" spans="1:23" ht="15.75" thickBot="1" x14ac:dyDescent="0.3">
      <c r="A38" s="16"/>
      <c r="B38" s="17"/>
      <c r="C38" s="17"/>
      <c r="D38" s="18"/>
      <c r="E38" s="17"/>
      <c r="G38" s="23"/>
      <c r="H38" s="23"/>
      <c r="I38" s="22"/>
      <c r="J38" s="22"/>
      <c r="N38" s="13">
        <v>192</v>
      </c>
      <c r="O38" s="14">
        <v>168</v>
      </c>
      <c r="P38" s="14">
        <v>1</v>
      </c>
      <c r="Q38">
        <v>120</v>
      </c>
      <c r="R38" t="str">
        <f t="shared" si="5"/>
        <v>192.168.1.120</v>
      </c>
      <c r="W38" t="s">
        <v>77</v>
      </c>
    </row>
    <row r="39" spans="1:23" ht="15.75" thickBot="1" x14ac:dyDescent="0.3">
      <c r="A39" s="16"/>
      <c r="B39" s="17"/>
      <c r="C39" s="17"/>
      <c r="D39" s="18"/>
      <c r="E39" s="17"/>
      <c r="G39" s="23"/>
      <c r="H39" s="23"/>
      <c r="I39" s="22"/>
      <c r="J39" s="22"/>
      <c r="N39" s="13">
        <v>192</v>
      </c>
      <c r="O39" s="14">
        <v>168</v>
      </c>
      <c r="P39" s="14">
        <v>1</v>
      </c>
      <c r="Q39">
        <v>121</v>
      </c>
      <c r="R39" t="str">
        <f t="shared" si="5"/>
        <v>192.168.1.121</v>
      </c>
      <c r="W39" t="s">
        <v>77</v>
      </c>
    </row>
    <row r="40" spans="1:23" ht="15.75" thickBot="1" x14ac:dyDescent="0.3">
      <c r="A40" s="16"/>
      <c r="B40" s="17"/>
      <c r="C40" s="17"/>
      <c r="D40" s="18"/>
      <c r="E40" s="17"/>
      <c r="G40" s="23"/>
      <c r="H40" s="23"/>
      <c r="I40" s="22"/>
      <c r="J40" s="22"/>
      <c r="N40" s="13">
        <v>192</v>
      </c>
      <c r="O40" s="14">
        <v>168</v>
      </c>
      <c r="P40" s="14">
        <v>1</v>
      </c>
      <c r="Q40">
        <v>122</v>
      </c>
      <c r="R40" t="str">
        <f t="shared" si="5"/>
        <v>192.168.1.122</v>
      </c>
      <c r="W40" t="s">
        <v>77</v>
      </c>
    </row>
    <row r="41" spans="1:23" ht="15.75" thickBot="1" x14ac:dyDescent="0.3">
      <c r="A41" s="16"/>
      <c r="B41" s="17"/>
      <c r="C41" s="17"/>
      <c r="D41" s="18"/>
      <c r="E41" s="17"/>
      <c r="G41" s="23"/>
      <c r="H41" s="23"/>
      <c r="I41" s="22"/>
      <c r="J41" s="22"/>
      <c r="N41" s="13">
        <v>192</v>
      </c>
      <c r="O41" s="14">
        <v>168</v>
      </c>
      <c r="P41" s="14">
        <v>1</v>
      </c>
      <c r="Q41">
        <v>123</v>
      </c>
      <c r="R41" t="str">
        <f t="shared" si="5"/>
        <v>192.168.1.123</v>
      </c>
      <c r="W41" t="s">
        <v>77</v>
      </c>
    </row>
    <row r="42" spans="1:23" ht="15.75" thickBot="1" x14ac:dyDescent="0.3">
      <c r="A42" s="16"/>
      <c r="B42" s="17"/>
      <c r="C42" s="17"/>
      <c r="D42" s="18"/>
      <c r="E42" s="17"/>
      <c r="G42" s="23"/>
      <c r="H42" s="23"/>
      <c r="I42" s="22"/>
      <c r="J42" s="22"/>
      <c r="N42" s="13">
        <v>192</v>
      </c>
      <c r="O42" s="14">
        <v>168</v>
      </c>
      <c r="P42" s="14">
        <v>1</v>
      </c>
      <c r="Q42">
        <v>124</v>
      </c>
      <c r="R42" t="str">
        <f t="shared" si="5"/>
        <v>192.168.1.124</v>
      </c>
      <c r="W42" t="s">
        <v>77</v>
      </c>
    </row>
    <row r="43" spans="1:23" ht="15.75" thickBot="1" x14ac:dyDescent="0.3">
      <c r="A43" s="16"/>
      <c r="B43" s="17"/>
      <c r="C43" s="17"/>
      <c r="D43" s="18"/>
      <c r="E43" s="17"/>
      <c r="G43" s="23"/>
      <c r="H43" s="23"/>
      <c r="I43" s="22"/>
      <c r="J43" s="22"/>
      <c r="N43" s="13">
        <v>192</v>
      </c>
      <c r="O43" s="14">
        <v>168</v>
      </c>
      <c r="P43" s="14">
        <v>1</v>
      </c>
      <c r="Q43">
        <v>125</v>
      </c>
      <c r="R43" t="str">
        <f t="shared" si="5"/>
        <v>192.168.1.125</v>
      </c>
      <c r="W43" t="s">
        <v>77</v>
      </c>
    </row>
    <row r="44" spans="1:23" ht="15.75" thickBot="1" x14ac:dyDescent="0.3">
      <c r="A44" s="16"/>
      <c r="B44" s="17"/>
      <c r="C44" s="17"/>
      <c r="D44" s="18"/>
      <c r="E44" s="17"/>
      <c r="G44" s="23"/>
      <c r="H44" s="23"/>
      <c r="I44" s="22"/>
      <c r="J44" s="22"/>
      <c r="N44" s="13">
        <v>192</v>
      </c>
      <c r="O44" s="14">
        <v>168</v>
      </c>
      <c r="P44" s="14">
        <v>1</v>
      </c>
      <c r="Q44">
        <v>126</v>
      </c>
      <c r="R44" t="str">
        <f t="shared" si="5"/>
        <v>192.168.1.126</v>
      </c>
      <c r="W44" t="s">
        <v>77</v>
      </c>
    </row>
    <row r="45" spans="1:23" ht="15.75" thickBot="1" x14ac:dyDescent="0.3">
      <c r="A45" s="16"/>
      <c r="B45" s="17"/>
      <c r="C45" s="17"/>
      <c r="D45" s="18"/>
      <c r="E45" s="17"/>
      <c r="G45" s="23"/>
      <c r="H45" s="23"/>
      <c r="I45" s="22"/>
      <c r="J45" s="22"/>
      <c r="N45" s="13">
        <v>192</v>
      </c>
      <c r="O45" s="14">
        <v>168</v>
      </c>
      <c r="P45" s="14">
        <v>1</v>
      </c>
      <c r="Q45">
        <v>127</v>
      </c>
      <c r="R45" t="str">
        <f t="shared" si="5"/>
        <v>192.168.1.127</v>
      </c>
      <c r="W45" t="s">
        <v>77</v>
      </c>
    </row>
    <row r="46" spans="1:23" ht="15.75" thickBot="1" x14ac:dyDescent="0.3">
      <c r="A46" s="16"/>
      <c r="B46" s="17"/>
      <c r="C46" s="17"/>
      <c r="D46" s="18"/>
      <c r="E46" s="17"/>
      <c r="G46" s="23"/>
      <c r="H46" s="23"/>
      <c r="I46" s="22"/>
      <c r="J46" s="22"/>
      <c r="N46" s="13">
        <v>192</v>
      </c>
      <c r="O46" s="14">
        <v>168</v>
      </c>
      <c r="P46" s="14">
        <v>1</v>
      </c>
      <c r="Q46">
        <v>128</v>
      </c>
      <c r="R46" t="str">
        <f t="shared" si="5"/>
        <v>192.168.1.128</v>
      </c>
      <c r="W46" t="s">
        <v>77</v>
      </c>
    </row>
    <row r="47" spans="1:23" ht="15.75" thickBot="1" x14ac:dyDescent="0.3">
      <c r="A47" s="16"/>
      <c r="B47" s="17"/>
      <c r="C47" s="17"/>
      <c r="D47" s="18"/>
      <c r="E47" s="17"/>
      <c r="G47" s="23"/>
      <c r="H47" s="23"/>
      <c r="I47" s="22"/>
      <c r="J47" s="22"/>
      <c r="N47" s="13">
        <v>192</v>
      </c>
      <c r="O47" s="14">
        <v>168</v>
      </c>
      <c r="P47" s="14">
        <v>1</v>
      </c>
      <c r="Q47">
        <v>129</v>
      </c>
      <c r="R47" t="str">
        <f t="shared" si="5"/>
        <v>192.168.1.129</v>
      </c>
      <c r="W47" t="s">
        <v>77</v>
      </c>
    </row>
    <row r="48" spans="1:23" ht="15.75" thickBot="1" x14ac:dyDescent="0.3">
      <c r="A48" s="16"/>
      <c r="B48" s="17"/>
      <c r="C48" s="17"/>
      <c r="D48" s="18"/>
      <c r="E48" s="17"/>
      <c r="G48" s="23"/>
      <c r="H48" s="23"/>
      <c r="I48" s="22"/>
      <c r="J48" s="22"/>
      <c r="N48" s="13">
        <v>192</v>
      </c>
      <c r="O48" s="14">
        <v>168</v>
      </c>
      <c r="P48" s="14">
        <v>1</v>
      </c>
      <c r="Q48">
        <v>130</v>
      </c>
      <c r="R48" t="str">
        <f t="shared" si="5"/>
        <v>192.168.1.130</v>
      </c>
      <c r="W48" t="s">
        <v>77</v>
      </c>
    </row>
    <row r="49" spans="1:23" ht="15.75" thickBot="1" x14ac:dyDescent="0.3">
      <c r="A49" s="16"/>
      <c r="B49" s="17"/>
      <c r="C49" s="17"/>
      <c r="D49" s="18"/>
      <c r="E49" s="17"/>
      <c r="G49" s="23"/>
      <c r="H49" s="23"/>
      <c r="I49" s="22"/>
      <c r="J49" s="22"/>
      <c r="N49" s="13">
        <v>192</v>
      </c>
      <c r="O49" s="14">
        <v>168</v>
      </c>
      <c r="P49" s="14">
        <v>1</v>
      </c>
      <c r="Q49">
        <v>131</v>
      </c>
      <c r="R49" t="str">
        <f t="shared" si="5"/>
        <v>192.168.1.131</v>
      </c>
      <c r="W49" t="s">
        <v>77</v>
      </c>
    </row>
    <row r="50" spans="1:23" ht="15.75" thickBot="1" x14ac:dyDescent="0.3">
      <c r="A50" s="16"/>
      <c r="B50" s="17"/>
      <c r="C50" s="17"/>
      <c r="D50" s="18"/>
      <c r="E50" s="17"/>
      <c r="G50" s="23"/>
      <c r="H50" s="23"/>
      <c r="I50" s="22"/>
      <c r="J50" s="22"/>
      <c r="N50" s="13">
        <v>192</v>
      </c>
      <c r="O50" s="14">
        <v>168</v>
      </c>
      <c r="P50" s="14">
        <v>1</v>
      </c>
      <c r="Q50">
        <v>132</v>
      </c>
      <c r="R50" t="str">
        <f t="shared" si="5"/>
        <v>192.168.1.132</v>
      </c>
      <c r="W50" t="s">
        <v>77</v>
      </c>
    </row>
    <row r="51" spans="1:23" ht="15.75" thickBot="1" x14ac:dyDescent="0.3">
      <c r="A51" s="16"/>
      <c r="B51" s="17"/>
      <c r="C51" s="17"/>
      <c r="D51" s="18"/>
      <c r="E51" s="17"/>
      <c r="G51" s="23"/>
      <c r="H51" s="23"/>
      <c r="I51" s="22"/>
      <c r="J51" s="22"/>
      <c r="N51" s="13">
        <v>192</v>
      </c>
      <c r="O51" s="14">
        <v>168</v>
      </c>
      <c r="P51" s="14">
        <v>1</v>
      </c>
      <c r="Q51">
        <v>133</v>
      </c>
      <c r="R51" t="str">
        <f t="shared" si="5"/>
        <v>192.168.1.133</v>
      </c>
      <c r="W51" t="s">
        <v>77</v>
      </c>
    </row>
    <row r="52" spans="1:23" ht="15.75" thickBot="1" x14ac:dyDescent="0.3">
      <c r="A52" s="16"/>
      <c r="B52" s="17"/>
      <c r="C52" s="17"/>
      <c r="D52" s="18"/>
      <c r="E52" s="17"/>
      <c r="G52" s="23"/>
      <c r="H52" s="23"/>
      <c r="I52" s="22"/>
      <c r="J52" s="22"/>
      <c r="N52" s="13">
        <v>192</v>
      </c>
      <c r="O52" s="14">
        <v>168</v>
      </c>
      <c r="P52" s="14">
        <v>1</v>
      </c>
      <c r="Q52">
        <v>134</v>
      </c>
      <c r="R52" t="str">
        <f t="shared" si="5"/>
        <v>192.168.1.134</v>
      </c>
      <c r="W52" t="s">
        <v>77</v>
      </c>
    </row>
    <row r="53" spans="1:23" ht="15.75" thickBot="1" x14ac:dyDescent="0.3">
      <c r="A53" s="16"/>
      <c r="B53" s="17"/>
      <c r="C53" s="17"/>
      <c r="D53" s="18"/>
      <c r="E53" s="17"/>
      <c r="G53" s="23"/>
      <c r="H53" s="23"/>
      <c r="I53" s="22"/>
      <c r="J53" s="22"/>
      <c r="N53" s="13">
        <v>192</v>
      </c>
      <c r="O53" s="14">
        <v>168</v>
      </c>
      <c r="P53" s="14">
        <v>1</v>
      </c>
      <c r="Q53">
        <v>135</v>
      </c>
      <c r="R53" t="str">
        <f t="shared" si="5"/>
        <v>192.168.1.135</v>
      </c>
      <c r="W53" t="s">
        <v>77</v>
      </c>
    </row>
    <row r="54" spans="1:23" ht="15.75" thickBot="1" x14ac:dyDescent="0.3">
      <c r="A54" s="16"/>
      <c r="B54" s="17"/>
      <c r="C54" s="17"/>
      <c r="D54" s="18"/>
      <c r="E54" s="17"/>
      <c r="G54" s="23"/>
      <c r="H54" s="23"/>
      <c r="I54" s="22"/>
      <c r="J54" s="22"/>
      <c r="N54" s="13">
        <v>192</v>
      </c>
      <c r="O54" s="14">
        <v>168</v>
      </c>
      <c r="P54" s="14">
        <v>1</v>
      </c>
      <c r="Q54">
        <v>136</v>
      </c>
      <c r="R54" t="str">
        <f t="shared" si="5"/>
        <v>192.168.1.136</v>
      </c>
      <c r="W54" t="s">
        <v>77</v>
      </c>
    </row>
    <row r="55" spans="1:23" ht="15.75" thickBot="1" x14ac:dyDescent="0.3">
      <c r="A55" s="16"/>
      <c r="B55" s="17"/>
      <c r="C55" s="17"/>
      <c r="D55" s="18"/>
      <c r="E55" s="17"/>
      <c r="G55" s="23"/>
      <c r="H55" s="23"/>
      <c r="I55" s="22"/>
      <c r="J55" s="22"/>
      <c r="N55" s="13">
        <v>192</v>
      </c>
      <c r="O55" s="14">
        <v>168</v>
      </c>
      <c r="P55" s="14">
        <v>1</v>
      </c>
      <c r="Q55">
        <v>137</v>
      </c>
      <c r="R55" t="str">
        <f t="shared" si="5"/>
        <v>192.168.1.137</v>
      </c>
      <c r="W55" t="s">
        <v>77</v>
      </c>
    </row>
    <row r="56" spans="1:23" ht="15.75" thickBot="1" x14ac:dyDescent="0.3">
      <c r="A56" s="16"/>
      <c r="B56" s="17"/>
      <c r="C56" s="17"/>
      <c r="D56" s="18"/>
      <c r="E56" s="17"/>
      <c r="G56" s="23"/>
      <c r="H56" s="23"/>
      <c r="I56" s="22"/>
      <c r="J56" s="22"/>
      <c r="N56" s="13">
        <v>192</v>
      </c>
      <c r="O56" s="14">
        <v>168</v>
      </c>
      <c r="P56" s="14">
        <v>1</v>
      </c>
      <c r="Q56">
        <v>138</v>
      </c>
      <c r="R56" t="str">
        <f t="shared" si="5"/>
        <v>192.168.1.138</v>
      </c>
      <c r="W56" t="s">
        <v>77</v>
      </c>
    </row>
    <row r="57" spans="1:23" ht="15.75" thickBot="1" x14ac:dyDescent="0.3">
      <c r="A57" s="16"/>
      <c r="B57" s="17"/>
      <c r="C57" s="17"/>
      <c r="D57" s="18"/>
      <c r="E57" s="17"/>
      <c r="G57" s="23"/>
      <c r="H57" s="23"/>
      <c r="I57" s="22"/>
      <c r="J57" s="22"/>
      <c r="N57" s="13">
        <v>192</v>
      </c>
      <c r="O57" s="14">
        <v>168</v>
      </c>
      <c r="P57" s="14">
        <v>1</v>
      </c>
      <c r="Q57">
        <v>139</v>
      </c>
      <c r="R57" t="str">
        <f t="shared" si="5"/>
        <v>192.168.1.139</v>
      </c>
      <c r="W57" t="s">
        <v>77</v>
      </c>
    </row>
    <row r="58" spans="1:23" ht="15.75" thickBot="1" x14ac:dyDescent="0.3">
      <c r="A58" s="16"/>
      <c r="B58" s="17"/>
      <c r="C58" s="17"/>
      <c r="D58" s="18"/>
      <c r="E58" s="17"/>
      <c r="G58" s="23"/>
      <c r="H58" s="23"/>
      <c r="I58" s="22"/>
      <c r="J58" s="22"/>
      <c r="N58" s="13">
        <v>192</v>
      </c>
      <c r="O58" s="14">
        <v>168</v>
      </c>
      <c r="P58" s="14">
        <v>1</v>
      </c>
      <c r="Q58">
        <v>140</v>
      </c>
      <c r="R58" t="str">
        <f t="shared" si="5"/>
        <v>192.168.1.140</v>
      </c>
      <c r="W58" t="s">
        <v>77</v>
      </c>
    </row>
    <row r="59" spans="1:23" ht="15.75" thickBot="1" x14ac:dyDescent="0.3">
      <c r="A59" s="16"/>
      <c r="B59" s="17"/>
      <c r="C59" s="17"/>
      <c r="D59" s="18"/>
      <c r="E59" s="17"/>
      <c r="G59" s="23"/>
      <c r="H59" s="23"/>
      <c r="I59" s="22"/>
      <c r="J59" s="22"/>
      <c r="N59" s="13">
        <v>192</v>
      </c>
      <c r="O59" s="14">
        <v>168</v>
      </c>
      <c r="P59" s="14">
        <v>1</v>
      </c>
      <c r="Q59">
        <v>141</v>
      </c>
      <c r="R59" t="str">
        <f t="shared" si="5"/>
        <v>192.168.1.141</v>
      </c>
      <c r="W59" t="s">
        <v>77</v>
      </c>
    </row>
    <row r="60" spans="1:23" ht="15.75" thickBot="1" x14ac:dyDescent="0.3">
      <c r="A60" s="16"/>
      <c r="B60" s="17"/>
      <c r="C60" s="17"/>
      <c r="D60" s="18"/>
      <c r="E60" s="17"/>
      <c r="G60" s="23"/>
      <c r="H60" s="23"/>
      <c r="I60" s="22"/>
      <c r="J60" s="22"/>
      <c r="N60" s="13">
        <v>192</v>
      </c>
      <c r="O60" s="14">
        <v>168</v>
      </c>
      <c r="P60" s="14">
        <v>1</v>
      </c>
      <c r="Q60">
        <v>142</v>
      </c>
      <c r="R60" t="str">
        <f t="shared" si="5"/>
        <v>192.168.1.142</v>
      </c>
      <c r="W60" t="s">
        <v>77</v>
      </c>
    </row>
    <row r="61" spans="1:23" ht="15.75" thickBot="1" x14ac:dyDescent="0.3">
      <c r="A61" s="16"/>
      <c r="B61" s="17"/>
      <c r="C61" s="17"/>
      <c r="D61" s="18"/>
      <c r="E61" s="17"/>
      <c r="G61" s="23"/>
      <c r="H61" s="23"/>
      <c r="I61" s="22"/>
      <c r="J61" s="22"/>
      <c r="N61" s="13">
        <v>192</v>
      </c>
      <c r="O61" s="14">
        <v>168</v>
      </c>
      <c r="P61" s="14">
        <v>1</v>
      </c>
      <c r="Q61">
        <v>143</v>
      </c>
      <c r="R61" t="str">
        <f t="shared" si="5"/>
        <v>192.168.1.143</v>
      </c>
      <c r="W61" t="s">
        <v>77</v>
      </c>
    </row>
    <row r="62" spans="1:23" ht="15.75" thickBot="1" x14ac:dyDescent="0.3">
      <c r="A62" s="16"/>
      <c r="B62" s="17"/>
      <c r="C62" s="17"/>
      <c r="D62" s="18"/>
      <c r="E62" s="17"/>
      <c r="G62" s="23"/>
      <c r="H62" s="23"/>
      <c r="I62" s="22"/>
      <c r="J62" s="22"/>
      <c r="N62" s="13">
        <v>192</v>
      </c>
      <c r="O62" s="14">
        <v>168</v>
      </c>
      <c r="P62" s="14">
        <v>1</v>
      </c>
      <c r="Q62">
        <v>144</v>
      </c>
      <c r="R62" t="str">
        <f t="shared" si="5"/>
        <v>192.168.1.144</v>
      </c>
      <c r="W62" t="s">
        <v>77</v>
      </c>
    </row>
    <row r="63" spans="1:23" ht="15.75" thickBot="1" x14ac:dyDescent="0.3">
      <c r="A63" s="16"/>
      <c r="B63" s="17"/>
      <c r="C63" s="17"/>
      <c r="D63" s="18"/>
      <c r="E63" s="17"/>
      <c r="G63" s="23"/>
      <c r="H63" s="23"/>
      <c r="I63" s="22"/>
      <c r="J63" s="22"/>
      <c r="N63" s="13">
        <v>192</v>
      </c>
      <c r="O63" s="14">
        <v>168</v>
      </c>
      <c r="P63" s="14">
        <v>1</v>
      </c>
      <c r="Q63">
        <v>145</v>
      </c>
      <c r="R63" t="str">
        <f t="shared" si="5"/>
        <v>192.168.1.145</v>
      </c>
      <c r="W63" t="s">
        <v>77</v>
      </c>
    </row>
    <row r="64" spans="1:23" ht="15.75" thickBot="1" x14ac:dyDescent="0.3">
      <c r="A64" s="16"/>
      <c r="B64" s="17"/>
      <c r="C64" s="17"/>
      <c r="D64" s="18"/>
      <c r="E64" s="17"/>
      <c r="G64" s="23"/>
      <c r="H64" s="23"/>
      <c r="I64" s="22"/>
      <c r="J64" s="22"/>
      <c r="N64" s="13">
        <v>192</v>
      </c>
      <c r="O64" s="14">
        <v>168</v>
      </c>
      <c r="P64" s="14">
        <v>1</v>
      </c>
      <c r="Q64">
        <v>146</v>
      </c>
      <c r="R64" t="str">
        <f t="shared" si="5"/>
        <v>192.168.1.146</v>
      </c>
      <c r="W64" t="s">
        <v>77</v>
      </c>
    </row>
    <row r="65" spans="1:23" ht="15.75" thickBot="1" x14ac:dyDescent="0.3">
      <c r="A65" s="16"/>
      <c r="B65" s="17"/>
      <c r="C65" s="17"/>
      <c r="D65" s="18"/>
      <c r="E65" s="17"/>
      <c r="G65" s="23"/>
      <c r="H65" s="23"/>
      <c r="I65" s="22"/>
      <c r="J65" s="22"/>
      <c r="N65" s="13">
        <v>192</v>
      </c>
      <c r="O65" s="14">
        <v>168</v>
      </c>
      <c r="P65" s="14">
        <v>1</v>
      </c>
      <c r="Q65">
        <v>147</v>
      </c>
      <c r="R65" t="str">
        <f t="shared" si="5"/>
        <v>192.168.1.147</v>
      </c>
      <c r="W65" t="s">
        <v>77</v>
      </c>
    </row>
    <row r="66" spans="1:23" ht="15.75" thickBot="1" x14ac:dyDescent="0.3">
      <c r="A66" s="16"/>
      <c r="B66" s="17"/>
      <c r="C66" s="17"/>
      <c r="D66" s="18"/>
      <c r="E66" s="17"/>
      <c r="G66" s="23"/>
      <c r="H66" s="23"/>
      <c r="I66" s="22"/>
      <c r="J66" s="22"/>
      <c r="N66" s="13">
        <v>192</v>
      </c>
      <c r="O66" s="14">
        <v>168</v>
      </c>
      <c r="P66" s="14">
        <v>1</v>
      </c>
      <c r="Q66">
        <v>148</v>
      </c>
      <c r="R66" t="str">
        <f t="shared" si="5"/>
        <v>192.168.1.148</v>
      </c>
      <c r="W66" t="s">
        <v>77</v>
      </c>
    </row>
    <row r="67" spans="1:23" ht="15.75" thickBot="1" x14ac:dyDescent="0.3">
      <c r="A67" s="16"/>
      <c r="B67" s="17"/>
      <c r="C67" s="17"/>
      <c r="D67" s="18"/>
      <c r="E67" s="17"/>
      <c r="G67" s="23"/>
      <c r="H67" s="23"/>
      <c r="I67" s="22"/>
      <c r="J67" s="22"/>
      <c r="N67" s="13">
        <v>192</v>
      </c>
      <c r="O67" s="14">
        <v>168</v>
      </c>
      <c r="P67" s="14">
        <v>1</v>
      </c>
      <c r="Q67">
        <v>149</v>
      </c>
      <c r="R67" t="str">
        <f t="shared" si="5"/>
        <v>192.168.1.149</v>
      </c>
      <c r="W67" t="s">
        <v>77</v>
      </c>
    </row>
    <row r="68" spans="1:23" x14ac:dyDescent="0.25">
      <c r="A68" s="16"/>
      <c r="B68" s="17"/>
      <c r="C68" s="17"/>
      <c r="D68" s="18"/>
      <c r="E68" s="17"/>
      <c r="G68" s="23"/>
      <c r="H68" s="23"/>
      <c r="I68" s="22"/>
      <c r="J68" s="22"/>
      <c r="N68" s="13">
        <v>192</v>
      </c>
      <c r="O68" s="14">
        <v>168</v>
      </c>
      <c r="P68" s="14">
        <v>1</v>
      </c>
      <c r="Q68">
        <v>150</v>
      </c>
      <c r="R68" t="str">
        <f t="shared" si="5"/>
        <v>192.168.1.150</v>
      </c>
      <c r="W68" t="s">
        <v>77</v>
      </c>
    </row>
    <row r="69" spans="1:23" x14ac:dyDescent="0.25">
      <c r="A69" s="16"/>
      <c r="B69" s="17"/>
      <c r="C69" s="17"/>
      <c r="D69" s="18"/>
      <c r="E69" s="17"/>
      <c r="G69" s="23"/>
      <c r="H69" s="23"/>
      <c r="I69" s="22"/>
      <c r="J69" s="22"/>
    </row>
    <row r="70" spans="1:23" x14ac:dyDescent="0.25">
      <c r="A70" s="16"/>
      <c r="B70" s="17"/>
      <c r="C70" s="17"/>
      <c r="D70" s="18"/>
      <c r="E70" s="17"/>
      <c r="G70" s="23"/>
      <c r="H70" s="23"/>
      <c r="I70" s="22"/>
      <c r="J70" s="22"/>
    </row>
    <row r="71" spans="1:23" x14ac:dyDescent="0.25">
      <c r="A71" s="16"/>
      <c r="B71" s="17"/>
      <c r="C71" s="17"/>
      <c r="D71" s="18"/>
      <c r="E71" s="17"/>
      <c r="G71" s="23"/>
      <c r="H71" s="23"/>
      <c r="I71" s="22"/>
      <c r="J71" s="22"/>
    </row>
    <row r="72" spans="1:23" x14ac:dyDescent="0.25">
      <c r="A72" s="16"/>
      <c r="B72" s="17"/>
      <c r="C72" s="17"/>
      <c r="D72" s="18"/>
      <c r="E72" s="17"/>
      <c r="G72" s="23"/>
      <c r="H72" s="23"/>
      <c r="I72" s="22"/>
      <c r="J72" s="22"/>
    </row>
    <row r="73" spans="1:23" ht="15.75" thickBot="1" x14ac:dyDescent="0.3">
      <c r="A73" s="19"/>
      <c r="B73" s="20"/>
      <c r="C73" s="20"/>
      <c r="D73" s="21"/>
      <c r="E73" s="17"/>
      <c r="G73" s="23"/>
      <c r="H73" s="23"/>
      <c r="I73" s="22"/>
      <c r="J73" s="22"/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335B-B867-487F-AA6D-8B39B28AE44A}">
  <dimension ref="A2:Z120"/>
  <sheetViews>
    <sheetView topLeftCell="E1" zoomScaleNormal="100" workbookViewId="0">
      <selection activeCell="K11" sqref="K11"/>
    </sheetView>
  </sheetViews>
  <sheetFormatPr defaultRowHeight="15" outlineLevelCol="1" x14ac:dyDescent="0.25"/>
  <cols>
    <col min="1" max="4" width="0" hidden="1" customWidth="1" outlineLevel="1"/>
    <col min="5" max="5" width="9.140625" collapsed="1"/>
    <col min="6" max="6" width="11.7109375" bestFit="1" customWidth="1"/>
    <col min="7" max="9" width="12.7109375" customWidth="1"/>
    <col min="10" max="10" width="13.5703125" bestFit="1" customWidth="1"/>
    <col min="11" max="11" width="13.7109375" style="11" bestFit="1" customWidth="1"/>
    <col min="12" max="12" width="19.42578125" bestFit="1" customWidth="1"/>
    <col min="13" max="13" width="11" customWidth="1"/>
    <col min="14" max="20" width="9.140625" hidden="1" customWidth="1" outlineLevel="1"/>
    <col min="21" max="21" width="12.7109375" bestFit="1" customWidth="1" collapsed="1"/>
    <col min="22" max="22" width="10.7109375" customWidth="1"/>
    <col min="23" max="23" width="14.140625" bestFit="1" customWidth="1"/>
  </cols>
  <sheetData>
    <row r="2" spans="1:26" ht="15.75" thickBot="1" x14ac:dyDescent="0.3"/>
    <row r="3" spans="1:26" x14ac:dyDescent="0.25">
      <c r="F3" s="41" t="s">
        <v>37</v>
      </c>
      <c r="G3" s="14" t="s">
        <v>38</v>
      </c>
      <c r="H3" s="14"/>
      <c r="I3" s="14"/>
      <c r="J3" s="13"/>
      <c r="K3" s="42" t="s">
        <v>39</v>
      </c>
      <c r="L3" s="25" t="s">
        <v>40</v>
      </c>
      <c r="M3" s="15"/>
    </row>
    <row r="4" spans="1:26" x14ac:dyDescent="0.25">
      <c r="F4" s="16"/>
      <c r="G4" s="17"/>
      <c r="H4" s="17"/>
      <c r="I4" s="17"/>
      <c r="J4" s="16"/>
      <c r="K4" s="43" t="s">
        <v>41</v>
      </c>
      <c r="L4" s="26" t="s">
        <v>42</v>
      </c>
      <c r="M4" s="18"/>
    </row>
    <row r="5" spans="1:26" x14ac:dyDescent="0.25">
      <c r="F5" s="16"/>
      <c r="G5" s="17"/>
      <c r="H5" s="17"/>
      <c r="I5" s="17"/>
      <c r="J5" s="16"/>
      <c r="K5" s="43" t="s">
        <v>43</v>
      </c>
      <c r="L5" s="31">
        <f>508+508+508-L6</f>
        <v>1413</v>
      </c>
      <c r="M5" s="18"/>
    </row>
    <row r="6" spans="1:26" ht="15.75" thickBot="1" x14ac:dyDescent="0.3">
      <c r="F6" s="19"/>
      <c r="G6" s="20"/>
      <c r="H6" s="20"/>
      <c r="I6" s="20"/>
      <c r="J6" s="19"/>
      <c r="K6" s="44" t="s">
        <v>45</v>
      </c>
      <c r="L6" s="28">
        <f>SUM(K10:K13)</f>
        <v>111</v>
      </c>
      <c r="M6" s="21"/>
    </row>
    <row r="7" spans="1:26" x14ac:dyDescent="0.25">
      <c r="L7" s="11"/>
    </row>
    <row r="8" spans="1:26" x14ac:dyDescent="0.25">
      <c r="H8" t="s">
        <v>87</v>
      </c>
    </row>
    <row r="9" spans="1:26" ht="41.25" thickBot="1" x14ac:dyDescent="0.35">
      <c r="F9" s="34" t="s">
        <v>68</v>
      </c>
      <c r="G9" s="35" t="s">
        <v>60</v>
      </c>
      <c r="H9" s="35" t="s">
        <v>59</v>
      </c>
      <c r="I9" s="35" t="s">
        <v>69</v>
      </c>
      <c r="J9" s="36" t="s">
        <v>66</v>
      </c>
      <c r="K9" s="37" t="s">
        <v>76</v>
      </c>
      <c r="L9" s="34" t="s">
        <v>44</v>
      </c>
      <c r="M9" s="34" t="s">
        <v>67</v>
      </c>
      <c r="U9" s="1" t="s">
        <v>53</v>
      </c>
      <c r="V9" s="1" t="s">
        <v>70</v>
      </c>
      <c r="W9" s="1" t="s">
        <v>71</v>
      </c>
      <c r="X9" s="1" t="s">
        <v>49</v>
      </c>
      <c r="Y9" s="1" t="s">
        <v>50</v>
      </c>
      <c r="Z9" s="1" t="s">
        <v>58</v>
      </c>
    </row>
    <row r="10" spans="1:26" x14ac:dyDescent="0.25">
      <c r="A10" s="13">
        <v>172</v>
      </c>
      <c r="B10" s="14">
        <v>16</v>
      </c>
      <c r="C10" s="14">
        <v>0</v>
      </c>
      <c r="D10" s="15">
        <v>0</v>
      </c>
      <c r="E10" s="17"/>
      <c r="F10" t="str">
        <f t="shared" ref="F10:F12" si="0">A10&amp;"."&amp;B10&amp;"."&amp;C10&amp;"."&amp;D10</f>
        <v>172.16.0.0</v>
      </c>
      <c r="G10" s="22">
        <f t="shared" ref="G10:G12" si="1">COUNTIFS($S:$S,$C10,$Z:$Z,"static")</f>
        <v>1</v>
      </c>
      <c r="H10" s="22">
        <f t="shared" ref="H10:H12" si="2">COUNTIFS($S:$S,$C10,$Z:$Z,"DHCP")</f>
        <v>0</v>
      </c>
      <c r="I10" s="22">
        <f t="shared" ref="I10:I12" si="3">COUNTIFS($S:$S,$C10,$Z:$Z,"reserve")</f>
        <v>0</v>
      </c>
      <c r="J10" s="12"/>
      <c r="K10" s="24">
        <f>SUM(G10:J10)</f>
        <v>1</v>
      </c>
      <c r="L10" s="29">
        <f>508-Table2[[#This Row],[Total]]</f>
        <v>507</v>
      </c>
      <c r="Q10">
        <v>172</v>
      </c>
      <c r="R10">
        <v>16</v>
      </c>
      <c r="S10">
        <v>0</v>
      </c>
      <c r="T10">
        <v>254</v>
      </c>
      <c r="U10" t="str">
        <f>Q10&amp;"."&amp;R10&amp;"."&amp;S10&amp;"."&amp;T10</f>
        <v>172.16.0.254</v>
      </c>
      <c r="X10" t="s">
        <v>79</v>
      </c>
      <c r="Z10" t="s">
        <v>78</v>
      </c>
    </row>
    <row r="11" spans="1:26" x14ac:dyDescent="0.25">
      <c r="A11" s="16">
        <v>172</v>
      </c>
      <c r="B11" s="17">
        <v>16</v>
      </c>
      <c r="C11" s="17">
        <v>10</v>
      </c>
      <c r="D11" s="18">
        <v>0</v>
      </c>
      <c r="E11" s="17"/>
      <c r="F11" t="str">
        <f t="shared" si="0"/>
        <v>172.16.10.0</v>
      </c>
      <c r="G11" s="22">
        <f t="shared" si="1"/>
        <v>2</v>
      </c>
      <c r="H11" s="22">
        <f t="shared" si="2"/>
        <v>4</v>
      </c>
      <c r="I11" s="22">
        <f t="shared" si="3"/>
        <v>50</v>
      </c>
      <c r="J11" s="22"/>
      <c r="K11" s="24">
        <f>SUM(G11:J11)</f>
        <v>56</v>
      </c>
      <c r="L11" s="29">
        <f>508-Table2[[#This Row],[Total]]</f>
        <v>452</v>
      </c>
      <c r="Q11">
        <v>172</v>
      </c>
      <c r="R11">
        <v>16</v>
      </c>
      <c r="S11">
        <v>10</v>
      </c>
      <c r="T11">
        <v>254</v>
      </c>
      <c r="U11" t="str">
        <f t="shared" ref="U11:U12" si="4">Q11&amp;"."&amp;R11&amp;"."&amp;S11&amp;"."&amp;T11</f>
        <v>172.16.10.254</v>
      </c>
      <c r="X11" t="s">
        <v>79</v>
      </c>
      <c r="Y11" s="12" t="s">
        <v>80</v>
      </c>
      <c r="Z11" t="s">
        <v>78</v>
      </c>
    </row>
    <row r="12" spans="1:26" x14ac:dyDescent="0.25">
      <c r="A12" s="16">
        <v>172</v>
      </c>
      <c r="B12" s="17">
        <v>16</v>
      </c>
      <c r="C12" s="17">
        <v>20</v>
      </c>
      <c r="D12" s="18">
        <v>0</v>
      </c>
      <c r="E12" s="17"/>
      <c r="F12" t="str">
        <f t="shared" si="0"/>
        <v>172.16.20.0</v>
      </c>
      <c r="G12" s="22">
        <f t="shared" si="1"/>
        <v>2</v>
      </c>
      <c r="H12" s="22">
        <f t="shared" si="2"/>
        <v>2</v>
      </c>
      <c r="I12" s="22">
        <f t="shared" si="3"/>
        <v>50</v>
      </c>
      <c r="J12" s="22"/>
      <c r="K12" s="24">
        <f>SUM(G12:J12)</f>
        <v>54</v>
      </c>
      <c r="L12" s="29">
        <f>508-Table2[[#This Row],[Total]]</f>
        <v>454</v>
      </c>
      <c r="Q12">
        <v>172</v>
      </c>
      <c r="R12">
        <v>16</v>
      </c>
      <c r="S12">
        <v>20</v>
      </c>
      <c r="T12">
        <v>254</v>
      </c>
      <c r="U12" t="str">
        <f t="shared" si="4"/>
        <v>172.16.20.254</v>
      </c>
      <c r="X12" t="s">
        <v>79</v>
      </c>
      <c r="Y12" s="12" t="s">
        <v>81</v>
      </c>
      <c r="Z12" t="s">
        <v>78</v>
      </c>
    </row>
    <row r="13" spans="1:26" x14ac:dyDescent="0.25">
      <c r="A13" s="16"/>
      <c r="B13" s="17"/>
      <c r="C13" s="17"/>
      <c r="D13" s="18"/>
      <c r="E13" s="17"/>
      <c r="G13" s="22"/>
      <c r="H13" s="22"/>
      <c r="I13" s="22"/>
      <c r="J13" s="22"/>
      <c r="K13" s="24"/>
      <c r="Q13">
        <v>172</v>
      </c>
      <c r="R13">
        <v>16</v>
      </c>
      <c r="S13">
        <v>10</v>
      </c>
      <c r="T13">
        <v>253</v>
      </c>
      <c r="U13" t="str">
        <f t="shared" ref="U13:U14" si="5">Q13&amp;"."&amp;R13&amp;"."&amp;S13&amp;"."&amp;T13</f>
        <v>172.16.10.253</v>
      </c>
      <c r="W13" t="s">
        <v>88</v>
      </c>
      <c r="X13" t="s">
        <v>54</v>
      </c>
      <c r="Z13" t="s">
        <v>78</v>
      </c>
    </row>
    <row r="14" spans="1:26" x14ac:dyDescent="0.25">
      <c r="A14" s="16"/>
      <c r="B14" s="17"/>
      <c r="C14" s="17"/>
      <c r="D14" s="18"/>
      <c r="E14" s="17"/>
      <c r="G14" s="23"/>
      <c r="H14" s="23"/>
      <c r="I14" s="22"/>
      <c r="J14" s="22"/>
      <c r="K14" s="24"/>
      <c r="Q14">
        <v>172</v>
      </c>
      <c r="R14">
        <v>16</v>
      </c>
      <c r="S14">
        <v>20</v>
      </c>
      <c r="T14">
        <v>253</v>
      </c>
      <c r="U14" t="str">
        <f t="shared" si="5"/>
        <v>172.16.20.253</v>
      </c>
      <c r="W14" t="s">
        <v>88</v>
      </c>
      <c r="X14" t="s">
        <v>54</v>
      </c>
      <c r="Z14" t="s">
        <v>78</v>
      </c>
    </row>
    <row r="15" spans="1:26" x14ac:dyDescent="0.25">
      <c r="A15" s="16"/>
      <c r="B15" s="17"/>
      <c r="C15" s="17"/>
      <c r="D15" s="18"/>
      <c r="E15" s="17"/>
      <c r="G15" s="23"/>
      <c r="H15" s="23"/>
      <c r="I15" s="22"/>
      <c r="J15" s="22"/>
      <c r="K15" s="24"/>
      <c r="Q15">
        <v>172</v>
      </c>
      <c r="R15">
        <v>16</v>
      </c>
      <c r="S15">
        <v>10</v>
      </c>
      <c r="T15">
        <v>5</v>
      </c>
      <c r="U15" t="str">
        <f t="shared" ref="U15:U21" si="6">Q15&amp;"."&amp;R15&amp;"."&amp;S15&amp;"."&amp;T15</f>
        <v>172.16.10.5</v>
      </c>
      <c r="V15" s="12" t="s">
        <v>65</v>
      </c>
      <c r="W15" t="s">
        <v>63</v>
      </c>
      <c r="X15" t="s">
        <v>82</v>
      </c>
      <c r="Z15" t="s">
        <v>59</v>
      </c>
    </row>
    <row r="16" spans="1:26" x14ac:dyDescent="0.25">
      <c r="A16" s="16"/>
      <c r="B16" s="17"/>
      <c r="C16" s="17"/>
      <c r="D16" s="18"/>
      <c r="E16" s="17"/>
      <c r="G16" s="23"/>
      <c r="H16" s="23"/>
      <c r="I16" s="22"/>
      <c r="J16" s="22"/>
      <c r="K16" s="24"/>
      <c r="Q16">
        <v>172</v>
      </c>
      <c r="R16">
        <v>16</v>
      </c>
      <c r="S16">
        <v>10</v>
      </c>
      <c r="T16">
        <v>4</v>
      </c>
      <c r="U16" t="str">
        <f t="shared" si="6"/>
        <v>172.16.10.4</v>
      </c>
      <c r="V16" s="12" t="s">
        <v>65</v>
      </c>
      <c r="W16" t="s">
        <v>63</v>
      </c>
      <c r="X16" t="s">
        <v>83</v>
      </c>
      <c r="Z16" t="s">
        <v>59</v>
      </c>
    </row>
    <row r="17" spans="1:26" x14ac:dyDescent="0.25">
      <c r="A17" s="16"/>
      <c r="B17" s="17"/>
      <c r="C17" s="17"/>
      <c r="D17" s="18"/>
      <c r="E17" s="17"/>
      <c r="G17" s="23"/>
      <c r="H17" s="23"/>
      <c r="I17" s="22"/>
      <c r="J17" s="22"/>
      <c r="K17" s="24"/>
      <c r="Q17">
        <v>172</v>
      </c>
      <c r="R17">
        <v>16</v>
      </c>
      <c r="S17">
        <v>10</v>
      </c>
      <c r="T17">
        <v>2</v>
      </c>
      <c r="U17" t="str">
        <f t="shared" si="6"/>
        <v>172.16.10.2</v>
      </c>
      <c r="V17" s="12" t="s">
        <v>65</v>
      </c>
      <c r="W17" t="s">
        <v>63</v>
      </c>
      <c r="X17" t="s">
        <v>84</v>
      </c>
      <c r="Z17" t="s">
        <v>59</v>
      </c>
    </row>
    <row r="18" spans="1:26" x14ac:dyDescent="0.25">
      <c r="A18" s="16"/>
      <c r="B18" s="17"/>
      <c r="C18" s="17"/>
      <c r="D18" s="18"/>
      <c r="E18" s="17"/>
      <c r="G18" s="23"/>
      <c r="H18" s="23"/>
      <c r="I18" s="22"/>
      <c r="J18" s="22"/>
      <c r="Q18">
        <v>172</v>
      </c>
      <c r="R18">
        <v>16</v>
      </c>
      <c r="S18">
        <v>10</v>
      </c>
      <c r="T18">
        <v>6</v>
      </c>
      <c r="U18" t="str">
        <f t="shared" si="6"/>
        <v>172.16.10.6</v>
      </c>
      <c r="V18" s="12" t="s">
        <v>65</v>
      </c>
      <c r="W18" t="s">
        <v>63</v>
      </c>
      <c r="X18" t="s">
        <v>85</v>
      </c>
      <c r="Z18" t="s">
        <v>59</v>
      </c>
    </row>
    <row r="19" spans="1:26" x14ac:dyDescent="0.25">
      <c r="A19" s="16"/>
      <c r="B19" s="17"/>
      <c r="C19" s="17"/>
      <c r="D19" s="18"/>
      <c r="E19" s="17"/>
      <c r="G19" s="23"/>
      <c r="H19" s="23"/>
      <c r="I19" s="22"/>
      <c r="J19" s="22"/>
      <c r="Q19">
        <v>172</v>
      </c>
      <c r="R19">
        <v>16</v>
      </c>
      <c r="S19">
        <v>20</v>
      </c>
      <c r="T19">
        <v>2</v>
      </c>
      <c r="U19" t="str">
        <f t="shared" si="6"/>
        <v>172.16.20.2</v>
      </c>
      <c r="V19" s="12" t="s">
        <v>65</v>
      </c>
      <c r="W19" t="s">
        <v>64</v>
      </c>
      <c r="X19" t="s">
        <v>61</v>
      </c>
      <c r="Z19" t="s">
        <v>59</v>
      </c>
    </row>
    <row r="20" spans="1:26" x14ac:dyDescent="0.25">
      <c r="A20" s="16"/>
      <c r="B20" s="17"/>
      <c r="C20" s="17"/>
      <c r="D20" s="18"/>
      <c r="E20" s="17"/>
      <c r="G20" s="23"/>
      <c r="H20" s="23"/>
      <c r="I20" s="22"/>
      <c r="J20" s="22"/>
      <c r="Q20">
        <v>172</v>
      </c>
      <c r="R20">
        <v>16</v>
      </c>
      <c r="S20">
        <v>20</v>
      </c>
      <c r="T20">
        <v>1</v>
      </c>
      <c r="U20" t="str">
        <f t="shared" si="6"/>
        <v>172.16.20.1</v>
      </c>
      <c r="V20" s="12" t="s">
        <v>65</v>
      </c>
      <c r="W20" t="s">
        <v>64</v>
      </c>
      <c r="X20" t="s">
        <v>86</v>
      </c>
      <c r="Z20" t="s">
        <v>59</v>
      </c>
    </row>
    <row r="21" spans="1:26" x14ac:dyDescent="0.25">
      <c r="A21" s="16"/>
      <c r="B21" s="17"/>
      <c r="C21" s="17"/>
      <c r="D21" s="18"/>
      <c r="E21" s="17"/>
      <c r="G21" s="23"/>
      <c r="H21" s="23"/>
      <c r="I21" s="22"/>
      <c r="J21" s="22"/>
      <c r="Q21">
        <v>172</v>
      </c>
      <c r="R21">
        <v>16</v>
      </c>
      <c r="S21">
        <v>10</v>
      </c>
      <c r="T21">
        <v>51</v>
      </c>
      <c r="U21" t="str">
        <f t="shared" si="6"/>
        <v>172.16.10.51</v>
      </c>
      <c r="Z21" t="s">
        <v>89</v>
      </c>
    </row>
    <row r="22" spans="1:26" x14ac:dyDescent="0.25">
      <c r="A22" s="16"/>
      <c r="B22" s="17"/>
      <c r="C22" s="17"/>
      <c r="D22" s="18"/>
      <c r="E22" s="17"/>
      <c r="G22" s="23"/>
      <c r="H22" s="23"/>
      <c r="I22" s="22"/>
      <c r="J22" s="22"/>
      <c r="Q22">
        <v>172</v>
      </c>
      <c r="R22">
        <v>16</v>
      </c>
      <c r="S22">
        <v>10</v>
      </c>
      <c r="T22">
        <v>52</v>
      </c>
      <c r="U22" t="str">
        <f t="shared" ref="U22:U70" si="7">Q22&amp;"."&amp;R22&amp;"."&amp;S22&amp;"."&amp;T22</f>
        <v>172.16.10.52</v>
      </c>
      <c r="Z22" t="s">
        <v>89</v>
      </c>
    </row>
    <row r="23" spans="1:26" x14ac:dyDescent="0.25">
      <c r="A23" s="16"/>
      <c r="B23" s="17"/>
      <c r="C23" s="17"/>
      <c r="D23" s="18"/>
      <c r="E23" s="17"/>
      <c r="G23" s="23"/>
      <c r="H23" s="23"/>
      <c r="I23" s="22"/>
      <c r="J23" s="22"/>
      <c r="Q23">
        <v>172</v>
      </c>
      <c r="R23">
        <v>16</v>
      </c>
      <c r="S23">
        <v>10</v>
      </c>
      <c r="T23">
        <v>53</v>
      </c>
      <c r="U23" t="str">
        <f t="shared" si="7"/>
        <v>172.16.10.53</v>
      </c>
      <c r="Z23" t="s">
        <v>89</v>
      </c>
    </row>
    <row r="24" spans="1:26" x14ac:dyDescent="0.25">
      <c r="A24" s="16"/>
      <c r="B24" s="17"/>
      <c r="C24" s="17"/>
      <c r="D24" s="18"/>
      <c r="E24" s="17"/>
      <c r="G24" s="23"/>
      <c r="H24" s="23"/>
      <c r="I24" s="22"/>
      <c r="J24" s="22"/>
      <c r="Q24">
        <v>172</v>
      </c>
      <c r="R24">
        <v>16</v>
      </c>
      <c r="S24">
        <v>10</v>
      </c>
      <c r="T24">
        <v>54</v>
      </c>
      <c r="U24" t="str">
        <f t="shared" si="7"/>
        <v>172.16.10.54</v>
      </c>
      <c r="Z24" t="s">
        <v>89</v>
      </c>
    </row>
    <row r="25" spans="1:26" x14ac:dyDescent="0.25">
      <c r="A25" s="16"/>
      <c r="B25" s="17"/>
      <c r="C25" s="17"/>
      <c r="D25" s="18"/>
      <c r="E25" s="17"/>
      <c r="G25" s="23"/>
      <c r="H25" s="23"/>
      <c r="I25" s="22"/>
      <c r="J25" s="22"/>
      <c r="Q25">
        <v>172</v>
      </c>
      <c r="R25">
        <v>16</v>
      </c>
      <c r="S25">
        <v>10</v>
      </c>
      <c r="T25">
        <v>55</v>
      </c>
      <c r="U25" t="str">
        <f t="shared" si="7"/>
        <v>172.16.10.55</v>
      </c>
      <c r="Z25" t="s">
        <v>89</v>
      </c>
    </row>
    <row r="26" spans="1:26" x14ac:dyDescent="0.25">
      <c r="A26" s="16"/>
      <c r="B26" s="17"/>
      <c r="C26" s="17"/>
      <c r="D26" s="18"/>
      <c r="E26" s="17"/>
      <c r="G26" s="23"/>
      <c r="H26" s="23"/>
      <c r="I26" s="22"/>
      <c r="J26" s="22"/>
      <c r="Q26">
        <v>172</v>
      </c>
      <c r="R26">
        <v>16</v>
      </c>
      <c r="S26">
        <v>10</v>
      </c>
      <c r="T26">
        <v>56</v>
      </c>
      <c r="U26" t="str">
        <f t="shared" si="7"/>
        <v>172.16.10.56</v>
      </c>
      <c r="Z26" t="s">
        <v>89</v>
      </c>
    </row>
    <row r="27" spans="1:26" x14ac:dyDescent="0.25">
      <c r="A27" s="16"/>
      <c r="B27" s="17"/>
      <c r="C27" s="17"/>
      <c r="D27" s="18"/>
      <c r="E27" s="17"/>
      <c r="G27" s="23"/>
      <c r="H27" s="23"/>
      <c r="I27" s="22"/>
      <c r="J27" s="22"/>
      <c r="Q27">
        <v>172</v>
      </c>
      <c r="R27">
        <v>16</v>
      </c>
      <c r="S27">
        <v>10</v>
      </c>
      <c r="T27">
        <v>57</v>
      </c>
      <c r="U27" t="str">
        <f t="shared" si="7"/>
        <v>172.16.10.57</v>
      </c>
      <c r="Z27" t="s">
        <v>89</v>
      </c>
    </row>
    <row r="28" spans="1:26" x14ac:dyDescent="0.25">
      <c r="A28" s="16"/>
      <c r="B28" s="17"/>
      <c r="C28" s="17"/>
      <c r="D28" s="18"/>
      <c r="E28" s="17"/>
      <c r="G28" s="23"/>
      <c r="H28" s="23"/>
      <c r="I28" s="22"/>
      <c r="J28" s="22"/>
      <c r="Q28">
        <v>172</v>
      </c>
      <c r="R28">
        <v>16</v>
      </c>
      <c r="S28">
        <v>10</v>
      </c>
      <c r="T28">
        <v>58</v>
      </c>
      <c r="U28" t="str">
        <f t="shared" si="7"/>
        <v>172.16.10.58</v>
      </c>
      <c r="Z28" t="s">
        <v>89</v>
      </c>
    </row>
    <row r="29" spans="1:26" x14ac:dyDescent="0.25">
      <c r="A29" s="16"/>
      <c r="B29" s="17"/>
      <c r="C29" s="17"/>
      <c r="D29" s="18"/>
      <c r="E29" s="17"/>
      <c r="G29" s="23"/>
      <c r="H29" s="23"/>
      <c r="I29" s="22"/>
      <c r="J29" s="22"/>
      <c r="Q29">
        <v>172</v>
      </c>
      <c r="R29">
        <v>16</v>
      </c>
      <c r="S29">
        <v>10</v>
      </c>
      <c r="T29">
        <v>59</v>
      </c>
      <c r="U29" t="str">
        <f t="shared" si="7"/>
        <v>172.16.10.59</v>
      </c>
      <c r="Z29" t="s">
        <v>89</v>
      </c>
    </row>
    <row r="30" spans="1:26" x14ac:dyDescent="0.25">
      <c r="A30" s="16"/>
      <c r="B30" s="17"/>
      <c r="C30" s="17"/>
      <c r="D30" s="18"/>
      <c r="E30" s="17"/>
      <c r="G30" s="23"/>
      <c r="H30" s="23"/>
      <c r="I30" s="22"/>
      <c r="J30" s="22"/>
      <c r="Q30">
        <v>172</v>
      </c>
      <c r="R30">
        <v>16</v>
      </c>
      <c r="S30">
        <v>10</v>
      </c>
      <c r="T30">
        <v>60</v>
      </c>
      <c r="U30" t="str">
        <f t="shared" si="7"/>
        <v>172.16.10.60</v>
      </c>
      <c r="Z30" t="s">
        <v>89</v>
      </c>
    </row>
    <row r="31" spans="1:26" x14ac:dyDescent="0.25">
      <c r="A31" s="16"/>
      <c r="B31" s="17"/>
      <c r="C31" s="17"/>
      <c r="D31" s="18"/>
      <c r="E31" s="17"/>
      <c r="G31" s="23"/>
      <c r="H31" s="23"/>
      <c r="I31" s="22"/>
      <c r="J31" s="22"/>
      <c r="Q31">
        <v>172</v>
      </c>
      <c r="R31">
        <v>16</v>
      </c>
      <c r="S31">
        <v>10</v>
      </c>
      <c r="T31">
        <v>61</v>
      </c>
      <c r="U31" t="str">
        <f t="shared" si="7"/>
        <v>172.16.10.61</v>
      </c>
      <c r="Z31" t="s">
        <v>89</v>
      </c>
    </row>
    <row r="32" spans="1:26" x14ac:dyDescent="0.25">
      <c r="A32" s="16"/>
      <c r="B32" s="17"/>
      <c r="C32" s="17"/>
      <c r="D32" s="18"/>
      <c r="E32" s="17"/>
      <c r="G32" s="23"/>
      <c r="H32" s="23"/>
      <c r="I32" s="22"/>
      <c r="J32" s="22"/>
      <c r="Q32">
        <v>172</v>
      </c>
      <c r="R32">
        <v>16</v>
      </c>
      <c r="S32">
        <v>10</v>
      </c>
      <c r="T32">
        <v>62</v>
      </c>
      <c r="U32" t="str">
        <f t="shared" si="7"/>
        <v>172.16.10.62</v>
      </c>
      <c r="Z32" t="s">
        <v>89</v>
      </c>
    </row>
    <row r="33" spans="1:26" x14ac:dyDescent="0.25">
      <c r="A33" s="16"/>
      <c r="B33" s="17"/>
      <c r="C33" s="17"/>
      <c r="D33" s="18"/>
      <c r="E33" s="17"/>
      <c r="G33" s="23"/>
      <c r="H33" s="23"/>
      <c r="I33" s="22"/>
      <c r="J33" s="22"/>
      <c r="Q33">
        <v>172</v>
      </c>
      <c r="R33">
        <v>16</v>
      </c>
      <c r="S33">
        <v>10</v>
      </c>
      <c r="T33">
        <v>63</v>
      </c>
      <c r="U33" t="str">
        <f t="shared" si="7"/>
        <v>172.16.10.63</v>
      </c>
      <c r="Z33" t="s">
        <v>89</v>
      </c>
    </row>
    <row r="34" spans="1:26" x14ac:dyDescent="0.25">
      <c r="A34" s="16"/>
      <c r="B34" s="17"/>
      <c r="C34" s="17"/>
      <c r="D34" s="18"/>
      <c r="E34" s="17"/>
      <c r="G34" s="23"/>
      <c r="H34" s="23"/>
      <c r="I34" s="22"/>
      <c r="J34" s="22"/>
      <c r="Q34">
        <v>172</v>
      </c>
      <c r="R34">
        <v>16</v>
      </c>
      <c r="S34">
        <v>10</v>
      </c>
      <c r="T34">
        <v>64</v>
      </c>
      <c r="U34" t="str">
        <f t="shared" si="7"/>
        <v>172.16.10.64</v>
      </c>
      <c r="Z34" t="s">
        <v>89</v>
      </c>
    </row>
    <row r="35" spans="1:26" x14ac:dyDescent="0.25">
      <c r="A35" s="16"/>
      <c r="B35" s="17"/>
      <c r="C35" s="17"/>
      <c r="D35" s="18"/>
      <c r="E35" s="17"/>
      <c r="G35" s="23"/>
      <c r="H35" s="23"/>
      <c r="I35" s="22"/>
      <c r="J35" s="22"/>
      <c r="Q35">
        <v>172</v>
      </c>
      <c r="R35">
        <v>16</v>
      </c>
      <c r="S35">
        <v>10</v>
      </c>
      <c r="T35">
        <v>65</v>
      </c>
      <c r="U35" t="str">
        <f t="shared" si="7"/>
        <v>172.16.10.65</v>
      </c>
      <c r="Z35" t="s">
        <v>89</v>
      </c>
    </row>
    <row r="36" spans="1:26" x14ac:dyDescent="0.25">
      <c r="A36" s="16"/>
      <c r="B36" s="17"/>
      <c r="C36" s="17"/>
      <c r="D36" s="18"/>
      <c r="E36" s="17"/>
      <c r="G36" s="23"/>
      <c r="H36" s="23"/>
      <c r="I36" s="22"/>
      <c r="J36" s="22"/>
      <c r="Q36">
        <v>172</v>
      </c>
      <c r="R36">
        <v>16</v>
      </c>
      <c r="S36">
        <v>10</v>
      </c>
      <c r="T36">
        <v>66</v>
      </c>
      <c r="U36" t="str">
        <f t="shared" si="7"/>
        <v>172.16.10.66</v>
      </c>
      <c r="Z36" t="s">
        <v>89</v>
      </c>
    </row>
    <row r="37" spans="1:26" x14ac:dyDescent="0.25">
      <c r="A37" s="16"/>
      <c r="B37" s="17"/>
      <c r="C37" s="17"/>
      <c r="D37" s="18"/>
      <c r="E37" s="17"/>
      <c r="G37" s="23"/>
      <c r="H37" s="23"/>
      <c r="I37" s="22"/>
      <c r="J37" s="22"/>
      <c r="Q37">
        <v>172</v>
      </c>
      <c r="R37">
        <v>16</v>
      </c>
      <c r="S37">
        <v>10</v>
      </c>
      <c r="T37">
        <v>67</v>
      </c>
      <c r="U37" t="str">
        <f t="shared" si="7"/>
        <v>172.16.10.67</v>
      </c>
      <c r="Z37" t="s">
        <v>89</v>
      </c>
    </row>
    <row r="38" spans="1:26" x14ac:dyDescent="0.25">
      <c r="A38" s="16"/>
      <c r="B38" s="17"/>
      <c r="C38" s="17"/>
      <c r="D38" s="18"/>
      <c r="E38" s="17"/>
      <c r="G38" s="23"/>
      <c r="H38" s="23"/>
      <c r="I38" s="22"/>
      <c r="J38" s="22"/>
      <c r="Q38">
        <v>172</v>
      </c>
      <c r="R38">
        <v>16</v>
      </c>
      <c r="S38">
        <v>10</v>
      </c>
      <c r="T38">
        <v>68</v>
      </c>
      <c r="U38" t="str">
        <f t="shared" si="7"/>
        <v>172.16.10.68</v>
      </c>
      <c r="Z38" t="s">
        <v>89</v>
      </c>
    </row>
    <row r="39" spans="1:26" x14ac:dyDescent="0.25">
      <c r="A39" s="16"/>
      <c r="B39" s="17"/>
      <c r="C39" s="17"/>
      <c r="D39" s="18"/>
      <c r="E39" s="17"/>
      <c r="G39" s="23"/>
      <c r="H39" s="23"/>
      <c r="I39" s="22"/>
      <c r="J39" s="22"/>
      <c r="Q39">
        <v>172</v>
      </c>
      <c r="R39">
        <v>16</v>
      </c>
      <c r="S39">
        <v>10</v>
      </c>
      <c r="T39">
        <v>69</v>
      </c>
      <c r="U39" t="str">
        <f t="shared" si="7"/>
        <v>172.16.10.69</v>
      </c>
      <c r="Z39" t="s">
        <v>89</v>
      </c>
    </row>
    <row r="40" spans="1:26" x14ac:dyDescent="0.25">
      <c r="A40" s="16"/>
      <c r="B40" s="17"/>
      <c r="C40" s="17"/>
      <c r="D40" s="18"/>
      <c r="E40" s="17"/>
      <c r="G40" s="23"/>
      <c r="H40" s="23"/>
      <c r="I40" s="22"/>
      <c r="J40" s="22"/>
      <c r="Q40">
        <v>172</v>
      </c>
      <c r="R40">
        <v>16</v>
      </c>
      <c r="S40">
        <v>10</v>
      </c>
      <c r="T40">
        <v>70</v>
      </c>
      <c r="U40" t="str">
        <f t="shared" si="7"/>
        <v>172.16.10.70</v>
      </c>
      <c r="Z40" t="s">
        <v>89</v>
      </c>
    </row>
    <row r="41" spans="1:26" x14ac:dyDescent="0.25">
      <c r="A41" s="16"/>
      <c r="B41" s="17"/>
      <c r="C41" s="17"/>
      <c r="D41" s="18"/>
      <c r="E41" s="17"/>
      <c r="G41" s="23"/>
      <c r="H41" s="23"/>
      <c r="I41" s="22"/>
      <c r="J41" s="22"/>
      <c r="Q41">
        <v>172</v>
      </c>
      <c r="R41">
        <v>16</v>
      </c>
      <c r="S41">
        <v>10</v>
      </c>
      <c r="T41">
        <v>71</v>
      </c>
      <c r="U41" t="str">
        <f t="shared" si="7"/>
        <v>172.16.10.71</v>
      </c>
      <c r="Z41" t="s">
        <v>89</v>
      </c>
    </row>
    <row r="42" spans="1:26" x14ac:dyDescent="0.25">
      <c r="A42" s="16"/>
      <c r="B42" s="17"/>
      <c r="C42" s="17"/>
      <c r="D42" s="18"/>
      <c r="E42" s="17"/>
      <c r="G42" s="23"/>
      <c r="H42" s="23"/>
      <c r="I42" s="22"/>
      <c r="J42" s="22"/>
      <c r="Q42">
        <v>172</v>
      </c>
      <c r="R42">
        <v>16</v>
      </c>
      <c r="S42">
        <v>10</v>
      </c>
      <c r="T42">
        <v>72</v>
      </c>
      <c r="U42" t="str">
        <f t="shared" si="7"/>
        <v>172.16.10.72</v>
      </c>
      <c r="Z42" t="s">
        <v>89</v>
      </c>
    </row>
    <row r="43" spans="1:26" x14ac:dyDescent="0.25">
      <c r="A43" s="16"/>
      <c r="B43" s="17"/>
      <c r="C43" s="17"/>
      <c r="D43" s="18"/>
      <c r="E43" s="17"/>
      <c r="G43" s="23">
        <f t="shared" ref="G43:G74" si="8">COUNTIFS($S:$S,$C43,$Z:$Z,"static")</f>
        <v>1</v>
      </c>
      <c r="H43" s="23">
        <f t="shared" ref="H43:H74" si="9">COUNTIFS($S:$S,$C43,$Z:$Z,"DHCP")</f>
        <v>0</v>
      </c>
      <c r="I43" s="22">
        <f t="shared" ref="I43:I74" si="10">COUNTIFS($S:$S,$C43,$Z:$Z,"reserve")</f>
        <v>0</v>
      </c>
      <c r="J43" s="22">
        <f t="shared" ref="J43:J74" si="11">COUNTIFS($S:$S,$C42+1+1+1,$T:$T,"&lt;255")</f>
        <v>0</v>
      </c>
      <c r="Q43">
        <v>172</v>
      </c>
      <c r="R43">
        <v>16</v>
      </c>
      <c r="S43">
        <v>10</v>
      </c>
      <c r="T43">
        <v>73</v>
      </c>
      <c r="U43" t="str">
        <f t="shared" si="7"/>
        <v>172.16.10.73</v>
      </c>
      <c r="Z43" t="s">
        <v>89</v>
      </c>
    </row>
    <row r="44" spans="1:26" x14ac:dyDescent="0.25">
      <c r="A44" s="16"/>
      <c r="B44" s="17"/>
      <c r="C44" s="17"/>
      <c r="D44" s="18"/>
      <c r="E44" s="17"/>
      <c r="G44" s="23">
        <f t="shared" si="8"/>
        <v>1</v>
      </c>
      <c r="H44" s="23">
        <f t="shared" si="9"/>
        <v>0</v>
      </c>
      <c r="I44" s="22">
        <f t="shared" si="10"/>
        <v>0</v>
      </c>
      <c r="J44" s="22">
        <f t="shared" si="11"/>
        <v>0</v>
      </c>
      <c r="Q44">
        <v>172</v>
      </c>
      <c r="R44">
        <v>16</v>
      </c>
      <c r="S44">
        <v>10</v>
      </c>
      <c r="T44">
        <v>74</v>
      </c>
      <c r="U44" t="str">
        <f t="shared" si="7"/>
        <v>172.16.10.74</v>
      </c>
      <c r="Z44" t="s">
        <v>89</v>
      </c>
    </row>
    <row r="45" spans="1:26" x14ac:dyDescent="0.25">
      <c r="A45" s="16"/>
      <c r="B45" s="17"/>
      <c r="C45" s="17"/>
      <c r="D45" s="18"/>
      <c r="E45" s="17"/>
      <c r="G45" s="23">
        <f t="shared" si="8"/>
        <v>1</v>
      </c>
      <c r="H45" s="23">
        <f t="shared" si="9"/>
        <v>0</v>
      </c>
      <c r="I45" s="22">
        <f t="shared" si="10"/>
        <v>0</v>
      </c>
      <c r="J45" s="22">
        <f t="shared" si="11"/>
        <v>0</v>
      </c>
      <c r="Q45">
        <v>172</v>
      </c>
      <c r="R45">
        <v>16</v>
      </c>
      <c r="S45">
        <v>10</v>
      </c>
      <c r="T45">
        <v>75</v>
      </c>
      <c r="U45" t="str">
        <f t="shared" si="7"/>
        <v>172.16.10.75</v>
      </c>
      <c r="Z45" t="s">
        <v>89</v>
      </c>
    </row>
    <row r="46" spans="1:26" x14ac:dyDescent="0.25">
      <c r="A46" s="16"/>
      <c r="B46" s="17"/>
      <c r="C46" s="17"/>
      <c r="D46" s="18"/>
      <c r="E46" s="17"/>
      <c r="G46" s="23">
        <f t="shared" si="8"/>
        <v>1</v>
      </c>
      <c r="H46" s="23">
        <f t="shared" si="9"/>
        <v>0</v>
      </c>
      <c r="I46" s="22">
        <f t="shared" si="10"/>
        <v>0</v>
      </c>
      <c r="J46" s="22">
        <f t="shared" si="11"/>
        <v>0</v>
      </c>
      <c r="Q46">
        <v>172</v>
      </c>
      <c r="R46">
        <v>16</v>
      </c>
      <c r="S46">
        <v>10</v>
      </c>
      <c r="T46">
        <v>76</v>
      </c>
      <c r="U46" t="str">
        <f t="shared" si="7"/>
        <v>172.16.10.76</v>
      </c>
      <c r="Z46" t="s">
        <v>89</v>
      </c>
    </row>
    <row r="47" spans="1:26" x14ac:dyDescent="0.25">
      <c r="A47" s="16"/>
      <c r="B47" s="17"/>
      <c r="C47" s="17"/>
      <c r="D47" s="18"/>
      <c r="E47" s="17"/>
      <c r="G47" s="23">
        <f t="shared" si="8"/>
        <v>1</v>
      </c>
      <c r="H47" s="23">
        <f t="shared" si="9"/>
        <v>0</v>
      </c>
      <c r="I47" s="22">
        <f t="shared" si="10"/>
        <v>0</v>
      </c>
      <c r="J47" s="22">
        <f t="shared" si="11"/>
        <v>0</v>
      </c>
      <c r="Q47">
        <v>172</v>
      </c>
      <c r="R47">
        <v>16</v>
      </c>
      <c r="S47">
        <v>10</v>
      </c>
      <c r="T47">
        <v>77</v>
      </c>
      <c r="U47" t="str">
        <f t="shared" si="7"/>
        <v>172.16.10.77</v>
      </c>
      <c r="Z47" t="s">
        <v>89</v>
      </c>
    </row>
    <row r="48" spans="1:26" x14ac:dyDescent="0.25">
      <c r="A48" s="16"/>
      <c r="B48" s="17"/>
      <c r="C48" s="17"/>
      <c r="D48" s="18"/>
      <c r="E48" s="17"/>
      <c r="G48" s="23">
        <f t="shared" si="8"/>
        <v>1</v>
      </c>
      <c r="H48" s="23">
        <f t="shared" si="9"/>
        <v>0</v>
      </c>
      <c r="I48" s="22">
        <f t="shared" si="10"/>
        <v>0</v>
      </c>
      <c r="J48" s="22">
        <f t="shared" si="11"/>
        <v>0</v>
      </c>
      <c r="Q48">
        <v>172</v>
      </c>
      <c r="R48">
        <v>16</v>
      </c>
      <c r="S48">
        <v>10</v>
      </c>
      <c r="T48">
        <v>78</v>
      </c>
      <c r="U48" t="str">
        <f t="shared" si="7"/>
        <v>172.16.10.78</v>
      </c>
      <c r="Z48" t="s">
        <v>89</v>
      </c>
    </row>
    <row r="49" spans="1:26" x14ac:dyDescent="0.25">
      <c r="A49" s="16"/>
      <c r="B49" s="17"/>
      <c r="C49" s="17"/>
      <c r="D49" s="18"/>
      <c r="E49" s="17"/>
      <c r="G49" s="23">
        <f t="shared" si="8"/>
        <v>1</v>
      </c>
      <c r="H49" s="23">
        <f t="shared" si="9"/>
        <v>0</v>
      </c>
      <c r="I49" s="22">
        <f t="shared" si="10"/>
        <v>0</v>
      </c>
      <c r="J49" s="22">
        <f t="shared" si="11"/>
        <v>0</v>
      </c>
      <c r="Q49">
        <v>172</v>
      </c>
      <c r="R49">
        <v>16</v>
      </c>
      <c r="S49">
        <v>10</v>
      </c>
      <c r="T49">
        <v>79</v>
      </c>
      <c r="U49" t="str">
        <f t="shared" si="7"/>
        <v>172.16.10.79</v>
      </c>
      <c r="Z49" t="s">
        <v>89</v>
      </c>
    </row>
    <row r="50" spans="1:26" x14ac:dyDescent="0.25">
      <c r="A50" s="16"/>
      <c r="B50" s="17"/>
      <c r="C50" s="17"/>
      <c r="D50" s="18"/>
      <c r="E50" s="17"/>
      <c r="G50" s="23">
        <f t="shared" si="8"/>
        <v>1</v>
      </c>
      <c r="H50" s="23">
        <f t="shared" si="9"/>
        <v>0</v>
      </c>
      <c r="I50" s="22">
        <f t="shared" si="10"/>
        <v>0</v>
      </c>
      <c r="J50" s="22">
        <f t="shared" si="11"/>
        <v>0</v>
      </c>
      <c r="Q50">
        <v>172</v>
      </c>
      <c r="R50">
        <v>16</v>
      </c>
      <c r="S50">
        <v>10</v>
      </c>
      <c r="T50">
        <v>80</v>
      </c>
      <c r="U50" t="str">
        <f t="shared" si="7"/>
        <v>172.16.10.80</v>
      </c>
      <c r="Z50" t="s">
        <v>89</v>
      </c>
    </row>
    <row r="51" spans="1:26" x14ac:dyDescent="0.25">
      <c r="A51" s="16"/>
      <c r="B51" s="17"/>
      <c r="C51" s="17"/>
      <c r="D51" s="18"/>
      <c r="E51" s="17"/>
      <c r="G51" s="23">
        <f t="shared" si="8"/>
        <v>1</v>
      </c>
      <c r="H51" s="23">
        <f t="shared" si="9"/>
        <v>0</v>
      </c>
      <c r="I51" s="22">
        <f t="shared" si="10"/>
        <v>0</v>
      </c>
      <c r="J51" s="22">
        <f t="shared" si="11"/>
        <v>0</v>
      </c>
      <c r="Q51">
        <v>172</v>
      </c>
      <c r="R51">
        <v>16</v>
      </c>
      <c r="S51">
        <v>10</v>
      </c>
      <c r="T51">
        <v>81</v>
      </c>
      <c r="U51" t="str">
        <f t="shared" si="7"/>
        <v>172.16.10.81</v>
      </c>
      <c r="Z51" t="s">
        <v>89</v>
      </c>
    </row>
    <row r="52" spans="1:26" x14ac:dyDescent="0.25">
      <c r="A52" s="16"/>
      <c r="B52" s="17"/>
      <c r="C52" s="17"/>
      <c r="D52" s="18"/>
      <c r="E52" s="17"/>
      <c r="G52" s="23">
        <f t="shared" si="8"/>
        <v>1</v>
      </c>
      <c r="H52" s="23">
        <f t="shared" si="9"/>
        <v>0</v>
      </c>
      <c r="I52" s="22">
        <f t="shared" si="10"/>
        <v>0</v>
      </c>
      <c r="J52" s="22">
        <f t="shared" si="11"/>
        <v>0</v>
      </c>
      <c r="Q52">
        <v>172</v>
      </c>
      <c r="R52">
        <v>16</v>
      </c>
      <c r="S52">
        <v>10</v>
      </c>
      <c r="T52">
        <v>82</v>
      </c>
      <c r="U52" t="str">
        <f t="shared" si="7"/>
        <v>172.16.10.82</v>
      </c>
      <c r="Z52" t="s">
        <v>89</v>
      </c>
    </row>
    <row r="53" spans="1:26" x14ac:dyDescent="0.25">
      <c r="A53" s="16"/>
      <c r="B53" s="17"/>
      <c r="C53" s="17"/>
      <c r="D53" s="18"/>
      <c r="E53" s="17"/>
      <c r="G53" s="23">
        <f t="shared" si="8"/>
        <v>1</v>
      </c>
      <c r="H53" s="23">
        <f t="shared" si="9"/>
        <v>0</v>
      </c>
      <c r="I53" s="22">
        <f t="shared" si="10"/>
        <v>0</v>
      </c>
      <c r="J53" s="22">
        <f t="shared" si="11"/>
        <v>0</v>
      </c>
      <c r="Q53">
        <v>172</v>
      </c>
      <c r="R53">
        <v>16</v>
      </c>
      <c r="S53">
        <v>10</v>
      </c>
      <c r="T53">
        <v>83</v>
      </c>
      <c r="U53" t="str">
        <f t="shared" si="7"/>
        <v>172.16.10.83</v>
      </c>
      <c r="Z53" t="s">
        <v>89</v>
      </c>
    </row>
    <row r="54" spans="1:26" x14ac:dyDescent="0.25">
      <c r="A54" s="16"/>
      <c r="B54" s="17"/>
      <c r="C54" s="17"/>
      <c r="D54" s="18"/>
      <c r="E54" s="17"/>
      <c r="G54" s="23">
        <f t="shared" si="8"/>
        <v>1</v>
      </c>
      <c r="H54" s="23">
        <f t="shared" si="9"/>
        <v>0</v>
      </c>
      <c r="I54" s="22">
        <f t="shared" si="10"/>
        <v>0</v>
      </c>
      <c r="J54" s="22">
        <f t="shared" si="11"/>
        <v>0</v>
      </c>
      <c r="Q54">
        <v>172</v>
      </c>
      <c r="R54">
        <v>16</v>
      </c>
      <c r="S54">
        <v>10</v>
      </c>
      <c r="T54">
        <v>84</v>
      </c>
      <c r="U54" t="str">
        <f t="shared" si="7"/>
        <v>172.16.10.84</v>
      </c>
      <c r="Z54" t="s">
        <v>89</v>
      </c>
    </row>
    <row r="55" spans="1:26" x14ac:dyDescent="0.25">
      <c r="A55" s="16"/>
      <c r="B55" s="17"/>
      <c r="C55" s="17"/>
      <c r="D55" s="18"/>
      <c r="E55" s="17"/>
      <c r="G55" s="23">
        <f t="shared" si="8"/>
        <v>1</v>
      </c>
      <c r="H55" s="23">
        <f t="shared" si="9"/>
        <v>0</v>
      </c>
      <c r="I55" s="22">
        <f t="shared" si="10"/>
        <v>0</v>
      </c>
      <c r="J55" s="22">
        <f t="shared" si="11"/>
        <v>0</v>
      </c>
      <c r="Q55">
        <v>172</v>
      </c>
      <c r="R55">
        <v>16</v>
      </c>
      <c r="S55">
        <v>10</v>
      </c>
      <c r="T55">
        <v>85</v>
      </c>
      <c r="U55" t="str">
        <f t="shared" si="7"/>
        <v>172.16.10.85</v>
      </c>
      <c r="Z55" t="s">
        <v>89</v>
      </c>
    </row>
    <row r="56" spans="1:26" x14ac:dyDescent="0.25">
      <c r="A56" s="16"/>
      <c r="B56" s="17"/>
      <c r="C56" s="17"/>
      <c r="D56" s="18"/>
      <c r="E56" s="17"/>
      <c r="G56" s="23">
        <f t="shared" si="8"/>
        <v>1</v>
      </c>
      <c r="H56" s="23">
        <f t="shared" si="9"/>
        <v>0</v>
      </c>
      <c r="I56" s="22">
        <f t="shared" si="10"/>
        <v>0</v>
      </c>
      <c r="J56" s="22">
        <f t="shared" si="11"/>
        <v>0</v>
      </c>
      <c r="Q56">
        <v>172</v>
      </c>
      <c r="R56">
        <v>16</v>
      </c>
      <c r="S56">
        <v>10</v>
      </c>
      <c r="T56">
        <v>86</v>
      </c>
      <c r="U56" t="str">
        <f t="shared" si="7"/>
        <v>172.16.10.86</v>
      </c>
      <c r="Z56" t="s">
        <v>89</v>
      </c>
    </row>
    <row r="57" spans="1:26" x14ac:dyDescent="0.25">
      <c r="A57" s="16"/>
      <c r="B57" s="17"/>
      <c r="C57" s="17"/>
      <c r="D57" s="18"/>
      <c r="E57" s="17"/>
      <c r="G57" s="23">
        <f t="shared" si="8"/>
        <v>1</v>
      </c>
      <c r="H57" s="23">
        <f t="shared" si="9"/>
        <v>0</v>
      </c>
      <c r="I57" s="22">
        <f t="shared" si="10"/>
        <v>0</v>
      </c>
      <c r="J57" s="22">
        <f t="shared" si="11"/>
        <v>0</v>
      </c>
      <c r="Q57">
        <v>172</v>
      </c>
      <c r="R57">
        <v>16</v>
      </c>
      <c r="S57">
        <v>10</v>
      </c>
      <c r="T57">
        <v>87</v>
      </c>
      <c r="U57" t="str">
        <f t="shared" si="7"/>
        <v>172.16.10.87</v>
      </c>
      <c r="Z57" t="s">
        <v>89</v>
      </c>
    </row>
    <row r="58" spans="1:26" x14ac:dyDescent="0.25">
      <c r="A58" s="16"/>
      <c r="B58" s="17"/>
      <c r="C58" s="17"/>
      <c r="D58" s="18"/>
      <c r="E58" s="17"/>
      <c r="G58" s="23">
        <f t="shared" si="8"/>
        <v>1</v>
      </c>
      <c r="H58" s="23">
        <f t="shared" si="9"/>
        <v>0</v>
      </c>
      <c r="I58" s="22">
        <f t="shared" si="10"/>
        <v>0</v>
      </c>
      <c r="J58" s="22">
        <f t="shared" si="11"/>
        <v>0</v>
      </c>
      <c r="Q58">
        <v>172</v>
      </c>
      <c r="R58">
        <v>16</v>
      </c>
      <c r="S58">
        <v>10</v>
      </c>
      <c r="T58">
        <v>88</v>
      </c>
      <c r="U58" t="str">
        <f t="shared" si="7"/>
        <v>172.16.10.88</v>
      </c>
      <c r="Z58" t="s">
        <v>89</v>
      </c>
    </row>
    <row r="59" spans="1:26" x14ac:dyDescent="0.25">
      <c r="A59" s="16"/>
      <c r="B59" s="17"/>
      <c r="C59" s="17"/>
      <c r="D59" s="18"/>
      <c r="E59" s="17"/>
      <c r="G59" s="23">
        <f t="shared" si="8"/>
        <v>1</v>
      </c>
      <c r="H59" s="23">
        <f t="shared" si="9"/>
        <v>0</v>
      </c>
      <c r="I59" s="22">
        <f t="shared" si="10"/>
        <v>0</v>
      </c>
      <c r="J59" s="22">
        <f t="shared" si="11"/>
        <v>0</v>
      </c>
      <c r="Q59">
        <v>172</v>
      </c>
      <c r="R59">
        <v>16</v>
      </c>
      <c r="S59">
        <v>10</v>
      </c>
      <c r="T59">
        <v>89</v>
      </c>
      <c r="U59" t="str">
        <f t="shared" si="7"/>
        <v>172.16.10.89</v>
      </c>
      <c r="Z59" t="s">
        <v>89</v>
      </c>
    </row>
    <row r="60" spans="1:26" x14ac:dyDescent="0.25">
      <c r="A60" s="16"/>
      <c r="B60" s="17"/>
      <c r="C60" s="17"/>
      <c r="D60" s="18"/>
      <c r="E60" s="17"/>
      <c r="G60" s="23">
        <f t="shared" si="8"/>
        <v>1</v>
      </c>
      <c r="H60" s="23">
        <f t="shared" si="9"/>
        <v>0</v>
      </c>
      <c r="I60" s="22">
        <f t="shared" si="10"/>
        <v>0</v>
      </c>
      <c r="J60" s="22">
        <f t="shared" si="11"/>
        <v>0</v>
      </c>
      <c r="Q60">
        <v>172</v>
      </c>
      <c r="R60">
        <v>16</v>
      </c>
      <c r="S60">
        <v>10</v>
      </c>
      <c r="T60">
        <v>90</v>
      </c>
      <c r="U60" t="str">
        <f t="shared" si="7"/>
        <v>172.16.10.90</v>
      </c>
      <c r="Z60" t="s">
        <v>89</v>
      </c>
    </row>
    <row r="61" spans="1:26" x14ac:dyDescent="0.25">
      <c r="A61" s="16"/>
      <c r="B61" s="17"/>
      <c r="C61" s="17"/>
      <c r="D61" s="18"/>
      <c r="E61" s="17"/>
      <c r="G61" s="23">
        <f t="shared" si="8"/>
        <v>1</v>
      </c>
      <c r="H61" s="23">
        <f t="shared" si="9"/>
        <v>0</v>
      </c>
      <c r="I61" s="22">
        <f t="shared" si="10"/>
        <v>0</v>
      </c>
      <c r="J61" s="22">
        <f t="shared" si="11"/>
        <v>0</v>
      </c>
      <c r="Q61">
        <v>172</v>
      </c>
      <c r="R61">
        <v>16</v>
      </c>
      <c r="S61">
        <v>10</v>
      </c>
      <c r="T61">
        <v>91</v>
      </c>
      <c r="U61" t="str">
        <f t="shared" si="7"/>
        <v>172.16.10.91</v>
      </c>
      <c r="Z61" t="s">
        <v>89</v>
      </c>
    </row>
    <row r="62" spans="1:26" x14ac:dyDescent="0.25">
      <c r="A62" s="16"/>
      <c r="B62" s="17"/>
      <c r="C62" s="17"/>
      <c r="D62" s="18"/>
      <c r="E62" s="17"/>
      <c r="G62" s="23">
        <f t="shared" si="8"/>
        <v>1</v>
      </c>
      <c r="H62" s="23">
        <f t="shared" si="9"/>
        <v>0</v>
      </c>
      <c r="I62" s="22">
        <f t="shared" si="10"/>
        <v>0</v>
      </c>
      <c r="J62" s="22">
        <f t="shared" si="11"/>
        <v>0</v>
      </c>
      <c r="Q62">
        <v>172</v>
      </c>
      <c r="R62">
        <v>16</v>
      </c>
      <c r="S62">
        <v>10</v>
      </c>
      <c r="T62">
        <v>92</v>
      </c>
      <c r="U62" t="str">
        <f t="shared" si="7"/>
        <v>172.16.10.92</v>
      </c>
      <c r="Z62" t="s">
        <v>89</v>
      </c>
    </row>
    <row r="63" spans="1:26" x14ac:dyDescent="0.25">
      <c r="A63" s="16"/>
      <c r="B63" s="17"/>
      <c r="C63" s="17"/>
      <c r="D63" s="18"/>
      <c r="E63" s="17"/>
      <c r="G63" s="23">
        <f t="shared" si="8"/>
        <v>1</v>
      </c>
      <c r="H63" s="23">
        <f t="shared" si="9"/>
        <v>0</v>
      </c>
      <c r="I63" s="22">
        <f t="shared" si="10"/>
        <v>0</v>
      </c>
      <c r="J63" s="22">
        <f t="shared" si="11"/>
        <v>0</v>
      </c>
      <c r="Q63">
        <v>172</v>
      </c>
      <c r="R63">
        <v>16</v>
      </c>
      <c r="S63">
        <v>10</v>
      </c>
      <c r="T63">
        <v>93</v>
      </c>
      <c r="U63" t="str">
        <f t="shared" si="7"/>
        <v>172.16.10.93</v>
      </c>
      <c r="Z63" t="s">
        <v>89</v>
      </c>
    </row>
    <row r="64" spans="1:26" x14ac:dyDescent="0.25">
      <c r="A64" s="16"/>
      <c r="B64" s="17"/>
      <c r="C64" s="17"/>
      <c r="D64" s="18"/>
      <c r="E64" s="17"/>
      <c r="G64" s="23">
        <f t="shared" si="8"/>
        <v>1</v>
      </c>
      <c r="H64" s="23">
        <f t="shared" si="9"/>
        <v>0</v>
      </c>
      <c r="I64" s="22">
        <f t="shared" si="10"/>
        <v>0</v>
      </c>
      <c r="J64" s="22">
        <f t="shared" si="11"/>
        <v>0</v>
      </c>
      <c r="Q64">
        <v>172</v>
      </c>
      <c r="R64">
        <v>16</v>
      </c>
      <c r="S64">
        <v>10</v>
      </c>
      <c r="T64">
        <v>94</v>
      </c>
      <c r="U64" t="str">
        <f t="shared" si="7"/>
        <v>172.16.10.94</v>
      </c>
      <c r="Z64" t="s">
        <v>89</v>
      </c>
    </row>
    <row r="65" spans="1:26" x14ac:dyDescent="0.25">
      <c r="A65" s="16"/>
      <c r="B65" s="17"/>
      <c r="C65" s="17"/>
      <c r="D65" s="18"/>
      <c r="E65" s="17"/>
      <c r="G65" s="23">
        <f t="shared" si="8"/>
        <v>1</v>
      </c>
      <c r="H65" s="23">
        <f t="shared" si="9"/>
        <v>0</v>
      </c>
      <c r="I65" s="22">
        <f t="shared" si="10"/>
        <v>0</v>
      </c>
      <c r="J65" s="22">
        <f t="shared" si="11"/>
        <v>0</v>
      </c>
      <c r="Q65">
        <v>172</v>
      </c>
      <c r="R65">
        <v>16</v>
      </c>
      <c r="S65">
        <v>10</v>
      </c>
      <c r="T65">
        <v>95</v>
      </c>
      <c r="U65" t="str">
        <f t="shared" si="7"/>
        <v>172.16.10.95</v>
      </c>
      <c r="Z65" t="s">
        <v>89</v>
      </c>
    </row>
    <row r="66" spans="1:26" x14ac:dyDescent="0.25">
      <c r="A66" s="16"/>
      <c r="B66" s="17"/>
      <c r="C66" s="17"/>
      <c r="D66" s="18"/>
      <c r="E66" s="17"/>
      <c r="G66" s="23">
        <f t="shared" si="8"/>
        <v>1</v>
      </c>
      <c r="H66" s="23">
        <f t="shared" si="9"/>
        <v>0</v>
      </c>
      <c r="I66" s="22">
        <f t="shared" si="10"/>
        <v>0</v>
      </c>
      <c r="J66" s="22">
        <f t="shared" si="11"/>
        <v>0</v>
      </c>
      <c r="Q66">
        <v>172</v>
      </c>
      <c r="R66">
        <v>16</v>
      </c>
      <c r="S66">
        <v>10</v>
      </c>
      <c r="T66">
        <v>96</v>
      </c>
      <c r="U66" t="str">
        <f t="shared" si="7"/>
        <v>172.16.10.96</v>
      </c>
      <c r="Z66" t="s">
        <v>89</v>
      </c>
    </row>
    <row r="67" spans="1:26" x14ac:dyDescent="0.25">
      <c r="A67" s="16"/>
      <c r="B67" s="17"/>
      <c r="C67" s="17"/>
      <c r="D67" s="18"/>
      <c r="E67" s="17"/>
      <c r="G67" s="23">
        <f t="shared" si="8"/>
        <v>1</v>
      </c>
      <c r="H67" s="23">
        <f t="shared" si="9"/>
        <v>0</v>
      </c>
      <c r="I67" s="22">
        <f t="shared" si="10"/>
        <v>0</v>
      </c>
      <c r="J67" s="22">
        <f t="shared" si="11"/>
        <v>0</v>
      </c>
      <c r="Q67">
        <v>172</v>
      </c>
      <c r="R67">
        <v>16</v>
      </c>
      <c r="S67">
        <v>10</v>
      </c>
      <c r="T67">
        <f>T66+1</f>
        <v>97</v>
      </c>
      <c r="U67" t="str">
        <f t="shared" si="7"/>
        <v>172.16.10.97</v>
      </c>
      <c r="Z67" t="s">
        <v>89</v>
      </c>
    </row>
    <row r="68" spans="1:26" x14ac:dyDescent="0.25">
      <c r="A68" s="16"/>
      <c r="B68" s="17"/>
      <c r="C68" s="17"/>
      <c r="D68" s="18"/>
      <c r="E68" s="17"/>
      <c r="G68" s="23">
        <f t="shared" si="8"/>
        <v>1</v>
      </c>
      <c r="H68" s="23">
        <f t="shared" si="9"/>
        <v>0</v>
      </c>
      <c r="I68" s="22">
        <f t="shared" si="10"/>
        <v>0</v>
      </c>
      <c r="J68" s="22">
        <f t="shared" si="11"/>
        <v>0</v>
      </c>
      <c r="Q68">
        <v>172</v>
      </c>
      <c r="R68">
        <v>16</v>
      </c>
      <c r="S68">
        <v>10</v>
      </c>
      <c r="T68">
        <f t="shared" ref="T68:T70" si="12">T67+1</f>
        <v>98</v>
      </c>
      <c r="U68" t="str">
        <f t="shared" si="7"/>
        <v>172.16.10.98</v>
      </c>
      <c r="Z68" t="s">
        <v>89</v>
      </c>
    </row>
    <row r="69" spans="1:26" x14ac:dyDescent="0.25">
      <c r="A69" s="16"/>
      <c r="B69" s="17"/>
      <c r="C69" s="17"/>
      <c r="D69" s="18"/>
      <c r="E69" s="17"/>
      <c r="G69" s="23">
        <f t="shared" si="8"/>
        <v>1</v>
      </c>
      <c r="H69" s="23">
        <f t="shared" si="9"/>
        <v>0</v>
      </c>
      <c r="I69" s="22">
        <f t="shared" si="10"/>
        <v>0</v>
      </c>
      <c r="J69" s="22">
        <f t="shared" si="11"/>
        <v>0</v>
      </c>
      <c r="Q69">
        <v>172</v>
      </c>
      <c r="R69">
        <v>16</v>
      </c>
      <c r="S69">
        <v>10</v>
      </c>
      <c r="T69">
        <f t="shared" si="12"/>
        <v>99</v>
      </c>
      <c r="U69" t="str">
        <f t="shared" si="7"/>
        <v>172.16.10.99</v>
      </c>
      <c r="Z69" t="s">
        <v>89</v>
      </c>
    </row>
    <row r="70" spans="1:26" x14ac:dyDescent="0.25">
      <c r="A70" s="16"/>
      <c r="B70" s="17"/>
      <c r="C70" s="17"/>
      <c r="D70" s="18"/>
      <c r="E70" s="17"/>
      <c r="G70" s="23">
        <f t="shared" si="8"/>
        <v>1</v>
      </c>
      <c r="H70" s="23">
        <f t="shared" si="9"/>
        <v>0</v>
      </c>
      <c r="I70" s="22">
        <f t="shared" si="10"/>
        <v>0</v>
      </c>
      <c r="J70" s="22">
        <f t="shared" si="11"/>
        <v>0</v>
      </c>
      <c r="Q70">
        <v>172</v>
      </c>
      <c r="R70">
        <v>16</v>
      </c>
      <c r="S70">
        <v>10</v>
      </c>
      <c r="T70">
        <f t="shared" si="12"/>
        <v>100</v>
      </c>
      <c r="U70" t="str">
        <f t="shared" si="7"/>
        <v>172.16.10.100</v>
      </c>
      <c r="Z70" t="s">
        <v>89</v>
      </c>
    </row>
    <row r="71" spans="1:26" x14ac:dyDescent="0.25">
      <c r="A71" s="16"/>
      <c r="B71" s="17"/>
      <c r="C71" s="17"/>
      <c r="D71" s="18"/>
      <c r="E71" s="17"/>
      <c r="G71" s="23">
        <f t="shared" si="8"/>
        <v>1</v>
      </c>
      <c r="H71" s="23">
        <f t="shared" si="9"/>
        <v>0</v>
      </c>
      <c r="I71" s="22">
        <f t="shared" si="10"/>
        <v>0</v>
      </c>
      <c r="J71" s="22">
        <f t="shared" si="11"/>
        <v>0</v>
      </c>
      <c r="Q71">
        <v>172</v>
      </c>
      <c r="R71">
        <v>16</v>
      </c>
      <c r="S71">
        <v>20</v>
      </c>
      <c r="T71">
        <v>51</v>
      </c>
      <c r="U71" t="str">
        <f>Q71&amp;"."&amp;R71&amp;"."&amp;S71&amp;"."&amp;T71</f>
        <v>172.16.20.51</v>
      </c>
      <c r="Z71" t="s">
        <v>89</v>
      </c>
    </row>
    <row r="72" spans="1:26" x14ac:dyDescent="0.25">
      <c r="A72" s="16"/>
      <c r="B72" s="17"/>
      <c r="C72" s="17"/>
      <c r="D72" s="18"/>
      <c r="E72" s="17"/>
      <c r="G72" s="23">
        <f t="shared" si="8"/>
        <v>1</v>
      </c>
      <c r="H72" s="23">
        <f t="shared" si="9"/>
        <v>0</v>
      </c>
      <c r="I72" s="22">
        <f t="shared" si="10"/>
        <v>0</v>
      </c>
      <c r="J72" s="22">
        <f t="shared" si="11"/>
        <v>0</v>
      </c>
      <c r="Q72">
        <v>172</v>
      </c>
      <c r="R72">
        <v>16</v>
      </c>
      <c r="S72">
        <v>20</v>
      </c>
      <c r="T72">
        <v>52</v>
      </c>
      <c r="U72" t="str">
        <f t="shared" ref="U72:U120" si="13">Q72&amp;"."&amp;R72&amp;"."&amp;S72&amp;"."&amp;T72</f>
        <v>172.16.20.52</v>
      </c>
      <c r="Z72" t="s">
        <v>89</v>
      </c>
    </row>
    <row r="73" spans="1:26" ht="15.75" thickBot="1" x14ac:dyDescent="0.3">
      <c r="A73" s="19"/>
      <c r="B73" s="20"/>
      <c r="C73" s="20"/>
      <c r="D73" s="21"/>
      <c r="E73" s="17"/>
      <c r="G73" s="23">
        <f t="shared" si="8"/>
        <v>1</v>
      </c>
      <c r="H73" s="23">
        <f t="shared" si="9"/>
        <v>0</v>
      </c>
      <c r="I73" s="22">
        <f t="shared" si="10"/>
        <v>0</v>
      </c>
      <c r="J73" s="22">
        <f t="shared" si="11"/>
        <v>0</v>
      </c>
      <c r="Q73">
        <v>172</v>
      </c>
      <c r="R73">
        <v>16</v>
      </c>
      <c r="S73">
        <v>20</v>
      </c>
      <c r="T73">
        <v>53</v>
      </c>
      <c r="U73" t="str">
        <f t="shared" si="13"/>
        <v>172.16.20.53</v>
      </c>
      <c r="Z73" t="s">
        <v>89</v>
      </c>
    </row>
    <row r="74" spans="1:26" x14ac:dyDescent="0.25">
      <c r="G74" s="23">
        <f t="shared" si="8"/>
        <v>1</v>
      </c>
      <c r="H74" s="23">
        <f t="shared" si="9"/>
        <v>0</v>
      </c>
      <c r="I74" s="22">
        <f t="shared" si="10"/>
        <v>0</v>
      </c>
      <c r="J74" s="22">
        <f t="shared" si="11"/>
        <v>0</v>
      </c>
      <c r="Q74">
        <v>172</v>
      </c>
      <c r="R74">
        <v>16</v>
      </c>
      <c r="S74">
        <v>20</v>
      </c>
      <c r="T74">
        <v>54</v>
      </c>
      <c r="U74" t="str">
        <f t="shared" si="13"/>
        <v>172.16.20.54</v>
      </c>
      <c r="Z74" t="s">
        <v>89</v>
      </c>
    </row>
    <row r="75" spans="1:26" x14ac:dyDescent="0.25">
      <c r="Q75">
        <v>172</v>
      </c>
      <c r="R75">
        <v>16</v>
      </c>
      <c r="S75">
        <v>20</v>
      </c>
      <c r="T75">
        <v>55</v>
      </c>
      <c r="U75" t="str">
        <f t="shared" si="13"/>
        <v>172.16.20.55</v>
      </c>
      <c r="Z75" t="s">
        <v>89</v>
      </c>
    </row>
    <row r="76" spans="1:26" x14ac:dyDescent="0.25">
      <c r="Q76">
        <v>172</v>
      </c>
      <c r="R76">
        <v>16</v>
      </c>
      <c r="S76">
        <v>20</v>
      </c>
      <c r="T76">
        <v>56</v>
      </c>
      <c r="U76" t="str">
        <f t="shared" si="13"/>
        <v>172.16.20.56</v>
      </c>
      <c r="Z76" t="s">
        <v>89</v>
      </c>
    </row>
    <row r="77" spans="1:26" x14ac:dyDescent="0.25">
      <c r="Q77">
        <v>172</v>
      </c>
      <c r="R77">
        <v>16</v>
      </c>
      <c r="S77">
        <v>20</v>
      </c>
      <c r="T77">
        <v>57</v>
      </c>
      <c r="U77" t="str">
        <f t="shared" si="13"/>
        <v>172.16.20.57</v>
      </c>
      <c r="Z77" t="s">
        <v>89</v>
      </c>
    </row>
    <row r="78" spans="1:26" x14ac:dyDescent="0.25">
      <c r="Q78">
        <v>172</v>
      </c>
      <c r="R78">
        <v>16</v>
      </c>
      <c r="S78">
        <v>20</v>
      </c>
      <c r="T78">
        <v>58</v>
      </c>
      <c r="U78" t="str">
        <f t="shared" si="13"/>
        <v>172.16.20.58</v>
      </c>
      <c r="Z78" t="s">
        <v>89</v>
      </c>
    </row>
    <row r="79" spans="1:26" x14ac:dyDescent="0.25">
      <c r="Q79">
        <v>172</v>
      </c>
      <c r="R79">
        <v>16</v>
      </c>
      <c r="S79">
        <v>20</v>
      </c>
      <c r="T79">
        <v>59</v>
      </c>
      <c r="U79" t="str">
        <f t="shared" si="13"/>
        <v>172.16.20.59</v>
      </c>
      <c r="Z79" t="s">
        <v>89</v>
      </c>
    </row>
    <row r="80" spans="1:26" x14ac:dyDescent="0.25">
      <c r="Q80">
        <v>172</v>
      </c>
      <c r="R80">
        <v>16</v>
      </c>
      <c r="S80">
        <v>20</v>
      </c>
      <c r="T80">
        <v>60</v>
      </c>
      <c r="U80" t="str">
        <f t="shared" si="13"/>
        <v>172.16.20.60</v>
      </c>
      <c r="Z80" t="s">
        <v>89</v>
      </c>
    </row>
    <row r="81" spans="17:26" x14ac:dyDescent="0.25">
      <c r="Q81">
        <v>172</v>
      </c>
      <c r="R81">
        <v>16</v>
      </c>
      <c r="S81">
        <v>20</v>
      </c>
      <c r="T81">
        <v>61</v>
      </c>
      <c r="U81" t="str">
        <f t="shared" si="13"/>
        <v>172.16.20.61</v>
      </c>
      <c r="Z81" t="s">
        <v>89</v>
      </c>
    </row>
    <row r="82" spans="17:26" x14ac:dyDescent="0.25">
      <c r="Q82">
        <v>172</v>
      </c>
      <c r="R82">
        <v>16</v>
      </c>
      <c r="S82">
        <v>20</v>
      </c>
      <c r="T82">
        <v>62</v>
      </c>
      <c r="U82" t="str">
        <f t="shared" si="13"/>
        <v>172.16.20.62</v>
      </c>
      <c r="Z82" t="s">
        <v>89</v>
      </c>
    </row>
    <row r="83" spans="17:26" x14ac:dyDescent="0.25">
      <c r="Q83">
        <v>172</v>
      </c>
      <c r="R83">
        <v>16</v>
      </c>
      <c r="S83">
        <v>20</v>
      </c>
      <c r="T83">
        <v>63</v>
      </c>
      <c r="U83" t="str">
        <f t="shared" si="13"/>
        <v>172.16.20.63</v>
      </c>
      <c r="Z83" t="s">
        <v>89</v>
      </c>
    </row>
    <row r="84" spans="17:26" x14ac:dyDescent="0.25">
      <c r="Q84">
        <v>172</v>
      </c>
      <c r="R84">
        <v>16</v>
      </c>
      <c r="S84">
        <v>20</v>
      </c>
      <c r="T84">
        <v>64</v>
      </c>
      <c r="U84" t="str">
        <f t="shared" si="13"/>
        <v>172.16.20.64</v>
      </c>
      <c r="Z84" t="s">
        <v>89</v>
      </c>
    </row>
    <row r="85" spans="17:26" x14ac:dyDescent="0.25">
      <c r="Q85">
        <v>172</v>
      </c>
      <c r="R85">
        <v>16</v>
      </c>
      <c r="S85">
        <v>20</v>
      </c>
      <c r="T85">
        <v>65</v>
      </c>
      <c r="U85" t="str">
        <f t="shared" si="13"/>
        <v>172.16.20.65</v>
      </c>
      <c r="Z85" t="s">
        <v>89</v>
      </c>
    </row>
    <row r="86" spans="17:26" x14ac:dyDescent="0.25">
      <c r="Q86">
        <v>172</v>
      </c>
      <c r="R86">
        <v>16</v>
      </c>
      <c r="S86">
        <v>20</v>
      </c>
      <c r="T86">
        <v>66</v>
      </c>
      <c r="U86" t="str">
        <f t="shared" si="13"/>
        <v>172.16.20.66</v>
      </c>
      <c r="Z86" t="s">
        <v>89</v>
      </c>
    </row>
    <row r="87" spans="17:26" x14ac:dyDescent="0.25">
      <c r="Q87">
        <v>172</v>
      </c>
      <c r="R87">
        <v>16</v>
      </c>
      <c r="S87">
        <v>20</v>
      </c>
      <c r="T87">
        <v>67</v>
      </c>
      <c r="U87" t="str">
        <f t="shared" si="13"/>
        <v>172.16.20.67</v>
      </c>
      <c r="Z87" t="s">
        <v>89</v>
      </c>
    </row>
    <row r="88" spans="17:26" x14ac:dyDescent="0.25">
      <c r="Q88">
        <v>172</v>
      </c>
      <c r="R88">
        <v>16</v>
      </c>
      <c r="S88">
        <v>20</v>
      </c>
      <c r="T88">
        <v>68</v>
      </c>
      <c r="U88" t="str">
        <f t="shared" si="13"/>
        <v>172.16.20.68</v>
      </c>
      <c r="Z88" t="s">
        <v>89</v>
      </c>
    </row>
    <row r="89" spans="17:26" x14ac:dyDescent="0.25">
      <c r="Q89">
        <v>172</v>
      </c>
      <c r="R89">
        <v>16</v>
      </c>
      <c r="S89">
        <v>20</v>
      </c>
      <c r="T89">
        <v>69</v>
      </c>
      <c r="U89" t="str">
        <f t="shared" si="13"/>
        <v>172.16.20.69</v>
      </c>
      <c r="Z89" t="s">
        <v>89</v>
      </c>
    </row>
    <row r="90" spans="17:26" x14ac:dyDescent="0.25">
      <c r="Q90">
        <v>172</v>
      </c>
      <c r="R90">
        <v>16</v>
      </c>
      <c r="S90">
        <v>20</v>
      </c>
      <c r="T90">
        <v>70</v>
      </c>
      <c r="U90" t="str">
        <f t="shared" si="13"/>
        <v>172.16.20.70</v>
      </c>
      <c r="Z90" t="s">
        <v>89</v>
      </c>
    </row>
    <row r="91" spans="17:26" x14ac:dyDescent="0.25">
      <c r="Q91">
        <v>172</v>
      </c>
      <c r="R91">
        <v>16</v>
      </c>
      <c r="S91">
        <v>20</v>
      </c>
      <c r="T91">
        <v>71</v>
      </c>
      <c r="U91" t="str">
        <f t="shared" si="13"/>
        <v>172.16.20.71</v>
      </c>
      <c r="Z91" t="s">
        <v>89</v>
      </c>
    </row>
    <row r="92" spans="17:26" x14ac:dyDescent="0.25">
      <c r="Q92">
        <v>172</v>
      </c>
      <c r="R92">
        <v>16</v>
      </c>
      <c r="S92">
        <v>20</v>
      </c>
      <c r="T92">
        <v>72</v>
      </c>
      <c r="U92" t="str">
        <f t="shared" si="13"/>
        <v>172.16.20.72</v>
      </c>
      <c r="Z92" t="s">
        <v>89</v>
      </c>
    </row>
    <row r="93" spans="17:26" x14ac:dyDescent="0.25">
      <c r="Q93">
        <v>172</v>
      </c>
      <c r="R93">
        <v>16</v>
      </c>
      <c r="S93">
        <v>20</v>
      </c>
      <c r="T93">
        <v>73</v>
      </c>
      <c r="U93" t="str">
        <f t="shared" si="13"/>
        <v>172.16.20.73</v>
      </c>
      <c r="Z93" t="s">
        <v>89</v>
      </c>
    </row>
    <row r="94" spans="17:26" x14ac:dyDescent="0.25">
      <c r="Q94">
        <v>172</v>
      </c>
      <c r="R94">
        <v>16</v>
      </c>
      <c r="S94">
        <v>20</v>
      </c>
      <c r="T94">
        <v>74</v>
      </c>
      <c r="U94" t="str">
        <f t="shared" si="13"/>
        <v>172.16.20.74</v>
      </c>
      <c r="Z94" t="s">
        <v>89</v>
      </c>
    </row>
    <row r="95" spans="17:26" x14ac:dyDescent="0.25">
      <c r="Q95">
        <v>172</v>
      </c>
      <c r="R95">
        <v>16</v>
      </c>
      <c r="S95">
        <v>20</v>
      </c>
      <c r="T95">
        <v>75</v>
      </c>
      <c r="U95" t="str">
        <f t="shared" si="13"/>
        <v>172.16.20.75</v>
      </c>
      <c r="Z95" t="s">
        <v>89</v>
      </c>
    </row>
    <row r="96" spans="17:26" x14ac:dyDescent="0.25">
      <c r="Q96">
        <v>172</v>
      </c>
      <c r="R96">
        <v>16</v>
      </c>
      <c r="S96">
        <v>20</v>
      </c>
      <c r="T96">
        <v>76</v>
      </c>
      <c r="U96" t="str">
        <f t="shared" si="13"/>
        <v>172.16.20.76</v>
      </c>
      <c r="Z96" t="s">
        <v>89</v>
      </c>
    </row>
    <row r="97" spans="17:26" x14ac:dyDescent="0.25">
      <c r="Q97">
        <v>172</v>
      </c>
      <c r="R97">
        <v>16</v>
      </c>
      <c r="S97">
        <v>20</v>
      </c>
      <c r="T97">
        <v>77</v>
      </c>
      <c r="U97" t="str">
        <f t="shared" si="13"/>
        <v>172.16.20.77</v>
      </c>
      <c r="Z97" t="s">
        <v>89</v>
      </c>
    </row>
    <row r="98" spans="17:26" x14ac:dyDescent="0.25">
      <c r="Q98">
        <v>172</v>
      </c>
      <c r="R98">
        <v>16</v>
      </c>
      <c r="S98">
        <v>20</v>
      </c>
      <c r="T98">
        <v>78</v>
      </c>
      <c r="U98" t="str">
        <f t="shared" si="13"/>
        <v>172.16.20.78</v>
      </c>
      <c r="Z98" t="s">
        <v>89</v>
      </c>
    </row>
    <row r="99" spans="17:26" x14ac:dyDescent="0.25">
      <c r="Q99">
        <v>172</v>
      </c>
      <c r="R99">
        <v>16</v>
      </c>
      <c r="S99">
        <v>20</v>
      </c>
      <c r="T99">
        <v>79</v>
      </c>
      <c r="U99" t="str">
        <f t="shared" si="13"/>
        <v>172.16.20.79</v>
      </c>
      <c r="Z99" t="s">
        <v>89</v>
      </c>
    </row>
    <row r="100" spans="17:26" x14ac:dyDescent="0.25">
      <c r="Q100">
        <v>172</v>
      </c>
      <c r="R100">
        <v>16</v>
      </c>
      <c r="S100">
        <v>20</v>
      </c>
      <c r="T100">
        <v>80</v>
      </c>
      <c r="U100" t="str">
        <f t="shared" si="13"/>
        <v>172.16.20.80</v>
      </c>
      <c r="Z100" t="s">
        <v>89</v>
      </c>
    </row>
    <row r="101" spans="17:26" x14ac:dyDescent="0.25">
      <c r="Q101">
        <v>172</v>
      </c>
      <c r="R101">
        <v>16</v>
      </c>
      <c r="S101">
        <v>20</v>
      </c>
      <c r="T101">
        <v>81</v>
      </c>
      <c r="U101" t="str">
        <f t="shared" si="13"/>
        <v>172.16.20.81</v>
      </c>
      <c r="Z101" t="s">
        <v>89</v>
      </c>
    </row>
    <row r="102" spans="17:26" x14ac:dyDescent="0.25">
      <c r="Q102">
        <v>172</v>
      </c>
      <c r="R102">
        <v>16</v>
      </c>
      <c r="S102">
        <v>20</v>
      </c>
      <c r="T102">
        <v>82</v>
      </c>
      <c r="U102" t="str">
        <f t="shared" si="13"/>
        <v>172.16.20.82</v>
      </c>
      <c r="Z102" t="s">
        <v>89</v>
      </c>
    </row>
    <row r="103" spans="17:26" x14ac:dyDescent="0.25">
      <c r="Q103">
        <v>172</v>
      </c>
      <c r="R103">
        <v>16</v>
      </c>
      <c r="S103">
        <v>20</v>
      </c>
      <c r="T103">
        <v>83</v>
      </c>
      <c r="U103" t="str">
        <f t="shared" si="13"/>
        <v>172.16.20.83</v>
      </c>
      <c r="Z103" t="s">
        <v>89</v>
      </c>
    </row>
    <row r="104" spans="17:26" x14ac:dyDescent="0.25">
      <c r="Q104">
        <v>172</v>
      </c>
      <c r="R104">
        <v>16</v>
      </c>
      <c r="S104">
        <v>20</v>
      </c>
      <c r="T104">
        <v>84</v>
      </c>
      <c r="U104" t="str">
        <f t="shared" si="13"/>
        <v>172.16.20.84</v>
      </c>
      <c r="Z104" t="s">
        <v>89</v>
      </c>
    </row>
    <row r="105" spans="17:26" x14ac:dyDescent="0.25">
      <c r="Q105">
        <v>172</v>
      </c>
      <c r="R105">
        <v>16</v>
      </c>
      <c r="S105">
        <v>20</v>
      </c>
      <c r="T105">
        <v>85</v>
      </c>
      <c r="U105" t="str">
        <f t="shared" si="13"/>
        <v>172.16.20.85</v>
      </c>
      <c r="Z105" t="s">
        <v>89</v>
      </c>
    </row>
    <row r="106" spans="17:26" x14ac:dyDescent="0.25">
      <c r="Q106">
        <v>172</v>
      </c>
      <c r="R106">
        <v>16</v>
      </c>
      <c r="S106">
        <v>20</v>
      </c>
      <c r="T106">
        <v>86</v>
      </c>
      <c r="U106" t="str">
        <f t="shared" si="13"/>
        <v>172.16.20.86</v>
      </c>
      <c r="Z106" t="s">
        <v>89</v>
      </c>
    </row>
    <row r="107" spans="17:26" x14ac:dyDescent="0.25">
      <c r="Q107">
        <v>172</v>
      </c>
      <c r="R107">
        <v>16</v>
      </c>
      <c r="S107">
        <v>20</v>
      </c>
      <c r="T107">
        <v>87</v>
      </c>
      <c r="U107" t="str">
        <f t="shared" si="13"/>
        <v>172.16.20.87</v>
      </c>
      <c r="Z107" t="s">
        <v>89</v>
      </c>
    </row>
    <row r="108" spans="17:26" x14ac:dyDescent="0.25">
      <c r="Q108">
        <v>172</v>
      </c>
      <c r="R108">
        <v>16</v>
      </c>
      <c r="S108">
        <v>20</v>
      </c>
      <c r="T108">
        <v>88</v>
      </c>
      <c r="U108" t="str">
        <f t="shared" si="13"/>
        <v>172.16.20.88</v>
      </c>
      <c r="Z108" t="s">
        <v>89</v>
      </c>
    </row>
    <row r="109" spans="17:26" x14ac:dyDescent="0.25">
      <c r="Q109">
        <v>172</v>
      </c>
      <c r="R109">
        <v>16</v>
      </c>
      <c r="S109">
        <v>20</v>
      </c>
      <c r="T109">
        <v>89</v>
      </c>
      <c r="U109" t="str">
        <f t="shared" si="13"/>
        <v>172.16.20.89</v>
      </c>
      <c r="Z109" t="s">
        <v>89</v>
      </c>
    </row>
    <row r="110" spans="17:26" x14ac:dyDescent="0.25">
      <c r="Q110">
        <v>172</v>
      </c>
      <c r="R110">
        <v>16</v>
      </c>
      <c r="S110">
        <v>20</v>
      </c>
      <c r="T110">
        <v>90</v>
      </c>
      <c r="U110" t="str">
        <f t="shared" si="13"/>
        <v>172.16.20.90</v>
      </c>
      <c r="Z110" t="s">
        <v>89</v>
      </c>
    </row>
    <row r="111" spans="17:26" x14ac:dyDescent="0.25">
      <c r="Q111">
        <v>172</v>
      </c>
      <c r="R111">
        <v>16</v>
      </c>
      <c r="S111">
        <v>20</v>
      </c>
      <c r="T111">
        <v>91</v>
      </c>
      <c r="U111" t="str">
        <f t="shared" si="13"/>
        <v>172.16.20.91</v>
      </c>
      <c r="Z111" t="s">
        <v>89</v>
      </c>
    </row>
    <row r="112" spans="17:26" x14ac:dyDescent="0.25">
      <c r="Q112">
        <v>172</v>
      </c>
      <c r="R112">
        <v>16</v>
      </c>
      <c r="S112">
        <v>20</v>
      </c>
      <c r="T112">
        <v>92</v>
      </c>
      <c r="U112" t="str">
        <f t="shared" si="13"/>
        <v>172.16.20.92</v>
      </c>
      <c r="Z112" t="s">
        <v>89</v>
      </c>
    </row>
    <row r="113" spans="17:26" x14ac:dyDescent="0.25">
      <c r="Q113">
        <v>172</v>
      </c>
      <c r="R113">
        <v>16</v>
      </c>
      <c r="S113">
        <v>20</v>
      </c>
      <c r="T113">
        <v>93</v>
      </c>
      <c r="U113" t="str">
        <f t="shared" si="13"/>
        <v>172.16.20.93</v>
      </c>
      <c r="Z113" t="s">
        <v>89</v>
      </c>
    </row>
    <row r="114" spans="17:26" x14ac:dyDescent="0.25">
      <c r="Q114">
        <v>172</v>
      </c>
      <c r="R114">
        <v>16</v>
      </c>
      <c r="S114">
        <v>20</v>
      </c>
      <c r="T114">
        <v>94</v>
      </c>
      <c r="U114" t="str">
        <f t="shared" si="13"/>
        <v>172.16.20.94</v>
      </c>
      <c r="Z114" t="s">
        <v>89</v>
      </c>
    </row>
    <row r="115" spans="17:26" x14ac:dyDescent="0.25">
      <c r="Q115">
        <v>172</v>
      </c>
      <c r="R115">
        <v>16</v>
      </c>
      <c r="S115">
        <v>20</v>
      </c>
      <c r="T115">
        <v>95</v>
      </c>
      <c r="U115" t="str">
        <f t="shared" si="13"/>
        <v>172.16.20.95</v>
      </c>
      <c r="Z115" t="s">
        <v>89</v>
      </c>
    </row>
    <row r="116" spans="17:26" x14ac:dyDescent="0.25">
      <c r="Q116">
        <v>172</v>
      </c>
      <c r="R116">
        <v>16</v>
      </c>
      <c r="S116">
        <v>20</v>
      </c>
      <c r="T116">
        <v>96</v>
      </c>
      <c r="U116" t="str">
        <f t="shared" si="13"/>
        <v>172.16.20.96</v>
      </c>
      <c r="Z116" t="s">
        <v>89</v>
      </c>
    </row>
    <row r="117" spans="17:26" x14ac:dyDescent="0.25">
      <c r="Q117">
        <v>172</v>
      </c>
      <c r="R117">
        <v>16</v>
      </c>
      <c r="S117">
        <v>20</v>
      </c>
      <c r="T117">
        <f>T116+1</f>
        <v>97</v>
      </c>
      <c r="U117" t="str">
        <f t="shared" si="13"/>
        <v>172.16.20.97</v>
      </c>
      <c r="Z117" t="s">
        <v>89</v>
      </c>
    </row>
    <row r="118" spans="17:26" x14ac:dyDescent="0.25">
      <c r="Q118">
        <v>172</v>
      </c>
      <c r="R118">
        <v>16</v>
      </c>
      <c r="S118">
        <v>20</v>
      </c>
      <c r="T118">
        <f t="shared" ref="T118:T120" si="14">T117+1</f>
        <v>98</v>
      </c>
      <c r="U118" t="str">
        <f t="shared" si="13"/>
        <v>172.16.20.98</v>
      </c>
      <c r="Z118" t="s">
        <v>89</v>
      </c>
    </row>
    <row r="119" spans="17:26" x14ac:dyDescent="0.25">
      <c r="Q119">
        <v>172</v>
      </c>
      <c r="R119">
        <v>16</v>
      </c>
      <c r="S119">
        <v>20</v>
      </c>
      <c r="T119">
        <f t="shared" si="14"/>
        <v>99</v>
      </c>
      <c r="U119" t="str">
        <f t="shared" si="13"/>
        <v>172.16.20.99</v>
      </c>
      <c r="Z119" t="s">
        <v>89</v>
      </c>
    </row>
    <row r="120" spans="17:26" x14ac:dyDescent="0.25">
      <c r="Q120">
        <v>172</v>
      </c>
      <c r="R120">
        <v>16</v>
      </c>
      <c r="S120">
        <v>20</v>
      </c>
      <c r="T120">
        <f t="shared" si="14"/>
        <v>100</v>
      </c>
      <c r="U120" t="str">
        <f t="shared" si="13"/>
        <v>172.16.20.100</v>
      </c>
      <c r="Z120" t="s">
        <v>89</v>
      </c>
    </row>
  </sheetData>
  <dataConsolidate/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Sheet7</vt:lpstr>
      <vt:lpstr>Sheet2</vt:lpstr>
      <vt:lpstr>Detail breakdown</vt:lpstr>
      <vt:lpstr>Sheet3</vt:lpstr>
      <vt:lpstr>192.16</vt:lpstr>
      <vt:lpstr>172.16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</dc:creator>
  <cp:lastModifiedBy>Joe Chan</cp:lastModifiedBy>
  <cp:lastPrinted>2021-06-25T11:02:38Z</cp:lastPrinted>
  <dcterms:created xsi:type="dcterms:W3CDTF">2015-06-05T18:17:20Z</dcterms:created>
  <dcterms:modified xsi:type="dcterms:W3CDTF">2021-07-21T14:46:05Z</dcterms:modified>
</cp:coreProperties>
</file>