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075" windowHeight="9180" activeTab="6"/>
  </bookViews>
  <sheets>
    <sheet name="함수마법사" sheetId="4" r:id="rId1"/>
    <sheet name="IF" sheetId="5" r:id="rId2"/>
    <sheet name="AND,OR" sheetId="6" r:id="rId3"/>
    <sheet name="IFERROR" sheetId="7" r:id="rId4"/>
    <sheet name="텍스트함수" sheetId="8" r:id="rId5"/>
    <sheet name="텍스트함수2" sheetId="9" r:id="rId6"/>
    <sheet name="VLOOKUP" sheetId="10" r:id="rId7"/>
    <sheet name="COUNT,MIN,MAX" sheetId="11" r:id="rId8"/>
    <sheet name="RANK" sheetId="12" r:id="rId9"/>
    <sheet name="SUMIF" sheetId="13" r:id="rId10"/>
    <sheet name="SUMIFS" sheetId="14" r:id="rId11"/>
    <sheet name="재무함수" sheetId="15" r:id="rId12"/>
    <sheet name="DATEDIF" sheetId="16" r:id="rId13"/>
    <sheet name="5장연습문제" sheetId="17" r:id="rId14"/>
    <sheet name="Sheet1" sheetId="1" r:id="rId15"/>
    <sheet name="Sheet2" sheetId="2" r:id="rId16"/>
    <sheet name="Sheet3" sheetId="3" r:id="rId17"/>
  </sheets>
  <externalReferences>
    <externalReference r:id="rId18"/>
  </externalReferences>
  <definedNames>
    <definedName name="_xlnm._FilterDatabase" localSheetId="13" hidden="1">'5장연습문제'!$B$3:$B$18</definedName>
    <definedName name="_xlnm._FilterDatabase" localSheetId="12" hidden="1">DATEDIF!$A$3:$I$23</definedName>
    <definedName name="aa" localSheetId="13">#REF!</definedName>
    <definedName name="aa">#REF!</definedName>
    <definedName name="aaa" localSheetId="13">#REF!</definedName>
    <definedName name="aaa">#REF!</definedName>
    <definedName name="anscount" hidden="1">1</definedName>
    <definedName name="Beg_Bal" localSheetId="13">#REF!</definedName>
    <definedName name="Beg_Bal">#REF!</definedName>
    <definedName name="_xlnm.Criteria" localSheetId="12">DATEDIF!#REF!</definedName>
    <definedName name="Cum_Int" localSheetId="13">#REF!</definedName>
    <definedName name="Cum_Int">#REF!</definedName>
    <definedName name="End_Bal" localSheetId="13">#REF!</definedName>
    <definedName name="End_Bal">#REF!</definedName>
    <definedName name="Extra_Pay" localSheetId="13">#REF!</definedName>
    <definedName name="Extra_Pay">#REF!</definedName>
    <definedName name="_xlnm.Extract" localSheetId="13">'5장연습문제'!#REF!</definedName>
    <definedName name="_xlnm.Extract" localSheetId="12">DATEDIF!#REF!</definedName>
    <definedName name="Full_Print" localSheetId="13">#REF!</definedName>
    <definedName name="Full_Print">#REF!</definedName>
    <definedName name="Header_Row" localSheetId="13">ROW(#REF!)</definedName>
    <definedName name="Header_Row">ROW(#REF!)</definedName>
    <definedName name="Int" localSheetId="13">#REF!</definedName>
    <definedName name="Int">#REF!</definedName>
    <definedName name="Interest_Rate" localSheetId="13">#REF!</definedName>
    <definedName name="Interest_Rate">#REF!</definedName>
    <definedName name="Last_Row" localSheetId="13">IF('5장연습문제'!Values_Entered,'5장연습문제'!Header_Row+'5장연습문제'!Number_of_Payments,'5장연습문제'!Header_Row)</definedName>
    <definedName name="Last_Row" localSheetId="2">IF('AND,OR'!Values_Entered,Header_Row+'AND,OR'!Number_of_Payments,Header_Row)</definedName>
    <definedName name="Last_Row" localSheetId="7">IF('COUNT,MIN,MAX'!Values_Entered,Header_Row+'COUNT,MIN,MAX'!Number_of_Payments,Header_Row)</definedName>
    <definedName name="Last_Row" localSheetId="12">IF(DATEDIF!Values_Entered,Header_Row+DATEDIF!Number_of_Payments,Header_Row)</definedName>
    <definedName name="Last_Row" localSheetId="1">IF(IF!Values_Entered,Header_Row+IF!Number_of_Payments,Header_Row)</definedName>
    <definedName name="Last_Row" localSheetId="8">IF(RANK!Values_Entered,Header_Row+RANK!Number_of_Payments,Header_Row)</definedName>
    <definedName name="Last_Row" localSheetId="9">IF(SUMIF!Values_Entered,Header_Row+SUMIF!Number_of_Payments,Header_Row)</definedName>
    <definedName name="Last_Row" localSheetId="10">IF(SUMIFS!Values_Entered,Header_Row+SUMIFS!Number_of_Payments,Header_Row)</definedName>
    <definedName name="Last_Row" localSheetId="6">IF(VLOOKUP!Values_Entered,Header_Row+VLOOKUP!Number_of_Payments,Header_Row)</definedName>
    <definedName name="Last_Row" localSheetId="11">IF(재무함수!Values_Entered,Header_Row+재무함수!Number_of_Payments,Header_Row)</definedName>
    <definedName name="Last_Row">IF(Values_Entered,Header_Row+Number_of_Payments,Header_Row)</definedName>
    <definedName name="Loan_Amount" localSheetId="13">#REF!</definedName>
    <definedName name="Loan_Amount">#REF!</definedName>
    <definedName name="Loan_Start" localSheetId="13">#REF!</definedName>
    <definedName name="Loan_Start">#REF!</definedName>
    <definedName name="Loan_Years" localSheetId="13">#REF!</definedName>
    <definedName name="Loan_Years">#REF!</definedName>
    <definedName name="Num_Pmt_Per_Year" localSheetId="13">#REF!</definedName>
    <definedName name="Num_Pmt_Per_Year">#REF!</definedName>
    <definedName name="Number_of_Payments" localSheetId="13">MATCH(0.01,'5장연습문제'!End_Bal,-1)+1</definedName>
    <definedName name="Number_of_Payments" localSheetId="2">MATCH(0.01,End_Bal,-1)+1</definedName>
    <definedName name="Number_of_Payments" localSheetId="7">MATCH(0.01,End_Bal,-1)+1</definedName>
    <definedName name="Number_of_Payments" localSheetId="12">MATCH(0.01,End_Bal,-1)+1</definedName>
    <definedName name="Number_of_Payments" localSheetId="1">MATCH(0.01,End_Bal,-1)+1</definedName>
    <definedName name="Number_of_Payments" localSheetId="8">MATCH(0.01,End_Bal,-1)+1</definedName>
    <definedName name="Number_of_Payments" localSheetId="9">MATCH(0.01,End_Bal,-1)+1</definedName>
    <definedName name="Number_of_Payments" localSheetId="10">MATCH(0.01,End_Bal,-1)+1</definedName>
    <definedName name="Number_of_Payments" localSheetId="6">MATCH(0.01,End_Bal,-1)+1</definedName>
    <definedName name="Number_of_Payments" localSheetId="11">MATCH(0.01,End_Bal,-1)+1</definedName>
    <definedName name="Number_of_Payments">MATCH(0.01,End_Bal,-1)+1</definedName>
    <definedName name="Pay_Date" localSheetId="13">#REF!</definedName>
    <definedName name="Pay_Date">#REF!</definedName>
    <definedName name="Pay_Num" localSheetId="13">#REF!</definedName>
    <definedName name="Pay_Num">#REF!</definedName>
    <definedName name="Payment_Date" localSheetId="13">DATE(YEAR('5장연습문제'!Loan_Start),MONTH('5장연습문제'!Loan_Start)+Payment_Number,DAY('5장연습문제'!Loan_Start))</definedName>
    <definedName name="Payment_Date" localSheetId="2">DATE(YEAR(Loan_Start),MONTH(Loan_Start)+Payment_Number,DAY(Loan_Start))</definedName>
    <definedName name="Payment_Date" localSheetId="7">DATE(YEAR(Loan_Start),MONTH(Loan_Start)+Payment_Number,DAY(Loan_Start))</definedName>
    <definedName name="Payment_Date" localSheetId="12">DATE(YEAR(Loan_Start),MONTH(Loan_Start)+Payment_Number,DAY(Loan_Start))</definedName>
    <definedName name="Payment_Date" localSheetId="1">DATE(YEAR(Loan_Start),MONTH(Loan_Start)+Payment_Number,DAY(Loan_Start))</definedName>
    <definedName name="Payment_Date" localSheetId="8">DATE(YEAR(Loan_Start),MONTH(Loan_Start)+Payment_Number,DAY(Loan_Start))</definedName>
    <definedName name="Payment_Date" localSheetId="9">DATE(YEAR(Loan_Start),MONTH(Loan_Start)+Payment_Number,DAY(Loan_Start))</definedName>
    <definedName name="Payment_Date" localSheetId="10">DATE(YEAR(Loan_Start),MONTH(Loan_Start)+Payment_Number,DAY(Loan_Start))</definedName>
    <definedName name="Payment_Date" localSheetId="6">DATE(YEAR(Loan_Start),MONTH(Loan_Start)+Payment_Number,DAY(Loan_Start))</definedName>
    <definedName name="Payment_Date" localSheetId="11">DATE(YEAR(Loan_Start),MONTH(Loan_Start)+Payment_Number,DAY(Loan_Start))</definedName>
    <definedName name="Payment_Date">DATE(YEAR(Loan_Start),MONTH(Loan_Start)+Payment_Number,DAY(Loan_Start))</definedName>
    <definedName name="Princ" localSheetId="13">#REF!</definedName>
    <definedName name="Princ">#REF!</definedName>
    <definedName name="Print_Area_Reset" localSheetId="13">OFFSET('5장연습문제'!Full_Print,0,0,'5장연습문제'!Last_Row)</definedName>
    <definedName name="Print_Area_Reset" localSheetId="2">OFFSET(Full_Print,0,0,'AND,OR'!Last_Row)</definedName>
    <definedName name="Print_Area_Reset" localSheetId="7">OFFSET(Full_Print,0,0,'COUNT,MIN,MAX'!Last_Row)</definedName>
    <definedName name="Print_Area_Reset" localSheetId="12">OFFSET(Full_Print,0,0,DATEDIF!Last_Row)</definedName>
    <definedName name="Print_Area_Reset" localSheetId="1">OFFSET(Full_Print,0,0,IF!Last_Row)</definedName>
    <definedName name="Print_Area_Reset" localSheetId="8">OFFSET(Full_Print,0,0,RANK!Last_Row)</definedName>
    <definedName name="Print_Area_Reset" localSheetId="9">OFFSET(Full_Print,0,0,SUMIF!Last_Row)</definedName>
    <definedName name="Print_Area_Reset" localSheetId="10">OFFSET(Full_Print,0,0,SUMIFS!Last_Row)</definedName>
    <definedName name="Print_Area_Reset" localSheetId="6">OFFSET(Full_Print,0,0,VLOOKUP!Last_Row)</definedName>
    <definedName name="Print_Area_Reset" localSheetId="11">OFFSET(Full_Print,0,0,재무함수!Last_Row)</definedName>
    <definedName name="Print_Area_Reset">OFFSET(Full_Print,0,0,Last_Row)</definedName>
    <definedName name="Sched_Pay" localSheetId="13">#REF!</definedName>
    <definedName name="Sched_Pay">#REF!</definedName>
    <definedName name="Scheduled_Extra_Payments" localSheetId="13">#REF!</definedName>
    <definedName name="Scheduled_Extra_Payments">#REF!</definedName>
    <definedName name="Scheduled_Interest_Rate" localSheetId="13">#REF!</definedName>
    <definedName name="Scheduled_Interest_Rate">#REF!</definedName>
    <definedName name="Scheduled_Monthly_Payment" localSheetId="13">#REF!</definedName>
    <definedName name="Scheduled_Monthly_Payment">#REF!</definedName>
    <definedName name="Total_Interest" localSheetId="13">#REF!</definedName>
    <definedName name="Total_Interest">#REF!</definedName>
    <definedName name="Total_Pay" localSheetId="13">#REF!</definedName>
    <definedName name="Total_Pay">#REF!</definedName>
    <definedName name="Values_Entered" localSheetId="13">IF('5장연습문제'!Loan_Amount*'5장연습문제'!Interest_Rate*'5장연습문제'!Loan_Years*'5장연습문제'!Loan_Start&gt;0,1,0)</definedName>
    <definedName name="Values_Entered" localSheetId="2">IF(Loan_Amount*Interest_Rate*Loan_Years*Loan_Start&gt;0,1,0)</definedName>
    <definedName name="Values_Entered" localSheetId="7">IF(Loan_Amount*Interest_Rate*Loan_Years*Loan_Start&gt;0,1,0)</definedName>
    <definedName name="Values_Entered" localSheetId="12">IF(Loan_Amount*Interest_Rate*Loan_Years*Loan_Start&gt;0,1,0)</definedName>
    <definedName name="Values_Entered" localSheetId="1">IF(Loan_Amount*Interest_Rate*Loan_Years*Loan_Start&gt;0,1,0)</definedName>
    <definedName name="Values_Entered" localSheetId="8">IF(Loan_Amount*Interest_Rate*Loan_Years*Loan_Start&gt;0,1,0)</definedName>
    <definedName name="Values_Entered" localSheetId="9">IF(Loan_Amount*Interest_Rate*Loan_Years*Loan_Start&gt;0,1,0)</definedName>
    <definedName name="Values_Entered" localSheetId="10">IF(Loan_Amount*Interest_Rate*Loan_Years*Loan_Start&gt;0,1,0)</definedName>
    <definedName name="Values_Entered" localSheetId="6">IF(Loan_Amount*Interest_Rate*Loan_Years*Loan_Start&gt;0,1,0)</definedName>
    <definedName name="Values_Entered" localSheetId="11">IF(Loan_Amount*Interest_Rate*Loan_Years*Loan_Start&gt;0,1,0)</definedName>
    <definedName name="Values_Entered">IF(Loan_Amount*Interest_Rate*Loan_Years*Loan_Start&gt;0,1,0)</definedName>
    <definedName name="규격" localSheetId="13">#REF!</definedName>
    <definedName name="규격">#REF!</definedName>
    <definedName name="단가" localSheetId="13">#REF!</definedName>
    <definedName name="단가">#REF!</definedName>
    <definedName name="데이터" localSheetId="13">#REF!</definedName>
    <definedName name="데이터">#REF!</definedName>
    <definedName name="유니폼">OFFSET([1]유니폼!$A$4,0,0,COUNTA([1]유니폼!$A$4:$A$65536),6)</definedName>
    <definedName name="학과설정" localSheetId="13">#REF!</definedName>
    <definedName name="학과설정" localSheetId="7">#REF!</definedName>
    <definedName name="학과설정" localSheetId="12">#REF!</definedName>
    <definedName name="학과설정" localSheetId="11">#REF!</definedName>
    <definedName name="학과설정">#REF!</definedName>
    <definedName name="학과설정1" localSheetId="13">#REF!</definedName>
    <definedName name="학과설정1" localSheetId="7">#REF!</definedName>
    <definedName name="학과설정1" localSheetId="12">#REF!</definedName>
    <definedName name="학과설정1" localSheetId="11">#REF!</definedName>
    <definedName name="학과설정1">#REF!</definedName>
    <definedName name="학번" localSheetId="13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L5" i="10" l="1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4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4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4" i="10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4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4" i="8"/>
  <c r="G2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4" i="8"/>
  <c r="F23" i="16" l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K2" i="16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7" i="12"/>
  <c r="J17" i="12"/>
  <c r="E17" i="12"/>
  <c r="K16" i="12"/>
  <c r="J16" i="12"/>
  <c r="E16" i="12"/>
  <c r="K15" i="12"/>
  <c r="J15" i="12"/>
  <c r="E15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I23" i="6" l="1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<sst xmlns="http://schemas.openxmlformats.org/spreadsheetml/2006/main" count="955" uniqueCount="486">
  <si>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</si>
  <si>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</si>
  <si>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</si>
  <si>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</si>
  <si>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주민번호</t>
    <phoneticPr fontId="6" type="noConversion"/>
  </si>
  <si>
    <t>성별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</si>
  <si>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</si>
  <si>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</si>
  <si>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</si>
  <si>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</si>
  <si>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</si>
  <si>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</si>
  <si>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경영학과</t>
    <phoneticPr fontId="6" type="noConversion"/>
  </si>
  <si>
    <t>940825-2110138</t>
    <phoneticPr fontId="6" type="noConversion"/>
  </si>
  <si>
    <t>김지영</t>
    <phoneticPr fontId="6" type="noConversion"/>
  </si>
  <si>
    <t>경영학과</t>
    <phoneticPr fontId="6" type="noConversion"/>
  </si>
  <si>
    <t>930310-2358214</t>
    <phoneticPr fontId="6" type="noConversion"/>
  </si>
  <si>
    <t>이소연</t>
    <phoneticPr fontId="6" type="noConversion"/>
  </si>
  <si>
    <t>940203-1897121</t>
    <phoneticPr fontId="6" type="noConversion"/>
  </si>
  <si>
    <t>이진혁</t>
    <phoneticPr fontId="6" type="noConversion"/>
  </si>
  <si>
    <t>데이터정보학과</t>
    <phoneticPr fontId="6" type="noConversion"/>
  </si>
  <si>
    <t>890821-1897453</t>
    <phoneticPr fontId="6" type="noConversion"/>
  </si>
  <si>
    <t>김영수</t>
    <phoneticPr fontId="6" type="noConversion"/>
  </si>
  <si>
    <t>941210-1324423</t>
    <phoneticPr fontId="6" type="noConversion"/>
  </si>
  <si>
    <t>김민수</t>
    <phoneticPr fontId="6" type="noConversion"/>
  </si>
  <si>
    <t>940712-2564871</t>
    <phoneticPr fontId="6" type="noConversion"/>
  </si>
  <si>
    <t>박미혜</t>
    <phoneticPr fontId="6" type="noConversion"/>
  </si>
  <si>
    <t>941120-1645127</t>
    <phoneticPr fontId="6" type="noConversion"/>
  </si>
  <si>
    <t>최성호</t>
    <phoneticPr fontId="6" type="noConversion"/>
  </si>
  <si>
    <t>영문학과</t>
    <phoneticPr fontId="6" type="noConversion"/>
  </si>
  <si>
    <t>870501-1745971</t>
    <phoneticPr fontId="6" type="noConversion"/>
  </si>
  <si>
    <t>강동수</t>
    <phoneticPr fontId="6" type="noConversion"/>
  </si>
  <si>
    <t>930811-2465781</t>
    <phoneticPr fontId="6" type="noConversion"/>
  </si>
  <si>
    <t>이민지</t>
    <phoneticPr fontId="6" type="noConversion"/>
  </si>
  <si>
    <t>930412-2431212</t>
    <phoneticPr fontId="6" type="noConversion"/>
  </si>
  <si>
    <t>최소라</t>
    <phoneticPr fontId="6" type="noConversion"/>
  </si>
  <si>
    <t>930730-1573121</t>
    <phoneticPr fontId="6" type="noConversion"/>
  </si>
  <si>
    <t>허민욱</t>
    <phoneticPr fontId="6" type="noConversion"/>
  </si>
  <si>
    <t>간호학과</t>
    <phoneticPr fontId="6" type="noConversion"/>
  </si>
  <si>
    <t>920120-2145648</t>
    <phoneticPr fontId="6" type="noConversion"/>
  </si>
  <si>
    <t>이민정</t>
    <phoneticPr fontId="6" type="noConversion"/>
  </si>
  <si>
    <t>931211-2111221</t>
    <phoneticPr fontId="6" type="noConversion"/>
  </si>
  <si>
    <t>김미영</t>
    <phoneticPr fontId="6" type="noConversion"/>
  </si>
  <si>
    <t>940321-2451478</t>
    <phoneticPr fontId="6" type="noConversion"/>
  </si>
  <si>
    <t>박지혜</t>
    <phoneticPr fontId="6" type="noConversion"/>
  </si>
  <si>
    <t>의용공학과</t>
    <phoneticPr fontId="6" type="noConversion"/>
  </si>
  <si>
    <t>920330-2147985</t>
    <phoneticPr fontId="6" type="noConversion"/>
  </si>
  <si>
    <t>한혜란</t>
    <phoneticPr fontId="6" type="noConversion"/>
  </si>
  <si>
    <t>940516-2567891</t>
    <phoneticPr fontId="6" type="noConversion"/>
  </si>
  <si>
    <t>김혜수</t>
    <phoneticPr fontId="6" type="noConversion"/>
  </si>
  <si>
    <t>941120-2548765</t>
    <phoneticPr fontId="6" type="noConversion"/>
  </si>
  <si>
    <t>박미리</t>
    <phoneticPr fontId="6" type="noConversion"/>
  </si>
  <si>
    <t>컴퓨터공학과</t>
    <phoneticPr fontId="6" type="noConversion"/>
  </si>
  <si>
    <t>940512-2547623</t>
    <phoneticPr fontId="6" type="noConversion"/>
  </si>
  <si>
    <t>강수지</t>
    <phoneticPr fontId="6" type="noConversion"/>
  </si>
  <si>
    <t>941230-1897451</t>
    <phoneticPr fontId="6" type="noConversion"/>
  </si>
  <si>
    <t>박명호</t>
    <phoneticPr fontId="6" type="noConversion"/>
  </si>
  <si>
    <t>940612-1245783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</si>
  <si>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</si>
  <si>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</si>
  <si>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</si>
  <si>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</si>
  <si>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</si>
  <si>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</si>
  <si>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</si>
  <si>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</si>
  <si>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</si>
  <si>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</si>
  <si>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</si>
  <si>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진급여부</t>
    <phoneticPr fontId="6" type="noConversion"/>
  </si>
  <si>
    <t>학점</t>
    <phoneticPr fontId="6" type="noConversion"/>
  </si>
  <si>
    <t>경영학과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</si>
  <si>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</si>
  <si>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</si>
  <si>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</si>
  <si>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경영학과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</si>
  <si>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</si>
  <si>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</si>
  <si>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</si>
  <si>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</si>
  <si>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</si>
  <si>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</si>
  <si>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</si>
  <si>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</si>
  <si>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</si>
  <si>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</si>
  <si>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</si>
  <si>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</si>
  <si>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</si>
  <si>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</si>
  <si>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</si>
  <si>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</si>
  <si>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</si>
  <si>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</si>
  <si>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</si>
  <si>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</si>
  <si>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</si>
  <si>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</si>
  <si>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</si>
  <si>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</si>
  <si>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</si>
  <si>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</si>
  <si>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</si>
  <si>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</si>
  <si>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</si>
  <si>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</si>
  <si>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</si>
  <si>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</si>
  <si>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</si>
  <si>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진급여부(1)</t>
    <phoneticPr fontId="6" type="noConversion"/>
  </si>
  <si>
    <t>진급여부(3)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</si>
  <si>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</si>
  <si>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</si>
  <si>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</si>
  <si>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</si>
  <si>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</si>
  <si>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</si>
  <si>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</si>
  <si>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</si>
  <si>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</si>
  <si>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</si>
  <si>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</si>
  <si>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</si>
  <si>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</si>
  <si>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</si>
  <si>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</si>
  <si>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</si>
  <si>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</si>
  <si>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</si>
  <si>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</si>
  <si>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</si>
  <si>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</si>
  <si>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</si>
  <si>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</si>
  <si>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</si>
  <si>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</si>
  <si>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</si>
  <si>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교양과목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</si>
  <si>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</si>
  <si>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</si>
  <si>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</si>
  <si>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</si>
  <si>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실용음악</t>
    <phoneticPr fontId="6" type="noConversion"/>
  </si>
  <si>
    <t>실용컴퓨터</t>
    <phoneticPr fontId="6" type="noConversion"/>
  </si>
  <si>
    <t>생활체육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</si>
  <si>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</si>
  <si>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</si>
  <si>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</si>
  <si>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</si>
  <si>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</si>
  <si>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김지영</t>
    <phoneticPr fontId="6" type="noConversion"/>
  </si>
  <si>
    <t>BPE-02-B20</t>
    <phoneticPr fontId="6" type="noConversion"/>
  </si>
  <si>
    <t>빙파이</t>
    <phoneticPr fontId="6" type="noConversion"/>
  </si>
  <si>
    <t>JCP-07-S30</t>
    <phoneticPr fontId="6" type="noConversion"/>
  </si>
  <si>
    <t>쪼꼬빠이</t>
    <phoneticPr fontId="6" type="noConversion"/>
  </si>
  <si>
    <t>MND-08-S30</t>
    <phoneticPr fontId="6" type="noConversion"/>
  </si>
  <si>
    <t>만난다두유</t>
    <phoneticPr fontId="6" type="noConversion"/>
  </si>
  <si>
    <t>JCW-11-S20</t>
    <phoneticPr fontId="6" type="noConversion"/>
  </si>
  <si>
    <t>쪼꼬우유</t>
    <phoneticPr fontId="6" type="noConversion"/>
  </si>
  <si>
    <t>BNN-09-M20</t>
    <phoneticPr fontId="6" type="noConversion"/>
  </si>
  <si>
    <t>바낭낭우유</t>
    <phoneticPr fontId="6" type="noConversion"/>
  </si>
  <si>
    <t>SWU-07-S30</t>
    <phoneticPr fontId="6" type="noConversion"/>
  </si>
  <si>
    <t>소울우유(1L)</t>
    <phoneticPr fontId="6" type="noConversion"/>
  </si>
  <si>
    <t>GTR-08-M30</t>
    <phoneticPr fontId="6" type="noConversion"/>
  </si>
  <si>
    <t>게톤레이</t>
    <phoneticPr fontId="6" type="noConversion"/>
  </si>
  <si>
    <t>WRS-03-S40</t>
    <phoneticPr fontId="6" type="noConversion"/>
  </si>
  <si>
    <t>우리사이다</t>
    <phoneticPr fontId="6" type="noConversion"/>
  </si>
  <si>
    <t>GGC-01-B20</t>
    <phoneticPr fontId="6" type="noConversion"/>
  </si>
  <si>
    <t>공갈콜라</t>
    <phoneticPr fontId="6" type="noConversion"/>
  </si>
  <si>
    <t>MWR-02-S30</t>
    <phoneticPr fontId="6" type="noConversion"/>
  </si>
  <si>
    <t>매운라면</t>
    <phoneticPr fontId="6" type="noConversion"/>
  </si>
  <si>
    <t>WSB-03-S30</t>
    <phoneticPr fontId="6" type="noConversion"/>
  </si>
  <si>
    <t>왼손비벼</t>
    <phoneticPr fontId="6" type="noConversion"/>
  </si>
  <si>
    <t>JPG-07-B40</t>
    <phoneticPr fontId="6" type="noConversion"/>
  </si>
  <si>
    <t>장파게리</t>
    <phoneticPr fontId="6" type="noConversion"/>
  </si>
  <si>
    <t>NGR-06-S30</t>
    <phoneticPr fontId="6" type="noConversion"/>
  </si>
  <si>
    <t>넝구리</t>
    <phoneticPr fontId="6" type="noConversion"/>
  </si>
  <si>
    <t>AST-12-M35</t>
    <phoneticPr fontId="6" type="noConversion"/>
  </si>
  <si>
    <t>안선탕면</t>
    <phoneticPr fontId="6" type="noConversion"/>
  </si>
  <si>
    <t>JRM-08-B20</t>
    <phoneticPr fontId="6" type="noConversion"/>
  </si>
  <si>
    <t>징라면</t>
    <phoneticPr fontId="6" type="noConversion"/>
  </si>
  <si>
    <t>PTT-11-S40</t>
    <phoneticPr fontId="6" type="noConversion"/>
  </si>
  <si>
    <t>포테통 칩</t>
    <phoneticPr fontId="6" type="noConversion"/>
  </si>
  <si>
    <t>WRJ-03-M30</t>
    <phoneticPr fontId="6" type="noConversion"/>
  </si>
  <si>
    <t>울랄라 짱구</t>
    <phoneticPr fontId="6" type="noConversion"/>
  </si>
  <si>
    <t>KKB-05-M20</t>
    <phoneticPr fontId="6" type="noConversion"/>
  </si>
  <si>
    <t>굴꽈배기</t>
    <phoneticPr fontId="6" type="noConversion"/>
  </si>
  <si>
    <t>SWK-03-B20</t>
    <phoneticPr fontId="6" type="noConversion"/>
  </si>
  <si>
    <t>새울깡</t>
    <phoneticPr fontId="6" type="noConversion"/>
  </si>
  <si>
    <t>포장단위</t>
    <phoneticPr fontId="6" type="noConversion"/>
  </si>
  <si>
    <t>생산지</t>
    <phoneticPr fontId="6" type="noConversion"/>
  </si>
  <si>
    <t>제품명</t>
    <phoneticPr fontId="6" type="noConversion"/>
  </si>
  <si>
    <t>판매가</t>
    <phoneticPr fontId="6" type="noConversion"/>
  </si>
  <si>
    <t>이익율</t>
    <phoneticPr fontId="6" type="noConversion"/>
  </si>
  <si>
    <t>도매가</t>
    <phoneticPr fontId="6" type="noConversion"/>
  </si>
  <si>
    <t>제품코드</t>
    <phoneticPr fontId="6" type="noConversion"/>
  </si>
  <si>
    <t>품명</t>
    <phoneticPr fontId="6" type="noConversion"/>
  </si>
  <si>
    <t>대한슈퍼 제품 가격표</t>
    <phoneticPr fontId="6" type="noConversion"/>
  </si>
  <si>
    <t>940612-1245783</t>
    <phoneticPr fontId="6" type="noConversion"/>
  </si>
  <si>
    <t>941230-1897451</t>
    <phoneticPr fontId="6" type="noConversion"/>
  </si>
  <si>
    <t>940512-2547623</t>
    <phoneticPr fontId="6" type="noConversion"/>
  </si>
  <si>
    <t>941120-2548765</t>
    <phoneticPr fontId="6" type="noConversion"/>
  </si>
  <si>
    <t>940516-2567891</t>
    <phoneticPr fontId="6" type="noConversion"/>
  </si>
  <si>
    <t>920330-2147985</t>
    <phoneticPr fontId="6" type="noConversion"/>
  </si>
  <si>
    <t>940321-2451478</t>
    <phoneticPr fontId="6" type="noConversion"/>
  </si>
  <si>
    <t>931211-2111221</t>
    <phoneticPr fontId="6" type="noConversion"/>
  </si>
  <si>
    <t>920120-2145648</t>
    <phoneticPr fontId="6" type="noConversion"/>
  </si>
  <si>
    <t>930730-1573121</t>
    <phoneticPr fontId="6" type="noConversion"/>
  </si>
  <si>
    <t>930412-2431212</t>
    <phoneticPr fontId="6" type="noConversion"/>
  </si>
  <si>
    <t>A+</t>
    <phoneticPr fontId="6" type="noConversion"/>
  </si>
  <si>
    <t>930811-2465781</t>
    <phoneticPr fontId="6" type="noConversion"/>
  </si>
  <si>
    <t>A</t>
    <phoneticPr fontId="6" type="noConversion"/>
  </si>
  <si>
    <t>870501-1745971</t>
    <phoneticPr fontId="6" type="noConversion"/>
  </si>
  <si>
    <t>B+</t>
    <phoneticPr fontId="6" type="noConversion"/>
  </si>
  <si>
    <t>941120-1645127</t>
    <phoneticPr fontId="6" type="noConversion"/>
  </si>
  <si>
    <t>B</t>
    <phoneticPr fontId="6" type="noConversion"/>
  </si>
  <si>
    <t>940712-2564871</t>
    <phoneticPr fontId="6" type="noConversion"/>
  </si>
  <si>
    <t>C+</t>
    <phoneticPr fontId="6" type="noConversion"/>
  </si>
  <si>
    <t>941210-1324423</t>
    <phoneticPr fontId="6" type="noConversion"/>
  </si>
  <si>
    <t>C</t>
    <phoneticPr fontId="6" type="noConversion"/>
  </si>
  <si>
    <t>890821-1897453</t>
    <phoneticPr fontId="6" type="noConversion"/>
  </si>
  <si>
    <t>D+</t>
    <phoneticPr fontId="6" type="noConversion"/>
  </si>
  <si>
    <t>940203-1897121</t>
    <phoneticPr fontId="6" type="noConversion"/>
  </si>
  <si>
    <t>D</t>
    <phoneticPr fontId="6" type="noConversion"/>
  </si>
  <si>
    <t>930310-2358214</t>
    <phoneticPr fontId="6" type="noConversion"/>
  </si>
  <si>
    <t>F</t>
    <phoneticPr fontId="6" type="noConversion"/>
  </si>
  <si>
    <t>940825-2110138</t>
    <phoneticPr fontId="6" type="noConversion"/>
  </si>
  <si>
    <t>학점</t>
    <phoneticPr fontId="6" type="noConversion"/>
  </si>
  <si>
    <t>성별</t>
    <phoneticPr fontId="6" type="noConversion"/>
  </si>
  <si>
    <t>주민번호</t>
    <phoneticPr fontId="6" type="noConversion"/>
  </si>
  <si>
    <t>학과별 성적표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</si>
  <si>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</si>
  <si>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</si>
  <si>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</si>
  <si>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</si>
  <si>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</si>
  <si>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</si>
  <si>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</si>
  <si>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</si>
  <si>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</si>
  <si>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</si>
  <si>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</si>
  <si>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경영학과</t>
    <phoneticPr fontId="6" type="noConversion"/>
  </si>
  <si>
    <t>김지영</t>
    <phoneticPr fontId="6" type="noConversion"/>
  </si>
  <si>
    <t>F</t>
    <phoneticPr fontId="6" type="noConversion"/>
  </si>
  <si>
    <t>이소연</t>
    <phoneticPr fontId="6" type="noConversion"/>
  </si>
  <si>
    <t>D</t>
    <phoneticPr fontId="6" type="noConversion"/>
  </si>
  <si>
    <t>이진혁</t>
    <phoneticPr fontId="6" type="noConversion"/>
  </si>
  <si>
    <t>D+</t>
    <phoneticPr fontId="6" type="noConversion"/>
  </si>
  <si>
    <t>데이터정보학과</t>
    <phoneticPr fontId="6" type="noConversion"/>
  </si>
  <si>
    <t>김영수</t>
    <phoneticPr fontId="6" type="noConversion"/>
  </si>
  <si>
    <t>C</t>
    <phoneticPr fontId="6" type="noConversion"/>
  </si>
  <si>
    <t>김민수</t>
    <phoneticPr fontId="6" type="noConversion"/>
  </si>
  <si>
    <t>C+</t>
    <phoneticPr fontId="6" type="noConversion"/>
  </si>
  <si>
    <t>박미혜</t>
    <phoneticPr fontId="6" type="noConversion"/>
  </si>
  <si>
    <t>B</t>
    <phoneticPr fontId="6" type="noConversion"/>
  </si>
  <si>
    <t>최성호</t>
    <phoneticPr fontId="6" type="noConversion"/>
  </si>
  <si>
    <t>B+</t>
    <phoneticPr fontId="6" type="noConversion"/>
  </si>
  <si>
    <t>영문학과</t>
    <phoneticPr fontId="6" type="noConversion"/>
  </si>
  <si>
    <t>강동수</t>
    <phoneticPr fontId="6" type="noConversion"/>
  </si>
  <si>
    <t>A</t>
    <phoneticPr fontId="6" type="noConversion"/>
  </si>
  <si>
    <t>이민지</t>
    <phoneticPr fontId="6" type="noConversion"/>
  </si>
  <si>
    <t>A+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</si>
  <si>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</si>
  <si>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</si>
  <si>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</si>
  <si>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</si>
  <si>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</si>
  <si>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</si>
  <si>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</si>
  <si>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</si>
  <si>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</si>
  <si>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</si>
  <si>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</si>
  <si>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</si>
  <si>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</si>
  <si>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</si>
  <si>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주민번호</t>
    <phoneticPr fontId="6" type="noConversion"/>
  </si>
  <si>
    <t>성별</t>
    <phoneticPr fontId="6" type="noConversion"/>
  </si>
  <si>
    <t>940825-2110138</t>
    <phoneticPr fontId="6" type="noConversion"/>
  </si>
  <si>
    <t>930310-2358214</t>
    <phoneticPr fontId="6" type="noConversion"/>
  </si>
  <si>
    <t>940203-1897121</t>
    <phoneticPr fontId="6" type="noConversion"/>
  </si>
  <si>
    <t>890821-1897453</t>
    <phoneticPr fontId="6" type="noConversion"/>
  </si>
  <si>
    <t>941210-1324423</t>
    <phoneticPr fontId="6" type="noConversion"/>
  </si>
  <si>
    <t>940712-2564871</t>
    <phoneticPr fontId="6" type="noConversion"/>
  </si>
  <si>
    <t>941120-1645127</t>
    <phoneticPr fontId="6" type="noConversion"/>
  </si>
  <si>
    <t>870501-1745971</t>
    <phoneticPr fontId="6" type="noConversion"/>
  </si>
  <si>
    <t>930811-2465781</t>
    <phoneticPr fontId="6" type="noConversion"/>
  </si>
  <si>
    <t>930412-2431212</t>
    <phoneticPr fontId="6" type="noConversion"/>
  </si>
  <si>
    <t>930730-1573121</t>
    <phoneticPr fontId="6" type="noConversion"/>
  </si>
  <si>
    <t>920120-2145648</t>
    <phoneticPr fontId="6" type="noConversion"/>
  </si>
  <si>
    <t>931211-2111221</t>
    <phoneticPr fontId="6" type="noConversion"/>
  </si>
  <si>
    <t>940321-2451478</t>
    <phoneticPr fontId="6" type="noConversion"/>
  </si>
  <si>
    <t>920330-2147985</t>
    <phoneticPr fontId="6" type="noConversion"/>
  </si>
  <si>
    <t>940516-2567891</t>
    <phoneticPr fontId="6" type="noConversion"/>
  </si>
  <si>
    <t>941120-2548765</t>
    <phoneticPr fontId="6" type="noConversion"/>
  </si>
  <si>
    <t>940512-2547623</t>
    <phoneticPr fontId="6" type="noConversion"/>
  </si>
  <si>
    <t>941230-1897451</t>
    <phoneticPr fontId="6" type="noConversion"/>
  </si>
  <si>
    <t>940612-1245783</t>
    <phoneticPr fontId="6" type="noConversion"/>
  </si>
  <si>
    <t>응시수</t>
    <phoneticPr fontId="6" type="noConversion"/>
  </si>
  <si>
    <t>미응시수</t>
    <phoneticPr fontId="6" type="noConversion"/>
  </si>
  <si>
    <t>최대값</t>
    <phoneticPr fontId="6" type="noConversion"/>
  </si>
  <si>
    <t>최소값</t>
    <phoneticPr fontId="6" type="noConversion"/>
  </si>
  <si>
    <t>주민번호</t>
    <phoneticPr fontId="6" type="noConversion"/>
  </si>
  <si>
    <t>성별</t>
    <phoneticPr fontId="6" type="noConversion"/>
  </si>
  <si>
    <t>등수</t>
    <phoneticPr fontId="6" type="noConversion"/>
  </si>
  <si>
    <t>940825-2110138</t>
    <phoneticPr fontId="6" type="noConversion"/>
  </si>
  <si>
    <t>인원</t>
    <phoneticPr fontId="6" type="noConversion"/>
  </si>
  <si>
    <t>총점의합</t>
    <phoneticPr fontId="6" type="noConversion"/>
  </si>
  <si>
    <t>총점의 평균</t>
    <phoneticPr fontId="6" type="noConversion"/>
  </si>
  <si>
    <t>여</t>
    <phoneticPr fontId="6" type="noConversion"/>
  </si>
  <si>
    <t>여</t>
    <phoneticPr fontId="6" type="noConversion"/>
  </si>
  <si>
    <t>남</t>
    <phoneticPr fontId="6" type="noConversion"/>
  </si>
  <si>
    <t>남</t>
    <phoneticPr fontId="6" type="noConversion"/>
  </si>
  <si>
    <t>은행별 대출상품 이율 비교</t>
    <phoneticPr fontId="6" type="noConversion"/>
  </si>
  <si>
    <t>은       행</t>
    <phoneticPr fontId="6" type="noConversion"/>
  </si>
  <si>
    <t>신하은행</t>
    <phoneticPr fontId="6" type="noConversion"/>
  </si>
  <si>
    <t>수혁은행</t>
    <phoneticPr fontId="6" type="noConversion"/>
  </si>
  <si>
    <t>가업은행</t>
    <phoneticPr fontId="6" type="noConversion"/>
  </si>
  <si>
    <t>우린은행</t>
    <phoneticPr fontId="6" type="noConversion"/>
  </si>
  <si>
    <t>두나은행</t>
    <phoneticPr fontId="6" type="noConversion"/>
  </si>
  <si>
    <t>상  품  명</t>
    <phoneticPr fontId="6" type="noConversion"/>
  </si>
  <si>
    <t>사랑해가계대출</t>
    <phoneticPr fontId="6" type="noConversion"/>
  </si>
  <si>
    <t>어장관리가계대출</t>
    <phoneticPr fontId="6" type="noConversion"/>
  </si>
  <si>
    <t>알뜰살뜰자유대출</t>
    <phoneticPr fontId="6" type="noConversion"/>
  </si>
  <si>
    <t>우린애대출</t>
    <phoneticPr fontId="6" type="noConversion"/>
  </si>
  <si>
    <t>파이팅코리아대출</t>
    <phoneticPr fontId="6" type="noConversion"/>
  </si>
  <si>
    <t>금       리</t>
    <phoneticPr fontId="6" type="noConversion"/>
  </si>
  <si>
    <t>기  간(년)</t>
    <phoneticPr fontId="6" type="noConversion"/>
  </si>
  <si>
    <t>대출금액</t>
    <phoneticPr fontId="6" type="noConversion"/>
  </si>
  <si>
    <t>월납입액</t>
    <phoneticPr fontId="6" type="noConversion"/>
  </si>
  <si>
    <t>납입개월</t>
    <phoneticPr fontId="6" type="noConversion"/>
  </si>
  <si>
    <t>월원금</t>
    <phoneticPr fontId="6" type="noConversion"/>
  </si>
  <si>
    <t>월이자</t>
    <phoneticPr fontId="6" type="noConversion"/>
  </si>
  <si>
    <t>대한생명 월별 영업실적</t>
    <phoneticPr fontId="6" type="noConversion"/>
  </si>
  <si>
    <t>현재일</t>
    <phoneticPr fontId="6" type="noConversion"/>
  </si>
  <si>
    <t>사번</t>
    <phoneticPr fontId="6" type="noConversion"/>
  </si>
  <si>
    <t>영업소</t>
    <phoneticPr fontId="6" type="noConversion"/>
  </si>
  <si>
    <t>입사년월일</t>
    <phoneticPr fontId="6" type="noConversion"/>
  </si>
  <si>
    <t>직책</t>
    <phoneticPr fontId="6" type="noConversion"/>
  </si>
  <si>
    <t>이름</t>
    <phoneticPr fontId="6" type="noConversion"/>
  </si>
  <si>
    <t>입사경로</t>
    <phoneticPr fontId="6" type="noConversion"/>
  </si>
  <si>
    <t>계약건수</t>
    <phoneticPr fontId="6" type="noConversion"/>
  </si>
  <si>
    <t>3월 영업실적</t>
    <phoneticPr fontId="6" type="noConversion"/>
  </si>
  <si>
    <t>4월영업실적</t>
    <phoneticPr fontId="6" type="noConversion"/>
  </si>
  <si>
    <t>근무기간</t>
    <phoneticPr fontId="6" type="noConversion"/>
  </si>
  <si>
    <t>년</t>
    <phoneticPr fontId="6" type="noConversion"/>
  </si>
  <si>
    <t>개월</t>
    <phoneticPr fontId="6" type="noConversion"/>
  </si>
  <si>
    <t>일</t>
    <phoneticPr fontId="6" type="noConversion"/>
  </si>
  <si>
    <t>2012B199</t>
    <phoneticPr fontId="6" type="noConversion"/>
  </si>
  <si>
    <t>전북 익산</t>
    <phoneticPr fontId="6" type="noConversion"/>
  </si>
  <si>
    <t>소장</t>
    <phoneticPr fontId="6" type="noConversion"/>
  </si>
  <si>
    <t>황민수</t>
    <phoneticPr fontId="6" type="noConversion"/>
  </si>
  <si>
    <t>2012A121</t>
    <phoneticPr fontId="6" type="noConversion"/>
  </si>
  <si>
    <t>경남 김해</t>
    <phoneticPr fontId="6" type="noConversion"/>
  </si>
  <si>
    <t>팀장</t>
    <phoneticPr fontId="6" type="noConversion"/>
  </si>
  <si>
    <t>2012A111</t>
    <phoneticPr fontId="6" type="noConversion"/>
  </si>
  <si>
    <t>경기 일산</t>
    <phoneticPr fontId="6" type="noConversion"/>
  </si>
  <si>
    <t>부소장</t>
    <phoneticPr fontId="6" type="noConversion"/>
  </si>
  <si>
    <t>강수지</t>
    <phoneticPr fontId="6" type="noConversion"/>
  </si>
  <si>
    <t>2011C222</t>
    <phoneticPr fontId="6" type="noConversion"/>
  </si>
  <si>
    <t>전남 완도</t>
    <phoneticPr fontId="6" type="noConversion"/>
  </si>
  <si>
    <t>팀장</t>
    <phoneticPr fontId="6" type="noConversion"/>
  </si>
  <si>
    <t>박미리</t>
    <phoneticPr fontId="6" type="noConversion"/>
  </si>
  <si>
    <t>2011B123</t>
    <phoneticPr fontId="6" type="noConversion"/>
  </si>
  <si>
    <t>경남 김해</t>
    <phoneticPr fontId="6" type="noConversion"/>
  </si>
  <si>
    <t>김혜수</t>
    <phoneticPr fontId="6" type="noConversion"/>
  </si>
  <si>
    <t>2011A284</t>
    <phoneticPr fontId="6" type="noConversion"/>
  </si>
  <si>
    <t>전북 전주</t>
    <phoneticPr fontId="6" type="noConversion"/>
  </si>
  <si>
    <t>소장</t>
    <phoneticPr fontId="6" type="noConversion"/>
  </si>
  <si>
    <t>한혜란</t>
    <phoneticPr fontId="6" type="noConversion"/>
  </si>
  <si>
    <t>2011A211</t>
    <phoneticPr fontId="6" type="noConversion"/>
  </si>
  <si>
    <t>경남 창원</t>
    <phoneticPr fontId="6" type="noConversion"/>
  </si>
  <si>
    <t>박지혜</t>
    <phoneticPr fontId="6" type="noConversion"/>
  </si>
  <si>
    <t>2011A199</t>
    <phoneticPr fontId="6" type="noConversion"/>
  </si>
  <si>
    <t>경북 경산</t>
    <phoneticPr fontId="6" type="noConversion"/>
  </si>
  <si>
    <t>김미영</t>
    <phoneticPr fontId="6" type="noConversion"/>
  </si>
  <si>
    <t>2010C231</t>
    <phoneticPr fontId="6" type="noConversion"/>
  </si>
  <si>
    <t>이민정</t>
    <phoneticPr fontId="6" type="noConversion"/>
  </si>
  <si>
    <t>2010B447</t>
    <phoneticPr fontId="6" type="noConversion"/>
  </si>
  <si>
    <t>강원 원주</t>
    <phoneticPr fontId="6" type="noConversion"/>
  </si>
  <si>
    <t>허민욱</t>
    <phoneticPr fontId="6" type="noConversion"/>
  </si>
  <si>
    <t>2009B221</t>
    <phoneticPr fontId="6" type="noConversion"/>
  </si>
  <si>
    <t>서울 강남</t>
    <phoneticPr fontId="6" type="noConversion"/>
  </si>
  <si>
    <t>이민지</t>
    <phoneticPr fontId="6" type="noConversion"/>
  </si>
  <si>
    <t>2008A765</t>
    <phoneticPr fontId="6" type="noConversion"/>
  </si>
  <si>
    <t>경북 울진</t>
    <phoneticPr fontId="6" type="noConversion"/>
  </si>
  <si>
    <t>강동수</t>
    <phoneticPr fontId="6" type="noConversion"/>
  </si>
  <si>
    <t>2008A112</t>
    <phoneticPr fontId="6" type="noConversion"/>
  </si>
  <si>
    <t>경북 구미</t>
    <phoneticPr fontId="6" type="noConversion"/>
  </si>
  <si>
    <t>최성호</t>
    <phoneticPr fontId="6" type="noConversion"/>
  </si>
  <si>
    <t>2007B232</t>
    <phoneticPr fontId="6" type="noConversion"/>
  </si>
  <si>
    <t>서울 강북</t>
    <phoneticPr fontId="6" type="noConversion"/>
  </si>
  <si>
    <t>박미혜</t>
    <phoneticPr fontId="6" type="noConversion"/>
  </si>
  <si>
    <t>2003B212</t>
    <phoneticPr fontId="6" type="noConversion"/>
  </si>
  <si>
    <t>부산 영도</t>
    <phoneticPr fontId="6" type="noConversion"/>
  </si>
  <si>
    <t>김민수</t>
    <phoneticPr fontId="6" type="noConversion"/>
  </si>
  <si>
    <t>2002C456</t>
    <phoneticPr fontId="6" type="noConversion"/>
  </si>
  <si>
    <t>부산 연산</t>
    <phoneticPr fontId="6" type="noConversion"/>
  </si>
  <si>
    <t>김영수</t>
    <phoneticPr fontId="6" type="noConversion"/>
  </si>
  <si>
    <t>2000C219</t>
    <phoneticPr fontId="6" type="noConversion"/>
  </si>
  <si>
    <t>제주 서귀포</t>
    <phoneticPr fontId="6" type="noConversion"/>
  </si>
  <si>
    <t>이진혁</t>
    <phoneticPr fontId="6" type="noConversion"/>
  </si>
  <si>
    <t>2000A224</t>
    <phoneticPr fontId="6" type="noConversion"/>
  </si>
  <si>
    <t>이소연</t>
    <phoneticPr fontId="6" type="noConversion"/>
  </si>
  <si>
    <t>1988A323</t>
    <phoneticPr fontId="6" type="noConversion"/>
  </si>
  <si>
    <t>김지영</t>
    <phoneticPr fontId="6" type="noConversion"/>
  </si>
  <si>
    <t>한국생명 월별 영업실적</t>
    <phoneticPr fontId="6" type="noConversion"/>
  </si>
  <si>
    <t>성명</t>
    <phoneticPr fontId="31" type="noConversion"/>
  </si>
  <si>
    <t>부서</t>
    <phoneticPr fontId="31" type="noConversion"/>
  </si>
  <si>
    <t>주민번호</t>
    <phoneticPr fontId="31" type="noConversion"/>
  </si>
  <si>
    <t>성별</t>
    <phoneticPr fontId="31" type="noConversion"/>
  </si>
  <si>
    <t>부서코드</t>
    <phoneticPr fontId="31" type="noConversion"/>
  </si>
  <si>
    <t>1월</t>
    <phoneticPr fontId="31" type="noConversion"/>
  </si>
  <si>
    <t>2월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</si>
  <si>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</si>
  <si>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</si>
  <si>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</si>
  <si>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합계</t>
    <phoneticPr fontId="31" type="noConversion"/>
  </si>
  <si>
    <t>평균</t>
    <phoneticPr fontId="31" type="noConversion"/>
  </si>
  <si>
    <t>순위</t>
    <phoneticPr fontId="31" type="noConversion"/>
  </si>
  <si>
    <t>경북</t>
  </si>
  <si>
    <t>891105-1362975</t>
  </si>
  <si>
    <t>강원</t>
    <phoneticPr fontId="6" type="noConversion"/>
  </si>
  <si>
    <t>810617-1458623</t>
  </si>
  <si>
    <t>870103-1256489</t>
  </si>
  <si>
    <t>경남</t>
  </si>
  <si>
    <t>810201-1245683</t>
  </si>
  <si>
    <t>부산</t>
  </si>
  <si>
    <t>890325-1456985</t>
  </si>
  <si>
    <t>서울</t>
  </si>
  <si>
    <t>830512-1456983</t>
  </si>
  <si>
    <t>820606-2546987</t>
  </si>
  <si>
    <t>050814-3632547</t>
    <phoneticPr fontId="6" type="noConversion"/>
  </si>
  <si>
    <t>890806-1965324</t>
  </si>
  <si>
    <t>820611-2546987</t>
  </si>
  <si>
    <t>831121-1698547</t>
  </si>
  <si>
    <t>020907-4549786</t>
    <phoneticPr fontId="6" type="noConversion"/>
  </si>
  <si>
    <t>870101-1685423</t>
  </si>
  <si>
    <t>강원</t>
  </si>
  <si>
    <t>840123-2457896</t>
  </si>
  <si>
    <t>881215-1756245</t>
  </si>
  <si>
    <t>▣ 부서코드</t>
    <phoneticPr fontId="31" type="noConversion"/>
  </si>
  <si>
    <t>부서별 성적</t>
  </si>
  <si>
    <t>부서명</t>
    <phoneticPr fontId="31" type="noConversion"/>
  </si>
  <si>
    <t>강원</t>
    <phoneticPr fontId="31" type="noConversion"/>
  </si>
  <si>
    <t>경남</t>
    <phoneticPr fontId="31" type="noConversion"/>
  </si>
  <si>
    <t>경북</t>
    <phoneticPr fontId="31" type="noConversion"/>
  </si>
  <si>
    <t>부산</t>
    <phoneticPr fontId="31" type="noConversion"/>
  </si>
  <si>
    <t>서울</t>
    <phoneticPr fontId="31" type="noConversion"/>
  </si>
  <si>
    <t>인원</t>
    <phoneticPr fontId="31" type="noConversion"/>
  </si>
  <si>
    <t>코드번호</t>
    <phoneticPr fontId="31" type="noConversion"/>
  </si>
  <si>
    <t>경남</t>
    <phoneticPr fontId="6" type="noConversion"/>
  </si>
  <si>
    <t>경북</t>
    <phoneticPr fontId="6" type="noConversion"/>
  </si>
  <si>
    <t>부산</t>
    <phoneticPr fontId="6" type="noConversion"/>
  </si>
  <si>
    <t>서울</t>
    <phoneticPr fontId="6" type="noConversion"/>
  </si>
  <si>
    <t>학과별 성적표</t>
    <phoneticPr fontId="6" type="noConversion"/>
  </si>
  <si>
    <t>진급여부(2)</t>
    <phoneticPr fontId="6" type="noConversion"/>
  </si>
  <si>
    <t>생산지</t>
    <phoneticPr fontId="6" type="noConversion"/>
  </si>
  <si>
    <t>01 서울, 02 부산, 03 대구, 04 대전, 나머지 기타지역</t>
    <phoneticPr fontId="6" type="noConversion"/>
  </si>
  <si>
    <t>생산지(왼쪽참조)</t>
    <phoneticPr fontId="6" type="noConversion"/>
  </si>
  <si>
    <t>총점 &gt; 250, 평균 &gt; 80 =&gt; 진급</t>
    <phoneticPr fontId="6" type="noConversion"/>
  </si>
  <si>
    <t>930811-4465781</t>
    <phoneticPr fontId="6" type="noConversion"/>
  </si>
  <si>
    <t>930730-3573121</t>
    <phoneticPr fontId="6" type="noConversion"/>
  </si>
  <si>
    <t>920330-4147985</t>
    <phoneticPr fontId="6" type="noConversion"/>
  </si>
  <si>
    <t>941230-3897451</t>
    <phoneticPr fontId="6" type="noConversion"/>
  </si>
  <si>
    <t>학점V</t>
    <phoneticPr fontId="6" type="noConversion"/>
  </si>
  <si>
    <t>학점H</t>
    <phoneticPr fontId="6" type="noConversion"/>
  </si>
  <si>
    <t>F</t>
    <phoneticPr fontId="6" type="noConversion"/>
  </si>
  <si>
    <t>D</t>
    <phoneticPr fontId="6" type="noConversion"/>
  </si>
  <si>
    <t>D+</t>
    <phoneticPr fontId="6" type="noConversion"/>
  </si>
  <si>
    <t>C</t>
    <phoneticPr fontId="6" type="noConversion"/>
  </si>
  <si>
    <t>C+</t>
    <phoneticPr fontId="6" type="noConversion"/>
  </si>
  <si>
    <t>B</t>
    <phoneticPr fontId="6" type="noConversion"/>
  </si>
  <si>
    <t>B+</t>
    <phoneticPr fontId="6" type="noConversion"/>
  </si>
  <si>
    <t>A</t>
    <phoneticPr fontId="6" type="noConversion"/>
  </si>
  <si>
    <t>A+</t>
    <phoneticPr fontId="6" type="noConversion"/>
  </si>
  <si>
    <t>많이 못함</t>
    <phoneticPr fontId="6" type="noConversion"/>
  </si>
  <si>
    <t>좀 못함</t>
    <phoneticPr fontId="6" type="noConversion"/>
  </si>
  <si>
    <t>마찬가지</t>
    <phoneticPr fontId="6" type="noConversion"/>
  </si>
  <si>
    <t>보통</t>
    <phoneticPr fontId="6" type="noConversion"/>
  </si>
  <si>
    <t>비슷함</t>
    <phoneticPr fontId="6" type="noConversion"/>
  </si>
  <si>
    <t>좀 잘함</t>
    <phoneticPr fontId="6" type="noConversion"/>
  </si>
  <si>
    <t>잘함</t>
    <phoneticPr fontId="6" type="noConversion"/>
  </si>
  <si>
    <t>뛰어남</t>
    <phoneticPr fontId="6" type="noConversion"/>
  </si>
  <si>
    <t>최고임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</si>
</sst>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&quot;₩&quot;#,##0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6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5"/>
      <color theme="3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auto="1"/>
      </bottom>
      <diagonal/>
    </border>
  </borders>
  <cellStyleXfs count="6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/>
    <xf numFmtId="0" fontId="1" fillId="6" borderId="0" applyNumberFormat="0" applyBorder="0" applyAlignment="0" applyProtection="0">
      <alignment vertical="center"/>
    </xf>
    <xf numFmtId="0" fontId="12" fillId="0" borderId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38" fontId="14" fillId="12" borderId="0" applyNumberFormat="0" applyBorder="0" applyAlignment="0" applyProtection="0"/>
    <xf numFmtId="0" fontId="15" fillId="0" borderId="0">
      <alignment horizontal="left"/>
    </xf>
    <xf numFmtId="0" fontId="16" fillId="0" borderId="4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4" fillId="12" borderId="5" applyNumberFormat="0" applyBorder="0" applyAlignment="0" applyProtection="0"/>
    <xf numFmtId="0" fontId="17" fillId="0" borderId="6"/>
    <xf numFmtId="181" fontId="18" fillId="0" borderId="0"/>
    <xf numFmtId="0" fontId="13" fillId="0" borderId="0"/>
    <xf numFmtId="10" fontId="19" fillId="0" borderId="0" applyFont="0" applyFill="0" applyBorder="0" applyAlignment="0" applyProtection="0"/>
    <xf numFmtId="0" fontId="17" fillId="0" borderId="0"/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" borderId="2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0" fontId="24" fillId="2" borderId="2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8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185" fontId="26" fillId="0" borderId="0" applyFont="0" applyFill="0" applyBorder="0" applyAlignment="0" applyProtection="0"/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9" fillId="0" borderId="0"/>
    <xf numFmtId="0" fontId="22" fillId="0" borderId="0"/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5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9" fillId="10" borderId="5" xfId="0" applyNumberFormat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5" xfId="0" applyFill="1" applyBorder="1">
      <alignment vertical="center"/>
    </xf>
    <xf numFmtId="6" fontId="0" fillId="0" borderId="5" xfId="0" applyNumberFormat="1" applyBorder="1">
      <alignment vertical="center"/>
    </xf>
    <xf numFmtId="0" fontId="0" fillId="15" borderId="11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22" fillId="0" borderId="0" xfId="46">
      <alignment vertical="center"/>
    </xf>
    <xf numFmtId="0" fontId="2" fillId="0" borderId="12" xfId="2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5" fillId="10" borderId="5" xfId="4" applyFill="1" applyBorder="1" applyAlignment="1">
      <alignment horizontal="center" vertical="center"/>
    </xf>
    <xf numFmtId="0" fontId="27" fillId="10" borderId="5" xfId="4" applyFont="1" applyFill="1" applyBorder="1" applyAlignment="1">
      <alignment horizontal="center" vertical="center"/>
    </xf>
    <xf numFmtId="0" fontId="32" fillId="0" borderId="5" xfId="46" applyFont="1" applyFill="1" applyBorder="1" applyAlignment="1">
      <alignment horizontal="center" vertical="center"/>
    </xf>
    <xf numFmtId="0" fontId="32" fillId="15" borderId="5" xfId="46" applyFont="1" applyFill="1" applyBorder="1" applyAlignment="1">
      <alignment horizontal="center" vertical="center"/>
    </xf>
    <xf numFmtId="0" fontId="33" fillId="15" borderId="5" xfId="46" applyFont="1" applyFill="1" applyBorder="1" applyAlignment="1">
      <alignment horizontal="center" vertical="center"/>
    </xf>
    <xf numFmtId="41" fontId="33" fillId="0" borderId="5" xfId="31" applyFont="1" applyBorder="1" applyAlignment="1">
      <alignment horizontal="center" vertical="center"/>
    </xf>
    <xf numFmtId="41" fontId="33" fillId="15" borderId="5" xfId="31" applyFont="1" applyFill="1" applyBorder="1" applyAlignment="1">
      <alignment horizontal="center" vertical="center"/>
    </xf>
    <xf numFmtId="41" fontId="33" fillId="15" borderId="5" xfId="46" applyNumberFormat="1" applyFont="1" applyFill="1" applyBorder="1" applyAlignment="1">
      <alignment horizontal="center" vertical="center"/>
    </xf>
    <xf numFmtId="0" fontId="34" fillId="0" borderId="7" xfId="46" applyFont="1" applyBorder="1" applyAlignment="1">
      <alignment vertical="center"/>
    </xf>
    <xf numFmtId="0" fontId="34" fillId="0" borderId="0" xfId="46" applyFont="1" applyBorder="1" applyAlignment="1">
      <alignment vertical="center"/>
    </xf>
    <xf numFmtId="0" fontId="35" fillId="0" borderId="0" xfId="46" applyFont="1" applyFill="1" applyBorder="1" applyAlignment="1">
      <alignment vertical="center"/>
    </xf>
    <xf numFmtId="0" fontId="3" fillId="0" borderId="0" xfId="3" applyBorder="1" applyAlignment="1">
      <alignment horizontal="center" vertical="center"/>
    </xf>
    <xf numFmtId="0" fontId="36" fillId="0" borderId="0" xfId="3" applyFont="1" applyBorder="1" applyAlignment="1">
      <alignment horizontal="center" vertical="center"/>
    </xf>
    <xf numFmtId="0" fontId="5" fillId="10" borderId="5" xfId="5" applyFill="1" applyBorder="1" applyAlignment="1">
      <alignment horizontal="center" vertical="center"/>
    </xf>
    <xf numFmtId="0" fontId="27" fillId="10" borderId="5" xfId="5" applyFont="1" applyFill="1" applyBorder="1" applyAlignment="1">
      <alignment horizontal="center" vertical="center"/>
    </xf>
    <xf numFmtId="0" fontId="22" fillId="0" borderId="5" xfId="46" applyBorder="1" applyAlignment="1">
      <alignment horizontal="center" vertical="center"/>
    </xf>
    <xf numFmtId="0" fontId="33" fillId="0" borderId="5" xfId="46" applyFont="1" applyBorder="1" applyAlignment="1">
      <alignment horizontal="center" vertical="center"/>
    </xf>
    <xf numFmtId="0" fontId="33" fillId="15" borderId="5" xfId="46" applyNumberFormat="1" applyFont="1" applyFill="1" applyBorder="1" applyAlignment="1">
      <alignment horizontal="center" vertical="center"/>
    </xf>
    <xf numFmtId="41" fontId="33" fillId="15" borderId="5" xfId="31" applyFont="1" applyFill="1" applyBorder="1">
      <alignment vertical="center"/>
    </xf>
    <xf numFmtId="176" fontId="9" fillId="1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6" fontId="9" fillId="10" borderId="8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186" fontId="0" fillId="0" borderId="8" xfId="0" applyNumberFormat="1" applyBorder="1">
      <alignment vertical="center"/>
    </xf>
    <xf numFmtId="186" fontId="0" fillId="0" borderId="9" xfId="0" applyNumberFormat="1" applyBorder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6" fontId="9" fillId="10" borderId="7" xfId="0" applyNumberFormat="1" applyFont="1" applyFill="1" applyBorder="1" applyAlignment="1">
      <alignment horizontal="center" vertical="center"/>
    </xf>
    <xf numFmtId="176" fontId="9" fillId="10" borderId="12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4" fillId="10" borderId="7" xfId="0" applyNumberFormat="1" applyFont="1" applyFill="1" applyBorder="1" applyAlignment="1">
      <alignment horizontal="center" vertical="center"/>
    </xf>
    <xf numFmtId="176" fontId="4" fillId="10" borderId="12" xfId="0" applyNumberFormat="1" applyFont="1" applyFill="1" applyBorder="1" applyAlignment="1">
      <alignment horizontal="center" vertical="center"/>
    </xf>
    <xf numFmtId="0" fontId="30" fillId="0" borderId="0" xfId="46" applyFont="1" applyAlignment="1">
      <alignment horizontal="center" vertical="center"/>
    </xf>
  </cellXfs>
  <cellStyles count="61">
    <cellStyle name="20% - 강조색2 2" xfId="6"/>
    <cellStyle name="20% - 강조색3 2" xfId="7"/>
    <cellStyle name="40% - 강조색2 2" xfId="8"/>
    <cellStyle name="category" xfId="9"/>
    <cellStyle name="Comma [0]_MATERAL2" xfId="10"/>
    <cellStyle name="Comma_MATERAL2" xfId="11"/>
    <cellStyle name="Currency [0]_MATERAL2" xfId="12"/>
    <cellStyle name="Currency_MATERAL2" xfId="13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rmal - Style1" xfId="20"/>
    <cellStyle name="Normal_Certs Q2" xfId="21"/>
    <cellStyle name="Percent [2]" xfId="22"/>
    <cellStyle name="subhead" xfId="23"/>
    <cellStyle name="강조색1" xfId="4" builtinId="29"/>
    <cellStyle name="강조색3 2" xfId="24"/>
    <cellStyle name="강조색5" xfId="5" builtinId="45"/>
    <cellStyle name="강조색6 2" xfId="25"/>
    <cellStyle name="계산 2" xfId="26"/>
    <cellStyle name="백분율 2" xfId="27"/>
    <cellStyle name="백분율 2 2" xfId="28"/>
    <cellStyle name="백분율 2 3" xfId="29"/>
    <cellStyle name="백분율 3" xfId="30"/>
    <cellStyle name="쉼표 [0]" xfId="1" builtinId="6"/>
    <cellStyle name="쉼표 [0] 2" xfId="31"/>
    <cellStyle name="쉼표 [0] 2 2" xfId="32"/>
    <cellStyle name="쉼표 [0] 2 2 2" xfId="33"/>
    <cellStyle name="쉼표 [0] 2 3" xfId="34"/>
    <cellStyle name="쉼표 [0] 2 4" xfId="35"/>
    <cellStyle name="쉼표 [0] 3" xfId="36"/>
    <cellStyle name="쉼표 [0] 3 2" xfId="37"/>
    <cellStyle name="쉼표 [0] 4" xfId="38"/>
    <cellStyle name="입력 2" xfId="39"/>
    <cellStyle name="제목" xfId="2" builtinId="15"/>
    <cellStyle name="제목 1" xfId="3" builtinId="16"/>
    <cellStyle name="제목 5" xfId="40"/>
    <cellStyle name="콤마 [0]_10' 0.26D MS" xfId="41"/>
    <cellStyle name="콤마_10' 0.26D MS" xfId="42"/>
    <cellStyle name="통화 [0] 2" xfId="43"/>
    <cellStyle name="통화 2" xfId="44"/>
    <cellStyle name="표준" xfId="0" builtinId="0"/>
    <cellStyle name="표준 10" xfId="45"/>
    <cellStyle name="표준 2" xfId="46"/>
    <cellStyle name="표준 2 2" xfId="47"/>
    <cellStyle name="표준 2 3" xfId="48"/>
    <cellStyle name="표준 2 4" xfId="49"/>
    <cellStyle name="표준 3" xfId="50"/>
    <cellStyle name="표준 3 2" xfId="51"/>
    <cellStyle name="표준 3 3" xfId="52"/>
    <cellStyle name="표준 4" xfId="53"/>
    <cellStyle name="표준 5" xfId="54"/>
    <cellStyle name="표준 6" xfId="55"/>
    <cellStyle name="표준 7" xfId="56"/>
    <cellStyle name="표준 8" xfId="57"/>
    <cellStyle name="표준 8 2" xfId="58"/>
    <cellStyle name="표준 9" xfId="59"/>
    <cellStyle name="표준 9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8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8" customHeight="1">
      <c r="A4" s="3">
        <v>20131234</v>
      </c>
      <c r="B4" s="3" t="s">
        <v>12</v>
      </c>
      <c r="C4" s="3">
        <v>1</v>
      </c>
      <c r="D4" s="3" t="s">
        <v>13</v>
      </c>
      <c r="E4" s="3" t="str">
        <f>IF(MID(D4,8,1)="1","남","여")</f>
        <v>여</v>
      </c>
      <c r="F4" s="3" t="s">
        <v>14</v>
      </c>
      <c r="G4" s="4">
        <v>85</v>
      </c>
      <c r="H4" s="4">
        <v>75</v>
      </c>
      <c r="I4" s="4">
        <v>86</v>
      </c>
      <c r="J4" s="4"/>
      <c r="K4" s="4"/>
    </row>
    <row r="5" spans="1:11" ht="18" customHeight="1">
      <c r="A5" s="3">
        <v>20131272</v>
      </c>
      <c r="B5" s="3" t="s">
        <v>15</v>
      </c>
      <c r="C5" s="3">
        <v>1</v>
      </c>
      <c r="D5" s="3" t="s">
        <v>16</v>
      </c>
      <c r="E5" s="3" t="str">
        <f t="shared" ref="E5:E23" si="0">IF(MID(D5,8,1)="1","남","여")</f>
        <v>여</v>
      </c>
      <c r="F5" s="3" t="s">
        <v>17</v>
      </c>
      <c r="G5" s="4">
        <v>75</v>
      </c>
      <c r="H5" s="4">
        <v>65</v>
      </c>
      <c r="I5" s="4">
        <v>78</v>
      </c>
      <c r="J5" s="4"/>
      <c r="K5" s="4"/>
    </row>
    <row r="6" spans="1:11" ht="18" customHeight="1">
      <c r="A6" s="3">
        <v>20131278</v>
      </c>
      <c r="B6" s="3" t="s">
        <v>12</v>
      </c>
      <c r="C6" s="3">
        <v>1</v>
      </c>
      <c r="D6" s="3" t="s">
        <v>18</v>
      </c>
      <c r="E6" s="3" t="str">
        <f t="shared" si="0"/>
        <v>남</v>
      </c>
      <c r="F6" s="3" t="s">
        <v>19</v>
      </c>
      <c r="G6" s="4">
        <v>96</v>
      </c>
      <c r="H6" s="4">
        <v>77</v>
      </c>
      <c r="I6" s="4">
        <v>67</v>
      </c>
      <c r="J6" s="4"/>
      <c r="K6" s="4"/>
    </row>
    <row r="7" spans="1:11" ht="18" customHeight="1">
      <c r="A7" s="3">
        <v>20113443</v>
      </c>
      <c r="B7" s="3" t="s">
        <v>20</v>
      </c>
      <c r="C7" s="3">
        <v>3</v>
      </c>
      <c r="D7" s="3" t="s">
        <v>21</v>
      </c>
      <c r="E7" s="3" t="str">
        <f t="shared" si="0"/>
        <v>남</v>
      </c>
      <c r="F7" s="3" t="s">
        <v>22</v>
      </c>
      <c r="G7" s="4">
        <v>45</v>
      </c>
      <c r="H7" s="4">
        <v>78</v>
      </c>
      <c r="I7" s="4">
        <v>56</v>
      </c>
      <c r="J7" s="4"/>
      <c r="K7" s="4"/>
    </row>
    <row r="8" spans="1:11" ht="18" customHeight="1">
      <c r="A8" s="3">
        <v>20133548</v>
      </c>
      <c r="B8" s="3" t="s">
        <v>20</v>
      </c>
      <c r="C8" s="3">
        <v>1</v>
      </c>
      <c r="D8" s="3" t="s">
        <v>23</v>
      </c>
      <c r="E8" s="3" t="str">
        <f t="shared" si="0"/>
        <v>남</v>
      </c>
      <c r="F8" s="3" t="s">
        <v>24</v>
      </c>
      <c r="G8" s="4">
        <v>86</v>
      </c>
      <c r="H8" s="4">
        <v>87</v>
      </c>
      <c r="I8" s="4">
        <v>86</v>
      </c>
      <c r="J8" s="4"/>
      <c r="K8" s="4"/>
    </row>
    <row r="9" spans="1:11" ht="18" customHeight="1">
      <c r="A9" s="3">
        <v>20133567</v>
      </c>
      <c r="B9" s="3" t="s">
        <v>20</v>
      </c>
      <c r="C9" s="3">
        <v>1</v>
      </c>
      <c r="D9" s="3" t="s">
        <v>25</v>
      </c>
      <c r="E9" s="3" t="str">
        <f t="shared" si="0"/>
        <v>여</v>
      </c>
      <c r="F9" s="3" t="s">
        <v>26</v>
      </c>
      <c r="G9" s="4">
        <v>100</v>
      </c>
      <c r="H9" s="4">
        <v>92</v>
      </c>
      <c r="I9" s="4">
        <v>96</v>
      </c>
      <c r="J9" s="4"/>
      <c r="K9" s="4"/>
    </row>
    <row r="10" spans="1:11" ht="18" customHeight="1">
      <c r="A10" s="3">
        <v>20133578</v>
      </c>
      <c r="B10" s="3" t="s">
        <v>20</v>
      </c>
      <c r="C10" s="3">
        <v>1</v>
      </c>
      <c r="D10" s="3" t="s">
        <v>27</v>
      </c>
      <c r="E10" s="3" t="str">
        <f t="shared" si="0"/>
        <v>남</v>
      </c>
      <c r="F10" s="3" t="s">
        <v>28</v>
      </c>
      <c r="G10" s="4">
        <v>87</v>
      </c>
      <c r="H10" s="4">
        <v>95</v>
      </c>
      <c r="I10" s="4">
        <v>92</v>
      </c>
      <c r="J10" s="4"/>
      <c r="K10" s="4"/>
    </row>
    <row r="11" spans="1:11" ht="18" customHeight="1">
      <c r="A11" s="3">
        <v>20094321</v>
      </c>
      <c r="B11" s="3" t="s">
        <v>29</v>
      </c>
      <c r="C11" s="3">
        <v>4</v>
      </c>
      <c r="D11" s="3" t="s">
        <v>30</v>
      </c>
      <c r="E11" s="3" t="str">
        <f t="shared" si="0"/>
        <v>남</v>
      </c>
      <c r="F11" s="3" t="s">
        <v>31</v>
      </c>
      <c r="G11" s="4">
        <v>68</v>
      </c>
      <c r="H11" s="4">
        <v>75</v>
      </c>
      <c r="I11" s="4">
        <v>78</v>
      </c>
      <c r="J11" s="4"/>
      <c r="K11" s="4"/>
    </row>
    <row r="12" spans="1:11" ht="18" customHeight="1">
      <c r="A12" s="3">
        <v>20124328</v>
      </c>
      <c r="B12" s="3" t="s">
        <v>29</v>
      </c>
      <c r="C12" s="3">
        <v>2</v>
      </c>
      <c r="D12" s="3" t="s">
        <v>32</v>
      </c>
      <c r="E12" s="3" t="str">
        <f t="shared" si="0"/>
        <v>여</v>
      </c>
      <c r="F12" s="3" t="s">
        <v>33</v>
      </c>
      <c r="G12" s="4">
        <v>99</v>
      </c>
      <c r="H12" s="4">
        <v>86</v>
      </c>
      <c r="I12" s="4">
        <v>86</v>
      </c>
      <c r="J12" s="4"/>
      <c r="K12" s="4"/>
    </row>
    <row r="13" spans="1:11" ht="18" customHeight="1">
      <c r="A13" s="3">
        <v>20124333</v>
      </c>
      <c r="B13" s="3" t="s">
        <v>29</v>
      </c>
      <c r="C13" s="3">
        <v>2</v>
      </c>
      <c r="D13" s="3" t="s">
        <v>34</v>
      </c>
      <c r="E13" s="3" t="str">
        <f t="shared" si="0"/>
        <v>여</v>
      </c>
      <c r="F13" s="3" t="s">
        <v>35</v>
      </c>
      <c r="G13" s="4">
        <v>100</v>
      </c>
      <c r="H13" s="4">
        <v>95</v>
      </c>
      <c r="I13" s="4">
        <v>98</v>
      </c>
      <c r="J13" s="4"/>
      <c r="K13" s="4"/>
    </row>
    <row r="14" spans="1:11" ht="18" customHeight="1">
      <c r="A14" s="3">
        <v>20124334</v>
      </c>
      <c r="B14" s="3" t="s">
        <v>29</v>
      </c>
      <c r="C14" s="3">
        <v>2</v>
      </c>
      <c r="D14" s="3" t="s">
        <v>36</v>
      </c>
      <c r="E14" s="3" t="str">
        <f t="shared" si="0"/>
        <v>남</v>
      </c>
      <c r="F14" s="3" t="s">
        <v>37</v>
      </c>
      <c r="G14" s="4">
        <v>64</v>
      </c>
      <c r="H14" s="4">
        <v>52</v>
      </c>
      <c r="I14" s="4">
        <v>45</v>
      </c>
      <c r="J14" s="4"/>
      <c r="K14" s="4"/>
    </row>
    <row r="15" spans="1:11" ht="18" customHeight="1">
      <c r="A15" s="3">
        <v>20105643</v>
      </c>
      <c r="B15" s="3" t="s">
        <v>38</v>
      </c>
      <c r="C15" s="3">
        <v>3</v>
      </c>
      <c r="D15" s="3" t="s">
        <v>39</v>
      </c>
      <c r="E15" s="3" t="str">
        <f t="shared" si="0"/>
        <v>여</v>
      </c>
      <c r="F15" s="3" t="s">
        <v>40</v>
      </c>
      <c r="G15" s="4">
        <v>78</v>
      </c>
      <c r="H15" s="4">
        <v>88</v>
      </c>
      <c r="I15" s="4">
        <v>78</v>
      </c>
      <c r="J15" s="4"/>
      <c r="K15" s="4"/>
    </row>
    <row r="16" spans="1:11" ht="18" customHeight="1">
      <c r="A16" s="3">
        <v>20125432</v>
      </c>
      <c r="B16" s="3" t="s">
        <v>38</v>
      </c>
      <c r="C16" s="3">
        <v>2</v>
      </c>
      <c r="D16" s="3" t="s">
        <v>41</v>
      </c>
      <c r="E16" s="3" t="str">
        <f t="shared" si="0"/>
        <v>여</v>
      </c>
      <c r="F16" s="3" t="s">
        <v>42</v>
      </c>
      <c r="G16" s="4">
        <v>75</v>
      </c>
      <c r="H16" s="4">
        <v>83</v>
      </c>
      <c r="I16" s="4">
        <v>78</v>
      </c>
      <c r="J16" s="4"/>
      <c r="K16" s="4"/>
    </row>
    <row r="17" spans="1:11" ht="18" customHeight="1">
      <c r="A17" s="3">
        <v>20135441</v>
      </c>
      <c r="B17" s="3" t="s">
        <v>38</v>
      </c>
      <c r="C17" s="3">
        <v>1</v>
      </c>
      <c r="D17" s="3" t="s">
        <v>43</v>
      </c>
      <c r="E17" s="3" t="str">
        <f t="shared" si="0"/>
        <v>여</v>
      </c>
      <c r="F17" s="3" t="s">
        <v>44</v>
      </c>
      <c r="G17" s="4">
        <v>48</v>
      </c>
      <c r="H17" s="4">
        <v>95</v>
      </c>
      <c r="I17" s="4">
        <v>36</v>
      </c>
      <c r="J17" s="4"/>
      <c r="K17" s="4"/>
    </row>
    <row r="18" spans="1:11" ht="18" customHeight="1">
      <c r="A18" s="3">
        <v>20116432</v>
      </c>
      <c r="B18" s="3" t="s">
        <v>45</v>
      </c>
      <c r="C18" s="3">
        <v>3</v>
      </c>
      <c r="D18" s="3" t="s">
        <v>46</v>
      </c>
      <c r="E18" s="3" t="str">
        <f t="shared" si="0"/>
        <v>여</v>
      </c>
      <c r="F18" s="3" t="s">
        <v>47</v>
      </c>
      <c r="G18" s="4">
        <v>92</v>
      </c>
      <c r="H18" s="4">
        <v>78</v>
      </c>
      <c r="I18" s="4">
        <v>48</v>
      </c>
      <c r="J18" s="4"/>
      <c r="K18" s="4"/>
    </row>
    <row r="19" spans="1:11" ht="18" customHeight="1">
      <c r="A19" s="3">
        <v>20136743</v>
      </c>
      <c r="B19" s="3" t="s">
        <v>45</v>
      </c>
      <c r="C19" s="3">
        <v>1</v>
      </c>
      <c r="D19" s="3" t="s">
        <v>48</v>
      </c>
      <c r="E19" s="3" t="str">
        <f t="shared" si="0"/>
        <v>여</v>
      </c>
      <c r="F19" s="3" t="s">
        <v>49</v>
      </c>
      <c r="G19" s="4">
        <v>95</v>
      </c>
      <c r="H19" s="4">
        <v>96</v>
      </c>
      <c r="I19" s="4">
        <v>68</v>
      </c>
      <c r="J19" s="4"/>
      <c r="K19" s="4"/>
    </row>
    <row r="20" spans="1:11" ht="18" customHeight="1">
      <c r="A20" s="3">
        <v>20136744</v>
      </c>
      <c r="B20" s="3" t="s">
        <v>45</v>
      </c>
      <c r="C20" s="3">
        <v>1</v>
      </c>
      <c r="D20" s="3" t="s">
        <v>50</v>
      </c>
      <c r="E20" s="3" t="str">
        <f t="shared" si="0"/>
        <v>여</v>
      </c>
      <c r="F20" s="3" t="s">
        <v>51</v>
      </c>
      <c r="G20" s="4">
        <v>78</v>
      </c>
      <c r="H20" s="4">
        <v>54</v>
      </c>
      <c r="I20" s="4">
        <v>56</v>
      </c>
      <c r="J20" s="4"/>
      <c r="K20" s="4"/>
    </row>
    <row r="21" spans="1:11" ht="18" customHeight="1">
      <c r="A21" s="3">
        <v>20137565</v>
      </c>
      <c r="B21" s="3" t="s">
        <v>52</v>
      </c>
      <c r="C21" s="3">
        <v>1</v>
      </c>
      <c r="D21" s="3" t="s">
        <v>53</v>
      </c>
      <c r="E21" s="3" t="str">
        <f t="shared" si="0"/>
        <v>여</v>
      </c>
      <c r="F21" s="3" t="s">
        <v>54</v>
      </c>
      <c r="G21" s="4">
        <v>65</v>
      </c>
      <c r="H21" s="4">
        <v>97</v>
      </c>
      <c r="I21" s="4">
        <v>89</v>
      </c>
      <c r="J21" s="4"/>
      <c r="K21" s="4"/>
    </row>
    <row r="22" spans="1:11" ht="18" customHeight="1">
      <c r="A22" s="3">
        <v>20137570</v>
      </c>
      <c r="B22" s="3" t="s">
        <v>52</v>
      </c>
      <c r="C22" s="3">
        <v>1</v>
      </c>
      <c r="D22" s="3" t="s">
        <v>55</v>
      </c>
      <c r="E22" s="3" t="str">
        <f t="shared" si="0"/>
        <v>남</v>
      </c>
      <c r="F22" s="3" t="s">
        <v>56</v>
      </c>
      <c r="G22" s="4">
        <v>92</v>
      </c>
      <c r="H22" s="4">
        <v>98</v>
      </c>
      <c r="I22" s="4">
        <v>99</v>
      </c>
      <c r="J22" s="4"/>
      <c r="K22" s="4"/>
    </row>
    <row r="23" spans="1:11" ht="18" customHeight="1">
      <c r="A23" s="3">
        <v>20137573</v>
      </c>
      <c r="B23" s="3" t="s">
        <v>52</v>
      </c>
      <c r="C23" s="3">
        <v>1</v>
      </c>
      <c r="D23" s="3" t="s">
        <v>57</v>
      </c>
      <c r="E23" s="3" t="str">
        <f t="shared" si="0"/>
        <v>남</v>
      </c>
      <c r="F23" s="3" t="s">
        <v>58</v>
      </c>
      <c r="G23" s="4">
        <v>56</v>
      </c>
      <c r="H23" s="4">
        <v>48</v>
      </c>
      <c r="I23" s="4">
        <v>78</v>
      </c>
      <c r="J23" s="4"/>
      <c r="K23" s="4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4" sqref="K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0" max="10" width="15.125" bestFit="1" customWidth="1"/>
    <col min="13" max="13" width="11.5" customWidth="1"/>
  </cols>
  <sheetData>
    <row r="1" spans="1:13" ht="39">
      <c r="A1" s="57" t="s">
        <v>99</v>
      </c>
      <c r="B1" s="57"/>
      <c r="C1" s="57"/>
      <c r="D1" s="57"/>
      <c r="E1" s="57"/>
      <c r="F1" s="57"/>
      <c r="G1" s="57"/>
      <c r="H1" s="57"/>
    </row>
    <row r="3" spans="1:13" ht="18" customHeight="1">
      <c r="A3" s="2" t="s">
        <v>101</v>
      </c>
      <c r="B3" s="2" t="s">
        <v>102</v>
      </c>
      <c r="C3" s="2" t="s">
        <v>304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101</v>
      </c>
      <c r="K3" s="2" t="s">
        <v>307</v>
      </c>
      <c r="L3" s="2" t="s">
        <v>308</v>
      </c>
      <c r="M3" s="2" t="s">
        <v>309</v>
      </c>
    </row>
    <row r="4" spans="1:13" ht="18" customHeight="1">
      <c r="A4" s="3" t="s">
        <v>75</v>
      </c>
      <c r="B4" s="3">
        <v>1</v>
      </c>
      <c r="C4" s="3" t="s">
        <v>310</v>
      </c>
      <c r="D4" s="3" t="s">
        <v>111</v>
      </c>
      <c r="E4" s="4">
        <v>85</v>
      </c>
      <c r="F4" s="4">
        <v>75</v>
      </c>
      <c r="G4" s="4">
        <v>86</v>
      </c>
      <c r="H4" s="4">
        <f t="shared" ref="H4:H23" si="0">SUM(E4:G4)</f>
        <v>246</v>
      </c>
      <c r="J4" s="22" t="s">
        <v>73</v>
      </c>
      <c r="K4" s="23"/>
      <c r="L4" s="23"/>
      <c r="M4" s="23"/>
    </row>
    <row r="5" spans="1:13" ht="18" customHeight="1">
      <c r="A5" s="3" t="s">
        <v>73</v>
      </c>
      <c r="B5" s="3">
        <v>1</v>
      </c>
      <c r="C5" s="3" t="s">
        <v>311</v>
      </c>
      <c r="D5" s="3" t="s">
        <v>74</v>
      </c>
      <c r="E5" s="4">
        <v>75</v>
      </c>
      <c r="F5" s="4">
        <v>65</v>
      </c>
      <c r="G5" s="4">
        <v>78</v>
      </c>
      <c r="H5" s="4">
        <f t="shared" si="0"/>
        <v>218</v>
      </c>
      <c r="J5" s="22" t="s">
        <v>115</v>
      </c>
      <c r="K5" s="23"/>
      <c r="L5" s="23"/>
      <c r="M5" s="23"/>
    </row>
    <row r="6" spans="1:13" ht="18" customHeight="1">
      <c r="A6" s="3" t="s">
        <v>73</v>
      </c>
      <c r="B6" s="3">
        <v>1</v>
      </c>
      <c r="C6" s="3" t="s">
        <v>312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J6" s="22" t="s">
        <v>120</v>
      </c>
      <c r="K6" s="23"/>
      <c r="L6" s="23"/>
      <c r="M6" s="23"/>
    </row>
    <row r="7" spans="1:13" ht="18" customHeight="1">
      <c r="A7" s="3" t="s">
        <v>115</v>
      </c>
      <c r="B7" s="3">
        <v>1</v>
      </c>
      <c r="C7" s="3" t="s">
        <v>312</v>
      </c>
      <c r="D7" s="3" t="s">
        <v>117</v>
      </c>
      <c r="E7" s="4">
        <v>86</v>
      </c>
      <c r="F7" s="4">
        <v>87</v>
      </c>
      <c r="G7" s="4">
        <v>86</v>
      </c>
      <c r="H7" s="4">
        <f t="shared" si="0"/>
        <v>259</v>
      </c>
      <c r="J7" s="22" t="s">
        <v>125</v>
      </c>
      <c r="K7" s="23"/>
      <c r="L7" s="23"/>
      <c r="M7" s="23"/>
    </row>
    <row r="8" spans="1:13" ht="18" customHeight="1">
      <c r="A8" s="3" t="s">
        <v>115</v>
      </c>
      <c r="B8" s="3">
        <v>1</v>
      </c>
      <c r="C8" s="3" t="s">
        <v>311</v>
      </c>
      <c r="D8" s="3" t="s">
        <v>118</v>
      </c>
      <c r="E8" s="4">
        <v>100</v>
      </c>
      <c r="F8" s="4">
        <v>92</v>
      </c>
      <c r="G8" s="4">
        <v>96</v>
      </c>
      <c r="H8" s="4">
        <f t="shared" si="0"/>
        <v>288</v>
      </c>
      <c r="J8" s="22" t="s">
        <v>129</v>
      </c>
      <c r="K8" s="23"/>
      <c r="L8" s="23"/>
      <c r="M8" s="23"/>
    </row>
    <row r="9" spans="1:13" ht="18" customHeight="1">
      <c r="A9" s="3" t="s">
        <v>115</v>
      </c>
      <c r="B9" s="3">
        <v>1</v>
      </c>
      <c r="C9" s="3" t="s">
        <v>312</v>
      </c>
      <c r="D9" s="3" t="s">
        <v>119</v>
      </c>
      <c r="E9" s="4">
        <v>87</v>
      </c>
      <c r="F9" s="4">
        <v>95</v>
      </c>
      <c r="G9" s="4">
        <v>92</v>
      </c>
      <c r="H9" s="4">
        <f t="shared" si="0"/>
        <v>274</v>
      </c>
      <c r="J9" s="22" t="s">
        <v>133</v>
      </c>
      <c r="K9" s="23"/>
      <c r="L9" s="23"/>
      <c r="M9" s="23"/>
    </row>
    <row r="10" spans="1:13" ht="18" customHeight="1">
      <c r="A10" s="3" t="s">
        <v>125</v>
      </c>
      <c r="B10" s="3">
        <v>1</v>
      </c>
      <c r="C10" s="3" t="s">
        <v>311</v>
      </c>
      <c r="D10" s="3" t="s">
        <v>128</v>
      </c>
      <c r="E10" s="4">
        <v>48</v>
      </c>
      <c r="F10" s="4">
        <v>95</v>
      </c>
      <c r="G10" s="4">
        <v>36</v>
      </c>
      <c r="H10" s="4">
        <f t="shared" si="0"/>
        <v>179</v>
      </c>
    </row>
    <row r="11" spans="1:13" ht="18" customHeight="1">
      <c r="A11" s="3" t="s">
        <v>129</v>
      </c>
      <c r="B11" s="3">
        <v>1</v>
      </c>
      <c r="C11" s="3" t="s">
        <v>311</v>
      </c>
      <c r="D11" s="3" t="s">
        <v>131</v>
      </c>
      <c r="E11" s="4">
        <v>95</v>
      </c>
      <c r="F11" s="4">
        <v>96</v>
      </c>
      <c r="G11" s="4">
        <v>68</v>
      </c>
      <c r="H11" s="4">
        <f t="shared" si="0"/>
        <v>259</v>
      </c>
    </row>
    <row r="12" spans="1:13" ht="18" customHeight="1">
      <c r="A12" s="3" t="s">
        <v>129</v>
      </c>
      <c r="B12" s="3">
        <v>1</v>
      </c>
      <c r="C12" s="3" t="s">
        <v>311</v>
      </c>
      <c r="D12" s="3" t="s">
        <v>132</v>
      </c>
      <c r="E12" s="4">
        <v>78</v>
      </c>
      <c r="F12" s="4">
        <v>54</v>
      </c>
      <c r="G12" s="4">
        <v>56</v>
      </c>
      <c r="H12" s="4">
        <f t="shared" si="0"/>
        <v>188</v>
      </c>
    </row>
    <row r="13" spans="1:13" ht="18" customHeight="1">
      <c r="A13" s="3" t="s">
        <v>133</v>
      </c>
      <c r="B13" s="3">
        <v>1</v>
      </c>
      <c r="C13" s="3" t="s">
        <v>311</v>
      </c>
      <c r="D13" s="3" t="s">
        <v>134</v>
      </c>
      <c r="E13" s="4">
        <v>65</v>
      </c>
      <c r="F13" s="4">
        <v>97</v>
      </c>
      <c r="G13" s="4">
        <v>89</v>
      </c>
      <c r="H13" s="4">
        <f t="shared" si="0"/>
        <v>251</v>
      </c>
    </row>
    <row r="14" spans="1:13" ht="18" customHeight="1">
      <c r="A14" s="3" t="s">
        <v>133</v>
      </c>
      <c r="B14" s="3">
        <v>1</v>
      </c>
      <c r="C14" s="3" t="s">
        <v>312</v>
      </c>
      <c r="D14" s="3" t="s">
        <v>135</v>
      </c>
      <c r="E14" s="4">
        <v>92</v>
      </c>
      <c r="F14" s="4">
        <v>98</v>
      </c>
      <c r="G14" s="4">
        <v>99</v>
      </c>
      <c r="H14" s="4">
        <f t="shared" si="0"/>
        <v>289</v>
      </c>
    </row>
    <row r="15" spans="1:13" ht="18" customHeight="1">
      <c r="A15" s="3" t="s">
        <v>133</v>
      </c>
      <c r="B15" s="3">
        <v>1</v>
      </c>
      <c r="C15" s="3" t="s">
        <v>312</v>
      </c>
      <c r="D15" s="3" t="s">
        <v>136</v>
      </c>
      <c r="E15" s="4">
        <v>56</v>
      </c>
      <c r="F15" s="4">
        <v>48</v>
      </c>
      <c r="G15" s="4">
        <v>78</v>
      </c>
      <c r="H15" s="4">
        <f t="shared" si="0"/>
        <v>182</v>
      </c>
    </row>
    <row r="16" spans="1:13" ht="18" customHeight="1">
      <c r="A16" s="3" t="s">
        <v>120</v>
      </c>
      <c r="B16" s="3">
        <v>2</v>
      </c>
      <c r="C16" s="3" t="s">
        <v>311</v>
      </c>
      <c r="D16" s="3" t="s">
        <v>122</v>
      </c>
      <c r="E16" s="4">
        <v>99</v>
      </c>
      <c r="F16" s="4">
        <v>86</v>
      </c>
      <c r="G16" s="4">
        <v>86</v>
      </c>
      <c r="H16" s="4">
        <f t="shared" si="0"/>
        <v>271</v>
      </c>
    </row>
    <row r="17" spans="1:8" ht="18" customHeight="1">
      <c r="A17" s="3" t="s">
        <v>120</v>
      </c>
      <c r="B17" s="3">
        <v>2</v>
      </c>
      <c r="C17" s="3" t="s">
        <v>311</v>
      </c>
      <c r="D17" s="3" t="s">
        <v>123</v>
      </c>
      <c r="E17" s="4">
        <v>100</v>
      </c>
      <c r="F17" s="4">
        <v>95</v>
      </c>
      <c r="G17" s="4">
        <v>98</v>
      </c>
      <c r="H17" s="4">
        <f t="shared" si="0"/>
        <v>293</v>
      </c>
    </row>
    <row r="18" spans="1:8" ht="18" customHeight="1">
      <c r="A18" s="3" t="s">
        <v>120</v>
      </c>
      <c r="B18" s="3">
        <v>2</v>
      </c>
      <c r="C18" s="3" t="s">
        <v>312</v>
      </c>
      <c r="D18" s="3" t="s">
        <v>124</v>
      </c>
      <c r="E18" s="4">
        <v>64</v>
      </c>
      <c r="F18" s="4">
        <v>52</v>
      </c>
      <c r="G18" s="4">
        <v>45</v>
      </c>
      <c r="H18" s="4">
        <f t="shared" si="0"/>
        <v>161</v>
      </c>
    </row>
    <row r="19" spans="1:8" ht="18" customHeight="1">
      <c r="A19" s="3" t="s">
        <v>125</v>
      </c>
      <c r="B19" s="3">
        <v>2</v>
      </c>
      <c r="C19" s="3" t="s">
        <v>311</v>
      </c>
      <c r="D19" s="3" t="s">
        <v>127</v>
      </c>
      <c r="E19" s="4">
        <v>75</v>
      </c>
      <c r="F19" s="4">
        <v>83</v>
      </c>
      <c r="G19" s="4">
        <v>78</v>
      </c>
      <c r="H19" s="4">
        <f t="shared" si="0"/>
        <v>236</v>
      </c>
    </row>
    <row r="20" spans="1:8" ht="18" customHeight="1">
      <c r="A20" s="3" t="s">
        <v>115</v>
      </c>
      <c r="B20" s="3">
        <v>3</v>
      </c>
      <c r="C20" s="3" t="s">
        <v>312</v>
      </c>
      <c r="D20" s="3" t="s">
        <v>116</v>
      </c>
      <c r="E20" s="4">
        <v>45</v>
      </c>
      <c r="F20" s="4">
        <v>78</v>
      </c>
      <c r="G20" s="4">
        <v>56</v>
      </c>
      <c r="H20" s="4">
        <f t="shared" si="0"/>
        <v>179</v>
      </c>
    </row>
    <row r="21" spans="1:8" ht="18" customHeight="1">
      <c r="A21" s="3" t="s">
        <v>125</v>
      </c>
      <c r="B21" s="3">
        <v>3</v>
      </c>
      <c r="C21" s="3" t="s">
        <v>311</v>
      </c>
      <c r="D21" s="3" t="s">
        <v>126</v>
      </c>
      <c r="E21" s="4">
        <v>78</v>
      </c>
      <c r="F21" s="4">
        <v>88</v>
      </c>
      <c r="G21" s="4">
        <v>78</v>
      </c>
      <c r="H21" s="4">
        <f t="shared" si="0"/>
        <v>244</v>
      </c>
    </row>
    <row r="22" spans="1:8" ht="18" customHeight="1">
      <c r="A22" s="3" t="s">
        <v>129</v>
      </c>
      <c r="B22" s="3">
        <v>3</v>
      </c>
      <c r="C22" s="3" t="s">
        <v>311</v>
      </c>
      <c r="D22" s="3" t="s">
        <v>130</v>
      </c>
      <c r="E22" s="4">
        <v>92</v>
      </c>
      <c r="F22" s="4">
        <v>78</v>
      </c>
      <c r="G22" s="4">
        <v>48</v>
      </c>
      <c r="H22" s="4">
        <f t="shared" si="0"/>
        <v>218</v>
      </c>
    </row>
    <row r="23" spans="1:8" ht="18" customHeight="1">
      <c r="A23" s="3" t="s">
        <v>120</v>
      </c>
      <c r="B23" s="3">
        <v>4</v>
      </c>
      <c r="C23" s="3" t="s">
        <v>312</v>
      </c>
      <c r="D23" s="3" t="s">
        <v>121</v>
      </c>
      <c r="E23" s="4">
        <v>68</v>
      </c>
      <c r="F23" s="4">
        <v>75</v>
      </c>
      <c r="G23" s="4">
        <v>78</v>
      </c>
      <c r="H23" s="4">
        <f t="shared" si="0"/>
        <v>221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4" sqref="L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4" max="14" width="11.5" customWidth="1"/>
  </cols>
  <sheetData>
    <row r="1" spans="1:14" ht="39">
      <c r="A1" s="57" t="s">
        <v>99</v>
      </c>
      <c r="B1" s="57"/>
      <c r="C1" s="57"/>
      <c r="D1" s="57"/>
      <c r="E1" s="57"/>
      <c r="F1" s="57"/>
      <c r="G1" s="57"/>
      <c r="H1" s="57"/>
    </row>
    <row r="3" spans="1:14" ht="18" customHeight="1">
      <c r="A3" s="2" t="s">
        <v>101</v>
      </c>
      <c r="B3" s="2" t="s">
        <v>102</v>
      </c>
      <c r="C3" s="2" t="s">
        <v>304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102</v>
      </c>
      <c r="K3" s="2" t="s">
        <v>304</v>
      </c>
      <c r="L3" s="2" t="s">
        <v>307</v>
      </c>
      <c r="M3" s="2" t="s">
        <v>308</v>
      </c>
      <c r="N3" s="2" t="s">
        <v>309</v>
      </c>
    </row>
    <row r="4" spans="1:14" ht="18" customHeight="1">
      <c r="A4" s="3" t="s">
        <v>75</v>
      </c>
      <c r="B4" s="3">
        <v>1</v>
      </c>
      <c r="C4" s="3" t="s">
        <v>310</v>
      </c>
      <c r="D4" s="3" t="s">
        <v>111</v>
      </c>
      <c r="E4" s="4">
        <v>85</v>
      </c>
      <c r="F4" s="4">
        <v>75</v>
      </c>
      <c r="G4" s="4">
        <v>86</v>
      </c>
      <c r="H4" s="4">
        <f>SUM(E4:G4)</f>
        <v>246</v>
      </c>
      <c r="J4" s="23">
        <v>1</v>
      </c>
      <c r="K4" s="23" t="s">
        <v>313</v>
      </c>
      <c r="L4" s="23"/>
      <c r="M4" s="23"/>
      <c r="N4" s="23"/>
    </row>
    <row r="5" spans="1:14" ht="18" customHeight="1">
      <c r="A5" s="3" t="s">
        <v>73</v>
      </c>
      <c r="B5" s="3">
        <v>1</v>
      </c>
      <c r="C5" s="3" t="s">
        <v>311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J5" s="23">
        <v>1</v>
      </c>
      <c r="K5" s="23" t="s">
        <v>311</v>
      </c>
      <c r="L5" s="23"/>
      <c r="M5" s="23"/>
      <c r="N5" s="23"/>
    </row>
    <row r="6" spans="1:14" ht="18" customHeight="1">
      <c r="A6" s="3" t="s">
        <v>73</v>
      </c>
      <c r="B6" s="3">
        <v>1</v>
      </c>
      <c r="C6" s="3" t="s">
        <v>312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J6" s="23">
        <v>2</v>
      </c>
      <c r="K6" s="23" t="s">
        <v>312</v>
      </c>
      <c r="L6" s="23"/>
      <c r="M6" s="23"/>
      <c r="N6" s="23"/>
    </row>
    <row r="7" spans="1:14" ht="18" customHeight="1">
      <c r="A7" s="3" t="s">
        <v>115</v>
      </c>
      <c r="B7" s="3">
        <v>3</v>
      </c>
      <c r="C7" s="3" t="s">
        <v>312</v>
      </c>
      <c r="D7" s="3" t="s">
        <v>116</v>
      </c>
      <c r="E7" s="4">
        <v>45</v>
      </c>
      <c r="F7" s="4">
        <v>78</v>
      </c>
      <c r="G7" s="4">
        <v>56</v>
      </c>
      <c r="H7" s="4">
        <f t="shared" si="0"/>
        <v>179</v>
      </c>
      <c r="J7" s="23">
        <v>2</v>
      </c>
      <c r="K7" s="23" t="s">
        <v>311</v>
      </c>
      <c r="L7" s="23"/>
      <c r="M7" s="23"/>
      <c r="N7" s="23"/>
    </row>
    <row r="8" spans="1:14" ht="18" customHeight="1">
      <c r="A8" s="3" t="s">
        <v>115</v>
      </c>
      <c r="B8" s="3">
        <v>1</v>
      </c>
      <c r="C8" s="3" t="s">
        <v>312</v>
      </c>
      <c r="D8" s="3" t="s">
        <v>117</v>
      </c>
      <c r="E8" s="4">
        <v>86</v>
      </c>
      <c r="F8" s="4">
        <v>87</v>
      </c>
      <c r="G8" s="4">
        <v>86</v>
      </c>
      <c r="H8" s="4">
        <f t="shared" si="0"/>
        <v>259</v>
      </c>
      <c r="J8" s="23">
        <v>3</v>
      </c>
      <c r="K8" s="23" t="s">
        <v>312</v>
      </c>
      <c r="L8" s="23"/>
      <c r="M8" s="23"/>
      <c r="N8" s="23"/>
    </row>
    <row r="9" spans="1:14" ht="18" customHeight="1">
      <c r="A9" s="3" t="s">
        <v>115</v>
      </c>
      <c r="B9" s="3">
        <v>1</v>
      </c>
      <c r="C9" s="3" t="s">
        <v>311</v>
      </c>
      <c r="D9" s="3" t="s">
        <v>118</v>
      </c>
      <c r="E9" s="4">
        <v>100</v>
      </c>
      <c r="F9" s="4">
        <v>92</v>
      </c>
      <c r="G9" s="4">
        <v>96</v>
      </c>
      <c r="H9" s="4">
        <f t="shared" si="0"/>
        <v>288</v>
      </c>
      <c r="J9" s="23">
        <v>3</v>
      </c>
      <c r="K9" s="23" t="s">
        <v>311</v>
      </c>
      <c r="L9" s="23"/>
      <c r="M9" s="23"/>
      <c r="N9" s="23"/>
    </row>
    <row r="10" spans="1:14" ht="18" customHeight="1">
      <c r="A10" s="3" t="s">
        <v>115</v>
      </c>
      <c r="B10" s="3">
        <v>1</v>
      </c>
      <c r="C10" s="3" t="s">
        <v>312</v>
      </c>
      <c r="D10" s="3" t="s">
        <v>119</v>
      </c>
      <c r="E10" s="4">
        <v>87</v>
      </c>
      <c r="F10" s="4">
        <v>95</v>
      </c>
      <c r="G10" s="4">
        <v>92</v>
      </c>
      <c r="H10" s="4">
        <f t="shared" si="0"/>
        <v>274</v>
      </c>
      <c r="J10" s="23">
        <v>4</v>
      </c>
      <c r="K10" s="23" t="s">
        <v>312</v>
      </c>
      <c r="L10" s="23"/>
      <c r="M10" s="23"/>
      <c r="N10" s="23"/>
    </row>
    <row r="11" spans="1:14" ht="18" customHeight="1">
      <c r="A11" s="3" t="s">
        <v>120</v>
      </c>
      <c r="B11" s="3">
        <v>4</v>
      </c>
      <c r="C11" s="3" t="s">
        <v>312</v>
      </c>
      <c r="D11" s="3" t="s">
        <v>121</v>
      </c>
      <c r="E11" s="4">
        <v>68</v>
      </c>
      <c r="F11" s="4">
        <v>75</v>
      </c>
      <c r="G11" s="4">
        <v>78</v>
      </c>
      <c r="H11" s="4">
        <f t="shared" si="0"/>
        <v>221</v>
      </c>
      <c r="J11" s="23">
        <v>4</v>
      </c>
      <c r="K11" s="23" t="s">
        <v>311</v>
      </c>
      <c r="L11" s="23"/>
      <c r="M11" s="23"/>
      <c r="N11" s="23"/>
    </row>
    <row r="12" spans="1:14" ht="18" customHeight="1">
      <c r="A12" s="3" t="s">
        <v>120</v>
      </c>
      <c r="B12" s="3">
        <v>2</v>
      </c>
      <c r="C12" s="3" t="s">
        <v>311</v>
      </c>
      <c r="D12" s="3" t="s">
        <v>122</v>
      </c>
      <c r="E12" s="4">
        <v>99</v>
      </c>
      <c r="F12" s="4">
        <v>86</v>
      </c>
      <c r="G12" s="4">
        <v>86</v>
      </c>
      <c r="H12" s="4">
        <f t="shared" si="0"/>
        <v>271</v>
      </c>
    </row>
    <row r="13" spans="1:14" ht="18" customHeight="1">
      <c r="A13" s="3" t="s">
        <v>120</v>
      </c>
      <c r="B13" s="3">
        <v>2</v>
      </c>
      <c r="C13" s="3" t="s">
        <v>311</v>
      </c>
      <c r="D13" s="3" t="s">
        <v>123</v>
      </c>
      <c r="E13" s="4">
        <v>100</v>
      </c>
      <c r="F13" s="4">
        <v>95</v>
      </c>
      <c r="G13" s="4">
        <v>98</v>
      </c>
      <c r="H13" s="4">
        <f t="shared" si="0"/>
        <v>293</v>
      </c>
    </row>
    <row r="14" spans="1:14" ht="18" customHeight="1">
      <c r="A14" s="3" t="s">
        <v>120</v>
      </c>
      <c r="B14" s="3">
        <v>2</v>
      </c>
      <c r="C14" s="3" t="s">
        <v>312</v>
      </c>
      <c r="D14" s="3" t="s">
        <v>124</v>
      </c>
      <c r="E14" s="4">
        <v>64</v>
      </c>
      <c r="F14" s="4">
        <v>52</v>
      </c>
      <c r="G14" s="4">
        <v>45</v>
      </c>
      <c r="H14" s="4">
        <f t="shared" si="0"/>
        <v>161</v>
      </c>
    </row>
    <row r="15" spans="1:14" ht="18" customHeight="1">
      <c r="A15" s="3" t="s">
        <v>125</v>
      </c>
      <c r="B15" s="3">
        <v>3</v>
      </c>
      <c r="C15" s="3" t="s">
        <v>311</v>
      </c>
      <c r="D15" s="3" t="s">
        <v>126</v>
      </c>
      <c r="E15" s="4">
        <v>78</v>
      </c>
      <c r="F15" s="4">
        <v>88</v>
      </c>
      <c r="G15" s="4">
        <v>78</v>
      </c>
      <c r="H15" s="4">
        <f t="shared" si="0"/>
        <v>244</v>
      </c>
    </row>
    <row r="16" spans="1:14" ht="18" customHeight="1">
      <c r="A16" s="3" t="s">
        <v>125</v>
      </c>
      <c r="B16" s="3">
        <v>2</v>
      </c>
      <c r="C16" s="3" t="s">
        <v>311</v>
      </c>
      <c r="D16" s="3" t="s">
        <v>127</v>
      </c>
      <c r="E16" s="4">
        <v>75</v>
      </c>
      <c r="F16" s="4">
        <v>83</v>
      </c>
      <c r="G16" s="4">
        <v>78</v>
      </c>
      <c r="H16" s="4">
        <f t="shared" si="0"/>
        <v>236</v>
      </c>
    </row>
    <row r="17" spans="1:8" ht="18" customHeight="1">
      <c r="A17" s="3" t="s">
        <v>125</v>
      </c>
      <c r="B17" s="3">
        <v>1</v>
      </c>
      <c r="C17" s="3" t="s">
        <v>311</v>
      </c>
      <c r="D17" s="3" t="s">
        <v>128</v>
      </c>
      <c r="E17" s="4">
        <v>48</v>
      </c>
      <c r="F17" s="4">
        <v>95</v>
      </c>
      <c r="G17" s="4">
        <v>36</v>
      </c>
      <c r="H17" s="4">
        <f t="shared" si="0"/>
        <v>179</v>
      </c>
    </row>
    <row r="18" spans="1:8" ht="18" customHeight="1">
      <c r="A18" s="3" t="s">
        <v>129</v>
      </c>
      <c r="B18" s="3">
        <v>3</v>
      </c>
      <c r="C18" s="3" t="s">
        <v>311</v>
      </c>
      <c r="D18" s="3" t="s">
        <v>130</v>
      </c>
      <c r="E18" s="4">
        <v>92</v>
      </c>
      <c r="F18" s="4">
        <v>78</v>
      </c>
      <c r="G18" s="4">
        <v>48</v>
      </c>
      <c r="H18" s="4">
        <f t="shared" si="0"/>
        <v>218</v>
      </c>
    </row>
    <row r="19" spans="1:8" ht="18" customHeight="1">
      <c r="A19" s="3" t="s">
        <v>129</v>
      </c>
      <c r="B19" s="3">
        <v>1</v>
      </c>
      <c r="C19" s="3" t="s">
        <v>311</v>
      </c>
      <c r="D19" s="3" t="s">
        <v>131</v>
      </c>
      <c r="E19" s="4">
        <v>95</v>
      </c>
      <c r="F19" s="4">
        <v>96</v>
      </c>
      <c r="G19" s="4">
        <v>68</v>
      </c>
      <c r="H19" s="4">
        <f t="shared" si="0"/>
        <v>259</v>
      </c>
    </row>
    <row r="20" spans="1:8" ht="18" customHeight="1">
      <c r="A20" s="3" t="s">
        <v>129</v>
      </c>
      <c r="B20" s="3">
        <v>1</v>
      </c>
      <c r="C20" s="3" t="s">
        <v>311</v>
      </c>
      <c r="D20" s="3" t="s">
        <v>132</v>
      </c>
      <c r="E20" s="4">
        <v>78</v>
      </c>
      <c r="F20" s="4">
        <v>54</v>
      </c>
      <c r="G20" s="4">
        <v>56</v>
      </c>
      <c r="H20" s="4">
        <f t="shared" si="0"/>
        <v>188</v>
      </c>
    </row>
    <row r="21" spans="1:8" ht="18" customHeight="1">
      <c r="A21" s="3" t="s">
        <v>133</v>
      </c>
      <c r="B21" s="3">
        <v>1</v>
      </c>
      <c r="C21" s="3" t="s">
        <v>311</v>
      </c>
      <c r="D21" s="3" t="s">
        <v>134</v>
      </c>
      <c r="E21" s="4">
        <v>65</v>
      </c>
      <c r="F21" s="4">
        <v>97</v>
      </c>
      <c r="G21" s="4">
        <v>89</v>
      </c>
      <c r="H21" s="4">
        <f t="shared" si="0"/>
        <v>251</v>
      </c>
    </row>
    <row r="22" spans="1:8" ht="18" customHeight="1">
      <c r="A22" s="3" t="s">
        <v>133</v>
      </c>
      <c r="B22" s="3">
        <v>1</v>
      </c>
      <c r="C22" s="3" t="s">
        <v>312</v>
      </c>
      <c r="D22" s="3" t="s">
        <v>135</v>
      </c>
      <c r="E22" s="4">
        <v>92</v>
      </c>
      <c r="F22" s="4">
        <v>98</v>
      </c>
      <c r="G22" s="4">
        <v>99</v>
      </c>
      <c r="H22" s="4">
        <f t="shared" si="0"/>
        <v>289</v>
      </c>
    </row>
    <row r="23" spans="1:8" ht="18" customHeight="1">
      <c r="A23" s="3" t="s">
        <v>133</v>
      </c>
      <c r="B23" s="3">
        <v>1</v>
      </c>
      <c r="C23" s="3" t="s">
        <v>312</v>
      </c>
      <c r="D23" s="3" t="s">
        <v>136</v>
      </c>
      <c r="E23" s="4">
        <v>56</v>
      </c>
      <c r="F23" s="4">
        <v>48</v>
      </c>
      <c r="G23" s="4">
        <v>78</v>
      </c>
      <c r="H23" s="4">
        <f t="shared" si="0"/>
        <v>182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C8" sqref="C8:D8"/>
    </sheetView>
  </sheetViews>
  <sheetFormatPr defaultRowHeight="16.5"/>
  <cols>
    <col min="1" max="1" width="3.25" customWidth="1"/>
    <col min="2" max="2" width="15" customWidth="1"/>
    <col min="3" max="3" width="11.5" bestFit="1" customWidth="1"/>
    <col min="4" max="4" width="10" customWidth="1"/>
    <col min="5" max="5" width="11.5" bestFit="1" customWidth="1"/>
    <col min="6" max="6" width="10" customWidth="1"/>
    <col min="7" max="7" width="11.5" bestFit="1" customWidth="1"/>
    <col min="8" max="8" width="10" customWidth="1"/>
    <col min="9" max="9" width="11.5" bestFit="1" customWidth="1"/>
    <col min="10" max="10" width="10" customWidth="1"/>
    <col min="11" max="11" width="11.5" bestFit="1" customWidth="1"/>
    <col min="12" max="12" width="10" customWidth="1"/>
  </cols>
  <sheetData>
    <row r="1" spans="2:12" ht="31.5">
      <c r="B1" s="70" t="s">
        <v>314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2" ht="5.25" customHeight="1"/>
    <row r="3" spans="2:12" ht="15" customHeight="1">
      <c r="B3" s="16" t="s">
        <v>315</v>
      </c>
      <c r="C3" s="66" t="s">
        <v>316</v>
      </c>
      <c r="D3" s="67"/>
      <c r="E3" s="66" t="s">
        <v>317</v>
      </c>
      <c r="F3" s="67"/>
      <c r="G3" s="66" t="s">
        <v>318</v>
      </c>
      <c r="H3" s="67"/>
      <c r="I3" s="66" t="s">
        <v>319</v>
      </c>
      <c r="J3" s="67"/>
      <c r="K3" s="66" t="s">
        <v>320</v>
      </c>
      <c r="L3" s="67"/>
    </row>
    <row r="4" spans="2:12" ht="15" customHeight="1">
      <c r="B4" s="16" t="s">
        <v>321</v>
      </c>
      <c r="C4" s="66" t="s">
        <v>322</v>
      </c>
      <c r="D4" s="67"/>
      <c r="E4" s="66" t="s">
        <v>323</v>
      </c>
      <c r="F4" s="67"/>
      <c r="G4" s="66" t="s">
        <v>324</v>
      </c>
      <c r="H4" s="67"/>
      <c r="I4" s="66" t="s">
        <v>325</v>
      </c>
      <c r="J4" s="67"/>
      <c r="K4" s="66" t="s">
        <v>326</v>
      </c>
      <c r="L4" s="67"/>
    </row>
    <row r="5" spans="2:12" ht="15" customHeight="1">
      <c r="B5" s="16" t="s">
        <v>327</v>
      </c>
      <c r="C5" s="68">
        <v>6.6000000000000003E-2</v>
      </c>
      <c r="D5" s="69"/>
      <c r="E5" s="68">
        <v>6.6000000000000003E-2</v>
      </c>
      <c r="F5" s="69"/>
      <c r="G5" s="68">
        <v>6.5000000000000002E-2</v>
      </c>
      <c r="H5" s="69"/>
      <c r="I5" s="68">
        <v>6.3500000000000001E-2</v>
      </c>
      <c r="J5" s="69"/>
      <c r="K5" s="68">
        <v>6.3E-2</v>
      </c>
      <c r="L5" s="69"/>
    </row>
    <row r="6" spans="2:12" ht="15" customHeight="1">
      <c r="B6" s="16" t="s">
        <v>328</v>
      </c>
      <c r="C6" s="63">
        <v>1</v>
      </c>
      <c r="D6" s="62"/>
      <c r="E6" s="63">
        <v>2</v>
      </c>
      <c r="F6" s="62"/>
      <c r="G6" s="63">
        <v>1</v>
      </c>
      <c r="H6" s="62"/>
      <c r="I6" s="63">
        <v>2</v>
      </c>
      <c r="J6" s="62"/>
      <c r="K6" s="63">
        <v>2</v>
      </c>
      <c r="L6" s="62"/>
    </row>
    <row r="7" spans="2:12" ht="15" customHeight="1">
      <c r="B7" s="16" t="s">
        <v>329</v>
      </c>
      <c r="C7" s="64">
        <v>5000000</v>
      </c>
      <c r="D7" s="65"/>
      <c r="E7" s="64">
        <v>7000000</v>
      </c>
      <c r="F7" s="65"/>
      <c r="G7" s="64">
        <v>7000000</v>
      </c>
      <c r="H7" s="65"/>
      <c r="I7" s="64">
        <v>8000000</v>
      </c>
      <c r="J7" s="65"/>
      <c r="K7" s="64">
        <v>10000000</v>
      </c>
      <c r="L7" s="65"/>
    </row>
    <row r="8" spans="2:12" ht="15" customHeight="1">
      <c r="B8" s="16" t="s">
        <v>330</v>
      </c>
      <c r="C8" s="61"/>
      <c r="D8" s="62"/>
      <c r="E8" s="61"/>
      <c r="F8" s="62"/>
      <c r="G8" s="61"/>
      <c r="H8" s="62"/>
      <c r="I8" s="61"/>
      <c r="J8" s="62"/>
      <c r="K8" s="61"/>
      <c r="L8" s="62"/>
    </row>
    <row r="9" spans="2:12" ht="6.75" customHeight="1"/>
    <row r="10" spans="2:12">
      <c r="B10" s="24" t="s">
        <v>331</v>
      </c>
      <c r="C10" s="24" t="s">
        <v>332</v>
      </c>
      <c r="D10" s="24" t="s">
        <v>333</v>
      </c>
      <c r="E10" s="24" t="s">
        <v>332</v>
      </c>
      <c r="F10" s="24" t="s">
        <v>333</v>
      </c>
      <c r="G10" s="24" t="s">
        <v>332</v>
      </c>
      <c r="H10" s="24" t="s">
        <v>333</v>
      </c>
      <c r="I10" s="24" t="s">
        <v>332</v>
      </c>
      <c r="J10" s="24" t="s">
        <v>333</v>
      </c>
      <c r="K10" s="24" t="s">
        <v>332</v>
      </c>
      <c r="L10" s="24" t="s">
        <v>333</v>
      </c>
    </row>
    <row r="11" spans="2:12">
      <c r="B11" s="25">
        <v>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2:12">
      <c r="B12" s="25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2:12">
      <c r="B13" s="25">
        <v>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2:12">
      <c r="B14" s="25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2:12">
      <c r="B15" s="25">
        <v>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>
      <c r="B16" s="25">
        <v>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2:12">
      <c r="B17" s="25">
        <v>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2:12">
      <c r="B18" s="25">
        <v>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2:12">
      <c r="B19" s="25">
        <v>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2:12">
      <c r="B20" s="25">
        <v>10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2:12">
      <c r="B21" s="25">
        <v>11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2:12">
      <c r="B22" s="25">
        <v>12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2:12">
      <c r="B23" s="25">
        <v>13</v>
      </c>
      <c r="C23" s="27"/>
      <c r="D23" s="27"/>
      <c r="E23" s="26"/>
      <c r="F23" s="26"/>
      <c r="G23" s="27"/>
      <c r="H23" s="27"/>
      <c r="I23" s="26"/>
      <c r="J23" s="26"/>
      <c r="K23" s="26"/>
      <c r="L23" s="26"/>
    </row>
    <row r="24" spans="2:12">
      <c r="B24" s="25">
        <v>14</v>
      </c>
      <c r="C24" s="27"/>
      <c r="D24" s="27"/>
      <c r="E24" s="26"/>
      <c r="F24" s="26"/>
      <c r="G24" s="27"/>
      <c r="H24" s="27"/>
      <c r="I24" s="26"/>
      <c r="J24" s="26"/>
      <c r="K24" s="26"/>
      <c r="L24" s="26"/>
    </row>
    <row r="25" spans="2:12">
      <c r="B25" s="25">
        <v>15</v>
      </c>
      <c r="C25" s="27"/>
      <c r="D25" s="27"/>
      <c r="E25" s="26"/>
      <c r="F25" s="26"/>
      <c r="G25" s="27"/>
      <c r="H25" s="27"/>
      <c r="I25" s="26"/>
      <c r="J25" s="26"/>
      <c r="K25" s="26"/>
      <c r="L25" s="26"/>
    </row>
    <row r="26" spans="2:12">
      <c r="B26" s="25">
        <v>16</v>
      </c>
      <c r="C26" s="27"/>
      <c r="D26" s="27"/>
      <c r="E26" s="26"/>
      <c r="F26" s="26"/>
      <c r="G26" s="27"/>
      <c r="H26" s="27"/>
      <c r="I26" s="26"/>
      <c r="J26" s="26"/>
      <c r="K26" s="26"/>
      <c r="L26" s="26"/>
    </row>
    <row r="27" spans="2:12">
      <c r="B27" s="25">
        <v>17</v>
      </c>
      <c r="C27" s="27"/>
      <c r="D27" s="27"/>
      <c r="E27" s="26"/>
      <c r="F27" s="26"/>
      <c r="G27" s="27"/>
      <c r="H27" s="27"/>
      <c r="I27" s="26"/>
      <c r="J27" s="26"/>
      <c r="K27" s="26"/>
      <c r="L27" s="26"/>
    </row>
    <row r="28" spans="2:12">
      <c r="B28" s="25">
        <v>18</v>
      </c>
      <c r="C28" s="27"/>
      <c r="D28" s="27"/>
      <c r="E28" s="26"/>
      <c r="F28" s="26"/>
      <c r="G28" s="27"/>
      <c r="H28" s="27"/>
      <c r="I28" s="26"/>
      <c r="J28" s="26"/>
      <c r="K28" s="26"/>
      <c r="L28" s="26"/>
    </row>
    <row r="29" spans="2:12">
      <c r="B29" s="25">
        <v>19</v>
      </c>
      <c r="C29" s="27"/>
      <c r="D29" s="27"/>
      <c r="E29" s="26"/>
      <c r="F29" s="26"/>
      <c r="G29" s="27"/>
      <c r="H29" s="27"/>
      <c r="I29" s="26"/>
      <c r="J29" s="26"/>
      <c r="K29" s="26"/>
      <c r="L29" s="26"/>
    </row>
    <row r="30" spans="2:12">
      <c r="B30" s="25">
        <v>20</v>
      </c>
      <c r="C30" s="27"/>
      <c r="D30" s="27"/>
      <c r="E30" s="26"/>
      <c r="F30" s="26"/>
      <c r="G30" s="27"/>
      <c r="H30" s="27"/>
      <c r="I30" s="26"/>
      <c r="J30" s="26"/>
      <c r="K30" s="26"/>
      <c r="L30" s="26"/>
    </row>
    <row r="31" spans="2:12">
      <c r="B31" s="25">
        <v>21</v>
      </c>
      <c r="C31" s="27"/>
      <c r="D31" s="27"/>
      <c r="E31" s="26"/>
      <c r="F31" s="26"/>
      <c r="G31" s="27"/>
      <c r="H31" s="27"/>
      <c r="I31" s="26"/>
      <c r="J31" s="26"/>
      <c r="K31" s="26"/>
      <c r="L31" s="26"/>
    </row>
    <row r="32" spans="2:12">
      <c r="B32" s="25">
        <v>22</v>
      </c>
      <c r="C32" s="27"/>
      <c r="D32" s="27"/>
      <c r="E32" s="26"/>
      <c r="F32" s="26"/>
      <c r="G32" s="27"/>
      <c r="H32" s="27"/>
      <c r="I32" s="26"/>
      <c r="J32" s="26"/>
      <c r="K32" s="26"/>
      <c r="L32" s="26"/>
    </row>
    <row r="33" spans="2:12">
      <c r="B33" s="25">
        <v>23</v>
      </c>
      <c r="C33" s="27"/>
      <c r="D33" s="27"/>
      <c r="E33" s="26"/>
      <c r="F33" s="26"/>
      <c r="G33" s="27"/>
      <c r="H33" s="27"/>
      <c r="I33" s="26"/>
      <c r="J33" s="26"/>
      <c r="K33" s="26"/>
      <c r="L33" s="26"/>
    </row>
    <row r="34" spans="2:12">
      <c r="B34" s="25">
        <v>24</v>
      </c>
      <c r="C34" s="27"/>
      <c r="D34" s="27"/>
      <c r="E34" s="26"/>
      <c r="F34" s="26"/>
      <c r="G34" s="27"/>
      <c r="H34" s="27"/>
      <c r="I34" s="26"/>
      <c r="J34" s="26"/>
      <c r="K34" s="26"/>
      <c r="L34" s="26"/>
    </row>
    <row r="35" spans="2:12" ht="9" customHeight="1"/>
  </sheetData>
  <mergeCells count="31">
    <mergeCell ref="B1:L1"/>
    <mergeCell ref="C3:D3"/>
    <mergeCell ref="E3:F3"/>
    <mergeCell ref="G3:H3"/>
    <mergeCell ref="I3:J3"/>
    <mergeCell ref="K3:L3"/>
    <mergeCell ref="C5:D5"/>
    <mergeCell ref="E5:F5"/>
    <mergeCell ref="G5:H5"/>
    <mergeCell ref="I5:J5"/>
    <mergeCell ref="K5:L5"/>
    <mergeCell ref="C4:D4"/>
    <mergeCell ref="E4:F4"/>
    <mergeCell ref="G4:H4"/>
    <mergeCell ref="I4:J4"/>
    <mergeCell ref="K4:L4"/>
    <mergeCell ref="C7:D7"/>
    <mergeCell ref="E7:F7"/>
    <mergeCell ref="G7:H7"/>
    <mergeCell ref="I7:J7"/>
    <mergeCell ref="K7:L7"/>
    <mergeCell ref="C6:D6"/>
    <mergeCell ref="E6:F6"/>
    <mergeCell ref="G6:H6"/>
    <mergeCell ref="I6:J6"/>
    <mergeCell ref="K6:L6"/>
    <mergeCell ref="C8:D8"/>
    <mergeCell ref="E8:F8"/>
    <mergeCell ref="G8:H8"/>
    <mergeCell ref="I8:J8"/>
    <mergeCell ref="K8:L8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C1" workbookViewId="0">
      <selection activeCell="J5" sqref="J5"/>
    </sheetView>
  </sheetViews>
  <sheetFormatPr defaultRowHeight="16.5"/>
  <cols>
    <col min="1" max="1" width="10.125" bestFit="1" customWidth="1"/>
    <col min="2" max="2" width="11.625" bestFit="1" customWidth="1"/>
    <col min="3" max="3" width="11.625" customWidth="1"/>
    <col min="4" max="5" width="8" customWidth="1"/>
    <col min="6" max="6" width="8.625" customWidth="1"/>
    <col min="8" max="9" width="13.25" bestFit="1" customWidth="1"/>
    <col min="10" max="12" width="8.5" customWidth="1"/>
    <col min="13" max="13" width="2.375" customWidth="1"/>
  </cols>
  <sheetData>
    <row r="1" spans="1:12" ht="39">
      <c r="A1" s="56" t="s">
        <v>334</v>
      </c>
      <c r="B1" s="57"/>
      <c r="C1" s="57"/>
      <c r="D1" s="57"/>
      <c r="E1" s="57"/>
      <c r="F1" s="57"/>
      <c r="G1" s="57"/>
      <c r="H1" s="57"/>
      <c r="I1" s="57"/>
      <c r="J1" s="28"/>
      <c r="K1" s="28"/>
      <c r="L1" s="28"/>
    </row>
    <row r="2" spans="1:12">
      <c r="B2" s="29"/>
      <c r="C2" s="30"/>
      <c r="J2" t="s">
        <v>335</v>
      </c>
      <c r="K2" s="75">
        <f ca="1">TODAY()</f>
        <v>42465</v>
      </c>
      <c r="L2" s="76"/>
    </row>
    <row r="3" spans="1:12" ht="18" customHeight="1">
      <c r="A3" s="77" t="s">
        <v>336</v>
      </c>
      <c r="B3" s="72" t="s">
        <v>337</v>
      </c>
      <c r="C3" s="72" t="s">
        <v>338</v>
      </c>
      <c r="D3" s="72" t="s">
        <v>339</v>
      </c>
      <c r="E3" s="72" t="s">
        <v>340</v>
      </c>
      <c r="F3" s="72" t="s">
        <v>341</v>
      </c>
      <c r="G3" s="72" t="s">
        <v>342</v>
      </c>
      <c r="H3" s="72" t="s">
        <v>343</v>
      </c>
      <c r="I3" s="72" t="s">
        <v>344</v>
      </c>
      <c r="J3" s="74" t="s">
        <v>345</v>
      </c>
      <c r="K3" s="74"/>
      <c r="L3" s="74"/>
    </row>
    <row r="4" spans="1:12" ht="18" customHeight="1">
      <c r="A4" s="78"/>
      <c r="B4" s="73"/>
      <c r="C4" s="73"/>
      <c r="D4" s="73"/>
      <c r="E4" s="73"/>
      <c r="F4" s="73"/>
      <c r="G4" s="73"/>
      <c r="H4" s="73"/>
      <c r="I4" s="73"/>
      <c r="J4" s="2" t="s">
        <v>346</v>
      </c>
      <c r="K4" s="2" t="s">
        <v>347</v>
      </c>
      <c r="L4" s="2" t="s">
        <v>348</v>
      </c>
    </row>
    <row r="5" spans="1:12" ht="18" customHeight="1">
      <c r="A5" s="3" t="s">
        <v>349</v>
      </c>
      <c r="B5" s="3" t="s">
        <v>350</v>
      </c>
      <c r="C5" s="31">
        <v>41133</v>
      </c>
      <c r="D5" s="3" t="s">
        <v>351</v>
      </c>
      <c r="E5" s="3" t="s">
        <v>352</v>
      </c>
      <c r="F5" s="3" t="str">
        <f t="shared" ref="F5:F23" si="0">IF(MID(A5,5,1)="A","공채",IF(MID(A5,5,1)="B","특채","수시"))</f>
        <v>특채</v>
      </c>
      <c r="G5" s="32">
        <v>7</v>
      </c>
      <c r="H5" s="32">
        <v>8360</v>
      </c>
      <c r="I5" s="32">
        <v>2350</v>
      </c>
      <c r="J5" s="32"/>
      <c r="K5" s="32"/>
      <c r="L5" s="32"/>
    </row>
    <row r="6" spans="1:12" ht="18" customHeight="1">
      <c r="A6" s="3" t="s">
        <v>353</v>
      </c>
      <c r="B6" s="3" t="s">
        <v>354</v>
      </c>
      <c r="C6" s="31">
        <v>40929</v>
      </c>
      <c r="D6" s="3" t="s">
        <v>355</v>
      </c>
      <c r="E6" s="3" t="s">
        <v>135</v>
      </c>
      <c r="F6" s="3" t="str">
        <f t="shared" si="0"/>
        <v>공채</v>
      </c>
      <c r="G6" s="32">
        <v>4</v>
      </c>
      <c r="H6" s="32">
        <v>7250</v>
      </c>
      <c r="I6" s="32">
        <v>1230</v>
      </c>
      <c r="J6" s="32"/>
      <c r="K6" s="32"/>
      <c r="L6" s="32"/>
    </row>
    <row r="7" spans="1:12" ht="18" customHeight="1">
      <c r="A7" s="3" t="s">
        <v>356</v>
      </c>
      <c r="B7" s="3" t="s">
        <v>357</v>
      </c>
      <c r="C7" s="31">
        <v>40919</v>
      </c>
      <c r="D7" s="3" t="s">
        <v>358</v>
      </c>
      <c r="E7" s="3" t="s">
        <v>359</v>
      </c>
      <c r="F7" s="3" t="str">
        <f t="shared" si="0"/>
        <v>공채</v>
      </c>
      <c r="G7" s="32">
        <v>3</v>
      </c>
      <c r="H7" s="32">
        <v>6350</v>
      </c>
      <c r="I7" s="32">
        <v>654</v>
      </c>
      <c r="J7" s="32"/>
      <c r="K7" s="32"/>
      <c r="L7" s="32"/>
    </row>
    <row r="8" spans="1:12" ht="18" customHeight="1">
      <c r="A8" s="3" t="s">
        <v>360</v>
      </c>
      <c r="B8" s="3" t="s">
        <v>361</v>
      </c>
      <c r="C8" s="31">
        <v>40596</v>
      </c>
      <c r="D8" s="3" t="s">
        <v>362</v>
      </c>
      <c r="E8" s="3" t="s">
        <v>363</v>
      </c>
      <c r="F8" s="3" t="str">
        <f t="shared" si="0"/>
        <v>수시</v>
      </c>
      <c r="G8" s="32">
        <v>1</v>
      </c>
      <c r="H8" s="32">
        <v>560</v>
      </c>
      <c r="I8" s="32">
        <v>230</v>
      </c>
      <c r="J8" s="32"/>
      <c r="K8" s="32"/>
      <c r="L8" s="32"/>
    </row>
    <row r="9" spans="1:12" ht="18" customHeight="1">
      <c r="A9" s="3" t="s">
        <v>364</v>
      </c>
      <c r="B9" s="3" t="s">
        <v>365</v>
      </c>
      <c r="C9" s="31">
        <v>40566</v>
      </c>
      <c r="D9" s="3" t="s">
        <v>362</v>
      </c>
      <c r="E9" s="3" t="s">
        <v>366</v>
      </c>
      <c r="F9" s="3" t="str">
        <f t="shared" si="0"/>
        <v>특채</v>
      </c>
      <c r="G9" s="32">
        <v>2</v>
      </c>
      <c r="H9" s="32">
        <v>3640</v>
      </c>
      <c r="I9" s="32">
        <v>540</v>
      </c>
      <c r="J9" s="32"/>
      <c r="K9" s="32"/>
      <c r="L9" s="32"/>
    </row>
    <row r="10" spans="1:12" ht="18" customHeight="1">
      <c r="A10" s="3" t="s">
        <v>367</v>
      </c>
      <c r="B10" s="3" t="s">
        <v>368</v>
      </c>
      <c r="C10" s="31">
        <v>40588</v>
      </c>
      <c r="D10" s="3" t="s">
        <v>369</v>
      </c>
      <c r="E10" s="3" t="s">
        <v>370</v>
      </c>
      <c r="F10" s="3" t="str">
        <f t="shared" si="0"/>
        <v>공채</v>
      </c>
      <c r="G10" s="32">
        <v>0</v>
      </c>
      <c r="H10" s="32">
        <v>0</v>
      </c>
      <c r="I10" s="32">
        <v>0</v>
      </c>
      <c r="J10" s="32"/>
      <c r="K10" s="32"/>
      <c r="L10" s="32"/>
    </row>
    <row r="11" spans="1:12" ht="18" customHeight="1">
      <c r="A11" s="3" t="s">
        <v>371</v>
      </c>
      <c r="B11" s="3" t="s">
        <v>372</v>
      </c>
      <c r="C11" s="31">
        <v>40585</v>
      </c>
      <c r="D11" s="3" t="s">
        <v>358</v>
      </c>
      <c r="E11" s="3" t="s">
        <v>373</v>
      </c>
      <c r="F11" s="3" t="str">
        <f t="shared" si="0"/>
        <v>공채</v>
      </c>
      <c r="G11" s="32">
        <v>2</v>
      </c>
      <c r="H11" s="32">
        <v>5630</v>
      </c>
      <c r="I11" s="32">
        <v>2341</v>
      </c>
      <c r="J11" s="32"/>
      <c r="K11" s="32"/>
      <c r="L11" s="32"/>
    </row>
    <row r="12" spans="1:12" ht="18" customHeight="1">
      <c r="A12" s="3" t="s">
        <v>374</v>
      </c>
      <c r="B12" s="3" t="s">
        <v>375</v>
      </c>
      <c r="C12" s="31">
        <v>40562</v>
      </c>
      <c r="D12" s="3" t="s">
        <v>369</v>
      </c>
      <c r="E12" s="3" t="s">
        <v>376</v>
      </c>
      <c r="F12" s="3" t="str">
        <f t="shared" si="0"/>
        <v>공채</v>
      </c>
      <c r="G12" s="32">
        <v>6</v>
      </c>
      <c r="H12" s="32">
        <v>9000</v>
      </c>
      <c r="I12" s="32">
        <v>7890</v>
      </c>
      <c r="J12" s="32"/>
      <c r="K12" s="32"/>
      <c r="L12" s="32"/>
    </row>
    <row r="13" spans="1:12" ht="18" customHeight="1">
      <c r="A13" s="3" t="s">
        <v>377</v>
      </c>
      <c r="B13" s="3" t="s">
        <v>372</v>
      </c>
      <c r="C13" s="31">
        <v>40212</v>
      </c>
      <c r="D13" s="3" t="s">
        <v>362</v>
      </c>
      <c r="E13" s="3" t="s">
        <v>378</v>
      </c>
      <c r="F13" s="3" t="str">
        <f t="shared" si="0"/>
        <v>수시</v>
      </c>
      <c r="G13" s="32">
        <v>4</v>
      </c>
      <c r="H13" s="32">
        <v>7800</v>
      </c>
      <c r="I13" s="32">
        <v>5462</v>
      </c>
      <c r="J13" s="32"/>
      <c r="K13" s="32"/>
      <c r="L13" s="32"/>
    </row>
    <row r="14" spans="1:12" ht="18" customHeight="1">
      <c r="A14" s="3" t="s">
        <v>379</v>
      </c>
      <c r="B14" s="3" t="s">
        <v>380</v>
      </c>
      <c r="C14" s="31">
        <v>40282</v>
      </c>
      <c r="D14" s="3" t="s">
        <v>369</v>
      </c>
      <c r="E14" s="3" t="s">
        <v>381</v>
      </c>
      <c r="F14" s="3" t="str">
        <f t="shared" si="0"/>
        <v>특채</v>
      </c>
      <c r="G14" s="32">
        <v>12</v>
      </c>
      <c r="H14" s="32">
        <v>9900</v>
      </c>
      <c r="I14" s="32">
        <v>13211</v>
      </c>
      <c r="J14" s="32"/>
      <c r="K14" s="32"/>
      <c r="L14" s="32"/>
    </row>
    <row r="15" spans="1:12" ht="18" customHeight="1">
      <c r="A15" s="3" t="s">
        <v>382</v>
      </c>
      <c r="B15" s="3" t="s">
        <v>383</v>
      </c>
      <c r="C15" s="31">
        <v>39865</v>
      </c>
      <c r="D15" s="3" t="s">
        <v>358</v>
      </c>
      <c r="E15" s="3" t="s">
        <v>384</v>
      </c>
      <c r="F15" s="3" t="str">
        <f t="shared" si="0"/>
        <v>특채</v>
      </c>
      <c r="G15" s="32">
        <v>6</v>
      </c>
      <c r="H15" s="32">
        <v>1850</v>
      </c>
      <c r="I15" s="32">
        <v>2321</v>
      </c>
      <c r="J15" s="32"/>
      <c r="K15" s="32"/>
      <c r="L15" s="32"/>
    </row>
    <row r="16" spans="1:12" ht="18" customHeight="1">
      <c r="A16" s="3" t="s">
        <v>385</v>
      </c>
      <c r="B16" s="3" t="s">
        <v>386</v>
      </c>
      <c r="C16" s="31">
        <v>39634</v>
      </c>
      <c r="D16" s="3" t="s">
        <v>369</v>
      </c>
      <c r="E16" s="3" t="s">
        <v>387</v>
      </c>
      <c r="F16" s="3" t="str">
        <f t="shared" si="0"/>
        <v>공채</v>
      </c>
      <c r="G16" s="32">
        <v>1</v>
      </c>
      <c r="H16" s="32">
        <v>0</v>
      </c>
      <c r="I16" s="32">
        <v>120</v>
      </c>
      <c r="J16" s="32"/>
      <c r="K16" s="32"/>
      <c r="L16" s="32"/>
    </row>
    <row r="17" spans="1:12" ht="18" customHeight="1">
      <c r="A17" s="3" t="s">
        <v>388</v>
      </c>
      <c r="B17" s="3" t="s">
        <v>389</v>
      </c>
      <c r="C17" s="31">
        <v>39459</v>
      </c>
      <c r="D17" s="3" t="s">
        <v>358</v>
      </c>
      <c r="E17" s="3" t="s">
        <v>390</v>
      </c>
      <c r="F17" s="3" t="str">
        <f t="shared" si="0"/>
        <v>공채</v>
      </c>
      <c r="G17" s="32">
        <v>3</v>
      </c>
      <c r="H17" s="32">
        <v>3360</v>
      </c>
      <c r="I17" s="32">
        <v>2123</v>
      </c>
      <c r="J17" s="32"/>
      <c r="K17" s="32"/>
      <c r="L17" s="32"/>
    </row>
    <row r="18" spans="1:12" ht="18" customHeight="1">
      <c r="A18" s="3" t="s">
        <v>391</v>
      </c>
      <c r="B18" s="3" t="s">
        <v>392</v>
      </c>
      <c r="C18" s="31">
        <v>39236</v>
      </c>
      <c r="D18" s="3" t="s">
        <v>369</v>
      </c>
      <c r="E18" s="3" t="s">
        <v>393</v>
      </c>
      <c r="F18" s="3" t="str">
        <f t="shared" si="0"/>
        <v>특채</v>
      </c>
      <c r="G18" s="32">
        <v>7</v>
      </c>
      <c r="H18" s="32">
        <v>5632</v>
      </c>
      <c r="I18" s="32">
        <v>7656</v>
      </c>
      <c r="J18" s="32"/>
      <c r="K18" s="32"/>
      <c r="L18" s="32"/>
    </row>
    <row r="19" spans="1:12" ht="18" customHeight="1">
      <c r="A19" s="3" t="s">
        <v>394</v>
      </c>
      <c r="B19" s="3" t="s">
        <v>395</v>
      </c>
      <c r="C19" s="31">
        <v>37767</v>
      </c>
      <c r="D19" s="3" t="s">
        <v>369</v>
      </c>
      <c r="E19" s="3" t="s">
        <v>396</v>
      </c>
      <c r="F19" s="3" t="str">
        <f t="shared" si="0"/>
        <v>특채</v>
      </c>
      <c r="G19" s="32">
        <v>5</v>
      </c>
      <c r="H19" s="32">
        <v>3000</v>
      </c>
      <c r="I19" s="32">
        <v>2345</v>
      </c>
      <c r="J19" s="32"/>
      <c r="K19" s="32"/>
      <c r="L19" s="32"/>
    </row>
    <row r="20" spans="1:12" ht="18" customHeight="1">
      <c r="A20" s="3" t="s">
        <v>397</v>
      </c>
      <c r="B20" s="3" t="s">
        <v>398</v>
      </c>
      <c r="C20" s="31">
        <v>37420</v>
      </c>
      <c r="D20" s="3" t="s">
        <v>369</v>
      </c>
      <c r="E20" s="3" t="s">
        <v>399</v>
      </c>
      <c r="F20" s="3" t="str">
        <f t="shared" si="0"/>
        <v>수시</v>
      </c>
      <c r="G20" s="32">
        <v>3</v>
      </c>
      <c r="H20" s="32">
        <v>1000</v>
      </c>
      <c r="I20" s="32">
        <v>1321</v>
      </c>
      <c r="J20" s="32"/>
      <c r="K20" s="32"/>
      <c r="L20" s="32"/>
    </row>
    <row r="21" spans="1:12" ht="18" customHeight="1">
      <c r="A21" s="3" t="s">
        <v>400</v>
      </c>
      <c r="B21" s="3" t="s">
        <v>401</v>
      </c>
      <c r="C21" s="31">
        <v>36732</v>
      </c>
      <c r="D21" s="3" t="s">
        <v>369</v>
      </c>
      <c r="E21" s="3" t="s">
        <v>402</v>
      </c>
      <c r="F21" s="3" t="str">
        <f t="shared" si="0"/>
        <v>수시</v>
      </c>
      <c r="G21" s="32">
        <v>2</v>
      </c>
      <c r="H21" s="32">
        <v>850</v>
      </c>
      <c r="I21" s="32">
        <v>180</v>
      </c>
      <c r="J21" s="32"/>
      <c r="K21" s="32"/>
      <c r="L21" s="32"/>
    </row>
    <row r="22" spans="1:12" ht="18" customHeight="1">
      <c r="A22" s="3" t="s">
        <v>403</v>
      </c>
      <c r="B22" s="3" t="s">
        <v>392</v>
      </c>
      <c r="C22" s="31">
        <v>36761</v>
      </c>
      <c r="D22" s="3" t="s">
        <v>369</v>
      </c>
      <c r="E22" s="3" t="s">
        <v>404</v>
      </c>
      <c r="F22" s="3" t="str">
        <f t="shared" si="0"/>
        <v>공채</v>
      </c>
      <c r="G22" s="32">
        <v>4</v>
      </c>
      <c r="H22" s="32">
        <v>2300</v>
      </c>
      <c r="I22" s="32">
        <v>3121</v>
      </c>
      <c r="J22" s="32"/>
      <c r="K22" s="32"/>
      <c r="L22" s="32"/>
    </row>
    <row r="23" spans="1:12" ht="18" customHeight="1">
      <c r="A23" s="3" t="s">
        <v>405</v>
      </c>
      <c r="B23" s="3" t="s">
        <v>383</v>
      </c>
      <c r="C23" s="31">
        <v>32274</v>
      </c>
      <c r="D23" s="3" t="s">
        <v>369</v>
      </c>
      <c r="E23" s="3" t="s">
        <v>406</v>
      </c>
      <c r="F23" s="3" t="str">
        <f t="shared" si="0"/>
        <v>공채</v>
      </c>
      <c r="G23" s="32">
        <v>3</v>
      </c>
      <c r="H23" s="32">
        <v>1000</v>
      </c>
      <c r="I23" s="32">
        <v>1230</v>
      </c>
      <c r="J23" s="32"/>
      <c r="K23" s="32"/>
      <c r="L23" s="32"/>
    </row>
  </sheetData>
  <mergeCells count="12">
    <mergeCell ref="I3:I4"/>
    <mergeCell ref="J3:L3"/>
    <mergeCell ref="A1:I1"/>
    <mergeCell ref="K2:L2"/>
    <mergeCell ref="A3:A4"/>
    <mergeCell ref="B3:B4"/>
    <mergeCell ref="C3:C4"/>
    <mergeCell ref="D3:D4"/>
    <mergeCell ref="E3:E4"/>
    <mergeCell ref="F3:F4"/>
    <mergeCell ref="G3:G4"/>
    <mergeCell ref="H3:H4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L22" sqref="L22:M26"/>
    </sheetView>
  </sheetViews>
  <sheetFormatPr defaultRowHeight="13.5"/>
  <cols>
    <col min="1" max="1" width="10.375" style="33" customWidth="1"/>
    <col min="2" max="2" width="9" style="33" customWidth="1"/>
    <col min="3" max="3" width="17" style="33" customWidth="1"/>
    <col min="4" max="4" width="6.5" style="33" customWidth="1"/>
    <col min="5" max="5" width="9" style="33" customWidth="1"/>
    <col min="6" max="10" width="7.375" style="33" bestFit="1" customWidth="1"/>
    <col min="11" max="11" width="8.375" style="33" bestFit="1" customWidth="1"/>
    <col min="12" max="12" width="8.125" style="33" customWidth="1"/>
    <col min="13" max="13" width="9.375" style="33" bestFit="1" customWidth="1"/>
    <col min="14" max="14" width="3" style="33" customWidth="1"/>
    <col min="15" max="16384" width="9" style="33"/>
  </cols>
  <sheetData>
    <row r="1" spans="1:13" ht="39">
      <c r="A1" s="79" t="s">
        <v>407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9" customHeight="1">
      <c r="B2" s="34"/>
      <c r="C2" s="34"/>
      <c r="D2" s="35"/>
      <c r="F2" s="34"/>
      <c r="G2" s="34"/>
      <c r="H2" s="34"/>
      <c r="I2" s="34"/>
      <c r="J2" s="34"/>
      <c r="K2" s="34"/>
      <c r="L2" s="34"/>
      <c r="M2" s="34"/>
    </row>
    <row r="3" spans="1:13" ht="16.5" customHeight="1">
      <c r="A3" s="36" t="s">
        <v>408</v>
      </c>
      <c r="B3" s="37" t="s">
        <v>409</v>
      </c>
      <c r="C3" s="37" t="s">
        <v>410</v>
      </c>
      <c r="D3" s="37" t="s">
        <v>411</v>
      </c>
      <c r="E3" s="37" t="s">
        <v>412</v>
      </c>
      <c r="F3" s="37" t="s">
        <v>413</v>
      </c>
      <c r="G3" s="37" t="s">
        <v>414</v>
      </c>
      <c r="H3" s="37" t="s">
        <v>415</v>
      </c>
      <c r="I3" s="37" t="s">
        <v>416</v>
      </c>
      <c r="J3" s="37" t="s">
        <v>417</v>
      </c>
      <c r="K3" s="37" t="s">
        <v>418</v>
      </c>
      <c r="L3" s="37" t="s">
        <v>419</v>
      </c>
      <c r="M3" s="37" t="s">
        <v>420</v>
      </c>
    </row>
    <row r="4" spans="1:13" ht="16.5" customHeight="1">
      <c r="A4" s="3" t="s">
        <v>121</v>
      </c>
      <c r="B4" s="3" t="s">
        <v>421</v>
      </c>
      <c r="C4" s="38" t="s">
        <v>422</v>
      </c>
      <c r="D4" s="39"/>
      <c r="E4" s="40"/>
      <c r="F4" s="41">
        <v>7500</v>
      </c>
      <c r="G4" s="41"/>
      <c r="H4" s="41"/>
      <c r="I4" s="41">
        <v>7000</v>
      </c>
      <c r="J4" s="41">
        <v>8000</v>
      </c>
      <c r="K4" s="42"/>
      <c r="L4" s="43"/>
      <c r="M4" s="40"/>
    </row>
    <row r="5" spans="1:13" ht="16.5" customHeight="1">
      <c r="A5" s="3" t="s">
        <v>134</v>
      </c>
      <c r="B5" s="3" t="s">
        <v>423</v>
      </c>
      <c r="C5" s="38" t="s">
        <v>424</v>
      </c>
      <c r="D5" s="39"/>
      <c r="E5" s="40"/>
      <c r="F5" s="41">
        <v>2300</v>
      </c>
      <c r="G5" s="41">
        <v>5200</v>
      </c>
      <c r="H5" s="41">
        <v>7700</v>
      </c>
      <c r="I5" s="41"/>
      <c r="J5" s="41">
        <v>9300</v>
      </c>
      <c r="K5" s="42"/>
      <c r="L5" s="43"/>
      <c r="M5" s="40"/>
    </row>
    <row r="6" spans="1:13" ht="16.5" customHeight="1">
      <c r="A6" s="3" t="s">
        <v>127</v>
      </c>
      <c r="B6" s="3" t="s">
        <v>421</v>
      </c>
      <c r="C6" s="38" t="s">
        <v>425</v>
      </c>
      <c r="D6" s="39"/>
      <c r="E6" s="40"/>
      <c r="F6" s="41"/>
      <c r="G6" s="41">
        <v>8400</v>
      </c>
      <c r="H6" s="41">
        <v>6500</v>
      </c>
      <c r="I6" s="41">
        <v>8600</v>
      </c>
      <c r="J6" s="41"/>
      <c r="K6" s="42"/>
      <c r="L6" s="43"/>
      <c r="M6" s="40"/>
    </row>
    <row r="7" spans="1:13" ht="16.5" customHeight="1">
      <c r="A7" s="3" t="s">
        <v>117</v>
      </c>
      <c r="B7" s="3" t="s">
        <v>426</v>
      </c>
      <c r="C7" s="38" t="s">
        <v>427</v>
      </c>
      <c r="D7" s="39"/>
      <c r="E7" s="40"/>
      <c r="F7" s="41">
        <v>2310</v>
      </c>
      <c r="G7" s="41"/>
      <c r="H7" s="41">
        <v>2560</v>
      </c>
      <c r="I7" s="41"/>
      <c r="J7" s="41">
        <v>7000</v>
      </c>
      <c r="K7" s="42"/>
      <c r="L7" s="43"/>
      <c r="M7" s="40"/>
    </row>
    <row r="8" spans="1:13" ht="16.5" customHeight="1">
      <c r="A8" s="3" t="s">
        <v>131</v>
      </c>
      <c r="B8" s="3" t="s">
        <v>428</v>
      </c>
      <c r="C8" s="38" t="s">
        <v>429</v>
      </c>
      <c r="D8" s="39"/>
      <c r="E8" s="40"/>
      <c r="F8" s="41"/>
      <c r="G8" s="41"/>
      <c r="H8" s="41"/>
      <c r="I8" s="41"/>
      <c r="J8" s="41"/>
      <c r="K8" s="42"/>
      <c r="L8" s="43"/>
      <c r="M8" s="40"/>
    </row>
    <row r="9" spans="1:13" ht="16.5" customHeight="1">
      <c r="A9" s="3" t="s">
        <v>135</v>
      </c>
      <c r="B9" s="3" t="s">
        <v>430</v>
      </c>
      <c r="C9" s="38" t="s">
        <v>431</v>
      </c>
      <c r="D9" s="39"/>
      <c r="E9" s="40"/>
      <c r="F9" s="41">
        <v>5200</v>
      </c>
      <c r="G9" s="41">
        <v>2300</v>
      </c>
      <c r="H9" s="41"/>
      <c r="I9" s="41"/>
      <c r="J9" s="41">
        <v>6780</v>
      </c>
      <c r="K9" s="42"/>
      <c r="L9" s="43"/>
      <c r="M9" s="40"/>
    </row>
    <row r="10" spans="1:13" ht="16.5" customHeight="1">
      <c r="A10" s="3" t="s">
        <v>132</v>
      </c>
      <c r="B10" s="3" t="s">
        <v>428</v>
      </c>
      <c r="C10" s="38" t="s">
        <v>432</v>
      </c>
      <c r="D10" s="39"/>
      <c r="E10" s="40"/>
      <c r="F10" s="41"/>
      <c r="G10" s="41">
        <v>2500</v>
      </c>
      <c r="H10" s="41"/>
      <c r="I10" s="41">
        <v>5700</v>
      </c>
      <c r="J10" s="41"/>
      <c r="K10" s="42"/>
      <c r="L10" s="43"/>
      <c r="M10" s="40"/>
    </row>
    <row r="11" spans="1:13" ht="16.5" customHeight="1">
      <c r="A11" s="3" t="s">
        <v>118</v>
      </c>
      <c r="B11" s="3" t="s">
        <v>423</v>
      </c>
      <c r="C11" s="38" t="s">
        <v>433</v>
      </c>
      <c r="D11" s="39"/>
      <c r="E11" s="40"/>
      <c r="F11" s="41">
        <v>7100</v>
      </c>
      <c r="G11" s="41"/>
      <c r="H11" s="41">
        <v>2300</v>
      </c>
      <c r="I11" s="41"/>
      <c r="J11" s="41">
        <v>8000</v>
      </c>
      <c r="K11" s="42"/>
      <c r="L11" s="43"/>
      <c r="M11" s="40"/>
    </row>
    <row r="12" spans="1:13" ht="16.5" customHeight="1">
      <c r="A12" s="3" t="s">
        <v>128</v>
      </c>
      <c r="B12" s="3" t="s">
        <v>421</v>
      </c>
      <c r="C12" s="38" t="s">
        <v>434</v>
      </c>
      <c r="D12" s="39"/>
      <c r="E12" s="40"/>
      <c r="F12" s="41">
        <v>6600</v>
      </c>
      <c r="G12" s="41"/>
      <c r="H12" s="41"/>
      <c r="I12" s="41">
        <v>7200</v>
      </c>
      <c r="J12" s="41">
        <v>8300</v>
      </c>
      <c r="K12" s="42"/>
      <c r="L12" s="43"/>
      <c r="M12" s="40"/>
    </row>
    <row r="13" spans="1:13" ht="16.5" customHeight="1">
      <c r="A13" s="3" t="s">
        <v>126</v>
      </c>
      <c r="B13" s="3" t="s">
        <v>430</v>
      </c>
      <c r="C13" s="38" t="s">
        <v>435</v>
      </c>
      <c r="D13" s="39"/>
      <c r="E13" s="40"/>
      <c r="F13" s="41">
        <v>8200</v>
      </c>
      <c r="G13" s="41">
        <v>6800</v>
      </c>
      <c r="H13" s="41"/>
      <c r="I13" s="41">
        <v>8800</v>
      </c>
      <c r="J13" s="41"/>
      <c r="K13" s="42"/>
      <c r="L13" s="43"/>
      <c r="M13" s="40"/>
    </row>
    <row r="14" spans="1:13" ht="16.5" customHeight="1">
      <c r="A14" s="3" t="s">
        <v>122</v>
      </c>
      <c r="B14" s="3" t="s">
        <v>426</v>
      </c>
      <c r="C14" s="38" t="s">
        <v>436</v>
      </c>
      <c r="D14" s="39"/>
      <c r="E14" s="40"/>
      <c r="F14" s="41"/>
      <c r="G14" s="41"/>
      <c r="H14" s="41">
        <v>8900</v>
      </c>
      <c r="I14" s="41">
        <v>9900</v>
      </c>
      <c r="J14" s="41">
        <v>8200</v>
      </c>
      <c r="K14" s="42"/>
      <c r="L14" s="43"/>
      <c r="M14" s="40"/>
    </row>
    <row r="15" spans="1:13" ht="16.5" customHeight="1">
      <c r="A15" s="3" t="s">
        <v>119</v>
      </c>
      <c r="B15" s="3" t="s">
        <v>426</v>
      </c>
      <c r="C15" s="38" t="s">
        <v>437</v>
      </c>
      <c r="D15" s="39"/>
      <c r="E15" s="40"/>
      <c r="F15" s="41"/>
      <c r="G15" s="41">
        <v>5600</v>
      </c>
      <c r="H15" s="41">
        <v>8000</v>
      </c>
      <c r="I15" s="41">
        <v>8500</v>
      </c>
      <c r="J15" s="41"/>
      <c r="K15" s="42"/>
      <c r="L15" s="43"/>
      <c r="M15" s="40"/>
    </row>
    <row r="16" spans="1:13" ht="16.5" customHeight="1">
      <c r="A16" s="3" t="s">
        <v>130</v>
      </c>
      <c r="B16" s="3" t="s">
        <v>430</v>
      </c>
      <c r="C16" s="38" t="s">
        <v>438</v>
      </c>
      <c r="D16" s="39"/>
      <c r="E16" s="40"/>
      <c r="F16" s="41">
        <v>2300</v>
      </c>
      <c r="G16" s="41">
        <v>8900</v>
      </c>
      <c r="H16" s="41"/>
      <c r="I16" s="41">
        <v>3600</v>
      </c>
      <c r="J16" s="41"/>
      <c r="K16" s="42"/>
      <c r="L16" s="43"/>
      <c r="M16" s="40"/>
    </row>
    <row r="17" spans="1:13" ht="16.5" customHeight="1">
      <c r="A17" s="3" t="s">
        <v>124</v>
      </c>
      <c r="B17" s="3" t="s">
        <v>439</v>
      </c>
      <c r="C17" s="38" t="s">
        <v>440</v>
      </c>
      <c r="D17" s="39"/>
      <c r="E17" s="40"/>
      <c r="F17" s="41">
        <v>7700</v>
      </c>
      <c r="G17" s="41"/>
      <c r="H17" s="41">
        <v>5700</v>
      </c>
      <c r="I17" s="41"/>
      <c r="J17" s="41">
        <v>7800</v>
      </c>
      <c r="K17" s="42"/>
      <c r="L17" s="43"/>
      <c r="M17" s="40"/>
    </row>
    <row r="18" spans="1:13" ht="16.5" customHeight="1">
      <c r="A18" s="3" t="s">
        <v>136</v>
      </c>
      <c r="B18" s="3" t="s">
        <v>430</v>
      </c>
      <c r="C18" s="38" t="s">
        <v>441</v>
      </c>
      <c r="D18" s="39"/>
      <c r="E18" s="40"/>
      <c r="F18" s="41">
        <v>7600</v>
      </c>
      <c r="G18" s="41">
        <v>6700</v>
      </c>
      <c r="H18" s="41"/>
      <c r="I18" s="41">
        <v>6800</v>
      </c>
      <c r="J18" s="41"/>
      <c r="K18" s="42"/>
      <c r="L18" s="43"/>
      <c r="M18" s="40"/>
    </row>
    <row r="19" spans="1:13" ht="16.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ht="16.5" customHeight="1">
      <c r="A20" s="46" t="s">
        <v>442</v>
      </c>
      <c r="K20" s="47"/>
      <c r="L20" s="48" t="s">
        <v>443</v>
      </c>
    </row>
    <row r="21" spans="1:13" ht="16.5" customHeight="1">
      <c r="A21" s="49" t="s">
        <v>444</v>
      </c>
      <c r="B21" s="49" t="s">
        <v>445</v>
      </c>
      <c r="C21" s="49" t="s">
        <v>446</v>
      </c>
      <c r="D21" s="50" t="s">
        <v>447</v>
      </c>
      <c r="E21" s="50" t="s">
        <v>448</v>
      </c>
      <c r="F21" s="50" t="s">
        <v>449</v>
      </c>
      <c r="K21" s="49" t="s">
        <v>409</v>
      </c>
      <c r="L21" s="50" t="s">
        <v>450</v>
      </c>
      <c r="M21" s="50" t="s">
        <v>418</v>
      </c>
    </row>
    <row r="22" spans="1:13" ht="16.5" customHeight="1">
      <c r="A22" s="49" t="s">
        <v>451</v>
      </c>
      <c r="B22" s="51">
        <v>1</v>
      </c>
      <c r="C22" s="51">
        <v>2</v>
      </c>
      <c r="D22" s="51">
        <v>3</v>
      </c>
      <c r="E22" s="51">
        <v>4</v>
      </c>
      <c r="F22" s="51">
        <v>5</v>
      </c>
      <c r="K22" s="52" t="s">
        <v>423</v>
      </c>
      <c r="L22" s="53"/>
      <c r="M22" s="54"/>
    </row>
    <row r="23" spans="1:13" ht="16.5" customHeight="1">
      <c r="K23" s="52" t="s">
        <v>452</v>
      </c>
      <c r="L23" s="53"/>
      <c r="M23" s="54"/>
    </row>
    <row r="24" spans="1:13" ht="16.5">
      <c r="K24" s="52" t="s">
        <v>453</v>
      </c>
      <c r="L24" s="53"/>
      <c r="M24" s="54"/>
    </row>
    <row r="25" spans="1:13" ht="16.5">
      <c r="K25" s="52" t="s">
        <v>454</v>
      </c>
      <c r="L25" s="53"/>
      <c r="M25" s="54"/>
    </row>
    <row r="26" spans="1:13" ht="16.5">
      <c r="K26" s="52" t="s">
        <v>455</v>
      </c>
      <c r="L26" s="53"/>
      <c r="M26" s="54"/>
    </row>
  </sheetData>
  <mergeCells count="1">
    <mergeCell ref="A1:M1"/>
  </mergeCells>
  <phoneticPr fontId="6" type="noConversion"/>
  <pageMargins left="0.38" right="0.39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1" width="11.25" customWidth="1"/>
  </cols>
  <sheetData>
    <row r="1" spans="1:11" ht="39">
      <c r="A1" s="56" t="s">
        <v>59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8" customHeight="1">
      <c r="A3" s="1" t="s">
        <v>60</v>
      </c>
      <c r="B3" s="2" t="s">
        <v>61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 t="s">
        <v>69</v>
      </c>
      <c r="K3" s="2" t="s">
        <v>70</v>
      </c>
    </row>
    <row r="4" spans="1:11" ht="18" customHeight="1">
      <c r="A4" s="3">
        <v>20131234</v>
      </c>
      <c r="B4" s="3" t="s">
        <v>71</v>
      </c>
      <c r="C4" s="3">
        <v>1</v>
      </c>
      <c r="D4" s="3" t="s">
        <v>72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3"/>
      <c r="K4" s="3"/>
    </row>
    <row r="5" spans="1:11" ht="18" customHeight="1">
      <c r="A5" s="3">
        <v>20131272</v>
      </c>
      <c r="B5" s="3" t="s">
        <v>73</v>
      </c>
      <c r="C5" s="3">
        <v>1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3"/>
      <c r="K5" s="3"/>
    </row>
    <row r="6" spans="1:11" ht="18" customHeight="1">
      <c r="A6" s="3">
        <v>20131278</v>
      </c>
      <c r="B6" s="3" t="s">
        <v>75</v>
      </c>
      <c r="C6" s="3">
        <v>1</v>
      </c>
      <c r="D6" s="3" t="s">
        <v>76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3"/>
      <c r="K6" s="3"/>
    </row>
    <row r="7" spans="1:11" ht="18" customHeight="1">
      <c r="A7" s="3">
        <v>20113443</v>
      </c>
      <c r="B7" s="3" t="s">
        <v>77</v>
      </c>
      <c r="C7" s="3">
        <v>3</v>
      </c>
      <c r="D7" s="3" t="s">
        <v>78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3"/>
      <c r="K7" s="3"/>
    </row>
    <row r="8" spans="1:11" ht="18" customHeight="1">
      <c r="A8" s="3">
        <v>20133548</v>
      </c>
      <c r="B8" s="3" t="s">
        <v>77</v>
      </c>
      <c r="C8" s="3">
        <v>1</v>
      </c>
      <c r="D8" s="3" t="s">
        <v>79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3"/>
      <c r="K8" s="3"/>
    </row>
    <row r="9" spans="1:11" ht="18" customHeight="1">
      <c r="A9" s="3">
        <v>20133567</v>
      </c>
      <c r="B9" s="3" t="s">
        <v>77</v>
      </c>
      <c r="C9" s="3">
        <v>1</v>
      </c>
      <c r="D9" s="3" t="s">
        <v>80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3"/>
      <c r="K9" s="3"/>
    </row>
    <row r="10" spans="1:11" ht="18" customHeight="1">
      <c r="A10" s="3">
        <v>20133578</v>
      </c>
      <c r="B10" s="3" t="s">
        <v>77</v>
      </c>
      <c r="C10" s="3">
        <v>1</v>
      </c>
      <c r="D10" s="3" t="s">
        <v>81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3"/>
      <c r="K10" s="3"/>
    </row>
    <row r="11" spans="1:11" ht="18" customHeight="1">
      <c r="A11" s="3">
        <v>20094321</v>
      </c>
      <c r="B11" s="3" t="s">
        <v>82</v>
      </c>
      <c r="C11" s="3">
        <v>4</v>
      </c>
      <c r="D11" s="3" t="s">
        <v>83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3"/>
      <c r="K11" s="3"/>
    </row>
    <row r="12" spans="1:11" ht="18" customHeight="1">
      <c r="A12" s="3">
        <v>20124328</v>
      </c>
      <c r="B12" s="3" t="s">
        <v>82</v>
      </c>
      <c r="C12" s="3">
        <v>2</v>
      </c>
      <c r="D12" s="3" t="s">
        <v>84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3"/>
      <c r="K12" s="3"/>
    </row>
    <row r="13" spans="1:11" ht="18" customHeight="1">
      <c r="A13" s="3">
        <v>20124333</v>
      </c>
      <c r="B13" s="3" t="s">
        <v>82</v>
      </c>
      <c r="C13" s="3">
        <v>2</v>
      </c>
      <c r="D13" s="3" t="s">
        <v>85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3"/>
      <c r="K13" s="3"/>
    </row>
    <row r="14" spans="1:11" ht="18" customHeight="1">
      <c r="A14" s="3">
        <v>20124334</v>
      </c>
      <c r="B14" s="3" t="s">
        <v>82</v>
      </c>
      <c r="C14" s="3">
        <v>2</v>
      </c>
      <c r="D14" s="3" t="s">
        <v>86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3"/>
      <c r="K14" s="3"/>
    </row>
    <row r="15" spans="1:11" ht="18" customHeight="1">
      <c r="A15" s="3">
        <v>20105643</v>
      </c>
      <c r="B15" s="3" t="s">
        <v>87</v>
      </c>
      <c r="C15" s="3">
        <v>3</v>
      </c>
      <c r="D15" s="3" t="s">
        <v>88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3"/>
      <c r="K15" s="3"/>
    </row>
    <row r="16" spans="1:11" ht="18" customHeight="1">
      <c r="A16" s="3">
        <v>20125432</v>
      </c>
      <c r="B16" s="3" t="s">
        <v>87</v>
      </c>
      <c r="C16" s="3">
        <v>2</v>
      </c>
      <c r="D16" s="3" t="s">
        <v>89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3"/>
      <c r="K16" s="3"/>
    </row>
    <row r="17" spans="1:11" ht="18" customHeight="1">
      <c r="A17" s="3">
        <v>20135441</v>
      </c>
      <c r="B17" s="3" t="s">
        <v>87</v>
      </c>
      <c r="C17" s="3">
        <v>1</v>
      </c>
      <c r="D17" s="3" t="s">
        <v>90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3"/>
      <c r="K17" s="3"/>
    </row>
    <row r="18" spans="1:11" ht="18" customHeight="1">
      <c r="A18" s="3">
        <v>20116432</v>
      </c>
      <c r="B18" s="3" t="s">
        <v>91</v>
      </c>
      <c r="C18" s="3">
        <v>3</v>
      </c>
      <c r="D18" s="3" t="s">
        <v>92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3"/>
      <c r="K18" s="3"/>
    </row>
    <row r="19" spans="1:11" ht="18" customHeight="1">
      <c r="A19" s="3">
        <v>20136743</v>
      </c>
      <c r="B19" s="3" t="s">
        <v>91</v>
      </c>
      <c r="C19" s="3">
        <v>1</v>
      </c>
      <c r="D19" s="3" t="s">
        <v>93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3"/>
      <c r="K19" s="3"/>
    </row>
    <row r="20" spans="1:11" ht="18" customHeight="1">
      <c r="A20" s="3">
        <v>20136744</v>
      </c>
      <c r="B20" s="3" t="s">
        <v>91</v>
      </c>
      <c r="C20" s="3">
        <v>1</v>
      </c>
      <c r="D20" s="3" t="s">
        <v>94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3"/>
      <c r="K20" s="3"/>
    </row>
    <row r="21" spans="1:11" ht="18" customHeight="1">
      <c r="A21" s="3">
        <v>20137565</v>
      </c>
      <c r="B21" s="3" t="s">
        <v>95</v>
      </c>
      <c r="C21" s="3">
        <v>1</v>
      </c>
      <c r="D21" s="3" t="s">
        <v>96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3"/>
      <c r="K21" s="3"/>
    </row>
    <row r="22" spans="1:11" ht="18" customHeight="1">
      <c r="A22" s="3">
        <v>20137570</v>
      </c>
      <c r="B22" s="3" t="s">
        <v>95</v>
      </c>
      <c r="C22" s="3">
        <v>1</v>
      </c>
      <c r="D22" s="3" t="s">
        <v>97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3"/>
      <c r="K22" s="3"/>
    </row>
    <row r="23" spans="1:11" ht="18" customHeight="1">
      <c r="A23" s="3">
        <v>20137573</v>
      </c>
      <c r="B23" s="3" t="s">
        <v>95</v>
      </c>
      <c r="C23" s="3">
        <v>1</v>
      </c>
      <c r="D23" s="3" t="s">
        <v>98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3"/>
      <c r="K23" s="3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2" width="11.25" customWidth="1"/>
  </cols>
  <sheetData>
    <row r="1" spans="1:12" ht="39">
      <c r="A1" s="56" t="s">
        <v>456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>
      <c r="J2" t="s">
        <v>461</v>
      </c>
    </row>
    <row r="3" spans="1:12" ht="18" customHeight="1">
      <c r="A3" s="1" t="s">
        <v>100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108</v>
      </c>
      <c r="J3" s="2" t="s">
        <v>109</v>
      </c>
      <c r="K3" s="2" t="s">
        <v>457</v>
      </c>
      <c r="L3" s="2" t="s">
        <v>110</v>
      </c>
    </row>
    <row r="4" spans="1:12" ht="18" customHeight="1">
      <c r="A4" s="3">
        <v>20131234</v>
      </c>
      <c r="B4" s="3" t="s">
        <v>75</v>
      </c>
      <c r="C4" s="3">
        <v>1</v>
      </c>
      <c r="D4" s="3" t="s">
        <v>111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4"/>
      <c r="K4" s="4"/>
      <c r="L4" s="4"/>
    </row>
    <row r="5" spans="1:12" ht="18" customHeight="1">
      <c r="A5" s="3">
        <v>20131272</v>
      </c>
      <c r="B5" s="3" t="s">
        <v>112</v>
      </c>
      <c r="C5" s="3">
        <v>1</v>
      </c>
      <c r="D5" s="3" t="s">
        <v>113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4"/>
      <c r="K5" s="4"/>
      <c r="L5" s="4"/>
    </row>
    <row r="6" spans="1:12" ht="18" customHeight="1">
      <c r="A6" s="3">
        <v>20131278</v>
      </c>
      <c r="B6" s="3" t="s">
        <v>73</v>
      </c>
      <c r="C6" s="3">
        <v>1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4"/>
      <c r="K6" s="4"/>
      <c r="L6" s="4"/>
    </row>
    <row r="7" spans="1:12" ht="18" customHeight="1">
      <c r="A7" s="3">
        <v>20113443</v>
      </c>
      <c r="B7" s="3" t="s">
        <v>115</v>
      </c>
      <c r="C7" s="3">
        <v>3</v>
      </c>
      <c r="D7" s="3" t="s">
        <v>116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4"/>
      <c r="K7" s="4"/>
      <c r="L7" s="4"/>
    </row>
    <row r="8" spans="1:12" ht="18" customHeight="1">
      <c r="A8" s="3">
        <v>20133548</v>
      </c>
      <c r="B8" s="3" t="s">
        <v>115</v>
      </c>
      <c r="C8" s="3">
        <v>1</v>
      </c>
      <c r="D8" s="3" t="s">
        <v>117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4"/>
      <c r="K8" s="4"/>
      <c r="L8" s="4"/>
    </row>
    <row r="9" spans="1:12" ht="18" customHeight="1">
      <c r="A9" s="3">
        <v>20133567</v>
      </c>
      <c r="B9" s="3" t="s">
        <v>115</v>
      </c>
      <c r="C9" s="3">
        <v>1</v>
      </c>
      <c r="D9" s="3" t="s">
        <v>118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4"/>
      <c r="K9" s="4"/>
      <c r="L9" s="4"/>
    </row>
    <row r="10" spans="1:12" ht="18" customHeight="1">
      <c r="A10" s="3">
        <v>20133578</v>
      </c>
      <c r="B10" s="3" t="s">
        <v>115</v>
      </c>
      <c r="C10" s="3">
        <v>1</v>
      </c>
      <c r="D10" s="3" t="s">
        <v>119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4"/>
      <c r="K10" s="4"/>
      <c r="L10" s="4"/>
    </row>
    <row r="11" spans="1:12" ht="18" customHeight="1">
      <c r="A11" s="3">
        <v>20094321</v>
      </c>
      <c r="B11" s="3" t="s">
        <v>120</v>
      </c>
      <c r="C11" s="3">
        <v>4</v>
      </c>
      <c r="D11" s="3" t="s">
        <v>121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4"/>
      <c r="K11" s="4"/>
      <c r="L11" s="4"/>
    </row>
    <row r="12" spans="1:12" ht="18" customHeight="1">
      <c r="A12" s="3">
        <v>20124328</v>
      </c>
      <c r="B12" s="3" t="s">
        <v>120</v>
      </c>
      <c r="C12" s="3">
        <v>2</v>
      </c>
      <c r="D12" s="3" t="s">
        <v>122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4"/>
      <c r="K12" s="4"/>
      <c r="L12" s="4"/>
    </row>
    <row r="13" spans="1:12" ht="18" customHeight="1">
      <c r="A13" s="3">
        <v>20124333</v>
      </c>
      <c r="B13" s="3" t="s">
        <v>120</v>
      </c>
      <c r="C13" s="3">
        <v>2</v>
      </c>
      <c r="D13" s="3" t="s">
        <v>123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4"/>
      <c r="K13" s="4"/>
      <c r="L13" s="4"/>
    </row>
    <row r="14" spans="1:12" ht="18" customHeight="1">
      <c r="A14" s="3">
        <v>20124334</v>
      </c>
      <c r="B14" s="3" t="s">
        <v>120</v>
      </c>
      <c r="C14" s="3">
        <v>2</v>
      </c>
      <c r="D14" s="3" t="s">
        <v>124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4"/>
      <c r="K14" s="4"/>
      <c r="L14" s="4"/>
    </row>
    <row r="15" spans="1:12" ht="18" customHeight="1">
      <c r="A15" s="3">
        <v>20105643</v>
      </c>
      <c r="B15" s="3" t="s">
        <v>125</v>
      </c>
      <c r="C15" s="3">
        <v>3</v>
      </c>
      <c r="D15" s="3" t="s">
        <v>126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4"/>
      <c r="K15" s="4"/>
      <c r="L15" s="4"/>
    </row>
    <row r="16" spans="1:12" ht="18" customHeight="1">
      <c r="A16" s="3">
        <v>20125432</v>
      </c>
      <c r="B16" s="3" t="s">
        <v>125</v>
      </c>
      <c r="C16" s="3">
        <v>2</v>
      </c>
      <c r="D16" s="3" t="s">
        <v>127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4"/>
      <c r="K16" s="4"/>
      <c r="L16" s="4"/>
    </row>
    <row r="17" spans="1:12" ht="18" customHeight="1">
      <c r="A17" s="3">
        <v>20135441</v>
      </c>
      <c r="B17" s="3" t="s">
        <v>125</v>
      </c>
      <c r="C17" s="3">
        <v>1</v>
      </c>
      <c r="D17" s="3" t="s">
        <v>128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4"/>
      <c r="K17" s="4"/>
      <c r="L17" s="4"/>
    </row>
    <row r="18" spans="1:12" ht="18" customHeight="1">
      <c r="A18" s="3">
        <v>20116432</v>
      </c>
      <c r="B18" s="3" t="s">
        <v>129</v>
      </c>
      <c r="C18" s="3">
        <v>3</v>
      </c>
      <c r="D18" s="3" t="s">
        <v>130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4"/>
      <c r="K18" s="4"/>
      <c r="L18" s="4"/>
    </row>
    <row r="19" spans="1:12" ht="18" customHeight="1">
      <c r="A19" s="3">
        <v>20136743</v>
      </c>
      <c r="B19" s="3" t="s">
        <v>129</v>
      </c>
      <c r="C19" s="3">
        <v>1</v>
      </c>
      <c r="D19" s="3" t="s">
        <v>131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4"/>
      <c r="K19" s="4"/>
      <c r="L19" s="4"/>
    </row>
    <row r="20" spans="1:12" ht="18" customHeight="1">
      <c r="A20" s="3">
        <v>20136744</v>
      </c>
      <c r="B20" s="3" t="s">
        <v>129</v>
      </c>
      <c r="C20" s="3">
        <v>1</v>
      </c>
      <c r="D20" s="3" t="s">
        <v>132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4"/>
      <c r="K20" s="4"/>
      <c r="L20" s="4"/>
    </row>
    <row r="21" spans="1:12" ht="18" customHeight="1">
      <c r="A21" s="3">
        <v>20137565</v>
      </c>
      <c r="B21" s="3" t="s">
        <v>133</v>
      </c>
      <c r="C21" s="3">
        <v>1</v>
      </c>
      <c r="D21" s="3" t="s">
        <v>134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4"/>
      <c r="K21" s="4"/>
      <c r="L21" s="4"/>
    </row>
    <row r="22" spans="1:12" ht="18" customHeight="1">
      <c r="A22" s="3">
        <v>20137570</v>
      </c>
      <c r="B22" s="3" t="s">
        <v>133</v>
      </c>
      <c r="C22" s="3">
        <v>1</v>
      </c>
      <c r="D22" s="3" t="s">
        <v>135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4"/>
      <c r="K22" s="4"/>
      <c r="L22" s="4"/>
    </row>
    <row r="23" spans="1:12" ht="18" customHeight="1">
      <c r="A23" s="3">
        <v>20137573</v>
      </c>
      <c r="B23" s="3" t="s">
        <v>133</v>
      </c>
      <c r="C23" s="3">
        <v>1</v>
      </c>
      <c r="D23" s="3" t="s">
        <v>136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4"/>
      <c r="K23" s="4"/>
      <c r="L23" s="4"/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4" sqref="K4"/>
    </sheetView>
  </sheetViews>
  <sheetFormatPr defaultRowHeight="16.5"/>
  <cols>
    <col min="1" max="1" width="10.125" bestFit="1" customWidth="1"/>
    <col min="2" max="2" width="15.125" bestFit="1" customWidth="1"/>
    <col min="3" max="3" width="6.625" customWidth="1"/>
    <col min="4" max="11" width="9.75" customWidth="1"/>
  </cols>
  <sheetData>
    <row r="1" spans="1:15" ht="39">
      <c r="A1" s="56" t="s">
        <v>137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5" ht="18" customHeight="1">
      <c r="A3" s="1" t="s">
        <v>138</v>
      </c>
      <c r="B3" s="2" t="s">
        <v>139</v>
      </c>
      <c r="C3" s="2" t="s">
        <v>140</v>
      </c>
      <c r="D3" s="2" t="s">
        <v>141</v>
      </c>
      <c r="E3" s="2" t="s">
        <v>142</v>
      </c>
      <c r="F3" s="2" t="s">
        <v>143</v>
      </c>
      <c r="G3" s="2" t="s">
        <v>144</v>
      </c>
      <c r="H3" s="2" t="s">
        <v>145</v>
      </c>
      <c r="I3" s="2" t="s">
        <v>146</v>
      </c>
      <c r="J3" s="2" t="s">
        <v>147</v>
      </c>
      <c r="K3" s="2" t="s">
        <v>148</v>
      </c>
    </row>
    <row r="4" spans="1:15" ht="18" customHeight="1">
      <c r="A4" s="3">
        <v>20131234</v>
      </c>
      <c r="B4" s="3" t="s">
        <v>73</v>
      </c>
      <c r="C4" s="3">
        <v>1</v>
      </c>
      <c r="D4" s="3" t="s">
        <v>150</v>
      </c>
      <c r="E4" s="3">
        <v>75</v>
      </c>
      <c r="F4" s="4">
        <v>85</v>
      </c>
      <c r="G4" s="4"/>
      <c r="H4" s="4">
        <v>75</v>
      </c>
      <c r="I4" s="4">
        <v>86</v>
      </c>
      <c r="J4" s="4">
        <f>SUM(E4:I4)</f>
        <v>321</v>
      </c>
      <c r="K4" s="4"/>
      <c r="M4" s="5"/>
      <c r="N4" s="5"/>
      <c r="O4" s="5"/>
    </row>
    <row r="5" spans="1:15" ht="18" customHeight="1">
      <c r="A5" s="3">
        <v>20131272</v>
      </c>
      <c r="B5" s="3" t="s">
        <v>73</v>
      </c>
      <c r="C5" s="3">
        <v>1</v>
      </c>
      <c r="D5" s="3" t="s">
        <v>74</v>
      </c>
      <c r="E5" s="3">
        <v>83</v>
      </c>
      <c r="F5" s="4"/>
      <c r="G5" s="4"/>
      <c r="H5" s="4">
        <v>65</v>
      </c>
      <c r="I5" s="4"/>
      <c r="J5" s="4">
        <f t="shared" ref="J5:J23" si="0">SUM(E5:I5)</f>
        <v>148</v>
      </c>
      <c r="K5" s="4"/>
    </row>
    <row r="6" spans="1:15" ht="18" customHeight="1">
      <c r="A6" s="3">
        <v>20131278</v>
      </c>
      <c r="B6" s="3" t="s">
        <v>73</v>
      </c>
      <c r="C6" s="3">
        <v>1</v>
      </c>
      <c r="D6" s="3" t="s">
        <v>114</v>
      </c>
      <c r="E6" s="3">
        <v>65</v>
      </c>
      <c r="F6" s="4">
        <v>96</v>
      </c>
      <c r="G6" s="4">
        <v>78</v>
      </c>
      <c r="H6" s="4"/>
      <c r="I6" s="4">
        <v>67</v>
      </c>
      <c r="J6" s="4">
        <f t="shared" si="0"/>
        <v>306</v>
      </c>
      <c r="K6" s="4"/>
    </row>
    <row r="7" spans="1:15" ht="18" customHeight="1">
      <c r="A7" s="3">
        <v>20113443</v>
      </c>
      <c r="B7" s="3" t="s">
        <v>115</v>
      </c>
      <c r="C7" s="3">
        <v>3</v>
      </c>
      <c r="D7" s="3" t="s">
        <v>116</v>
      </c>
      <c r="E7" s="3"/>
      <c r="F7" s="4">
        <v>45</v>
      </c>
      <c r="G7" s="4"/>
      <c r="H7" s="4">
        <v>78</v>
      </c>
      <c r="I7" s="4"/>
      <c r="J7" s="4">
        <f t="shared" si="0"/>
        <v>123</v>
      </c>
      <c r="K7" s="4"/>
    </row>
    <row r="8" spans="1:15" ht="18" customHeight="1">
      <c r="A8" s="3">
        <v>20133548</v>
      </c>
      <c r="B8" s="3" t="s">
        <v>115</v>
      </c>
      <c r="C8" s="3">
        <v>1</v>
      </c>
      <c r="D8" s="3" t="s">
        <v>117</v>
      </c>
      <c r="E8" s="3">
        <v>86</v>
      </c>
      <c r="F8" s="4">
        <v>86</v>
      </c>
      <c r="G8" s="4"/>
      <c r="H8" s="4">
        <v>87</v>
      </c>
      <c r="I8" s="4"/>
      <c r="J8" s="4">
        <f t="shared" si="0"/>
        <v>259</v>
      </c>
      <c r="K8" s="4"/>
    </row>
    <row r="9" spans="1:15" ht="18" customHeight="1">
      <c r="A9" s="3">
        <v>20133567</v>
      </c>
      <c r="B9" s="3" t="s">
        <v>115</v>
      </c>
      <c r="C9" s="3">
        <v>1</v>
      </c>
      <c r="D9" s="3" t="s">
        <v>118</v>
      </c>
      <c r="E9" s="3">
        <v>62</v>
      </c>
      <c r="F9" s="4"/>
      <c r="G9" s="4">
        <v>85</v>
      </c>
      <c r="H9" s="4"/>
      <c r="I9" s="4">
        <v>96</v>
      </c>
      <c r="J9" s="4">
        <f t="shared" si="0"/>
        <v>243</v>
      </c>
      <c r="K9" s="4"/>
    </row>
    <row r="10" spans="1:15" ht="18" customHeight="1">
      <c r="A10" s="3">
        <v>20133578</v>
      </c>
      <c r="B10" s="3" t="s">
        <v>115</v>
      </c>
      <c r="C10" s="3">
        <v>1</v>
      </c>
      <c r="D10" s="3" t="s">
        <v>119</v>
      </c>
      <c r="E10" s="3"/>
      <c r="F10" s="4">
        <v>87</v>
      </c>
      <c r="G10" s="4"/>
      <c r="H10" s="4">
        <v>95</v>
      </c>
      <c r="I10" s="4">
        <v>92</v>
      </c>
      <c r="J10" s="4">
        <f t="shared" si="0"/>
        <v>274</v>
      </c>
      <c r="K10" s="4"/>
    </row>
    <row r="11" spans="1:15" ht="18" customHeight="1">
      <c r="A11" s="3">
        <v>20094321</v>
      </c>
      <c r="B11" s="3" t="s">
        <v>120</v>
      </c>
      <c r="C11" s="3">
        <v>4</v>
      </c>
      <c r="D11" s="3" t="s">
        <v>121</v>
      </c>
      <c r="E11" s="3">
        <v>75</v>
      </c>
      <c r="F11" s="4">
        <v>68</v>
      </c>
      <c r="G11" s="4"/>
      <c r="H11" s="4"/>
      <c r="I11" s="4">
        <v>78</v>
      </c>
      <c r="J11" s="4">
        <f t="shared" si="0"/>
        <v>221</v>
      </c>
      <c r="K11" s="4"/>
    </row>
    <row r="12" spans="1:15" ht="18" customHeight="1">
      <c r="A12" s="3">
        <v>20124328</v>
      </c>
      <c r="B12" s="3" t="s">
        <v>120</v>
      </c>
      <c r="C12" s="3">
        <v>2</v>
      </c>
      <c r="D12" s="3" t="s">
        <v>122</v>
      </c>
      <c r="E12" s="3">
        <v>80</v>
      </c>
      <c r="F12" s="4">
        <v>99</v>
      </c>
      <c r="G12" s="4">
        <v>89</v>
      </c>
      <c r="H12" s="4">
        <v>86</v>
      </c>
      <c r="I12" s="4">
        <v>86</v>
      </c>
      <c r="J12" s="4">
        <f t="shared" si="0"/>
        <v>440</v>
      </c>
      <c r="K12" s="4"/>
    </row>
    <row r="13" spans="1:15" ht="18" customHeight="1">
      <c r="A13" s="3">
        <v>20124333</v>
      </c>
      <c r="B13" s="3" t="s">
        <v>120</v>
      </c>
      <c r="C13" s="3">
        <v>2</v>
      </c>
      <c r="D13" s="3" t="s">
        <v>123</v>
      </c>
      <c r="E13" s="3">
        <v>69</v>
      </c>
      <c r="F13" s="4">
        <v>100</v>
      </c>
      <c r="G13" s="4"/>
      <c r="H13" s="4">
        <v>95</v>
      </c>
      <c r="I13" s="4"/>
      <c r="J13" s="4">
        <f t="shared" si="0"/>
        <v>264</v>
      </c>
      <c r="K13" s="4"/>
    </row>
    <row r="14" spans="1:15" ht="18" customHeight="1">
      <c r="A14" s="3">
        <v>20124334</v>
      </c>
      <c r="B14" s="3" t="s">
        <v>120</v>
      </c>
      <c r="C14" s="3">
        <v>2</v>
      </c>
      <c r="D14" s="3" t="s">
        <v>124</v>
      </c>
      <c r="E14" s="3">
        <v>78</v>
      </c>
      <c r="F14" s="4"/>
      <c r="G14" s="4">
        <v>95</v>
      </c>
      <c r="H14" s="4">
        <v>52</v>
      </c>
      <c r="I14" s="4">
        <v>45</v>
      </c>
      <c r="J14" s="4">
        <f t="shared" si="0"/>
        <v>270</v>
      </c>
      <c r="K14" s="4"/>
    </row>
    <row r="15" spans="1:15" ht="18" customHeight="1">
      <c r="A15" s="3">
        <v>20105643</v>
      </c>
      <c r="B15" s="3" t="s">
        <v>125</v>
      </c>
      <c r="C15" s="3">
        <v>3</v>
      </c>
      <c r="D15" s="3" t="s">
        <v>126</v>
      </c>
      <c r="E15" s="3"/>
      <c r="F15" s="4">
        <v>78</v>
      </c>
      <c r="G15" s="4"/>
      <c r="H15" s="4">
        <v>88</v>
      </c>
      <c r="I15" s="4"/>
      <c r="J15" s="4">
        <f t="shared" si="0"/>
        <v>166</v>
      </c>
      <c r="K15" s="4"/>
    </row>
    <row r="16" spans="1:15" ht="18" customHeight="1">
      <c r="A16" s="3">
        <v>20125432</v>
      </c>
      <c r="B16" s="3" t="s">
        <v>125</v>
      </c>
      <c r="C16" s="3">
        <v>2</v>
      </c>
      <c r="D16" s="3" t="s">
        <v>127</v>
      </c>
      <c r="E16" s="3"/>
      <c r="F16" s="4"/>
      <c r="G16" s="4"/>
      <c r="H16" s="4"/>
      <c r="I16" s="4"/>
      <c r="J16" s="4">
        <f t="shared" si="0"/>
        <v>0</v>
      </c>
      <c r="K16" s="4"/>
    </row>
    <row r="17" spans="1:11" ht="18" customHeight="1">
      <c r="A17" s="3">
        <v>20135441</v>
      </c>
      <c r="B17" s="3" t="s">
        <v>125</v>
      </c>
      <c r="C17" s="3">
        <v>1</v>
      </c>
      <c r="D17" s="3" t="s">
        <v>128</v>
      </c>
      <c r="E17" s="3">
        <v>78</v>
      </c>
      <c r="F17" s="4">
        <v>48</v>
      </c>
      <c r="G17" s="4"/>
      <c r="H17" s="4">
        <v>95</v>
      </c>
      <c r="I17" s="4">
        <v>36</v>
      </c>
      <c r="J17" s="4">
        <f t="shared" si="0"/>
        <v>257</v>
      </c>
      <c r="K17" s="4"/>
    </row>
    <row r="18" spans="1:11" ht="18" customHeight="1">
      <c r="A18" s="3">
        <v>20116432</v>
      </c>
      <c r="B18" s="3" t="s">
        <v>129</v>
      </c>
      <c r="C18" s="3">
        <v>3</v>
      </c>
      <c r="D18" s="3" t="s">
        <v>130</v>
      </c>
      <c r="E18" s="3">
        <v>65</v>
      </c>
      <c r="F18" s="4"/>
      <c r="G18" s="4"/>
      <c r="H18" s="4">
        <v>78</v>
      </c>
      <c r="I18" s="4"/>
      <c r="J18" s="4">
        <f t="shared" si="0"/>
        <v>143</v>
      </c>
      <c r="K18" s="4"/>
    </row>
    <row r="19" spans="1:11" ht="18" customHeight="1">
      <c r="A19" s="3">
        <v>20136743</v>
      </c>
      <c r="B19" s="3" t="s">
        <v>129</v>
      </c>
      <c r="C19" s="3">
        <v>1</v>
      </c>
      <c r="D19" s="3" t="s">
        <v>131</v>
      </c>
      <c r="E19" s="3">
        <v>95</v>
      </c>
      <c r="F19" s="4">
        <v>95</v>
      </c>
      <c r="G19" s="4">
        <v>85</v>
      </c>
      <c r="H19" s="4"/>
      <c r="I19" s="4">
        <v>68</v>
      </c>
      <c r="J19" s="4">
        <f t="shared" si="0"/>
        <v>343</v>
      </c>
      <c r="K19" s="4"/>
    </row>
    <row r="20" spans="1:11" ht="18" customHeight="1">
      <c r="A20" s="3">
        <v>20136744</v>
      </c>
      <c r="B20" s="3" t="s">
        <v>129</v>
      </c>
      <c r="C20" s="3">
        <v>1</v>
      </c>
      <c r="D20" s="3" t="s">
        <v>132</v>
      </c>
      <c r="E20" s="3"/>
      <c r="F20" s="4"/>
      <c r="G20" s="4"/>
      <c r="H20" s="4">
        <v>54</v>
      </c>
      <c r="I20" s="4">
        <v>56</v>
      </c>
      <c r="J20" s="4">
        <f t="shared" si="0"/>
        <v>110</v>
      </c>
      <c r="K20" s="4"/>
    </row>
    <row r="21" spans="1:11" ht="18" customHeight="1">
      <c r="A21" s="3">
        <v>20137565</v>
      </c>
      <c r="B21" s="3" t="s">
        <v>133</v>
      </c>
      <c r="C21" s="3">
        <v>1</v>
      </c>
      <c r="D21" s="3" t="s">
        <v>134</v>
      </c>
      <c r="E21" s="3"/>
      <c r="F21" s="4"/>
      <c r="G21" s="4"/>
      <c r="H21" s="4"/>
      <c r="I21" s="4"/>
      <c r="J21" s="4">
        <f t="shared" si="0"/>
        <v>0</v>
      </c>
      <c r="K21" s="4"/>
    </row>
    <row r="22" spans="1:11" ht="18" customHeight="1">
      <c r="A22" s="3">
        <v>20137570</v>
      </c>
      <c r="B22" s="3" t="s">
        <v>133</v>
      </c>
      <c r="C22" s="3">
        <v>1</v>
      </c>
      <c r="D22" s="3" t="s">
        <v>135</v>
      </c>
      <c r="E22" s="3">
        <v>83</v>
      </c>
      <c r="F22" s="4">
        <v>92</v>
      </c>
      <c r="G22" s="4">
        <v>85</v>
      </c>
      <c r="H22" s="4"/>
      <c r="I22" s="4">
        <v>99</v>
      </c>
      <c r="J22" s="4">
        <f t="shared" si="0"/>
        <v>359</v>
      </c>
      <c r="K22" s="4"/>
    </row>
    <row r="23" spans="1:11" ht="18" customHeight="1">
      <c r="A23" s="3">
        <v>20137573</v>
      </c>
      <c r="B23" s="3" t="s">
        <v>133</v>
      </c>
      <c r="C23" s="3">
        <v>1</v>
      </c>
      <c r="D23" s="3" t="s">
        <v>136</v>
      </c>
      <c r="E23" s="3"/>
      <c r="F23" s="4"/>
      <c r="G23" s="4">
        <v>90</v>
      </c>
      <c r="H23" s="4">
        <v>48</v>
      </c>
      <c r="I23" s="4">
        <v>78</v>
      </c>
      <c r="J23" s="4">
        <f t="shared" si="0"/>
        <v>216</v>
      </c>
      <c r="K23" s="4"/>
    </row>
    <row r="24" spans="1:11">
      <c r="B24" s="58"/>
      <c r="C24" s="58"/>
    </row>
  </sheetData>
  <mergeCells count="2">
    <mergeCell ref="A1:K1"/>
    <mergeCell ref="B24:C24"/>
  </mergeCells>
  <phoneticPr fontId="6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23" sqref="I23"/>
    </sheetView>
  </sheetViews>
  <sheetFormatPr defaultRowHeight="16.5"/>
  <cols>
    <col min="1" max="2" width="14.875" customWidth="1"/>
    <col min="3" max="3" width="8.5" customWidth="1"/>
    <col min="4" max="4" width="8.375" customWidth="1"/>
    <col min="5" max="5" width="11.625" customWidth="1"/>
    <col min="6" max="8" width="15.5" customWidth="1"/>
    <col min="9" max="9" width="15.125" customWidth="1"/>
    <col min="10" max="10" width="12.625" customWidth="1"/>
  </cols>
  <sheetData>
    <row r="1" spans="1:10" ht="39">
      <c r="A1" s="56" t="s">
        <v>197</v>
      </c>
      <c r="B1" s="56"/>
      <c r="C1" s="57"/>
      <c r="D1" s="57"/>
      <c r="E1" s="57"/>
      <c r="F1" s="57"/>
      <c r="G1" s="57"/>
      <c r="H1" s="57"/>
      <c r="I1" s="57"/>
      <c r="J1" s="57"/>
    </row>
    <row r="2" spans="1:10">
      <c r="I2" t="s">
        <v>459</v>
      </c>
    </row>
    <row r="3" spans="1:10" ht="18" customHeight="1">
      <c r="A3" s="15" t="s">
        <v>196</v>
      </c>
      <c r="B3" s="15" t="s">
        <v>195</v>
      </c>
      <c r="C3" s="13" t="s">
        <v>194</v>
      </c>
      <c r="D3" s="13" t="s">
        <v>193</v>
      </c>
      <c r="E3" s="13" t="s">
        <v>192</v>
      </c>
      <c r="F3" s="14" t="s">
        <v>191</v>
      </c>
      <c r="G3" s="14" t="s">
        <v>458</v>
      </c>
      <c r="H3" s="14" t="s">
        <v>460</v>
      </c>
      <c r="I3" s="13" t="s">
        <v>190</v>
      </c>
      <c r="J3" s="12" t="s">
        <v>189</v>
      </c>
    </row>
    <row r="4" spans="1:10" ht="18" customHeight="1">
      <c r="A4" s="11" t="s">
        <v>188</v>
      </c>
      <c r="B4" s="10" t="s">
        <v>187</v>
      </c>
      <c r="C4" s="8">
        <v>786</v>
      </c>
      <c r="D4" s="9">
        <v>0.23</v>
      </c>
      <c r="E4" s="8">
        <f t="shared" ref="E4:E22" si="0">C4+C4*D4</f>
        <v>966.78</v>
      </c>
      <c r="F4" s="7" t="str">
        <f>LEFT(B4,3)</f>
        <v>SWK</v>
      </c>
      <c r="G4" s="7" t="str">
        <f>MID(B4,5,2)</f>
        <v>03</v>
      </c>
      <c r="H4" s="7" t="str">
        <f>IF(G4="01","서울",IF(G4="02","부산",IF(G4="03","대구",IF(G4="04","대전","기타지역"))))</f>
        <v>대구</v>
      </c>
      <c r="I4" s="7" t="str">
        <f>IF(MID(B4,5,2)="01","서울",IF(MID(B4,5,2)="02","부산",IF(MID(B4,5,2)="03","대구",IF(MID(B4,5,2)="04","대전","기타지역"))))</f>
        <v>대구</v>
      </c>
      <c r="J4" s="6" t="str">
        <f>RIGHT(B4,2)</f>
        <v>20</v>
      </c>
    </row>
    <row r="5" spans="1:10" ht="18" customHeight="1">
      <c r="A5" s="11" t="s">
        <v>186</v>
      </c>
      <c r="B5" s="10" t="s">
        <v>185</v>
      </c>
      <c r="C5" s="8">
        <v>823</v>
      </c>
      <c r="D5" s="9">
        <v>0.18</v>
      </c>
      <c r="E5" s="8">
        <f t="shared" si="0"/>
        <v>971.14</v>
      </c>
      <c r="F5" s="7" t="str">
        <f t="shared" ref="F5:F22" si="1">LEFT(B5,3)</f>
        <v>KKB</v>
      </c>
      <c r="G5" s="7" t="str">
        <f t="shared" ref="G5:G21" si="2">MID(B5,5,2)</f>
        <v>05</v>
      </c>
      <c r="H5" s="7" t="str">
        <f t="shared" ref="H5:H22" si="3">IF(G5="01","서울",IF(G5="02","부산",IF(G5="03","대구",IF(G5="04","대전","기타지역"))))</f>
        <v>기타지역</v>
      </c>
      <c r="I5" s="7" t="str">
        <f t="shared" ref="I5:I22" si="4">IF(MID(B5,5,2)="01","서울",IF(MID(B5,5,2)="02","부산",IF(MID(B5,5,2)="03","대구",IF(MID(B5,5,2)="04","대전","기타지역"))))</f>
        <v>기타지역</v>
      </c>
      <c r="J5" s="6" t="str">
        <f t="shared" ref="J5:J22" si="5">RIGHT(B5,2)</f>
        <v>20</v>
      </c>
    </row>
    <row r="6" spans="1:10" ht="18" customHeight="1">
      <c r="A6" s="11" t="s">
        <v>184</v>
      </c>
      <c r="B6" s="10" t="s">
        <v>183</v>
      </c>
      <c r="C6" s="8">
        <v>753</v>
      </c>
      <c r="D6" s="9">
        <v>0.31</v>
      </c>
      <c r="E6" s="8">
        <f t="shared" si="0"/>
        <v>986.43000000000006</v>
      </c>
      <c r="F6" s="7" t="str">
        <f t="shared" si="1"/>
        <v>WRJ</v>
      </c>
      <c r="G6" s="7" t="str">
        <f t="shared" si="2"/>
        <v>03</v>
      </c>
      <c r="H6" s="7" t="str">
        <f t="shared" si="3"/>
        <v>대구</v>
      </c>
      <c r="I6" s="7" t="str">
        <f t="shared" si="4"/>
        <v>대구</v>
      </c>
      <c r="J6" s="6" t="str">
        <f t="shared" si="5"/>
        <v>30</v>
      </c>
    </row>
    <row r="7" spans="1:10" ht="18" customHeight="1">
      <c r="A7" s="11" t="s">
        <v>182</v>
      </c>
      <c r="B7" s="10" t="s">
        <v>181</v>
      </c>
      <c r="C7" s="8">
        <v>1023</v>
      </c>
      <c r="D7" s="9">
        <v>0.27</v>
      </c>
      <c r="E7" s="8">
        <f t="shared" si="0"/>
        <v>1299.21</v>
      </c>
      <c r="F7" s="7" t="str">
        <f t="shared" si="1"/>
        <v>PTT</v>
      </c>
      <c r="G7" s="7" t="str">
        <f t="shared" si="2"/>
        <v>11</v>
      </c>
      <c r="H7" s="7" t="str">
        <f t="shared" si="3"/>
        <v>기타지역</v>
      </c>
      <c r="I7" s="7" t="str">
        <f t="shared" si="4"/>
        <v>기타지역</v>
      </c>
      <c r="J7" s="6" t="str">
        <f t="shared" si="5"/>
        <v>40</v>
      </c>
    </row>
    <row r="8" spans="1:10" ht="18" customHeight="1">
      <c r="A8" s="11" t="s">
        <v>180</v>
      </c>
      <c r="B8" s="10" t="s">
        <v>179</v>
      </c>
      <c r="C8" s="8">
        <v>653</v>
      </c>
      <c r="D8" s="9">
        <v>0.12</v>
      </c>
      <c r="E8" s="8">
        <f t="shared" si="0"/>
        <v>731.36</v>
      </c>
      <c r="F8" s="7" t="str">
        <f t="shared" si="1"/>
        <v>JRM</v>
      </c>
      <c r="G8" s="7" t="str">
        <f t="shared" si="2"/>
        <v>08</v>
      </c>
      <c r="H8" s="7" t="str">
        <f t="shared" si="3"/>
        <v>기타지역</v>
      </c>
      <c r="I8" s="7" t="str">
        <f t="shared" si="4"/>
        <v>기타지역</v>
      </c>
      <c r="J8" s="6" t="str">
        <f t="shared" si="5"/>
        <v>20</v>
      </c>
    </row>
    <row r="9" spans="1:10" ht="18" customHeight="1">
      <c r="A9" s="11" t="s">
        <v>178</v>
      </c>
      <c r="B9" s="10" t="s">
        <v>177</v>
      </c>
      <c r="C9" s="8">
        <v>536</v>
      </c>
      <c r="D9" s="9">
        <v>0.13</v>
      </c>
      <c r="E9" s="8">
        <f t="shared" si="0"/>
        <v>605.68000000000006</v>
      </c>
      <c r="F9" s="7" t="str">
        <f t="shared" si="1"/>
        <v>AST</v>
      </c>
      <c r="G9" s="7" t="str">
        <f t="shared" si="2"/>
        <v>12</v>
      </c>
      <c r="H9" s="7" t="str">
        <f t="shared" si="3"/>
        <v>기타지역</v>
      </c>
      <c r="I9" s="7" t="str">
        <f t="shared" si="4"/>
        <v>기타지역</v>
      </c>
      <c r="J9" s="6" t="str">
        <f t="shared" si="5"/>
        <v>35</v>
      </c>
    </row>
    <row r="10" spans="1:10" ht="18" customHeight="1">
      <c r="A10" s="11" t="s">
        <v>176</v>
      </c>
      <c r="B10" s="10" t="s">
        <v>175</v>
      </c>
      <c r="C10" s="8">
        <v>786</v>
      </c>
      <c r="D10" s="9">
        <v>0.11</v>
      </c>
      <c r="E10" s="8">
        <f t="shared" si="0"/>
        <v>872.46</v>
      </c>
      <c r="F10" s="7" t="str">
        <f t="shared" si="1"/>
        <v>NGR</v>
      </c>
      <c r="G10" s="7" t="str">
        <f t="shared" si="2"/>
        <v>06</v>
      </c>
      <c r="H10" s="7" t="str">
        <f t="shared" si="3"/>
        <v>기타지역</v>
      </c>
      <c r="I10" s="7" t="str">
        <f t="shared" si="4"/>
        <v>기타지역</v>
      </c>
      <c r="J10" s="6" t="str">
        <f t="shared" si="5"/>
        <v>30</v>
      </c>
    </row>
    <row r="11" spans="1:10" ht="18" customHeight="1">
      <c r="A11" s="11" t="s">
        <v>174</v>
      </c>
      <c r="B11" s="10" t="s">
        <v>173</v>
      </c>
      <c r="C11" s="8">
        <v>953</v>
      </c>
      <c r="D11" s="9">
        <v>0.15</v>
      </c>
      <c r="E11" s="8">
        <f t="shared" si="0"/>
        <v>1095.95</v>
      </c>
      <c r="F11" s="7" t="str">
        <f t="shared" si="1"/>
        <v>JPG</v>
      </c>
      <c r="G11" s="7" t="str">
        <f t="shared" si="2"/>
        <v>07</v>
      </c>
      <c r="H11" s="7" t="str">
        <f t="shared" si="3"/>
        <v>기타지역</v>
      </c>
      <c r="I11" s="7" t="str">
        <f t="shared" si="4"/>
        <v>기타지역</v>
      </c>
      <c r="J11" s="6" t="str">
        <f t="shared" si="5"/>
        <v>40</v>
      </c>
    </row>
    <row r="12" spans="1:10" ht="18" customHeight="1">
      <c r="A12" s="11" t="s">
        <v>172</v>
      </c>
      <c r="B12" s="10" t="s">
        <v>171</v>
      </c>
      <c r="C12" s="8">
        <v>1130</v>
      </c>
      <c r="D12" s="9">
        <v>0.18</v>
      </c>
      <c r="E12" s="8">
        <f t="shared" si="0"/>
        <v>1333.4</v>
      </c>
      <c r="F12" s="7" t="str">
        <f t="shared" si="1"/>
        <v>WSB</v>
      </c>
      <c r="G12" s="7" t="str">
        <f t="shared" si="2"/>
        <v>03</v>
      </c>
      <c r="H12" s="7" t="str">
        <f t="shared" si="3"/>
        <v>대구</v>
      </c>
      <c r="I12" s="7" t="str">
        <f t="shared" si="4"/>
        <v>대구</v>
      </c>
      <c r="J12" s="6" t="str">
        <f t="shared" si="5"/>
        <v>30</v>
      </c>
    </row>
    <row r="13" spans="1:10" ht="18" customHeight="1">
      <c r="A13" s="11" t="s">
        <v>170</v>
      </c>
      <c r="B13" s="10" t="s">
        <v>169</v>
      </c>
      <c r="C13" s="8">
        <v>984</v>
      </c>
      <c r="D13" s="9">
        <v>0.14000000000000001</v>
      </c>
      <c r="E13" s="8">
        <f t="shared" si="0"/>
        <v>1121.76</v>
      </c>
      <c r="F13" s="7" t="str">
        <f t="shared" si="1"/>
        <v>MWR</v>
      </c>
      <c r="G13" s="7" t="str">
        <f t="shared" si="2"/>
        <v>02</v>
      </c>
      <c r="H13" s="7" t="str">
        <f t="shared" si="3"/>
        <v>부산</v>
      </c>
      <c r="I13" s="7" t="str">
        <f t="shared" si="4"/>
        <v>부산</v>
      </c>
      <c r="J13" s="6" t="str">
        <f t="shared" si="5"/>
        <v>30</v>
      </c>
    </row>
    <row r="14" spans="1:10" ht="18" customHeight="1">
      <c r="A14" s="11" t="s">
        <v>168</v>
      </c>
      <c r="B14" s="10" t="s">
        <v>167</v>
      </c>
      <c r="C14" s="8">
        <v>532</v>
      </c>
      <c r="D14" s="9">
        <v>0.35</v>
      </c>
      <c r="E14" s="8">
        <f t="shared" si="0"/>
        <v>718.2</v>
      </c>
      <c r="F14" s="7" t="str">
        <f t="shared" si="1"/>
        <v>GGC</v>
      </c>
      <c r="G14" s="7" t="str">
        <f t="shared" si="2"/>
        <v>01</v>
      </c>
      <c r="H14" s="7" t="str">
        <f t="shared" si="3"/>
        <v>서울</v>
      </c>
      <c r="I14" s="7" t="str">
        <f t="shared" si="4"/>
        <v>서울</v>
      </c>
      <c r="J14" s="6" t="str">
        <f t="shared" si="5"/>
        <v>20</v>
      </c>
    </row>
    <row r="15" spans="1:10" ht="18" customHeight="1">
      <c r="A15" s="11" t="s">
        <v>166</v>
      </c>
      <c r="B15" s="10" t="s">
        <v>165</v>
      </c>
      <c r="C15" s="8">
        <v>493</v>
      </c>
      <c r="D15" s="9">
        <v>0.45</v>
      </c>
      <c r="E15" s="8">
        <f t="shared" si="0"/>
        <v>714.85</v>
      </c>
      <c r="F15" s="7" t="str">
        <f t="shared" si="1"/>
        <v>WRS</v>
      </c>
      <c r="G15" s="7" t="str">
        <f t="shared" si="2"/>
        <v>03</v>
      </c>
      <c r="H15" s="7" t="str">
        <f t="shared" si="3"/>
        <v>대구</v>
      </c>
      <c r="I15" s="7" t="str">
        <f t="shared" si="4"/>
        <v>대구</v>
      </c>
      <c r="J15" s="6" t="str">
        <f t="shared" si="5"/>
        <v>40</v>
      </c>
    </row>
    <row r="16" spans="1:10" ht="18" customHeight="1">
      <c r="A16" s="11" t="s">
        <v>164</v>
      </c>
      <c r="B16" s="10" t="s">
        <v>163</v>
      </c>
      <c r="C16" s="8">
        <v>654</v>
      </c>
      <c r="D16" s="9">
        <v>0.36</v>
      </c>
      <c r="E16" s="8">
        <f t="shared" si="0"/>
        <v>889.44</v>
      </c>
      <c r="F16" s="7" t="str">
        <f t="shared" si="1"/>
        <v>GTR</v>
      </c>
      <c r="G16" s="7" t="str">
        <f t="shared" si="2"/>
        <v>08</v>
      </c>
      <c r="H16" s="7" t="str">
        <f t="shared" si="3"/>
        <v>기타지역</v>
      </c>
      <c r="I16" s="7" t="str">
        <f t="shared" si="4"/>
        <v>기타지역</v>
      </c>
      <c r="J16" s="6" t="str">
        <f t="shared" si="5"/>
        <v>30</v>
      </c>
    </row>
    <row r="17" spans="1:10" ht="18" customHeight="1">
      <c r="A17" s="11" t="s">
        <v>162</v>
      </c>
      <c r="B17" s="10" t="s">
        <v>161</v>
      </c>
      <c r="C17" s="8">
        <v>1530</v>
      </c>
      <c r="D17" s="9">
        <v>0.25</v>
      </c>
      <c r="E17" s="8">
        <f t="shared" si="0"/>
        <v>1912.5</v>
      </c>
      <c r="F17" s="7" t="str">
        <f t="shared" si="1"/>
        <v>SWU</v>
      </c>
      <c r="G17" s="7" t="str">
        <f t="shared" si="2"/>
        <v>07</v>
      </c>
      <c r="H17" s="7" t="str">
        <f t="shared" si="3"/>
        <v>기타지역</v>
      </c>
      <c r="I17" s="7" t="str">
        <f t="shared" si="4"/>
        <v>기타지역</v>
      </c>
      <c r="J17" s="6" t="str">
        <f t="shared" si="5"/>
        <v>30</v>
      </c>
    </row>
    <row r="18" spans="1:10" ht="18" customHeight="1">
      <c r="A18" s="11" t="s">
        <v>160</v>
      </c>
      <c r="B18" s="10" t="s">
        <v>159</v>
      </c>
      <c r="C18" s="8">
        <v>785</v>
      </c>
      <c r="D18" s="9">
        <v>0.27</v>
      </c>
      <c r="E18" s="8">
        <f t="shared" si="0"/>
        <v>996.95</v>
      </c>
      <c r="F18" s="7" t="str">
        <f t="shared" si="1"/>
        <v>BNN</v>
      </c>
      <c r="G18" s="7" t="str">
        <f t="shared" si="2"/>
        <v>09</v>
      </c>
      <c r="H18" s="7" t="str">
        <f t="shared" si="3"/>
        <v>기타지역</v>
      </c>
      <c r="I18" s="7" t="str">
        <f t="shared" si="4"/>
        <v>기타지역</v>
      </c>
      <c r="J18" s="6" t="str">
        <f t="shared" si="5"/>
        <v>20</v>
      </c>
    </row>
    <row r="19" spans="1:10" ht="18" customHeight="1">
      <c r="A19" s="11" t="s">
        <v>158</v>
      </c>
      <c r="B19" s="10" t="s">
        <v>157</v>
      </c>
      <c r="C19" s="8">
        <v>654</v>
      </c>
      <c r="D19" s="9">
        <v>0.32</v>
      </c>
      <c r="E19" s="8">
        <f t="shared" si="0"/>
        <v>863.28</v>
      </c>
      <c r="F19" s="7" t="str">
        <f t="shared" si="1"/>
        <v>JCW</v>
      </c>
      <c r="G19" s="7" t="str">
        <f t="shared" si="2"/>
        <v>11</v>
      </c>
      <c r="H19" s="7" t="str">
        <f t="shared" si="3"/>
        <v>기타지역</v>
      </c>
      <c r="I19" s="7" t="str">
        <f t="shared" si="4"/>
        <v>기타지역</v>
      </c>
      <c r="J19" s="6" t="str">
        <f t="shared" si="5"/>
        <v>20</v>
      </c>
    </row>
    <row r="20" spans="1:10" ht="18" customHeight="1">
      <c r="A20" s="11" t="s">
        <v>156</v>
      </c>
      <c r="B20" s="10" t="s">
        <v>155</v>
      </c>
      <c r="C20" s="8">
        <v>536</v>
      </c>
      <c r="D20" s="9">
        <v>0.36</v>
      </c>
      <c r="E20" s="8">
        <f t="shared" si="0"/>
        <v>728.96</v>
      </c>
      <c r="F20" s="7" t="str">
        <f t="shared" si="1"/>
        <v>MND</v>
      </c>
      <c r="G20" s="7" t="str">
        <f t="shared" si="2"/>
        <v>08</v>
      </c>
      <c r="H20" s="7" t="str">
        <f t="shared" si="3"/>
        <v>기타지역</v>
      </c>
      <c r="I20" s="7" t="str">
        <f t="shared" si="4"/>
        <v>기타지역</v>
      </c>
      <c r="J20" s="6" t="str">
        <f t="shared" si="5"/>
        <v>30</v>
      </c>
    </row>
    <row r="21" spans="1:10">
      <c r="A21" s="11" t="s">
        <v>154</v>
      </c>
      <c r="B21" s="10" t="s">
        <v>153</v>
      </c>
      <c r="C21" s="8">
        <v>236</v>
      </c>
      <c r="D21" s="9">
        <v>0.35</v>
      </c>
      <c r="E21" s="8">
        <f t="shared" si="0"/>
        <v>318.60000000000002</v>
      </c>
      <c r="F21" s="7" t="str">
        <f t="shared" si="1"/>
        <v>JCP</v>
      </c>
      <c r="G21" s="7" t="str">
        <f t="shared" si="2"/>
        <v>07</v>
      </c>
      <c r="H21" s="7" t="str">
        <f t="shared" si="3"/>
        <v>기타지역</v>
      </c>
      <c r="I21" s="7" t="str">
        <f t="shared" si="4"/>
        <v>기타지역</v>
      </c>
      <c r="J21" s="6" t="str">
        <f t="shared" si="5"/>
        <v>30</v>
      </c>
    </row>
    <row r="22" spans="1:10">
      <c r="A22" s="11" t="s">
        <v>152</v>
      </c>
      <c r="B22" s="10" t="s">
        <v>151</v>
      </c>
      <c r="C22" s="8">
        <v>185</v>
      </c>
      <c r="D22" s="9">
        <v>0.42</v>
      </c>
      <c r="E22" s="8">
        <f t="shared" si="0"/>
        <v>262.7</v>
      </c>
      <c r="F22" s="7" t="str">
        <f t="shared" si="1"/>
        <v>BPE</v>
      </c>
      <c r="G22" s="7" t="str">
        <f>MID(B22,5,2)</f>
        <v>02</v>
      </c>
      <c r="H22" s="7" t="str">
        <f t="shared" si="3"/>
        <v>부산</v>
      </c>
      <c r="I22" s="7" t="str">
        <f t="shared" si="4"/>
        <v>부산</v>
      </c>
      <c r="J22" s="6" t="str">
        <f t="shared" si="5"/>
        <v>20</v>
      </c>
    </row>
  </sheetData>
  <mergeCells count="1">
    <mergeCell ref="A1:J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K26" sqref="K26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6" ht="39">
      <c r="A1" s="56" t="s">
        <v>230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3" spans="1:16" ht="18" customHeight="1">
      <c r="A3" s="1" t="s">
        <v>138</v>
      </c>
      <c r="B3" s="2" t="s">
        <v>139</v>
      </c>
      <c r="C3" s="2" t="s">
        <v>140</v>
      </c>
      <c r="D3" s="2" t="s">
        <v>229</v>
      </c>
      <c r="E3" s="2" t="s">
        <v>228</v>
      </c>
      <c r="F3" s="2" t="s">
        <v>141</v>
      </c>
      <c r="G3" s="2" t="s">
        <v>143</v>
      </c>
      <c r="H3" s="2" t="s">
        <v>145</v>
      </c>
      <c r="I3" s="2" t="s">
        <v>146</v>
      </c>
      <c r="J3" s="2" t="s">
        <v>147</v>
      </c>
      <c r="K3" s="2" t="s">
        <v>148</v>
      </c>
      <c r="L3" s="2" t="s">
        <v>149</v>
      </c>
      <c r="M3" s="2" t="s">
        <v>227</v>
      </c>
    </row>
    <row r="4" spans="1:16" ht="18" customHeight="1">
      <c r="A4" s="3">
        <v>20131234</v>
      </c>
      <c r="B4" s="3" t="s">
        <v>73</v>
      </c>
      <c r="C4" s="3">
        <v>1</v>
      </c>
      <c r="D4" s="3" t="s">
        <v>226</v>
      </c>
      <c r="E4" s="3" t="str">
        <f>IF(OR(MID(D4,8,1)="1",MID(D4,8,1)="3"),"남자","여자")</f>
        <v>여자</v>
      </c>
      <c r="F4" s="3" t="s">
        <v>150</v>
      </c>
      <c r="G4" s="4">
        <v>85</v>
      </c>
      <c r="H4" s="4">
        <v>75</v>
      </c>
      <c r="I4" s="4">
        <v>86</v>
      </c>
      <c r="J4" s="4">
        <f t="shared" ref="J4:J23" si="0">SUM(G4:I4)</f>
        <v>246</v>
      </c>
      <c r="K4" s="4">
        <f t="shared" ref="K4:K23" si="1">AVERAGE(G4:I4)</f>
        <v>82</v>
      </c>
      <c r="L4" s="4">
        <f>_xlfn.RANK.EQ(J4,$J$4:$J$23)</f>
        <v>9</v>
      </c>
      <c r="M4" s="3" t="str">
        <f>IF(K4&gt;=95,"A+",IF(K4&gt;=90,"A",IF(K4&gt;=85,"B+",IF(K4&gt;=80,"B",IF(K4&gt;=75,"C+",IF(K4&gt;=70,"C",IF(K4&gt;=65,"D+",IF(K4&gt;=60,"D","F"))))))))</f>
        <v>B</v>
      </c>
      <c r="O4" s="7">
        <v>0</v>
      </c>
      <c r="P4" s="7" t="s">
        <v>225</v>
      </c>
    </row>
    <row r="5" spans="1:16" ht="18" customHeight="1">
      <c r="A5" s="3">
        <v>20131272</v>
      </c>
      <c r="B5" s="3" t="s">
        <v>73</v>
      </c>
      <c r="C5" s="3">
        <v>1</v>
      </c>
      <c r="D5" s="3" t="s">
        <v>224</v>
      </c>
      <c r="E5" s="3" t="str">
        <f t="shared" ref="E5:E23" si="2">IF(OR(MID(D5,8,1)="1",MID(D5,8,1)="3"),"남자","여자")</f>
        <v>여자</v>
      </c>
      <c r="F5" s="3" t="s">
        <v>74</v>
      </c>
      <c r="G5" s="4">
        <v>75</v>
      </c>
      <c r="H5" s="4">
        <v>65</v>
      </c>
      <c r="I5" s="4">
        <v>78</v>
      </c>
      <c r="J5" s="4">
        <f t="shared" si="0"/>
        <v>218</v>
      </c>
      <c r="K5" s="4">
        <f t="shared" si="1"/>
        <v>72.666666666666671</v>
      </c>
      <c r="L5" s="4">
        <f t="shared" ref="L5:L23" si="3">_xlfn.RANK.EQ(J5,$J$4:$J$23)</f>
        <v>14</v>
      </c>
      <c r="M5" s="3" t="str">
        <f t="shared" ref="M5:M23" si="4">IF(K5&gt;=95,"A+",IF(K5&gt;=90,"A",IF(K5&gt;=85,"B+",IF(K5&gt;=80,"B",IF(K5&gt;=75,"C+",IF(K5&gt;=70,"C",IF(K5&gt;=65,"D+",IF(K5&gt;=60,"D","F"))))))))</f>
        <v>C</v>
      </c>
      <c r="O5" s="7">
        <v>60</v>
      </c>
      <c r="P5" s="7" t="s">
        <v>223</v>
      </c>
    </row>
    <row r="6" spans="1:16" ht="18" customHeight="1">
      <c r="A6" s="3">
        <v>20131278</v>
      </c>
      <c r="B6" s="3" t="s">
        <v>73</v>
      </c>
      <c r="C6" s="3">
        <v>1</v>
      </c>
      <c r="D6" s="3" t="s">
        <v>222</v>
      </c>
      <c r="E6" s="3" t="str">
        <f t="shared" si="2"/>
        <v>남자</v>
      </c>
      <c r="F6" s="3" t="s">
        <v>114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  <c r="L6" s="4">
        <f t="shared" si="3"/>
        <v>11</v>
      </c>
      <c r="M6" s="3" t="str">
        <f t="shared" si="4"/>
        <v>B</v>
      </c>
      <c r="O6" s="7">
        <v>65</v>
      </c>
      <c r="P6" s="7" t="s">
        <v>221</v>
      </c>
    </row>
    <row r="7" spans="1:16" ht="18" customHeight="1">
      <c r="A7" s="3">
        <v>20113443</v>
      </c>
      <c r="B7" s="3" t="s">
        <v>115</v>
      </c>
      <c r="C7" s="3">
        <v>3</v>
      </c>
      <c r="D7" s="3" t="s">
        <v>220</v>
      </c>
      <c r="E7" s="3" t="str">
        <f t="shared" si="2"/>
        <v>남자</v>
      </c>
      <c r="F7" s="3" t="s">
        <v>116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  <c r="L7" s="4">
        <f t="shared" si="3"/>
        <v>18</v>
      </c>
      <c r="M7" s="3" t="str">
        <f t="shared" si="4"/>
        <v>F</v>
      </c>
      <c r="O7" s="7">
        <v>70</v>
      </c>
      <c r="P7" s="7" t="s">
        <v>219</v>
      </c>
    </row>
    <row r="8" spans="1:16" ht="18" customHeight="1">
      <c r="A8" s="3">
        <v>20133548</v>
      </c>
      <c r="B8" s="3" t="s">
        <v>115</v>
      </c>
      <c r="C8" s="3">
        <v>1</v>
      </c>
      <c r="D8" s="3" t="s">
        <v>218</v>
      </c>
      <c r="E8" s="3" t="str">
        <f t="shared" si="2"/>
        <v>남자</v>
      </c>
      <c r="F8" s="3" t="s">
        <v>117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  <c r="L8" s="4">
        <f t="shared" si="3"/>
        <v>6</v>
      </c>
      <c r="M8" s="3" t="str">
        <f t="shared" si="4"/>
        <v>B+</v>
      </c>
      <c r="O8" s="7">
        <v>75</v>
      </c>
      <c r="P8" s="7" t="s">
        <v>217</v>
      </c>
    </row>
    <row r="9" spans="1:16" ht="18" customHeight="1">
      <c r="A9" s="3">
        <v>20133567</v>
      </c>
      <c r="B9" s="3" t="s">
        <v>115</v>
      </c>
      <c r="C9" s="3">
        <v>1</v>
      </c>
      <c r="D9" s="3" t="s">
        <v>216</v>
      </c>
      <c r="E9" s="3" t="str">
        <f t="shared" si="2"/>
        <v>여자</v>
      </c>
      <c r="F9" s="3" t="s">
        <v>118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  <c r="L9" s="4">
        <f t="shared" si="3"/>
        <v>3</v>
      </c>
      <c r="M9" s="3" t="str">
        <f t="shared" si="4"/>
        <v>A+</v>
      </c>
      <c r="O9" s="7">
        <v>80</v>
      </c>
      <c r="P9" s="7" t="s">
        <v>215</v>
      </c>
    </row>
    <row r="10" spans="1:16" ht="18" customHeight="1">
      <c r="A10" s="3">
        <v>20133578</v>
      </c>
      <c r="B10" s="3" t="s">
        <v>115</v>
      </c>
      <c r="C10" s="3">
        <v>1</v>
      </c>
      <c r="D10" s="3" t="s">
        <v>214</v>
      </c>
      <c r="E10" s="3" t="str">
        <f t="shared" si="2"/>
        <v>남자</v>
      </c>
      <c r="F10" s="3" t="s">
        <v>119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  <c r="L10" s="4">
        <f t="shared" si="3"/>
        <v>4</v>
      </c>
      <c r="M10" s="3" t="str">
        <f t="shared" si="4"/>
        <v>A</v>
      </c>
      <c r="O10" s="7">
        <v>85</v>
      </c>
      <c r="P10" s="7" t="s">
        <v>213</v>
      </c>
    </row>
    <row r="11" spans="1:16" ht="18" customHeight="1">
      <c r="A11" s="3">
        <v>20094321</v>
      </c>
      <c r="B11" s="3" t="s">
        <v>120</v>
      </c>
      <c r="C11" s="3">
        <v>4</v>
      </c>
      <c r="D11" s="3" t="s">
        <v>212</v>
      </c>
      <c r="E11" s="3" t="str">
        <f t="shared" si="2"/>
        <v>남자</v>
      </c>
      <c r="F11" s="3" t="s">
        <v>121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  <c r="L11" s="4">
        <f t="shared" si="3"/>
        <v>13</v>
      </c>
      <c r="M11" s="3" t="str">
        <f t="shared" si="4"/>
        <v>C</v>
      </c>
      <c r="O11" s="7">
        <v>90</v>
      </c>
      <c r="P11" s="7" t="s">
        <v>211</v>
      </c>
    </row>
    <row r="12" spans="1:16" ht="18" customHeight="1">
      <c r="A12" s="3">
        <v>20124328</v>
      </c>
      <c r="B12" s="3" t="s">
        <v>120</v>
      </c>
      <c r="C12" s="3">
        <v>2</v>
      </c>
      <c r="D12" s="3" t="s">
        <v>462</v>
      </c>
      <c r="E12" s="3" t="str">
        <f t="shared" si="2"/>
        <v>여자</v>
      </c>
      <c r="F12" s="3" t="s">
        <v>122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  <c r="L12" s="4">
        <f t="shared" si="3"/>
        <v>5</v>
      </c>
      <c r="M12" s="3" t="str">
        <f t="shared" si="4"/>
        <v>A</v>
      </c>
      <c r="O12" s="7">
        <v>95</v>
      </c>
      <c r="P12" s="7" t="s">
        <v>209</v>
      </c>
    </row>
    <row r="13" spans="1:16" ht="18" customHeight="1">
      <c r="A13" s="3">
        <v>20124333</v>
      </c>
      <c r="B13" s="3" t="s">
        <v>120</v>
      </c>
      <c r="C13" s="3">
        <v>2</v>
      </c>
      <c r="D13" s="3" t="s">
        <v>208</v>
      </c>
      <c r="E13" s="3" t="str">
        <f t="shared" si="2"/>
        <v>여자</v>
      </c>
      <c r="F13" s="3" t="s">
        <v>123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  <c r="L13" s="4">
        <f t="shared" si="3"/>
        <v>1</v>
      </c>
      <c r="M13" s="3" t="str">
        <f t="shared" si="4"/>
        <v>A+</v>
      </c>
    </row>
    <row r="14" spans="1:16" ht="18" customHeight="1">
      <c r="A14" s="3">
        <v>20124334</v>
      </c>
      <c r="B14" s="3" t="s">
        <v>120</v>
      </c>
      <c r="C14" s="3">
        <v>2</v>
      </c>
      <c r="D14" s="3" t="s">
        <v>463</v>
      </c>
      <c r="E14" s="3" t="str">
        <f t="shared" si="2"/>
        <v>남자</v>
      </c>
      <c r="F14" s="3" t="s">
        <v>124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  <c r="L14" s="4">
        <f t="shared" si="3"/>
        <v>20</v>
      </c>
      <c r="M14" s="3" t="str">
        <f t="shared" si="4"/>
        <v>F</v>
      </c>
    </row>
    <row r="15" spans="1:16" ht="18" customHeight="1">
      <c r="A15" s="3">
        <v>20105643</v>
      </c>
      <c r="B15" s="3" t="s">
        <v>125</v>
      </c>
      <c r="C15" s="3">
        <v>3</v>
      </c>
      <c r="D15" s="3" t="s">
        <v>206</v>
      </c>
      <c r="E15" s="3" t="str">
        <f t="shared" si="2"/>
        <v>여자</v>
      </c>
      <c r="F15" s="3" t="s">
        <v>126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  <c r="L15" s="4">
        <f t="shared" si="3"/>
        <v>10</v>
      </c>
      <c r="M15" s="3" t="str">
        <f t="shared" si="4"/>
        <v>B</v>
      </c>
    </row>
    <row r="16" spans="1:16" ht="18" customHeight="1">
      <c r="A16" s="3">
        <v>20125432</v>
      </c>
      <c r="B16" s="3" t="s">
        <v>125</v>
      </c>
      <c r="C16" s="3">
        <v>2</v>
      </c>
      <c r="D16" s="3" t="s">
        <v>205</v>
      </c>
      <c r="E16" s="3" t="str">
        <f t="shared" si="2"/>
        <v>여자</v>
      </c>
      <c r="F16" s="3" t="s">
        <v>127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  <c r="L16" s="4">
        <f t="shared" si="3"/>
        <v>12</v>
      </c>
      <c r="M16" s="3" t="str">
        <f t="shared" si="4"/>
        <v>C+</v>
      </c>
    </row>
    <row r="17" spans="1:13" ht="18" customHeight="1">
      <c r="A17" s="3">
        <v>20135441</v>
      </c>
      <c r="B17" s="3" t="s">
        <v>125</v>
      </c>
      <c r="C17" s="3">
        <v>1</v>
      </c>
      <c r="D17" s="3" t="s">
        <v>204</v>
      </c>
      <c r="E17" s="3" t="str">
        <f t="shared" si="2"/>
        <v>여자</v>
      </c>
      <c r="F17" s="3" t="s">
        <v>128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  <c r="L17" s="4">
        <f t="shared" si="3"/>
        <v>18</v>
      </c>
      <c r="M17" s="3" t="str">
        <f t="shared" si="4"/>
        <v>F</v>
      </c>
    </row>
    <row r="18" spans="1:13" ht="18" customHeight="1">
      <c r="A18" s="3">
        <v>20116432</v>
      </c>
      <c r="B18" s="3" t="s">
        <v>129</v>
      </c>
      <c r="C18" s="3">
        <v>3</v>
      </c>
      <c r="D18" s="3" t="s">
        <v>464</v>
      </c>
      <c r="E18" s="3" t="str">
        <f t="shared" si="2"/>
        <v>여자</v>
      </c>
      <c r="F18" s="3" t="s">
        <v>130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  <c r="L18" s="4">
        <f t="shared" si="3"/>
        <v>14</v>
      </c>
      <c r="M18" s="3" t="str">
        <f t="shared" si="4"/>
        <v>C</v>
      </c>
    </row>
    <row r="19" spans="1:13" ht="18" customHeight="1">
      <c r="A19" s="3">
        <v>20136743</v>
      </c>
      <c r="B19" s="3" t="s">
        <v>129</v>
      </c>
      <c r="C19" s="3">
        <v>1</v>
      </c>
      <c r="D19" s="3" t="s">
        <v>202</v>
      </c>
      <c r="E19" s="3" t="str">
        <f t="shared" si="2"/>
        <v>여자</v>
      </c>
      <c r="F19" s="3" t="s">
        <v>131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  <c r="L19" s="4">
        <f t="shared" si="3"/>
        <v>6</v>
      </c>
      <c r="M19" s="3" t="str">
        <f t="shared" si="4"/>
        <v>B+</v>
      </c>
    </row>
    <row r="20" spans="1:13" ht="18" customHeight="1">
      <c r="A20" s="3">
        <v>20136744</v>
      </c>
      <c r="B20" s="3" t="s">
        <v>129</v>
      </c>
      <c r="C20" s="3">
        <v>1</v>
      </c>
      <c r="D20" s="3" t="s">
        <v>201</v>
      </c>
      <c r="E20" s="3" t="str">
        <f t="shared" si="2"/>
        <v>여자</v>
      </c>
      <c r="F20" s="3" t="s">
        <v>132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  <c r="L20" s="4">
        <f t="shared" si="3"/>
        <v>16</v>
      </c>
      <c r="M20" s="3" t="str">
        <f t="shared" si="4"/>
        <v>D</v>
      </c>
    </row>
    <row r="21" spans="1:13" ht="18" customHeight="1">
      <c r="A21" s="3">
        <v>20137565</v>
      </c>
      <c r="B21" s="3" t="s">
        <v>133</v>
      </c>
      <c r="C21" s="3">
        <v>1</v>
      </c>
      <c r="D21" s="3" t="s">
        <v>200</v>
      </c>
      <c r="E21" s="3" t="str">
        <f t="shared" si="2"/>
        <v>여자</v>
      </c>
      <c r="F21" s="3" t="s">
        <v>134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  <c r="L21" s="4">
        <f t="shared" si="3"/>
        <v>8</v>
      </c>
      <c r="M21" s="3" t="str">
        <f t="shared" si="4"/>
        <v>B</v>
      </c>
    </row>
    <row r="22" spans="1:13" ht="18" customHeight="1">
      <c r="A22" s="3">
        <v>20137570</v>
      </c>
      <c r="B22" s="3" t="s">
        <v>133</v>
      </c>
      <c r="C22" s="3">
        <v>1</v>
      </c>
      <c r="D22" s="3" t="s">
        <v>465</v>
      </c>
      <c r="E22" s="3" t="str">
        <f t="shared" si="2"/>
        <v>남자</v>
      </c>
      <c r="F22" s="3" t="s">
        <v>135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  <c r="L22" s="4">
        <f t="shared" si="3"/>
        <v>2</v>
      </c>
      <c r="M22" s="3" t="str">
        <f t="shared" si="4"/>
        <v>A+</v>
      </c>
    </row>
    <row r="23" spans="1:13" ht="18" customHeight="1">
      <c r="A23" s="3">
        <v>20137573</v>
      </c>
      <c r="B23" s="3" t="s">
        <v>133</v>
      </c>
      <c r="C23" s="3">
        <v>1</v>
      </c>
      <c r="D23" s="3" t="s">
        <v>198</v>
      </c>
      <c r="E23" s="3" t="str">
        <f t="shared" si="2"/>
        <v>남자</v>
      </c>
      <c r="F23" s="3" t="s">
        <v>136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  <c r="L23" s="4">
        <f t="shared" si="3"/>
        <v>17</v>
      </c>
      <c r="M23" s="3" t="str">
        <f t="shared" si="4"/>
        <v>D</v>
      </c>
    </row>
  </sheetData>
  <mergeCells count="1">
    <mergeCell ref="A1:M1"/>
  </mergeCells>
  <phoneticPr fontId="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B1" workbookViewId="0">
      <selection activeCell="M12" sqref="M12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12" width="7.375" customWidth="1"/>
    <col min="13" max="13" width="4.5" customWidth="1"/>
  </cols>
  <sheetData>
    <row r="1" spans="1:15" ht="39">
      <c r="A1" s="56" t="s">
        <v>231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5" ht="18" customHeight="1">
      <c r="A3" s="1" t="s">
        <v>232</v>
      </c>
      <c r="B3" s="2" t="s">
        <v>233</v>
      </c>
      <c r="C3" s="2" t="s">
        <v>234</v>
      </c>
      <c r="D3" s="2" t="s">
        <v>235</v>
      </c>
      <c r="E3" s="2" t="s">
        <v>236</v>
      </c>
      <c r="F3" s="2" t="s">
        <v>237</v>
      </c>
      <c r="G3" s="2" t="s">
        <v>238</v>
      </c>
      <c r="H3" s="2" t="s">
        <v>239</v>
      </c>
      <c r="I3" s="2" t="s">
        <v>240</v>
      </c>
      <c r="J3" s="2" t="s">
        <v>241</v>
      </c>
      <c r="K3" s="55" t="s">
        <v>466</v>
      </c>
      <c r="L3" s="2" t="s">
        <v>467</v>
      </c>
    </row>
    <row r="4" spans="1:15" ht="18" customHeight="1">
      <c r="A4" s="3">
        <v>20131234</v>
      </c>
      <c r="B4" s="3" t="s">
        <v>242</v>
      </c>
      <c r="C4" s="3">
        <v>1</v>
      </c>
      <c r="D4" s="3" t="s">
        <v>243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4">
        <f>_xlfn.RANK.EQ(I4,$I$4:$I$23)</f>
        <v>9</v>
      </c>
      <c r="K4" s="3" t="str">
        <f>VLOOKUP(I4,$N$4:$O$12,2)</f>
        <v>B</v>
      </c>
      <c r="L4" s="3" t="str">
        <f>HLOOKUP(I4,$D$26:$M$28,3)</f>
        <v>좀 잘함</v>
      </c>
      <c r="N4" s="16">
        <v>0</v>
      </c>
      <c r="O4" s="16" t="s">
        <v>244</v>
      </c>
    </row>
    <row r="5" spans="1:15" ht="18" customHeight="1">
      <c r="A5" s="3">
        <v>20131272</v>
      </c>
      <c r="B5" s="3" t="s">
        <v>75</v>
      </c>
      <c r="C5" s="3">
        <v>1</v>
      </c>
      <c r="D5" s="3" t="s">
        <v>245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4">
        <f t="shared" ref="J5:J23" si="2">_xlfn.RANK.EQ(I5,$I$4:$I$23)</f>
        <v>14</v>
      </c>
      <c r="K5" s="3" t="str">
        <f t="shared" ref="K5:K23" si="3">VLOOKUP(I5,$N$4:$O$12,2)</f>
        <v>C</v>
      </c>
      <c r="L5" s="3" t="str">
        <f t="shared" ref="L5:L23" si="4">HLOOKUP(I5,$D$26:$M$28,3)</f>
        <v>보통</v>
      </c>
      <c r="N5" s="16">
        <v>60</v>
      </c>
      <c r="O5" s="16" t="s">
        <v>246</v>
      </c>
    </row>
    <row r="6" spans="1:15" ht="18" customHeight="1">
      <c r="A6" s="3">
        <v>20131278</v>
      </c>
      <c r="B6" s="3" t="s">
        <v>71</v>
      </c>
      <c r="C6" s="3">
        <v>1</v>
      </c>
      <c r="D6" s="3" t="s">
        <v>247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4">
        <f t="shared" si="2"/>
        <v>11</v>
      </c>
      <c r="K6" s="3" t="str">
        <f t="shared" si="3"/>
        <v>B</v>
      </c>
      <c r="L6" s="3" t="str">
        <f t="shared" si="4"/>
        <v>좀 잘함</v>
      </c>
      <c r="N6" s="16">
        <v>65</v>
      </c>
      <c r="O6" s="16" t="s">
        <v>248</v>
      </c>
    </row>
    <row r="7" spans="1:15" ht="18" customHeight="1">
      <c r="A7" s="3">
        <v>20113443</v>
      </c>
      <c r="B7" s="3" t="s">
        <v>249</v>
      </c>
      <c r="C7" s="3">
        <v>3</v>
      </c>
      <c r="D7" s="3" t="s">
        <v>250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4">
        <f t="shared" si="2"/>
        <v>18</v>
      </c>
      <c r="K7" s="3" t="str">
        <f t="shared" si="3"/>
        <v>F</v>
      </c>
      <c r="L7" s="3" t="str">
        <f t="shared" si="4"/>
        <v>많이 못함</v>
      </c>
      <c r="N7" s="16">
        <v>70</v>
      </c>
      <c r="O7" s="16" t="s">
        <v>251</v>
      </c>
    </row>
    <row r="8" spans="1:15" ht="18" customHeight="1">
      <c r="A8" s="3">
        <v>20133548</v>
      </c>
      <c r="B8" s="3" t="s">
        <v>249</v>
      </c>
      <c r="C8" s="3">
        <v>1</v>
      </c>
      <c r="D8" s="3" t="s">
        <v>252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4">
        <f t="shared" si="2"/>
        <v>6</v>
      </c>
      <c r="K8" s="3" t="str">
        <f t="shared" si="3"/>
        <v>B+</v>
      </c>
      <c r="L8" s="3" t="str">
        <f t="shared" si="4"/>
        <v>잘함</v>
      </c>
      <c r="N8" s="16">
        <v>75</v>
      </c>
      <c r="O8" s="16" t="s">
        <v>253</v>
      </c>
    </row>
    <row r="9" spans="1:15" ht="18" customHeight="1">
      <c r="A9" s="3">
        <v>20133567</v>
      </c>
      <c r="B9" s="3" t="s">
        <v>249</v>
      </c>
      <c r="C9" s="3">
        <v>1</v>
      </c>
      <c r="D9" s="3" t="s">
        <v>254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4">
        <f t="shared" si="2"/>
        <v>3</v>
      </c>
      <c r="K9" s="3" t="str">
        <f t="shared" si="3"/>
        <v>A+</v>
      </c>
      <c r="L9" s="3" t="str">
        <f t="shared" si="4"/>
        <v>최고임</v>
      </c>
      <c r="N9" s="16">
        <v>80</v>
      </c>
      <c r="O9" s="16" t="s">
        <v>255</v>
      </c>
    </row>
    <row r="10" spans="1:15" ht="18" customHeight="1">
      <c r="A10" s="3">
        <v>20133578</v>
      </c>
      <c r="B10" s="3" t="s">
        <v>249</v>
      </c>
      <c r="C10" s="3">
        <v>1</v>
      </c>
      <c r="D10" s="3" t="s">
        <v>256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4">
        <f t="shared" si="2"/>
        <v>4</v>
      </c>
      <c r="K10" s="3" t="str">
        <f t="shared" si="3"/>
        <v>A</v>
      </c>
      <c r="L10" s="3" t="str">
        <f t="shared" si="4"/>
        <v>뛰어남</v>
      </c>
      <c r="N10" s="16">
        <v>85</v>
      </c>
      <c r="O10" s="16" t="s">
        <v>257</v>
      </c>
    </row>
    <row r="11" spans="1:15" ht="18" customHeight="1">
      <c r="A11" s="3">
        <v>20094321</v>
      </c>
      <c r="B11" s="3" t="s">
        <v>258</v>
      </c>
      <c r="C11" s="3">
        <v>4</v>
      </c>
      <c r="D11" s="3" t="s">
        <v>259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4">
        <f t="shared" si="2"/>
        <v>13</v>
      </c>
      <c r="K11" s="3" t="str">
        <f t="shared" si="3"/>
        <v>C</v>
      </c>
      <c r="L11" s="3" t="str">
        <f t="shared" si="4"/>
        <v>보통</v>
      </c>
      <c r="N11" s="16">
        <v>90</v>
      </c>
      <c r="O11" s="16" t="s">
        <v>260</v>
      </c>
    </row>
    <row r="12" spans="1:15" ht="18" customHeight="1">
      <c r="A12" s="3">
        <v>20124328</v>
      </c>
      <c r="B12" s="3" t="s">
        <v>258</v>
      </c>
      <c r="C12" s="3">
        <v>2</v>
      </c>
      <c r="D12" s="3" t="s">
        <v>261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4">
        <f t="shared" si="2"/>
        <v>5</v>
      </c>
      <c r="K12" s="3" t="str">
        <f t="shared" si="3"/>
        <v>A</v>
      </c>
      <c r="L12" s="3" t="str">
        <f t="shared" si="4"/>
        <v>뛰어남</v>
      </c>
      <c r="N12" s="16">
        <v>95</v>
      </c>
      <c r="O12" s="16" t="s">
        <v>262</v>
      </c>
    </row>
    <row r="13" spans="1:15" ht="18" customHeight="1">
      <c r="A13" s="3">
        <v>20124333</v>
      </c>
      <c r="B13" s="3" t="s">
        <v>258</v>
      </c>
      <c r="C13" s="3">
        <v>2</v>
      </c>
      <c r="D13" s="3" t="s">
        <v>263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4">
        <f t="shared" si="2"/>
        <v>1</v>
      </c>
      <c r="K13" s="3" t="str">
        <f t="shared" si="3"/>
        <v>A+</v>
      </c>
      <c r="L13" s="3" t="str">
        <f t="shared" si="4"/>
        <v>최고임</v>
      </c>
    </row>
    <row r="14" spans="1:15" ht="18" customHeight="1">
      <c r="A14" s="3">
        <v>20124334</v>
      </c>
      <c r="B14" s="3" t="s">
        <v>258</v>
      </c>
      <c r="C14" s="3">
        <v>2</v>
      </c>
      <c r="D14" s="3" t="s">
        <v>264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4">
        <f t="shared" si="2"/>
        <v>20</v>
      </c>
      <c r="K14" s="3" t="str">
        <f t="shared" si="3"/>
        <v>F</v>
      </c>
      <c r="L14" s="3" t="str">
        <f t="shared" si="4"/>
        <v>많이 못함</v>
      </c>
    </row>
    <row r="15" spans="1:15" ht="18" customHeight="1">
      <c r="A15" s="3">
        <v>20105643</v>
      </c>
      <c r="B15" s="3" t="s">
        <v>265</v>
      </c>
      <c r="C15" s="3">
        <v>3</v>
      </c>
      <c r="D15" s="3" t="s">
        <v>266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4">
        <f t="shared" si="2"/>
        <v>10</v>
      </c>
      <c r="K15" s="3" t="str">
        <f t="shared" si="3"/>
        <v>B</v>
      </c>
      <c r="L15" s="3" t="str">
        <f t="shared" si="4"/>
        <v>좀 잘함</v>
      </c>
    </row>
    <row r="16" spans="1:15" ht="18" customHeight="1">
      <c r="A16" s="3">
        <v>20125432</v>
      </c>
      <c r="B16" s="3" t="s">
        <v>265</v>
      </c>
      <c r="C16" s="3">
        <v>2</v>
      </c>
      <c r="D16" s="3" t="s">
        <v>267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4">
        <f t="shared" si="2"/>
        <v>12</v>
      </c>
      <c r="K16" s="3" t="str">
        <f t="shared" si="3"/>
        <v>C+</v>
      </c>
      <c r="L16" s="3" t="str">
        <f t="shared" si="4"/>
        <v>비슷함</v>
      </c>
    </row>
    <row r="17" spans="1:13" ht="18" customHeight="1">
      <c r="A17" s="3">
        <v>20135441</v>
      </c>
      <c r="B17" s="3" t="s">
        <v>265</v>
      </c>
      <c r="C17" s="3">
        <v>1</v>
      </c>
      <c r="D17" s="3" t="s">
        <v>268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4">
        <f t="shared" si="2"/>
        <v>18</v>
      </c>
      <c r="K17" s="3" t="str">
        <f t="shared" si="3"/>
        <v>F</v>
      </c>
      <c r="L17" s="3" t="str">
        <f t="shared" si="4"/>
        <v>많이 못함</v>
      </c>
    </row>
    <row r="18" spans="1:13" ht="18" customHeight="1">
      <c r="A18" s="3">
        <v>20116432</v>
      </c>
      <c r="B18" s="3" t="s">
        <v>269</v>
      </c>
      <c r="C18" s="3">
        <v>3</v>
      </c>
      <c r="D18" s="3" t="s">
        <v>270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4">
        <f t="shared" si="2"/>
        <v>14</v>
      </c>
      <c r="K18" s="3" t="str">
        <f t="shared" si="3"/>
        <v>C</v>
      </c>
      <c r="L18" s="3" t="str">
        <f t="shared" si="4"/>
        <v>보통</v>
      </c>
    </row>
    <row r="19" spans="1:13" ht="18" customHeight="1">
      <c r="A19" s="3">
        <v>20136743</v>
      </c>
      <c r="B19" s="3" t="s">
        <v>269</v>
      </c>
      <c r="C19" s="3">
        <v>1</v>
      </c>
      <c r="D19" s="3" t="s">
        <v>271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4">
        <f t="shared" si="2"/>
        <v>6</v>
      </c>
      <c r="K19" s="3" t="str">
        <f t="shared" si="3"/>
        <v>B+</v>
      </c>
      <c r="L19" s="3" t="str">
        <f t="shared" si="4"/>
        <v>잘함</v>
      </c>
    </row>
    <row r="20" spans="1:13" ht="18" customHeight="1">
      <c r="A20" s="3">
        <v>20136744</v>
      </c>
      <c r="B20" s="3" t="s">
        <v>269</v>
      </c>
      <c r="C20" s="3">
        <v>1</v>
      </c>
      <c r="D20" s="3" t="s">
        <v>272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4">
        <f t="shared" si="2"/>
        <v>16</v>
      </c>
      <c r="K20" s="3" t="str">
        <f t="shared" si="3"/>
        <v>D</v>
      </c>
      <c r="L20" s="3" t="str">
        <f t="shared" si="4"/>
        <v>좀 못함</v>
      </c>
    </row>
    <row r="21" spans="1:13" ht="18" customHeight="1">
      <c r="A21" s="3">
        <v>20137565</v>
      </c>
      <c r="B21" s="3" t="s">
        <v>273</v>
      </c>
      <c r="C21" s="3">
        <v>1</v>
      </c>
      <c r="D21" s="3" t="s">
        <v>274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4">
        <f t="shared" si="2"/>
        <v>8</v>
      </c>
      <c r="K21" s="3" t="str">
        <f t="shared" si="3"/>
        <v>B</v>
      </c>
      <c r="L21" s="3" t="str">
        <f t="shared" si="4"/>
        <v>좀 잘함</v>
      </c>
    </row>
    <row r="22" spans="1:13" ht="18" customHeight="1">
      <c r="A22" s="3">
        <v>20137570</v>
      </c>
      <c r="B22" s="3" t="s">
        <v>273</v>
      </c>
      <c r="C22" s="3">
        <v>1</v>
      </c>
      <c r="D22" s="3" t="s">
        <v>275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4">
        <f t="shared" si="2"/>
        <v>2</v>
      </c>
      <c r="K22" s="3" t="str">
        <f t="shared" si="3"/>
        <v>A+</v>
      </c>
      <c r="L22" s="3" t="str">
        <f t="shared" si="4"/>
        <v>최고임</v>
      </c>
    </row>
    <row r="23" spans="1:13" ht="18" customHeight="1">
      <c r="A23" s="3">
        <v>20137573</v>
      </c>
      <c r="B23" s="3" t="s">
        <v>273</v>
      </c>
      <c r="C23" s="3">
        <v>1</v>
      </c>
      <c r="D23" s="3" t="s">
        <v>276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4">
        <f t="shared" si="2"/>
        <v>17</v>
      </c>
      <c r="K23" s="3" t="str">
        <f t="shared" si="3"/>
        <v>D</v>
      </c>
      <c r="L23" s="3" t="str">
        <f t="shared" si="4"/>
        <v>좀 못함</v>
      </c>
    </row>
    <row r="26" spans="1:13">
      <c r="E26">
        <v>0</v>
      </c>
      <c r="F26">
        <v>60</v>
      </c>
      <c r="G26">
        <v>65</v>
      </c>
      <c r="H26">
        <v>70</v>
      </c>
      <c r="I26">
        <v>75</v>
      </c>
      <c r="J26">
        <v>80</v>
      </c>
      <c r="K26">
        <v>85</v>
      </c>
      <c r="L26">
        <v>90</v>
      </c>
      <c r="M26">
        <v>95</v>
      </c>
    </row>
    <row r="27" spans="1:13">
      <c r="E27" t="s">
        <v>468</v>
      </c>
      <c r="F27" t="s">
        <v>469</v>
      </c>
      <c r="G27" t="s">
        <v>470</v>
      </c>
      <c r="H27" t="s">
        <v>471</v>
      </c>
      <c r="I27" t="s">
        <v>472</v>
      </c>
      <c r="J27" t="s">
        <v>473</v>
      </c>
      <c r="K27" t="s">
        <v>474</v>
      </c>
      <c r="L27" t="s">
        <v>475</v>
      </c>
      <c r="M27" t="s">
        <v>476</v>
      </c>
    </row>
    <row r="28" spans="1:13"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484</v>
      </c>
      <c r="M28" t="s">
        <v>485</v>
      </c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4" sqref="F2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8.875" customWidth="1"/>
    <col min="6" max="6" width="7.875" customWidth="1"/>
    <col min="7" max="7" width="11.375" bestFit="1" customWidth="1"/>
    <col min="8" max="8" width="9.375" bestFit="1" customWidth="1"/>
    <col min="9" max="9" width="7.375" customWidth="1"/>
  </cols>
  <sheetData>
    <row r="1" spans="1:9" ht="39">
      <c r="A1" s="56" t="s">
        <v>59</v>
      </c>
      <c r="B1" s="57"/>
      <c r="C1" s="57"/>
      <c r="D1" s="57"/>
      <c r="E1" s="57"/>
      <c r="F1" s="57"/>
      <c r="G1" s="57"/>
      <c r="H1" s="57"/>
      <c r="I1" s="57"/>
    </row>
    <row r="3" spans="1:9" ht="18" customHeight="1">
      <c r="A3" s="1" t="s">
        <v>60</v>
      </c>
      <c r="B3" s="2" t="s">
        <v>61</v>
      </c>
      <c r="C3" s="2" t="s">
        <v>62</v>
      </c>
      <c r="D3" s="2" t="s">
        <v>277</v>
      </c>
      <c r="E3" s="2" t="s">
        <v>278</v>
      </c>
      <c r="F3" s="2" t="s">
        <v>63</v>
      </c>
      <c r="G3" s="2" t="s">
        <v>64</v>
      </c>
      <c r="H3" s="2" t="s">
        <v>65</v>
      </c>
      <c r="I3" s="2" t="s">
        <v>66</v>
      </c>
    </row>
    <row r="4" spans="1:9" ht="18" customHeight="1">
      <c r="A4" s="3">
        <v>20131234</v>
      </c>
      <c r="B4" s="3" t="s">
        <v>71</v>
      </c>
      <c r="C4" s="3">
        <v>1</v>
      </c>
      <c r="D4" s="3" t="s">
        <v>279</v>
      </c>
      <c r="E4" s="3" t="str">
        <f>IF(MID(D4,8,1)="1","남","여")</f>
        <v>여</v>
      </c>
      <c r="F4" s="3" t="s">
        <v>72</v>
      </c>
      <c r="G4" s="4">
        <v>85</v>
      </c>
      <c r="H4" s="4">
        <v>75</v>
      </c>
      <c r="I4" s="4">
        <v>86</v>
      </c>
    </row>
    <row r="5" spans="1:9" ht="18" customHeight="1">
      <c r="A5" s="3">
        <v>20131272</v>
      </c>
      <c r="B5" s="3" t="s">
        <v>71</v>
      </c>
      <c r="C5" s="3">
        <v>1</v>
      </c>
      <c r="D5" s="3" t="s">
        <v>280</v>
      </c>
      <c r="E5" s="3" t="str">
        <f t="shared" ref="E5:E23" si="0">IF(MID(D5,8,1)="1","남","여")</f>
        <v>여</v>
      </c>
      <c r="F5" s="3" t="s">
        <v>245</v>
      </c>
      <c r="G5" s="4">
        <v>75</v>
      </c>
      <c r="H5" s="4">
        <v>65</v>
      </c>
      <c r="I5" s="4">
        <v>78</v>
      </c>
    </row>
    <row r="6" spans="1:9" ht="18" customHeight="1">
      <c r="A6" s="3">
        <v>20131278</v>
      </c>
      <c r="B6" s="3" t="s">
        <v>75</v>
      </c>
      <c r="C6" s="3">
        <v>1</v>
      </c>
      <c r="D6" s="3" t="s">
        <v>281</v>
      </c>
      <c r="E6" s="3" t="str">
        <f t="shared" si="0"/>
        <v>남</v>
      </c>
      <c r="F6" s="3" t="s">
        <v>76</v>
      </c>
      <c r="G6" s="4"/>
      <c r="H6" s="4">
        <v>77</v>
      </c>
      <c r="I6" s="4">
        <v>67</v>
      </c>
    </row>
    <row r="7" spans="1:9" ht="18" customHeight="1">
      <c r="A7" s="3">
        <v>20113443</v>
      </c>
      <c r="B7" s="3" t="s">
        <v>77</v>
      </c>
      <c r="C7" s="3">
        <v>3</v>
      </c>
      <c r="D7" s="3" t="s">
        <v>282</v>
      </c>
      <c r="E7" s="3" t="str">
        <f t="shared" si="0"/>
        <v>남</v>
      </c>
      <c r="F7" s="3" t="s">
        <v>78</v>
      </c>
      <c r="G7" s="4">
        <v>45</v>
      </c>
      <c r="H7" s="4">
        <v>78</v>
      </c>
      <c r="I7" s="4"/>
    </row>
    <row r="8" spans="1:9" ht="18" customHeight="1">
      <c r="A8" s="3">
        <v>20133548</v>
      </c>
      <c r="B8" s="3" t="s">
        <v>77</v>
      </c>
      <c r="C8" s="3">
        <v>1</v>
      </c>
      <c r="D8" s="3" t="s">
        <v>283</v>
      </c>
      <c r="E8" s="3" t="str">
        <f t="shared" si="0"/>
        <v>남</v>
      </c>
      <c r="F8" s="3" t="s">
        <v>79</v>
      </c>
      <c r="G8" s="4">
        <v>86</v>
      </c>
      <c r="H8" s="4">
        <v>87</v>
      </c>
      <c r="I8" s="4">
        <v>86</v>
      </c>
    </row>
    <row r="9" spans="1:9" ht="18" customHeight="1">
      <c r="A9" s="3">
        <v>20133567</v>
      </c>
      <c r="B9" s="3" t="s">
        <v>77</v>
      </c>
      <c r="C9" s="3">
        <v>1</v>
      </c>
      <c r="D9" s="3" t="s">
        <v>284</v>
      </c>
      <c r="E9" s="3" t="str">
        <f t="shared" si="0"/>
        <v>여</v>
      </c>
      <c r="F9" s="3" t="s">
        <v>80</v>
      </c>
      <c r="G9" s="4">
        <v>100</v>
      </c>
      <c r="H9" s="4">
        <v>92</v>
      </c>
      <c r="I9" s="4">
        <v>96</v>
      </c>
    </row>
    <row r="10" spans="1:9" ht="18" customHeight="1">
      <c r="A10" s="3">
        <v>20133578</v>
      </c>
      <c r="B10" s="3" t="s">
        <v>77</v>
      </c>
      <c r="C10" s="3">
        <v>1</v>
      </c>
      <c r="D10" s="3" t="s">
        <v>285</v>
      </c>
      <c r="E10" s="3" t="str">
        <f t="shared" si="0"/>
        <v>남</v>
      </c>
      <c r="F10" s="3" t="s">
        <v>81</v>
      </c>
      <c r="G10" s="4">
        <v>87</v>
      </c>
      <c r="H10" s="4">
        <v>95</v>
      </c>
      <c r="I10" s="4"/>
    </row>
    <row r="11" spans="1:9" ht="18" customHeight="1">
      <c r="A11" s="3">
        <v>20094321</v>
      </c>
      <c r="B11" s="3" t="s">
        <v>82</v>
      </c>
      <c r="C11" s="3">
        <v>4</v>
      </c>
      <c r="D11" s="3" t="s">
        <v>286</v>
      </c>
      <c r="E11" s="3" t="str">
        <f t="shared" si="0"/>
        <v>남</v>
      </c>
      <c r="F11" s="3" t="s">
        <v>83</v>
      </c>
      <c r="G11" s="4"/>
      <c r="H11" s="4">
        <v>75</v>
      </c>
      <c r="I11" s="4">
        <v>78</v>
      </c>
    </row>
    <row r="12" spans="1:9" ht="18" customHeight="1">
      <c r="A12" s="3">
        <v>20124328</v>
      </c>
      <c r="B12" s="3" t="s">
        <v>82</v>
      </c>
      <c r="C12" s="3">
        <v>2</v>
      </c>
      <c r="D12" s="3" t="s">
        <v>287</v>
      </c>
      <c r="E12" s="3" t="str">
        <f t="shared" si="0"/>
        <v>여</v>
      </c>
      <c r="F12" s="3" t="s">
        <v>84</v>
      </c>
      <c r="G12" s="4">
        <v>99</v>
      </c>
      <c r="H12" s="4"/>
      <c r="I12" s="4">
        <v>86</v>
      </c>
    </row>
    <row r="13" spans="1:9" ht="18" customHeight="1">
      <c r="A13" s="3">
        <v>20124333</v>
      </c>
      <c r="B13" s="3" t="s">
        <v>82</v>
      </c>
      <c r="C13" s="3">
        <v>2</v>
      </c>
      <c r="D13" s="3" t="s">
        <v>288</v>
      </c>
      <c r="E13" s="3" t="str">
        <f t="shared" si="0"/>
        <v>여</v>
      </c>
      <c r="F13" s="3" t="s">
        <v>85</v>
      </c>
      <c r="G13" s="4">
        <v>100</v>
      </c>
      <c r="H13" s="4">
        <v>95</v>
      </c>
      <c r="I13" s="4">
        <v>98</v>
      </c>
    </row>
    <row r="14" spans="1:9" ht="18" customHeight="1">
      <c r="A14" s="3">
        <v>20124334</v>
      </c>
      <c r="B14" s="3" t="s">
        <v>82</v>
      </c>
      <c r="C14" s="3">
        <v>2</v>
      </c>
      <c r="D14" s="3" t="s">
        <v>289</v>
      </c>
      <c r="E14" s="3" t="str">
        <f t="shared" si="0"/>
        <v>남</v>
      </c>
      <c r="F14" s="3" t="s">
        <v>86</v>
      </c>
      <c r="G14" s="4">
        <v>64</v>
      </c>
      <c r="H14" s="4">
        <v>52</v>
      </c>
      <c r="I14" s="4"/>
    </row>
    <row r="15" spans="1:9" ht="18" customHeight="1">
      <c r="A15" s="3">
        <v>20105643</v>
      </c>
      <c r="B15" s="3" t="s">
        <v>87</v>
      </c>
      <c r="C15" s="3">
        <v>3</v>
      </c>
      <c r="D15" s="3" t="s">
        <v>290</v>
      </c>
      <c r="E15" s="3" t="str">
        <f t="shared" si="0"/>
        <v>여</v>
      </c>
      <c r="F15" s="3" t="s">
        <v>88</v>
      </c>
      <c r="G15" s="4">
        <v>78</v>
      </c>
      <c r="H15" s="4">
        <v>88</v>
      </c>
      <c r="I15" s="4"/>
    </row>
    <row r="16" spans="1:9" ht="18" customHeight="1">
      <c r="A16" s="3">
        <v>20125432</v>
      </c>
      <c r="B16" s="3" t="s">
        <v>87</v>
      </c>
      <c r="C16" s="3">
        <v>2</v>
      </c>
      <c r="D16" s="3" t="s">
        <v>291</v>
      </c>
      <c r="E16" s="3" t="str">
        <f t="shared" si="0"/>
        <v>여</v>
      </c>
      <c r="F16" s="3" t="s">
        <v>89</v>
      </c>
      <c r="G16" s="4">
        <v>75</v>
      </c>
      <c r="H16" s="4">
        <v>83</v>
      </c>
      <c r="I16" s="4">
        <v>78</v>
      </c>
    </row>
    <row r="17" spans="1:9" ht="18" customHeight="1">
      <c r="A17" s="3">
        <v>20135441</v>
      </c>
      <c r="B17" s="3" t="s">
        <v>87</v>
      </c>
      <c r="C17" s="3">
        <v>1</v>
      </c>
      <c r="D17" s="3" t="s">
        <v>292</v>
      </c>
      <c r="E17" s="3" t="str">
        <f t="shared" si="0"/>
        <v>여</v>
      </c>
      <c r="F17" s="3" t="s">
        <v>90</v>
      </c>
      <c r="G17" s="4"/>
      <c r="H17" s="4">
        <v>95</v>
      </c>
      <c r="I17" s="4">
        <v>36</v>
      </c>
    </row>
    <row r="18" spans="1:9" ht="18" customHeight="1">
      <c r="A18" s="3">
        <v>20116432</v>
      </c>
      <c r="B18" s="3" t="s">
        <v>91</v>
      </c>
      <c r="C18" s="3">
        <v>3</v>
      </c>
      <c r="D18" s="3" t="s">
        <v>293</v>
      </c>
      <c r="E18" s="3" t="str">
        <f t="shared" si="0"/>
        <v>여</v>
      </c>
      <c r="F18" s="3" t="s">
        <v>92</v>
      </c>
      <c r="G18" s="4"/>
      <c r="H18" s="4">
        <v>78</v>
      </c>
      <c r="I18" s="4">
        <v>48</v>
      </c>
    </row>
    <row r="19" spans="1:9" ht="18" customHeight="1">
      <c r="A19" s="3">
        <v>20136743</v>
      </c>
      <c r="B19" s="3" t="s">
        <v>91</v>
      </c>
      <c r="C19" s="3">
        <v>1</v>
      </c>
      <c r="D19" s="3" t="s">
        <v>294</v>
      </c>
      <c r="E19" s="3" t="str">
        <f t="shared" si="0"/>
        <v>여</v>
      </c>
      <c r="F19" s="3" t="s">
        <v>93</v>
      </c>
      <c r="G19" s="4">
        <v>95</v>
      </c>
      <c r="H19" s="4">
        <v>96</v>
      </c>
      <c r="I19" s="4">
        <v>68</v>
      </c>
    </row>
    <row r="20" spans="1:9" ht="18" customHeight="1">
      <c r="A20" s="3">
        <v>20136744</v>
      </c>
      <c r="B20" s="3" t="s">
        <v>91</v>
      </c>
      <c r="C20" s="3">
        <v>1</v>
      </c>
      <c r="D20" s="3" t="s">
        <v>295</v>
      </c>
      <c r="E20" s="3" t="str">
        <f t="shared" si="0"/>
        <v>여</v>
      </c>
      <c r="F20" s="3" t="s">
        <v>94</v>
      </c>
      <c r="G20" s="4">
        <v>78</v>
      </c>
      <c r="H20" s="4">
        <v>54</v>
      </c>
      <c r="I20" s="4">
        <v>56</v>
      </c>
    </row>
    <row r="21" spans="1:9" ht="18" customHeight="1">
      <c r="A21" s="3">
        <v>20137565</v>
      </c>
      <c r="B21" s="3" t="s">
        <v>95</v>
      </c>
      <c r="C21" s="3">
        <v>1</v>
      </c>
      <c r="D21" s="3" t="s">
        <v>296</v>
      </c>
      <c r="E21" s="3" t="str">
        <f t="shared" si="0"/>
        <v>여</v>
      </c>
      <c r="F21" s="3" t="s">
        <v>96</v>
      </c>
      <c r="G21" s="4">
        <v>65</v>
      </c>
      <c r="H21" s="4"/>
      <c r="I21" s="4"/>
    </row>
    <row r="22" spans="1:9" ht="18" customHeight="1">
      <c r="A22" s="3">
        <v>20137570</v>
      </c>
      <c r="B22" s="3" t="s">
        <v>95</v>
      </c>
      <c r="C22" s="3">
        <v>1</v>
      </c>
      <c r="D22" s="3" t="s">
        <v>297</v>
      </c>
      <c r="E22" s="3" t="str">
        <f t="shared" si="0"/>
        <v>남</v>
      </c>
      <c r="F22" s="3" t="s">
        <v>97</v>
      </c>
      <c r="G22" s="4"/>
      <c r="H22" s="4">
        <v>98</v>
      </c>
      <c r="I22" s="4">
        <v>99</v>
      </c>
    </row>
    <row r="23" spans="1:9" ht="18" customHeight="1">
      <c r="A23" s="3">
        <v>20137573</v>
      </c>
      <c r="B23" s="3" t="s">
        <v>95</v>
      </c>
      <c r="C23" s="3">
        <v>1</v>
      </c>
      <c r="D23" s="3" t="s">
        <v>298</v>
      </c>
      <c r="E23" s="3" t="str">
        <f t="shared" si="0"/>
        <v>남</v>
      </c>
      <c r="F23" s="3" t="s">
        <v>98</v>
      </c>
      <c r="G23" s="4">
        <v>56</v>
      </c>
      <c r="H23" s="4">
        <v>48</v>
      </c>
      <c r="I23" s="4">
        <v>78</v>
      </c>
    </row>
    <row r="24" spans="1:9" ht="18" customHeight="1">
      <c r="A24" s="17"/>
      <c r="B24" s="17"/>
      <c r="C24" s="17"/>
      <c r="D24" s="18"/>
      <c r="E24" s="19" t="s">
        <v>299</v>
      </c>
      <c r="F24" s="19"/>
      <c r="G24" s="19"/>
      <c r="H24" s="19"/>
      <c r="I24" s="19"/>
    </row>
    <row r="25" spans="1:9" ht="18" customHeight="1">
      <c r="A25" s="17"/>
      <c r="B25" s="17"/>
      <c r="C25" s="17"/>
      <c r="D25" s="18"/>
      <c r="E25" s="19" t="s">
        <v>300</v>
      </c>
      <c r="F25" s="19"/>
      <c r="G25" s="19"/>
      <c r="H25" s="19"/>
      <c r="I25" s="19"/>
    </row>
    <row r="26" spans="1:9" ht="18" customHeight="1">
      <c r="A26" s="17"/>
      <c r="B26" s="17"/>
      <c r="C26" s="17"/>
      <c r="D26" s="18"/>
      <c r="E26" s="59" t="s">
        <v>301</v>
      </c>
      <c r="F26" s="60"/>
      <c r="G26" s="20"/>
      <c r="H26" s="20"/>
      <c r="I26" s="20"/>
    </row>
    <row r="27" spans="1:9" ht="18" customHeight="1">
      <c r="A27" s="17"/>
      <c r="B27" s="17"/>
      <c r="C27" s="17"/>
      <c r="D27" s="18"/>
      <c r="E27" s="59" t="s">
        <v>302</v>
      </c>
      <c r="F27" s="60"/>
      <c r="G27" s="21"/>
      <c r="H27" s="21"/>
      <c r="I27" s="21"/>
    </row>
  </sheetData>
  <mergeCells count="3">
    <mergeCell ref="A1:I1"/>
    <mergeCell ref="E26:F26"/>
    <mergeCell ref="E27:F2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L4" sqref="L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2" width="7.375" customWidth="1"/>
  </cols>
  <sheetData>
    <row r="1" spans="1:15" ht="39">
      <c r="A1" s="56" t="s">
        <v>99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5" ht="18" customHeight="1">
      <c r="A3" s="1" t="s">
        <v>100</v>
      </c>
      <c r="B3" s="2" t="s">
        <v>101</v>
      </c>
      <c r="C3" s="2" t="s">
        <v>102</v>
      </c>
      <c r="D3" s="2" t="s">
        <v>303</v>
      </c>
      <c r="E3" s="2" t="s">
        <v>304</v>
      </c>
      <c r="F3" s="2" t="s">
        <v>103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305</v>
      </c>
    </row>
    <row r="4" spans="1:15" ht="18" customHeight="1">
      <c r="A4" s="3">
        <v>20131234</v>
      </c>
      <c r="B4" s="3" t="s">
        <v>75</v>
      </c>
      <c r="C4" s="3">
        <v>1</v>
      </c>
      <c r="D4" s="3" t="s">
        <v>306</v>
      </c>
      <c r="E4" s="3" t="str">
        <f>IF(MID(D4,8,1)="1","남","여")</f>
        <v>여</v>
      </c>
      <c r="F4" s="3" t="s">
        <v>111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L4" s="4"/>
      <c r="N4" s="7">
        <v>0</v>
      </c>
      <c r="O4" s="7" t="s">
        <v>225</v>
      </c>
    </row>
    <row r="5" spans="1:15" ht="18" customHeight="1">
      <c r="A5" s="3">
        <v>20131272</v>
      </c>
      <c r="B5" s="3" t="s">
        <v>73</v>
      </c>
      <c r="C5" s="3">
        <v>1</v>
      </c>
      <c r="D5" s="3" t="s">
        <v>224</v>
      </c>
      <c r="E5" s="3" t="str">
        <f t="shared" ref="E5:E23" si="0">IF(MID(D5,8,1)="1","남","여")</f>
        <v>여</v>
      </c>
      <c r="F5" s="3" t="s">
        <v>74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  <c r="L5" s="4"/>
      <c r="N5" s="7">
        <v>60</v>
      </c>
      <c r="O5" s="7" t="s">
        <v>223</v>
      </c>
    </row>
    <row r="6" spans="1:15" ht="18" customHeight="1">
      <c r="A6" s="3">
        <v>20131278</v>
      </c>
      <c r="B6" s="3" t="s">
        <v>73</v>
      </c>
      <c r="C6" s="3">
        <v>1</v>
      </c>
      <c r="D6" s="3" t="s">
        <v>222</v>
      </c>
      <c r="E6" s="3" t="str">
        <f t="shared" si="0"/>
        <v>남</v>
      </c>
      <c r="F6" s="3" t="s">
        <v>114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/>
      <c r="N6" s="7">
        <v>65</v>
      </c>
      <c r="O6" s="7" t="s">
        <v>221</v>
      </c>
    </row>
    <row r="7" spans="1:15" ht="18" customHeight="1">
      <c r="A7" s="3">
        <v>20113443</v>
      </c>
      <c r="B7" s="3" t="s">
        <v>115</v>
      </c>
      <c r="C7" s="3">
        <v>3</v>
      </c>
      <c r="D7" s="3" t="s">
        <v>220</v>
      </c>
      <c r="E7" s="3" t="str">
        <f t="shared" si="0"/>
        <v>남</v>
      </c>
      <c r="F7" s="3" t="s">
        <v>116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/>
      <c r="N7" s="7">
        <v>70</v>
      </c>
      <c r="O7" s="7" t="s">
        <v>219</v>
      </c>
    </row>
    <row r="8" spans="1:15" ht="18" customHeight="1">
      <c r="A8" s="3">
        <v>20133548</v>
      </c>
      <c r="B8" s="3" t="s">
        <v>115</v>
      </c>
      <c r="C8" s="3">
        <v>1</v>
      </c>
      <c r="D8" s="3" t="s">
        <v>218</v>
      </c>
      <c r="E8" s="3" t="str">
        <f t="shared" si="0"/>
        <v>남</v>
      </c>
      <c r="F8" s="3" t="s">
        <v>117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/>
      <c r="N8" s="7">
        <v>75</v>
      </c>
      <c r="O8" s="7" t="s">
        <v>217</v>
      </c>
    </row>
    <row r="9" spans="1:15" ht="18" customHeight="1">
      <c r="A9" s="3">
        <v>20133567</v>
      </c>
      <c r="B9" s="3" t="s">
        <v>115</v>
      </c>
      <c r="C9" s="3">
        <v>1</v>
      </c>
      <c r="D9" s="3" t="s">
        <v>216</v>
      </c>
      <c r="E9" s="3" t="str">
        <f t="shared" si="0"/>
        <v>여</v>
      </c>
      <c r="F9" s="3" t="s">
        <v>118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/>
      <c r="N9" s="7">
        <v>80</v>
      </c>
      <c r="O9" s="7" t="s">
        <v>215</v>
      </c>
    </row>
    <row r="10" spans="1:15" ht="18" customHeight="1">
      <c r="A10" s="3">
        <v>20133578</v>
      </c>
      <c r="B10" s="3" t="s">
        <v>115</v>
      </c>
      <c r="C10" s="3">
        <v>1</v>
      </c>
      <c r="D10" s="3" t="s">
        <v>214</v>
      </c>
      <c r="E10" s="3" t="str">
        <f t="shared" si="0"/>
        <v>남</v>
      </c>
      <c r="F10" s="3" t="s">
        <v>119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  <c r="L10" s="4"/>
      <c r="N10" s="7">
        <v>85</v>
      </c>
      <c r="O10" s="7" t="s">
        <v>213</v>
      </c>
    </row>
    <row r="11" spans="1:15" ht="18" customHeight="1">
      <c r="A11" s="3">
        <v>20094321</v>
      </c>
      <c r="B11" s="3" t="s">
        <v>120</v>
      </c>
      <c r="C11" s="3">
        <v>4</v>
      </c>
      <c r="D11" s="3" t="s">
        <v>212</v>
      </c>
      <c r="E11" s="3" t="str">
        <f t="shared" si="0"/>
        <v>남</v>
      </c>
      <c r="F11" s="3" t="s">
        <v>121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  <c r="L11" s="4"/>
      <c r="N11" s="7">
        <v>90</v>
      </c>
      <c r="O11" s="7" t="s">
        <v>211</v>
      </c>
    </row>
    <row r="12" spans="1:15" ht="18" customHeight="1">
      <c r="A12" s="3">
        <v>20124328</v>
      </c>
      <c r="B12" s="3" t="s">
        <v>120</v>
      </c>
      <c r="C12" s="3">
        <v>2</v>
      </c>
      <c r="D12" s="3" t="s">
        <v>210</v>
      </c>
      <c r="E12" s="3" t="str">
        <f t="shared" si="0"/>
        <v>여</v>
      </c>
      <c r="F12" s="3" t="s">
        <v>122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/>
      <c r="N12" s="7">
        <v>95</v>
      </c>
      <c r="O12" s="7" t="s">
        <v>209</v>
      </c>
    </row>
    <row r="13" spans="1:15" ht="18" customHeight="1">
      <c r="A13" s="3">
        <v>20124333</v>
      </c>
      <c r="B13" s="3" t="s">
        <v>120</v>
      </c>
      <c r="C13" s="3">
        <v>2</v>
      </c>
      <c r="D13" s="3" t="s">
        <v>208</v>
      </c>
      <c r="E13" s="3" t="str">
        <f t="shared" si="0"/>
        <v>여</v>
      </c>
      <c r="F13" s="3" t="s">
        <v>123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/>
    </row>
    <row r="14" spans="1:15" ht="18" customHeight="1">
      <c r="A14" s="3">
        <v>20124334</v>
      </c>
      <c r="B14" s="3" t="s">
        <v>120</v>
      </c>
      <c r="C14" s="3">
        <v>2</v>
      </c>
      <c r="D14" s="3" t="s">
        <v>207</v>
      </c>
      <c r="E14" s="3" t="str">
        <f t="shared" si="0"/>
        <v>남</v>
      </c>
      <c r="F14" s="3" t="s">
        <v>124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/>
    </row>
    <row r="15" spans="1:15" ht="18" customHeight="1">
      <c r="A15" s="3">
        <v>20105643</v>
      </c>
      <c r="B15" s="3" t="s">
        <v>125</v>
      </c>
      <c r="C15" s="3">
        <v>3</v>
      </c>
      <c r="D15" s="3" t="s">
        <v>206</v>
      </c>
      <c r="E15" s="3" t="str">
        <f t="shared" si="0"/>
        <v>여</v>
      </c>
      <c r="F15" s="3" t="s">
        <v>126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/>
    </row>
    <row r="16" spans="1:15" ht="18" customHeight="1">
      <c r="A16" s="3">
        <v>20125432</v>
      </c>
      <c r="B16" s="3" t="s">
        <v>125</v>
      </c>
      <c r="C16" s="3">
        <v>2</v>
      </c>
      <c r="D16" s="3" t="s">
        <v>205</v>
      </c>
      <c r="E16" s="3" t="str">
        <f t="shared" si="0"/>
        <v>여</v>
      </c>
      <c r="F16" s="3" t="s">
        <v>127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/>
    </row>
    <row r="17" spans="1:12" ht="18" customHeight="1">
      <c r="A17" s="3">
        <v>20135441</v>
      </c>
      <c r="B17" s="3" t="s">
        <v>125</v>
      </c>
      <c r="C17" s="3">
        <v>1</v>
      </c>
      <c r="D17" s="3" t="s">
        <v>204</v>
      </c>
      <c r="E17" s="3" t="str">
        <f t="shared" si="0"/>
        <v>여</v>
      </c>
      <c r="F17" s="3" t="s">
        <v>128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/>
    </row>
    <row r="18" spans="1:12" ht="18" customHeight="1">
      <c r="A18" s="3">
        <v>20116432</v>
      </c>
      <c r="B18" s="3" t="s">
        <v>129</v>
      </c>
      <c r="C18" s="3">
        <v>3</v>
      </c>
      <c r="D18" s="3" t="s">
        <v>203</v>
      </c>
      <c r="E18" s="3" t="str">
        <f t="shared" si="0"/>
        <v>여</v>
      </c>
      <c r="F18" s="3" t="s">
        <v>130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/>
    </row>
    <row r="19" spans="1:12" ht="18" customHeight="1">
      <c r="A19" s="3">
        <v>20136743</v>
      </c>
      <c r="B19" s="3" t="s">
        <v>129</v>
      </c>
      <c r="C19" s="3">
        <v>1</v>
      </c>
      <c r="D19" s="3" t="s">
        <v>202</v>
      </c>
      <c r="E19" s="3" t="str">
        <f t="shared" si="0"/>
        <v>여</v>
      </c>
      <c r="F19" s="3" t="s">
        <v>131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/>
    </row>
    <row r="20" spans="1:12" ht="18" customHeight="1">
      <c r="A20" s="3">
        <v>20136744</v>
      </c>
      <c r="B20" s="3" t="s">
        <v>129</v>
      </c>
      <c r="C20" s="3">
        <v>1</v>
      </c>
      <c r="D20" s="3" t="s">
        <v>201</v>
      </c>
      <c r="E20" s="3" t="str">
        <f t="shared" si="0"/>
        <v>여</v>
      </c>
      <c r="F20" s="3" t="s">
        <v>132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/>
    </row>
    <row r="21" spans="1:12" ht="18" customHeight="1">
      <c r="A21" s="3">
        <v>20137565</v>
      </c>
      <c r="B21" s="3" t="s">
        <v>133</v>
      </c>
      <c r="C21" s="3">
        <v>1</v>
      </c>
      <c r="D21" s="3" t="s">
        <v>200</v>
      </c>
      <c r="E21" s="3" t="str">
        <f t="shared" si="0"/>
        <v>여</v>
      </c>
      <c r="F21" s="3" t="s">
        <v>134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/>
    </row>
    <row r="22" spans="1:12" ht="18" customHeight="1">
      <c r="A22" s="3">
        <v>20137570</v>
      </c>
      <c r="B22" s="3" t="s">
        <v>133</v>
      </c>
      <c r="C22" s="3">
        <v>1</v>
      </c>
      <c r="D22" s="3" t="s">
        <v>199</v>
      </c>
      <c r="E22" s="3" t="str">
        <f t="shared" si="0"/>
        <v>남</v>
      </c>
      <c r="F22" s="3" t="s">
        <v>135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/>
    </row>
    <row r="23" spans="1:12" ht="18" customHeight="1">
      <c r="A23" s="3">
        <v>20137573</v>
      </c>
      <c r="B23" s="3" t="s">
        <v>133</v>
      </c>
      <c r="C23" s="3">
        <v>1</v>
      </c>
      <c r="D23" s="3" t="s">
        <v>198</v>
      </c>
      <c r="E23" s="3" t="str">
        <f t="shared" si="0"/>
        <v>남</v>
      </c>
      <c r="F23" s="3" t="s">
        <v>136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/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함수마법사</vt:lpstr>
      <vt:lpstr>IF</vt:lpstr>
      <vt:lpstr>AND,OR</vt:lpstr>
      <vt:lpstr>IFERROR</vt:lpstr>
      <vt:lpstr>텍스트함수</vt:lpstr>
      <vt:lpstr>텍스트함수2</vt:lpstr>
      <vt:lpstr>VLOOKUP</vt:lpstr>
      <vt:lpstr>COUNT,MIN,MAX</vt:lpstr>
      <vt:lpstr>RANK</vt:lpstr>
      <vt:lpstr>SUMIF</vt:lpstr>
      <vt:lpstr>SUMIFS</vt:lpstr>
      <vt:lpstr>재무함수</vt:lpstr>
      <vt:lpstr>DATEDIF</vt:lpstr>
      <vt:lpstr>5장연습문제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GU</cp:lastModifiedBy>
  <dcterms:created xsi:type="dcterms:W3CDTF">2013-09-04T15:12:46Z</dcterms:created>
  <dcterms:modified xsi:type="dcterms:W3CDTF">2016-04-05T09:50:08Z</dcterms:modified>
</cp:coreProperties>
</file>