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U:\Fall 2023\Microwave Engineering\Project\"/>
    </mc:Choice>
  </mc:AlternateContent>
  <xr:revisionPtr revIDLastSave="0" documentId="13_ncr:1_{2CEC7E76-C883-4EB9-A3D9-ED68D9A37C00}" xr6:coauthVersionLast="47" xr6:coauthVersionMax="47" xr10:uidLastSave="{00000000-0000-0000-0000-000000000000}"/>
  <bookViews>
    <workbookView xWindow="-120" yWindow="-120" windowWidth="38640" windowHeight="21120" xr2:uid="{4DE9F586-C63E-4A23-BE5D-90A8419AB28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3" i="1" l="1"/>
  <c r="N13" i="1"/>
  <c r="O10" i="1"/>
  <c r="O11" i="1"/>
  <c r="O12" i="1"/>
  <c r="O9" i="1"/>
  <c r="N10" i="1"/>
  <c r="N11" i="1"/>
  <c r="N12" i="1"/>
  <c r="N9" i="1"/>
  <c r="F4" i="1"/>
  <c r="F3" i="1"/>
  <c r="F2" i="1"/>
  <c r="B18" i="1"/>
  <c r="B17" i="1"/>
  <c r="B16" i="1"/>
  <c r="J3" i="1"/>
  <c r="J2" i="1"/>
</calcChain>
</file>

<file path=xl/sharedStrings.xml><?xml version="1.0" encoding="utf-8"?>
<sst xmlns="http://schemas.openxmlformats.org/spreadsheetml/2006/main" count="29" uniqueCount="25">
  <si>
    <t>g</t>
  </si>
  <si>
    <t>kij</t>
  </si>
  <si>
    <t>k</t>
  </si>
  <si>
    <t>Ripple BW (GHz)</t>
  </si>
  <si>
    <t>Center Freq (GHz)</t>
  </si>
  <si>
    <t>Qext</t>
  </si>
  <si>
    <t>A</t>
  </si>
  <si>
    <t>B</t>
  </si>
  <si>
    <t>Wavelength</t>
  </si>
  <si>
    <t>C</t>
  </si>
  <si>
    <t>e_r</t>
  </si>
  <si>
    <t>d</t>
  </si>
  <si>
    <t>mm</t>
  </si>
  <si>
    <t>W</t>
  </si>
  <si>
    <t>m/s</t>
  </si>
  <si>
    <t>e_eff</t>
  </si>
  <si>
    <t>L</t>
  </si>
  <si>
    <t>L/2</t>
  </si>
  <si>
    <t>Offset</t>
  </si>
  <si>
    <t>f0</t>
  </si>
  <si>
    <t>f1</t>
  </si>
  <si>
    <t>f2</t>
  </si>
  <si>
    <t>S21 dB</t>
  </si>
  <si>
    <t>|S21|</t>
  </si>
  <si>
    <t>Qext=QL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</si>
</sst>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Sheet1!$J$16</c:f>
              <c:strCache>
                <c:ptCount val="1"/>
                <c:pt idx="0">
                  <c:v>Qext=QL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Sheet1!$I$17:$I$20</c:f>
              <c:numCache>
                <c:formatCode>General</c:formatCode>
                <c:ptCount val="4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</c:numCache>
            </c:numRef>
          </c:cat>
          <c:val>
            <c:numRef>
              <c:f>Sheet1!$J$17:$J$20</c:f>
              <c:numCache>
                <c:formatCode>General</c:formatCode>
                <c:ptCount val="4"/>
                <c:pt idx="0">
                  <c:v>5.2018348623853221</c:v>
                </c:pt>
                <c:pt idx="1">
                  <c:v>14.362499999999988</c:v>
                </c:pt>
                <c:pt idx="2">
                  <c:v>47.086956521739168</c:v>
                </c:pt>
                <c:pt idx="3">
                  <c:v>26.186991869918746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38-4295-92D6-67766117DE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1456975"/>
        <c:axId val="1563829375"/>
      </c:lineChart>
      <c:catAx>
        <c:axId val="1571456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3829375"/>
        <c:crosses val="autoZero"/>
        <c:auto val="1"/>
        <c:lblAlgn val="ctr"/>
        <c:lblOffset val="100"/>
        <c:noMultiLvlLbl val="0"/>
      </c:catAx>
      <c:valAx>
        <c:axId val="1563829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1456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542925</xdr:colOff>
      <xdr:row>14</xdr:row>
      <xdr:rowOff>90487</xdr:rowOff>
    </xdr:from>
    <xdr:to>
      <xdr:col>19</xdr:col>
      <xdr:colOff>238125</xdr:colOff>
      <xdr:row>28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5A40C4-6B44-AF23-8AF5-17978B6BBF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3D3BA-7F5A-483D-B888-8A7D711FA949}">
  <dimension ref="A1:O20"/>
  <sheetViews>
    <sheetView tabSelected="1" workbookViewId="0">
      <selection activeCell="L36" sqref="L36"/>
    </sheetView>
  </sheetViews>
  <sheetFormatPr defaultRowHeight="15" x14ac:dyDescent="0.25"/>
  <cols>
    <col min="2" max="2" width="18.7109375" customWidth="1"/>
  </cols>
  <sheetData>
    <row r="1" spans="1:15" x14ac:dyDescent="0.25">
      <c r="A1" t="s">
        <v>0</v>
      </c>
      <c r="B1" t="s">
        <v>4</v>
      </c>
      <c r="C1" t="s">
        <v>3</v>
      </c>
      <c r="E1" t="s">
        <v>1</v>
      </c>
      <c r="F1" t="s">
        <v>2</v>
      </c>
      <c r="I1" t="s">
        <v>5</v>
      </c>
    </row>
    <row r="2" spans="1:15" x14ac:dyDescent="0.25">
      <c r="A2">
        <v>1</v>
      </c>
      <c r="B2">
        <v>3.6</v>
      </c>
      <c r="C2">
        <v>0.24</v>
      </c>
      <c r="E2">
        <v>12</v>
      </c>
      <c r="F2">
        <f>(C2/B2)*1/SQRT(A3*A4)</f>
        <v>6.2046860195077741E-2</v>
      </c>
      <c r="I2" t="s">
        <v>6</v>
      </c>
      <c r="J2">
        <f>(B2/C2)*(A3*A2)</f>
        <v>13.483500000000003</v>
      </c>
    </row>
    <row r="3" spans="1:15" x14ac:dyDescent="0.25">
      <c r="A3">
        <v>0.89890000000000003</v>
      </c>
      <c r="E3">
        <v>23</v>
      </c>
      <c r="F3">
        <f>(C2/B2)*1/SQRT(A4*A5)</f>
        <v>4.7388632927831797E-2</v>
      </c>
      <c r="I3" t="s">
        <v>7</v>
      </c>
      <c r="J3">
        <f>(B2/C2)*(A6*A7)</f>
        <v>13.482676350000002</v>
      </c>
    </row>
    <row r="4" spans="1:15" x14ac:dyDescent="0.25">
      <c r="A4">
        <v>1.2843</v>
      </c>
      <c r="E4">
        <v>34</v>
      </c>
      <c r="F4">
        <f>(C2/B2)*1/SQRT(A5*A6)</f>
        <v>6.204939095583497E-2</v>
      </c>
    </row>
    <row r="5" spans="1:15" x14ac:dyDescent="0.25">
      <c r="A5">
        <v>1.5409999999999999</v>
      </c>
    </row>
    <row r="6" spans="1:15" x14ac:dyDescent="0.25">
      <c r="A6">
        <v>0.74909999999999999</v>
      </c>
    </row>
    <row r="7" spans="1:15" x14ac:dyDescent="0.25">
      <c r="A7">
        <v>1.1999</v>
      </c>
    </row>
    <row r="8" spans="1:15" x14ac:dyDescent="0.25">
      <c r="I8" t="s">
        <v>18</v>
      </c>
      <c r="J8" t="s">
        <v>19</v>
      </c>
      <c r="K8" t="s">
        <v>20</v>
      </c>
      <c r="L8" t="s">
        <v>21</v>
      </c>
      <c r="M8" t="s">
        <v>22</v>
      </c>
      <c r="N8" t="s">
        <v>23</v>
      </c>
      <c r="O8" t="s">
        <v>24</v>
      </c>
    </row>
    <row r="9" spans="1:15" x14ac:dyDescent="0.25">
      <c r="I9">
        <v>6</v>
      </c>
      <c r="J9">
        <v>3.4020000000000001</v>
      </c>
      <c r="K9">
        <v>3.0950000000000002</v>
      </c>
      <c r="L9">
        <v>3.7490000000000001</v>
      </c>
      <c r="M9">
        <v>-14.78</v>
      </c>
      <c r="N9">
        <f>10^(M9/20)</f>
        <v>0.18238957023196375</v>
      </c>
      <c r="O9">
        <f>J9/(L9-K9)</f>
        <v>5.2018348623853221</v>
      </c>
    </row>
    <row r="10" spans="1:15" x14ac:dyDescent="0.25">
      <c r="I10">
        <v>8</v>
      </c>
      <c r="J10">
        <v>3.4470000000000001</v>
      </c>
      <c r="K10">
        <v>3.331</v>
      </c>
      <c r="L10">
        <v>3.5710000000000002</v>
      </c>
      <c r="M10">
        <v>-10.56</v>
      </c>
      <c r="N10">
        <f>10^(M10/20)</f>
        <v>0.29648313895243422</v>
      </c>
      <c r="O10">
        <f t="shared" ref="O10:O13" si="0">J10/(L10-K10)</f>
        <v>14.362499999999988</v>
      </c>
    </row>
    <row r="11" spans="1:15" x14ac:dyDescent="0.25">
      <c r="A11" t="s">
        <v>8</v>
      </c>
      <c r="I11">
        <v>10</v>
      </c>
      <c r="J11">
        <v>3.2490000000000001</v>
      </c>
      <c r="K11">
        <v>3.2170000000000001</v>
      </c>
      <c r="L11">
        <v>3.286</v>
      </c>
      <c r="M11">
        <v>-5.39</v>
      </c>
      <c r="N11">
        <f t="shared" ref="N10:N13" si="1">10^(M11/20)</f>
        <v>0.53765043312225425</v>
      </c>
      <c r="O11">
        <f t="shared" si="0"/>
        <v>47.086956521739168</v>
      </c>
    </row>
    <row r="12" spans="1:15" x14ac:dyDescent="0.25">
      <c r="A12" t="s">
        <v>9</v>
      </c>
      <c r="B12">
        <v>299792458</v>
      </c>
      <c r="C12" t="s">
        <v>14</v>
      </c>
      <c r="I12">
        <v>12</v>
      </c>
      <c r="J12">
        <v>3.2210000000000001</v>
      </c>
      <c r="K12">
        <v>3.157</v>
      </c>
      <c r="L12">
        <v>3.28</v>
      </c>
      <c r="M12">
        <v>-7.91</v>
      </c>
      <c r="N12">
        <f t="shared" si="1"/>
        <v>0.40225365599868262</v>
      </c>
      <c r="O12">
        <f t="shared" si="0"/>
        <v>26.186991869918746</v>
      </c>
    </row>
    <row r="13" spans="1:15" x14ac:dyDescent="0.25">
      <c r="A13" t="s">
        <v>10</v>
      </c>
      <c r="B13">
        <v>3.55</v>
      </c>
      <c r="I13">
        <v>7.8080999999999996</v>
      </c>
      <c r="J13">
        <v>3.4660000000000002</v>
      </c>
      <c r="K13">
        <v>3.3290000000000002</v>
      </c>
      <c r="L13">
        <v>3.6040000000000001</v>
      </c>
      <c r="M13">
        <v>-11.06</v>
      </c>
      <c r="N13">
        <f>10^(M13/20)</f>
        <v>0.27989813196343621</v>
      </c>
      <c r="O13">
        <f t="shared" si="0"/>
        <v>12.603636363636369</v>
      </c>
    </row>
    <row r="14" spans="1:15" x14ac:dyDescent="0.25">
      <c r="A14" t="s">
        <v>11</v>
      </c>
      <c r="B14">
        <v>0.77039999999999997</v>
      </c>
      <c r="C14" t="s">
        <v>12</v>
      </c>
    </row>
    <row r="15" spans="1:15" x14ac:dyDescent="0.25">
      <c r="A15" t="s">
        <v>13</v>
      </c>
      <c r="B15">
        <v>3.5</v>
      </c>
      <c r="C15" t="s">
        <v>12</v>
      </c>
    </row>
    <row r="16" spans="1:15" x14ac:dyDescent="0.25">
      <c r="A16" t="s">
        <v>15</v>
      </c>
      <c r="B16">
        <f>(B13+1)/2 + (B13-1)*(1/SQRT(1+12*B14/B15))/2</f>
        <v>2.9431557260532433</v>
      </c>
      <c r="I16" t="s">
        <v>18</v>
      </c>
      <c r="J16" t="s">
        <v>24</v>
      </c>
    </row>
    <row r="17" spans="1:10" x14ac:dyDescent="0.25">
      <c r="A17" t="s">
        <v>16</v>
      </c>
      <c r="B17">
        <f>B12/(B2*10^9*SQRT(B16))*1000</f>
        <v>48.541319911263997</v>
      </c>
      <c r="C17" t="s">
        <v>12</v>
      </c>
      <c r="I17">
        <v>6</v>
      </c>
      <c r="J17">
        <v>5.2018348623853221</v>
      </c>
    </row>
    <row r="18" spans="1:10" x14ac:dyDescent="0.25">
      <c r="A18" t="s">
        <v>17</v>
      </c>
      <c r="B18">
        <f>B17/2</f>
        <v>24.270659955631999</v>
      </c>
      <c r="I18">
        <v>8</v>
      </c>
      <c r="J18">
        <v>14.362499999999988</v>
      </c>
    </row>
    <row r="19" spans="1:10" x14ac:dyDescent="0.25">
      <c r="I19">
        <v>10</v>
      </c>
      <c r="J19">
        <v>47.086956521739168</v>
      </c>
    </row>
    <row r="20" spans="1:10" x14ac:dyDescent="0.25">
      <c r="I20">
        <v>12</v>
      </c>
      <c r="J20">
        <v>26.186991869918746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Youssef Samwel</dc:creator>
  <cp:lastModifiedBy>Youssef Samwel</cp:lastModifiedBy>
  <dcterms:created xsi:type="dcterms:W3CDTF">2023-11-20T22:01:01Z</dcterms:created>
  <dcterms:modified xsi:type="dcterms:W3CDTF">2023-11-21T03:07:56Z</dcterms:modified>
</cp:coreProperties>
</file>