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U:\Fall 2023\Microwave Engineering\Project\"/>
    </mc:Choice>
  </mc:AlternateContent>
  <xr:revisionPtr revIDLastSave="0" documentId="13_ncr:1_{A3B049C9-346B-4AAD-AC22-1A237252AC10}" xr6:coauthVersionLast="47" xr6:coauthVersionMax="47" xr10:uidLastSave="{00000000-0000-0000-0000-000000000000}"/>
  <bookViews>
    <workbookView xWindow="-28920" yWindow="-120" windowWidth="29040" windowHeight="15720" xr2:uid="{4DE9F586-C63E-4A23-BE5D-90A8419AB2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1" l="1"/>
  <c r="G31" i="1"/>
  <c r="G26" i="1"/>
  <c r="G28" i="1"/>
  <c r="G25" i="1"/>
  <c r="G27" i="1"/>
  <c r="G24" i="1"/>
  <c r="G20" i="1"/>
  <c r="G21" i="1"/>
  <c r="G22" i="1"/>
  <c r="G23" i="1"/>
  <c r="G29" i="1"/>
  <c r="P18" i="1"/>
  <c r="O18" i="1"/>
  <c r="M18" i="1"/>
  <c r="B18" i="1"/>
  <c r="P17" i="1"/>
  <c r="O17" i="1"/>
  <c r="M17" i="1"/>
  <c r="B17" i="1"/>
  <c r="P16" i="1"/>
  <c r="O16" i="1"/>
  <c r="M16" i="1"/>
  <c r="B16" i="1"/>
  <c r="P15" i="1"/>
  <c r="O15" i="1"/>
  <c r="M15" i="1"/>
  <c r="P14" i="1"/>
  <c r="O14" i="1"/>
  <c r="M14" i="1"/>
  <c r="P13" i="1"/>
  <c r="O13" i="1"/>
  <c r="M13" i="1"/>
  <c r="P12" i="1"/>
  <c r="O12" i="1"/>
  <c r="M12" i="1"/>
  <c r="P11" i="1"/>
  <c r="O11" i="1"/>
  <c r="M11" i="1"/>
  <c r="P10" i="1"/>
  <c r="O10" i="1"/>
  <c r="M10" i="1"/>
  <c r="P9" i="1"/>
  <c r="O9" i="1"/>
  <c r="M9" i="1"/>
  <c r="F4" i="1"/>
  <c r="J3" i="1"/>
  <c r="F3" i="1"/>
  <c r="J2" i="1"/>
  <c r="F2" i="1"/>
</calcChain>
</file>

<file path=xl/sharedStrings.xml><?xml version="1.0" encoding="utf-8"?>
<sst xmlns="http://schemas.openxmlformats.org/spreadsheetml/2006/main" count="34" uniqueCount="30">
  <si>
    <t>g</t>
  </si>
  <si>
    <t>kij</t>
  </si>
  <si>
    <t>k</t>
  </si>
  <si>
    <t>Ripple BW (GHz)</t>
  </si>
  <si>
    <t>Center Freq (GHz)</t>
  </si>
  <si>
    <t>Qext</t>
  </si>
  <si>
    <t>A</t>
  </si>
  <si>
    <t>B</t>
  </si>
  <si>
    <t>Wavelength</t>
  </si>
  <si>
    <t>C</t>
  </si>
  <si>
    <t>e_r</t>
  </si>
  <si>
    <t>d</t>
  </si>
  <si>
    <t>mm</t>
  </si>
  <si>
    <t>W</t>
  </si>
  <si>
    <t>m/s</t>
  </si>
  <si>
    <t>e_eff</t>
  </si>
  <si>
    <t>L</t>
  </si>
  <si>
    <t>L/2</t>
  </si>
  <si>
    <t>Offset</t>
  </si>
  <si>
    <t>f0</t>
  </si>
  <si>
    <t>f1</t>
  </si>
  <si>
    <t>Offset (mm)</t>
  </si>
  <si>
    <t>f0 angle</t>
  </si>
  <si>
    <t>f1 angle</t>
  </si>
  <si>
    <t xml:space="preserve">f2 </t>
  </si>
  <si>
    <t>f2 angle</t>
  </si>
  <si>
    <t>k12</t>
  </si>
  <si>
    <t>fe</t>
  </si>
  <si>
    <t>fm</t>
  </si>
  <si>
    <t>Spacing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</si>
</sst>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1212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Sheet1!$J$20</c:f>
              <c:strCache>
                <c:ptCount val="1"/>
                <c:pt idx="0">
                  <c:v>Qext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2500-4AC2-B86B-8D0023B5010E}"/>
              </c:ext>
            </c:extLst>
          </c:dPt>
          <c:cat>
            <c:numRef>
              <c:f>Sheet1!$I$21:$I$29</c:f>
              <c:numCache>
                <c:formatCode>General</c:formatCode>
                <c:ptCount val="9"/>
                <c:pt idx="0">
                  <c:v>20</c:v>
                </c:pt>
                <c:pt idx="1">
                  <c:v>21.6173</c:v>
                </c:pt>
                <c:pt idx="2">
                  <c:v>21.6812</c:v>
                </c:pt>
                <c:pt idx="3">
                  <c:v>21.754000000000001</c:v>
                </c:pt>
                <c:pt idx="4">
                  <c:v>21.85</c:v>
                </c:pt>
                <c:pt idx="5">
                  <c:v>22</c:v>
                </c:pt>
                <c:pt idx="6">
                  <c:v>24</c:v>
                </c:pt>
                <c:pt idx="7">
                  <c:v>26</c:v>
                </c:pt>
                <c:pt idx="8">
                  <c:v>28</c:v>
                </c:pt>
              </c:numCache>
            </c:numRef>
          </c:cat>
          <c:val>
            <c:numRef>
              <c:f>Sheet1!$J$21:$J$29</c:f>
              <c:numCache>
                <c:formatCode>General</c:formatCode>
                <c:ptCount val="9"/>
                <c:pt idx="0">
                  <c:v>63.112903225806598</c:v>
                </c:pt>
                <c:pt idx="1">
                  <c:v>13.466887417218542</c:v>
                </c:pt>
                <c:pt idx="2">
                  <c:v>12.996805111821079</c:v>
                </c:pt>
                <c:pt idx="3">
                  <c:v>12.633540372670804</c:v>
                </c:pt>
                <c:pt idx="4">
                  <c:v>12.253012048192776</c:v>
                </c:pt>
                <c:pt idx="5">
                  <c:v>11.419718309859171</c:v>
                </c:pt>
                <c:pt idx="6">
                  <c:v>6.5707154742096554</c:v>
                </c:pt>
                <c:pt idx="7">
                  <c:v>4.8864795918367356</c:v>
                </c:pt>
                <c:pt idx="8">
                  <c:v>4.1822173435784853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38-4295-92D6-67766117D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1456975"/>
        <c:axId val="1563829375"/>
      </c:lineChart>
      <c:catAx>
        <c:axId val="1571456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829375"/>
        <c:crosses val="autoZero"/>
        <c:auto val="1"/>
        <c:lblAlgn val="ctr"/>
        <c:lblOffset val="100"/>
        <c:noMultiLvlLbl val="0"/>
      </c:catAx>
      <c:valAx>
        <c:axId val="156382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456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Sheet1!$G$19</c:f>
              <c:strCache>
                <c:ptCount val="1"/>
                <c:pt idx="0">
                  <c:v>k12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Sheet1!$D$20:$D$31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0.92247999999999997</c:v>
                </c:pt>
                <c:pt idx="5">
                  <c:v>0.92842999999999998</c:v>
                </c:pt>
                <c:pt idx="6">
                  <c:v>0.93030999999999997</c:v>
                </c:pt>
                <c:pt idx="7">
                  <c:v>0.93208000000000002</c:v>
                </c:pt>
                <c:pt idx="8">
                  <c:v>0.93269999999999997</c:v>
                </c:pt>
                <c:pt idx="9">
                  <c:v>1</c:v>
                </c:pt>
                <c:pt idx="10">
                  <c:v>1.25</c:v>
                </c:pt>
                <c:pt idx="11">
                  <c:v>1.3</c:v>
                </c:pt>
              </c:numCache>
            </c:numRef>
          </c:cat>
          <c:val>
            <c:numRef>
              <c:f>Sheet1!$G$20:$G$31</c:f>
              <c:numCache>
                <c:formatCode>General</c:formatCode>
                <c:ptCount val="12"/>
                <c:pt idx="0">
                  <c:v>0.39621127539202528</c:v>
                </c:pt>
                <c:pt idx="1">
                  <c:v>0.18746697962362682</c:v>
                </c:pt>
                <c:pt idx="2">
                  <c:v>0.10266175232179583</c:v>
                </c:pt>
                <c:pt idx="3">
                  <c:v>8.1404923096693879E-2</c:v>
                </c:pt>
                <c:pt idx="4">
                  <c:v>5.8073064912315238E-2</c:v>
                </c:pt>
                <c:pt idx="5">
                  <c:v>6.3287260258119399E-2</c:v>
                </c:pt>
                <c:pt idx="6">
                  <c:v>6.4734433333850594E-2</c:v>
                </c:pt>
                <c:pt idx="7">
                  <c:v>6.0885152681025713E-2</c:v>
                </c:pt>
                <c:pt idx="8">
                  <c:v>6.3213793006457089E-2</c:v>
                </c:pt>
                <c:pt idx="9">
                  <c:v>5.3347022919493475E-2</c:v>
                </c:pt>
                <c:pt idx="10">
                  <c:v>4.7795619205841064E-2</c:v>
                </c:pt>
                <c:pt idx="11">
                  <c:v>4.0520112970485453E-2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9E-4555-BE48-74102B356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565023"/>
        <c:axId val="927638223"/>
      </c:lineChart>
      <c:catAx>
        <c:axId val="83556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638223"/>
        <c:crosses val="autoZero"/>
        <c:auto val="1"/>
        <c:lblAlgn val="ctr"/>
        <c:lblOffset val="100"/>
        <c:noMultiLvlLbl val="0"/>
      </c:catAx>
      <c:valAx>
        <c:axId val="92763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565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647700</xdr:colOff>
      <xdr:row>17</xdr:row>
      <xdr:rowOff>176212</xdr:rowOff>
    </xdr:from>
    <xdr:to>
      <xdr:col>22</xdr:col>
      <xdr:colOff>342900</xdr:colOff>
      <xdr:row>32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5A40C4-6B44-AF23-8AF5-17978B6BB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114300</xdr:colOff>
      <xdr:row>30</xdr:row>
      <xdr:rowOff>4762</xdr:rowOff>
    </xdr:from>
    <xdr:to>
      <xdr:col>13</xdr:col>
      <xdr:colOff>571500</xdr:colOff>
      <xdr:row>44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740203-67C4-EF68-2FD7-04DBC105A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2A11DF-F8CB-4A8E-8671-BD80D0959120}" name="Table1" displayName="Table1" ref="I8:P18" totalsRowShown="0">
  <autoFilter ref="I8:P18" xr:uid="{B62A11DF-F8CB-4A8E-8671-BD80D0959120}"/>
  <sortState xmlns:xlrd2="http://schemas.microsoft.com/office/spreadsheetml/2017/richdata2" ref="I9:P18">
    <sortCondition ref="I8:I18"/>
  </sortState>
  <tableColumns count="8">
    <tableColumn id="1" xr3:uid="{CD5C450D-9A73-437A-91F4-338A6EAEFB9F}" name="Offset (mm)"/>
    <tableColumn id="2" xr3:uid="{1631CE18-05DB-4ED2-8801-6EEEA5008F93}" name="f0"/>
    <tableColumn id="3" xr3:uid="{BE0557DF-CEA0-4171-BE77-0FAA3756AA9C}" name="f0 angle"/>
    <tableColumn id="4" xr3:uid="{CB15E741-4574-4B54-A32D-89186B961C25}" name="f1"/>
    <tableColumn id="5" xr3:uid="{39084E89-04F5-40E2-B9DB-EDF147BD4C44}" name="f1 angle">
      <calculatedColumnFormula>K9-90</calculatedColumnFormula>
    </tableColumn>
    <tableColumn id="6" xr3:uid="{8A809A29-90A3-4DCA-927F-71593450E88B}" name="f2 "/>
    <tableColumn id="7" xr3:uid="{CFC44512-8E4B-4FEE-811C-5BE2491B75B6}" name="f2 angle">
      <calculatedColumnFormula>K9+90</calculatedColumnFormula>
    </tableColumn>
    <tableColumn id="8" xr3:uid="{C1B54846-62D2-467D-A878-C3494749F479}" name="Qext">
      <calculatedColumnFormula>ABS(J9/(N9-L9))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BE6DB7-518C-4D5D-BCFA-A195FB212AA8}" name="Table2" displayName="Table2" ref="D19:G42" totalsRowShown="0" headerRowDxfId="5" dataDxfId="4">
  <autoFilter ref="D19:G42" xr:uid="{A5BE6DB7-518C-4D5D-BCFA-A195FB212AA8}"/>
  <sortState xmlns:xlrd2="http://schemas.microsoft.com/office/spreadsheetml/2017/richdata2" ref="D20:G42">
    <sortCondition ref="D19:D42"/>
  </sortState>
  <tableColumns count="4">
    <tableColumn id="1" xr3:uid="{F1AFA0AC-5393-43F3-AD3B-AF9A03A0CE6A}" name="Spacing" dataDxfId="3"/>
    <tableColumn id="2" xr3:uid="{C59E817E-B8E5-4C50-B578-20EF163F5DB5}" name="fm" dataDxfId="2"/>
    <tableColumn id="3" xr3:uid="{37E70FEC-B763-412C-93A8-62B6A42E1A29}" name="fe" dataDxfId="1"/>
    <tableColumn id="4" xr3:uid="{468476DE-B358-4BA4-BA6C-2D2289057D38}" name="k12" dataDxfId="0">
      <calculatedColumnFormula>(F20^2-E20^2)/(F20^2+E20^2)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3D3BA-7F5A-483D-B888-8A7D711FA949}">
  <dimension ref="A1:P42"/>
  <sheetViews>
    <sheetView tabSelected="1" topLeftCell="A13" workbookViewId="0">
      <selection activeCell="D20" sqref="D20"/>
    </sheetView>
  </sheetViews>
  <sheetFormatPr defaultRowHeight="15" x14ac:dyDescent="0.25"/>
  <cols>
    <col min="2" max="2" width="18.7109375" customWidth="1"/>
    <col min="4" max="4" width="15.140625" customWidth="1"/>
    <col min="9" max="9" width="14" customWidth="1"/>
    <col min="11" max="11" width="10.140625" customWidth="1"/>
    <col min="13" max="13" width="10.140625" customWidth="1"/>
    <col min="15" max="15" width="10.140625" customWidth="1"/>
  </cols>
  <sheetData>
    <row r="1" spans="1:16" x14ac:dyDescent="0.25">
      <c r="A1" t="s">
        <v>0</v>
      </c>
      <c r="B1" t="s">
        <v>4</v>
      </c>
      <c r="C1" t="s">
        <v>3</v>
      </c>
      <c r="E1" t="s">
        <v>1</v>
      </c>
      <c r="F1" t="s">
        <v>2</v>
      </c>
      <c r="I1" t="s">
        <v>5</v>
      </c>
    </row>
    <row r="2" spans="1:16" x14ac:dyDescent="0.25">
      <c r="A2">
        <v>1</v>
      </c>
      <c r="B2">
        <v>3.6</v>
      </c>
      <c r="C2">
        <v>0.24</v>
      </c>
      <c r="E2">
        <v>12</v>
      </c>
      <c r="F2">
        <f>(C2/B2)*1/SQRT(A3*A4)</f>
        <v>6.2046860195077741E-2</v>
      </c>
      <c r="I2" t="s">
        <v>6</v>
      </c>
      <c r="J2">
        <f>(B2/C2)*(A3*A2)</f>
        <v>13.483500000000003</v>
      </c>
    </row>
    <row r="3" spans="1:16" x14ac:dyDescent="0.25">
      <c r="A3">
        <v>0.89890000000000003</v>
      </c>
      <c r="E3">
        <v>23</v>
      </c>
      <c r="F3">
        <f>(C2/B2)*1/SQRT(A4*A5)</f>
        <v>4.7388632927831797E-2</v>
      </c>
      <c r="I3" t="s">
        <v>7</v>
      </c>
      <c r="J3">
        <f>(B2/C2)*(A6*A7)</f>
        <v>13.482676350000002</v>
      </c>
    </row>
    <row r="4" spans="1:16" x14ac:dyDescent="0.25">
      <c r="A4">
        <v>1.2843</v>
      </c>
      <c r="E4">
        <v>34</v>
      </c>
      <c r="F4">
        <f>(C2/B2)*1/SQRT(A5*A6)</f>
        <v>6.204939095583497E-2</v>
      </c>
    </row>
    <row r="5" spans="1:16" x14ac:dyDescent="0.25">
      <c r="A5">
        <v>1.5409999999999999</v>
      </c>
    </row>
    <row r="6" spans="1:16" x14ac:dyDescent="0.25">
      <c r="A6">
        <v>0.74909999999999999</v>
      </c>
    </row>
    <row r="7" spans="1:16" x14ac:dyDescent="0.25">
      <c r="A7">
        <v>1.1999</v>
      </c>
    </row>
    <row r="8" spans="1:16" x14ac:dyDescent="0.25">
      <c r="I8" t="s">
        <v>21</v>
      </c>
      <c r="J8" t="s">
        <v>19</v>
      </c>
      <c r="K8" t="s">
        <v>22</v>
      </c>
      <c r="L8" t="s">
        <v>20</v>
      </c>
      <c r="M8" t="s">
        <v>23</v>
      </c>
      <c r="N8" t="s">
        <v>24</v>
      </c>
      <c r="O8" t="s">
        <v>25</v>
      </c>
      <c r="P8" t="s">
        <v>5</v>
      </c>
    </row>
    <row r="9" spans="1:16" x14ac:dyDescent="0.25">
      <c r="I9">
        <v>20</v>
      </c>
      <c r="J9">
        <v>3.9129999999999998</v>
      </c>
      <c r="K9">
        <v>-13</v>
      </c>
      <c r="L9">
        <v>3.883</v>
      </c>
      <c r="M9">
        <f t="shared" ref="M9:M18" si="0">K9-90</f>
        <v>-103</v>
      </c>
      <c r="N9">
        <v>3.9449999999999998</v>
      </c>
      <c r="O9">
        <f t="shared" ref="O9:O18" si="1">K9+90</f>
        <v>77</v>
      </c>
      <c r="P9">
        <f t="shared" ref="P9:P18" si="2">ABS(J9/(N9-L9))</f>
        <v>63.112903225806619</v>
      </c>
    </row>
    <row r="10" spans="1:16" x14ac:dyDescent="0.25">
      <c r="I10">
        <v>21.6173</v>
      </c>
      <c r="J10">
        <v>4.0670000000000002</v>
      </c>
      <c r="K10">
        <v>1.53</v>
      </c>
      <c r="L10">
        <v>4.2130000000000001</v>
      </c>
      <c r="M10">
        <f t="shared" si="0"/>
        <v>-88.47</v>
      </c>
      <c r="N10">
        <v>3.911</v>
      </c>
      <c r="O10">
        <f t="shared" si="1"/>
        <v>91.53</v>
      </c>
      <c r="P10">
        <f t="shared" si="2"/>
        <v>13.466887417218542</v>
      </c>
    </row>
    <row r="11" spans="1:16" x14ac:dyDescent="0.25">
      <c r="A11" t="s">
        <v>8</v>
      </c>
      <c r="I11">
        <v>21.6812</v>
      </c>
      <c r="J11">
        <v>4.0679999999999996</v>
      </c>
      <c r="K11">
        <v>2.4</v>
      </c>
      <c r="L11">
        <v>4.2190000000000003</v>
      </c>
      <c r="M11">
        <f t="shared" si="0"/>
        <v>-87.6</v>
      </c>
      <c r="N11">
        <v>3.9060000000000001</v>
      </c>
      <c r="O11">
        <f t="shared" si="1"/>
        <v>92.4</v>
      </c>
      <c r="P11">
        <f t="shared" si="2"/>
        <v>12.996805111821079</v>
      </c>
    </row>
    <row r="12" spans="1:16" x14ac:dyDescent="0.25">
      <c r="A12" t="s">
        <v>9</v>
      </c>
      <c r="B12">
        <v>299792458</v>
      </c>
      <c r="C12" t="s">
        <v>14</v>
      </c>
      <c r="I12">
        <v>21.731300000000001</v>
      </c>
      <c r="J12">
        <v>4.0650000000000004</v>
      </c>
      <c r="K12">
        <v>2.74</v>
      </c>
      <c r="L12">
        <v>4.22</v>
      </c>
      <c r="M12">
        <f t="shared" si="0"/>
        <v>-87.26</v>
      </c>
      <c r="N12">
        <v>3.9020000000000001</v>
      </c>
      <c r="O12">
        <f t="shared" si="1"/>
        <v>92.74</v>
      </c>
      <c r="P12">
        <f t="shared" si="2"/>
        <v>12.783018867924545</v>
      </c>
    </row>
    <row r="13" spans="1:16" x14ac:dyDescent="0.25">
      <c r="A13" t="s">
        <v>10</v>
      </c>
      <c r="B13">
        <v>3.55</v>
      </c>
      <c r="I13">
        <v>21.754000000000001</v>
      </c>
      <c r="J13">
        <v>4.0679999999999996</v>
      </c>
      <c r="K13">
        <v>3.56</v>
      </c>
      <c r="L13">
        <v>4.2229999999999999</v>
      </c>
      <c r="M13">
        <f t="shared" si="0"/>
        <v>-86.44</v>
      </c>
      <c r="N13">
        <v>3.9009999999999998</v>
      </c>
      <c r="O13">
        <f t="shared" si="1"/>
        <v>93.56</v>
      </c>
      <c r="P13">
        <f t="shared" si="2"/>
        <v>12.633540372670804</v>
      </c>
    </row>
    <row r="14" spans="1:16" x14ac:dyDescent="0.25">
      <c r="A14" t="s">
        <v>11</v>
      </c>
      <c r="B14">
        <v>0.77039999999999997</v>
      </c>
      <c r="C14" t="s">
        <v>12</v>
      </c>
      <c r="I14">
        <v>21.85</v>
      </c>
      <c r="J14">
        <v>4.0679999999999996</v>
      </c>
      <c r="K14">
        <v>3.58</v>
      </c>
      <c r="L14">
        <v>4.2279999999999998</v>
      </c>
      <c r="M14">
        <f t="shared" si="0"/>
        <v>-86.42</v>
      </c>
      <c r="N14">
        <v>3.8959999999999999</v>
      </c>
      <c r="O14">
        <f t="shared" si="1"/>
        <v>93.58</v>
      </c>
      <c r="P14">
        <f t="shared" si="2"/>
        <v>12.253012048192776</v>
      </c>
    </row>
    <row r="15" spans="1:16" x14ac:dyDescent="0.25">
      <c r="A15" t="s">
        <v>13</v>
      </c>
      <c r="B15">
        <v>3.5</v>
      </c>
      <c r="C15" t="s">
        <v>12</v>
      </c>
      <c r="I15">
        <v>22</v>
      </c>
      <c r="J15">
        <v>4.0540000000000003</v>
      </c>
      <c r="K15">
        <v>8.18</v>
      </c>
      <c r="L15">
        <v>4.2249999999999996</v>
      </c>
      <c r="M15">
        <f t="shared" si="0"/>
        <v>-81.819999999999993</v>
      </c>
      <c r="N15">
        <v>3.87</v>
      </c>
      <c r="O15">
        <f t="shared" si="1"/>
        <v>98.18</v>
      </c>
      <c r="P15">
        <f t="shared" si="2"/>
        <v>11.419718309859171</v>
      </c>
    </row>
    <row r="16" spans="1:16" x14ac:dyDescent="0.25">
      <c r="A16" t="s">
        <v>15</v>
      </c>
      <c r="B16">
        <f>(B13+1)/2 + (B13-1)*(1/SQRT(1+12*B14/B15))/2</f>
        <v>2.9431557260532433</v>
      </c>
      <c r="I16">
        <v>24</v>
      </c>
      <c r="J16">
        <v>3.9489999999999998</v>
      </c>
      <c r="K16">
        <v>36.26</v>
      </c>
      <c r="L16">
        <v>4.2409999999999997</v>
      </c>
      <c r="M16">
        <f t="shared" si="0"/>
        <v>-53.74</v>
      </c>
      <c r="N16">
        <v>3.64</v>
      </c>
      <c r="O16">
        <f t="shared" si="1"/>
        <v>126.25999999999999</v>
      </c>
      <c r="P16">
        <f t="shared" si="2"/>
        <v>6.5707154742096554</v>
      </c>
    </row>
    <row r="17" spans="1:16" x14ac:dyDescent="0.25">
      <c r="A17" t="s">
        <v>16</v>
      </c>
      <c r="B17">
        <f>B12/(B2*10^9*SQRT(B16))*1000</f>
        <v>48.541319911263997</v>
      </c>
      <c r="C17" t="s">
        <v>12</v>
      </c>
      <c r="H17" s="1"/>
      <c r="I17">
        <v>26</v>
      </c>
      <c r="J17">
        <v>3.831</v>
      </c>
      <c r="K17">
        <v>50.39</v>
      </c>
      <c r="L17">
        <v>4.2229999999999999</v>
      </c>
      <c r="M17">
        <f t="shared" si="0"/>
        <v>-39.61</v>
      </c>
      <c r="N17">
        <v>3.4390000000000001</v>
      </c>
      <c r="O17">
        <f t="shared" si="1"/>
        <v>140.38999999999999</v>
      </c>
      <c r="P17">
        <f t="shared" si="2"/>
        <v>4.8864795918367356</v>
      </c>
    </row>
    <row r="18" spans="1:16" x14ac:dyDescent="0.25">
      <c r="A18" t="s">
        <v>17</v>
      </c>
      <c r="B18">
        <f>B17/2</f>
        <v>24.270659955631999</v>
      </c>
      <c r="I18">
        <v>28</v>
      </c>
      <c r="J18">
        <v>3.81</v>
      </c>
      <c r="K18">
        <v>46.11</v>
      </c>
      <c r="L18">
        <v>4.266</v>
      </c>
      <c r="M18">
        <f t="shared" si="0"/>
        <v>-43.89</v>
      </c>
      <c r="N18">
        <v>3.355</v>
      </c>
      <c r="O18">
        <f t="shared" si="1"/>
        <v>136.11000000000001</v>
      </c>
      <c r="P18">
        <f t="shared" si="2"/>
        <v>4.1822173435784853</v>
      </c>
    </row>
    <row r="19" spans="1:16" x14ac:dyDescent="0.25">
      <c r="D19" s="2" t="s">
        <v>29</v>
      </c>
      <c r="E19" s="2" t="s">
        <v>28</v>
      </c>
      <c r="F19" s="2" t="s">
        <v>27</v>
      </c>
      <c r="G19" s="2" t="s">
        <v>26</v>
      </c>
    </row>
    <row r="20" spans="1:16" x14ac:dyDescent="0.25">
      <c r="D20" s="2">
        <v>0</v>
      </c>
      <c r="E20" s="2">
        <v>2.6714000000000002</v>
      </c>
      <c r="F20" s="2">
        <v>4.0622999999999996</v>
      </c>
      <c r="G20" s="2">
        <f t="shared" ref="G20:G31" si="3">(F20^2-E20^2)/(F20^2+E20^2)</f>
        <v>0.39621127539202528</v>
      </c>
      <c r="I20" t="s">
        <v>18</v>
      </c>
      <c r="J20" t="s">
        <v>5</v>
      </c>
    </row>
    <row r="21" spans="1:16" x14ac:dyDescent="0.25">
      <c r="D21" s="2">
        <v>0.25</v>
      </c>
      <c r="E21" s="2">
        <v>3.09</v>
      </c>
      <c r="F21" s="2">
        <v>3.7355</v>
      </c>
      <c r="G21" s="2">
        <f t="shared" si="3"/>
        <v>0.18746697962362682</v>
      </c>
      <c r="I21">
        <v>20</v>
      </c>
      <c r="J21">
        <v>63.112903225806598</v>
      </c>
    </row>
    <row r="22" spans="1:16" x14ac:dyDescent="0.25">
      <c r="D22" s="2">
        <v>0.5</v>
      </c>
      <c r="E22" s="2">
        <v>3.7246999999999999</v>
      </c>
      <c r="F22" s="2">
        <v>4.1288999999999998</v>
      </c>
      <c r="G22" s="2">
        <f t="shared" si="3"/>
        <v>0.10266175232179583</v>
      </c>
      <c r="I22">
        <v>21.6173</v>
      </c>
      <c r="J22">
        <v>13.466887417218542</v>
      </c>
    </row>
    <row r="23" spans="1:16" x14ac:dyDescent="0.25">
      <c r="D23" s="2">
        <v>0.75</v>
      </c>
      <c r="E23" s="2">
        <v>3.5373999999999999</v>
      </c>
      <c r="F23" s="2">
        <v>3.8380999999999998</v>
      </c>
      <c r="G23" s="2">
        <f t="shared" si="3"/>
        <v>8.1404923096693879E-2</v>
      </c>
      <c r="I23">
        <v>21.6812</v>
      </c>
      <c r="J23">
        <v>12.996805111821079</v>
      </c>
    </row>
    <row r="24" spans="1:16" x14ac:dyDescent="0.25">
      <c r="D24" s="2">
        <v>0.92247999999999997</v>
      </c>
      <c r="E24" s="2">
        <v>3.7904</v>
      </c>
      <c r="F24" s="2">
        <v>4.0172999999999996</v>
      </c>
      <c r="G24" s="2">
        <f t="shared" si="3"/>
        <v>5.8073064912315238E-2</v>
      </c>
      <c r="I24">
        <v>21.754000000000001</v>
      </c>
      <c r="J24">
        <v>12.633540372670804</v>
      </c>
    </row>
    <row r="25" spans="1:16" x14ac:dyDescent="0.25">
      <c r="D25" s="3">
        <v>0.92842999999999998</v>
      </c>
      <c r="E25" s="2">
        <v>3.7418</v>
      </c>
      <c r="F25" s="2">
        <v>3.9866000000000001</v>
      </c>
      <c r="G25" s="2">
        <f t="shared" si="3"/>
        <v>6.3287260258119399E-2</v>
      </c>
      <c r="I25">
        <v>21.85</v>
      </c>
      <c r="J25">
        <v>12.253012048192776</v>
      </c>
    </row>
    <row r="26" spans="1:16" x14ac:dyDescent="0.25">
      <c r="D26" s="3">
        <v>0.93030999999999997</v>
      </c>
      <c r="E26" s="2">
        <v>3.7507999999999999</v>
      </c>
      <c r="F26" s="2">
        <v>4.0019999999999998</v>
      </c>
      <c r="G26" s="2">
        <f t="shared" si="3"/>
        <v>6.4734433333850594E-2</v>
      </c>
      <c r="I26">
        <v>22</v>
      </c>
      <c r="J26">
        <v>11.419718309859171</v>
      </c>
    </row>
    <row r="27" spans="1:16" x14ac:dyDescent="0.25">
      <c r="D27" s="2">
        <v>0.93208000000000002</v>
      </c>
      <c r="E27" s="2">
        <v>3.6941000000000002</v>
      </c>
      <c r="F27" s="2">
        <v>3.9262999999999999</v>
      </c>
      <c r="G27" s="2">
        <f t="shared" si="3"/>
        <v>6.0885152681025713E-2</v>
      </c>
      <c r="I27">
        <v>24</v>
      </c>
      <c r="J27">
        <v>6.5707154742096554</v>
      </c>
    </row>
    <row r="28" spans="1:16" x14ac:dyDescent="0.25">
      <c r="C28" s="1"/>
      <c r="D28" s="3">
        <v>0.93269999999999997</v>
      </c>
      <c r="E28" s="2">
        <v>3.7463000000000002</v>
      </c>
      <c r="F28" s="2">
        <v>3.9910999999999999</v>
      </c>
      <c r="G28" s="2">
        <f t="shared" si="3"/>
        <v>6.3213793006457089E-2</v>
      </c>
      <c r="I28">
        <v>26</v>
      </c>
      <c r="J28">
        <v>4.8864795918367356</v>
      </c>
    </row>
    <row r="29" spans="1:16" x14ac:dyDescent="0.25">
      <c r="C29" s="1"/>
      <c r="D29" s="2">
        <v>1</v>
      </c>
      <c r="E29" s="2">
        <v>3.7904</v>
      </c>
      <c r="F29" s="2">
        <v>3.9983</v>
      </c>
      <c r="G29" s="2">
        <f t="shared" si="3"/>
        <v>5.3347022919493475E-2</v>
      </c>
      <c r="I29">
        <v>28</v>
      </c>
      <c r="J29">
        <v>4.1822173435784853</v>
      </c>
    </row>
    <row r="30" spans="1:16" x14ac:dyDescent="0.25">
      <c r="D30" s="2">
        <v>1.25</v>
      </c>
      <c r="E30" s="2">
        <v>3.7841</v>
      </c>
      <c r="F30" s="2">
        <v>3.9695</v>
      </c>
      <c r="G30" s="2">
        <f t="shared" si="3"/>
        <v>4.7795619205841064E-2</v>
      </c>
    </row>
    <row r="31" spans="1:16" x14ac:dyDescent="0.25">
      <c r="D31" s="2">
        <v>1.3</v>
      </c>
      <c r="E31" s="2">
        <v>3.6760999999999999</v>
      </c>
      <c r="F31" s="2">
        <v>3.8281999999999998</v>
      </c>
      <c r="G31" s="2">
        <f t="shared" si="3"/>
        <v>4.0520112970485453E-2</v>
      </c>
    </row>
    <row r="32" spans="1:16" x14ac:dyDescent="0.25">
      <c r="D32" s="2"/>
      <c r="E32" s="2"/>
      <c r="F32" s="2"/>
      <c r="G32" s="2"/>
    </row>
    <row r="33" spans="4:7" x14ac:dyDescent="0.25">
      <c r="D33" s="2"/>
      <c r="E33" s="2"/>
      <c r="F33" s="2"/>
      <c r="G33" s="2"/>
    </row>
    <row r="34" spans="4:7" x14ac:dyDescent="0.25">
      <c r="D34" s="2"/>
      <c r="E34" s="2"/>
      <c r="F34" s="2"/>
      <c r="G34" s="2"/>
    </row>
    <row r="35" spans="4:7" x14ac:dyDescent="0.25">
      <c r="D35" s="2"/>
      <c r="E35" s="2"/>
      <c r="F35" s="2"/>
      <c r="G35" s="2"/>
    </row>
    <row r="36" spans="4:7" x14ac:dyDescent="0.25">
      <c r="D36" s="2"/>
      <c r="E36" s="2"/>
      <c r="F36" s="2"/>
      <c r="G36" s="2"/>
    </row>
    <row r="37" spans="4:7" x14ac:dyDescent="0.25">
      <c r="D37" s="2"/>
      <c r="E37" s="2"/>
      <c r="F37" s="2"/>
      <c r="G37" s="2"/>
    </row>
    <row r="38" spans="4:7" x14ac:dyDescent="0.25">
      <c r="D38" s="2"/>
      <c r="E38" s="2"/>
      <c r="F38" s="2"/>
      <c r="G38" s="2"/>
    </row>
    <row r="39" spans="4:7" x14ac:dyDescent="0.25">
      <c r="D39" s="2"/>
      <c r="E39" s="2"/>
      <c r="F39" s="2"/>
      <c r="G39" s="2"/>
    </row>
    <row r="40" spans="4:7" x14ac:dyDescent="0.25">
      <c r="D40" s="2"/>
      <c r="E40" s="2"/>
      <c r="F40" s="2"/>
      <c r="G40" s="2"/>
    </row>
    <row r="41" spans="4:7" x14ac:dyDescent="0.25">
      <c r="D41" s="2"/>
      <c r="E41" s="2"/>
      <c r="F41" s="2"/>
      <c r="G41" s="2"/>
    </row>
    <row r="42" spans="4:7" x14ac:dyDescent="0.25">
      <c r="D42" s="2"/>
      <c r="E42" s="2"/>
      <c r="F42" s="2"/>
      <c r="G42" s="2"/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Youssef Samwel</dc:creator>
  <cp:lastModifiedBy>Youssef Samwel</cp:lastModifiedBy>
  <dcterms:created xsi:type="dcterms:W3CDTF">2023-11-20T22:01:01Z</dcterms:created>
  <dcterms:modified xsi:type="dcterms:W3CDTF">2023-11-24T03:34:16Z</dcterms:modified>
</cp:coreProperties>
</file>