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\\clksmb1.u-aizu.ac.jp\area6\04 西田真衣主事\14 その他(雑件)\おしごと\TASAフォーム変更検討\最新版実施報告書フォーム（完成）\2023用に更新中\"/>
    </mc:Choice>
  </mc:AlternateContent>
  <xr:revisionPtr revIDLastSave="0" documentId="13_ncr:1_{B64E29A0-A741-4633-A75C-B283B87E7DAC}" xr6:coauthVersionLast="36" xr6:coauthVersionMax="36" xr10:uidLastSave="{00000000-0000-0000-0000-000000000000}"/>
  <workbookProtection workbookAlgorithmName="SHA-512" workbookHashValue="USsWR35FcUETjgv5PJqZcu7MyObdinfLqjveiCfyWhnLa/74Bt6ohacPPM0kcM/5I+GlNzyeGryBMjUx6x0/0Q==" workbookSaltValue="oo+/sDzD68pJPJzqMr10/g==" workbookSpinCount="100000" lockStructure="1"/>
  <bookViews>
    <workbookView xWindow="0" yWindow="0" windowWidth="28800" windowHeight="11760" xr2:uid="{38B82D0E-2BF0-4D6C-95FC-7EC1D09F3836}"/>
  </bookViews>
  <sheets>
    <sheet name="SATA Form" sheetId="1" r:id="rId1"/>
    <sheet name="祝日" sheetId="3" state="hidden" r:id="rId2"/>
  </sheets>
  <definedNames>
    <definedName name="_xlnm.Print_Area" localSheetId="0">'SATA Form'!$A$1:$AJ$42</definedName>
    <definedName name="祝日">祝日!$A$1:$A$17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8" i="1" l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Y21" i="1" l="1"/>
  <c r="Y20" i="1"/>
  <c r="Y18" i="1"/>
  <c r="Y17" i="1"/>
  <c r="Y16" i="1"/>
  <c r="Y15" i="1"/>
  <c r="Y14" i="1"/>
  <c r="Y13" i="1"/>
  <c r="Y12" i="1"/>
  <c r="Y11" i="1"/>
  <c r="S38" i="1" l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AA8" i="1" l="1"/>
  <c r="AF2" i="1" l="1"/>
  <c r="F38" i="1" l="1"/>
  <c r="Y38" i="1" s="1"/>
  <c r="AA38" i="1" l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N8" i="1" l="1"/>
  <c r="F8" i="1"/>
  <c r="T8" i="1" s="1"/>
  <c r="A8" i="1"/>
  <c r="B8" i="1" s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Y19" i="1" s="1"/>
  <c r="R18" i="1"/>
  <c r="R17" i="1"/>
  <c r="R16" i="1"/>
  <c r="R15" i="1"/>
  <c r="R14" i="1"/>
  <c r="R13" i="1"/>
  <c r="R12" i="1"/>
  <c r="R11" i="1"/>
  <c r="R10" i="1"/>
  <c r="R9" i="1"/>
  <c r="R8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Y8" i="1" s="1"/>
  <c r="F37" i="1"/>
  <c r="Y37" i="1" s="1"/>
  <c r="F36" i="1"/>
  <c r="Y36" i="1" s="1"/>
  <c r="F35" i="1"/>
  <c r="Y35" i="1" s="1"/>
  <c r="F34" i="1"/>
  <c r="Y34" i="1" s="1"/>
  <c r="F33" i="1"/>
  <c r="Y33" i="1" s="1"/>
  <c r="F32" i="1"/>
  <c r="Y32" i="1" s="1"/>
  <c r="F31" i="1"/>
  <c r="Y31" i="1" s="1"/>
  <c r="F30" i="1"/>
  <c r="Y30" i="1" s="1"/>
  <c r="F29" i="1"/>
  <c r="Y29" i="1" s="1"/>
  <c r="F28" i="1"/>
  <c r="Y28" i="1" s="1"/>
  <c r="F27" i="1"/>
  <c r="Y27" i="1" s="1"/>
  <c r="F26" i="1"/>
  <c r="Y26" i="1" s="1"/>
  <c r="F25" i="1"/>
  <c r="Y25" i="1" s="1"/>
  <c r="F24" i="1"/>
  <c r="Y24" i="1" s="1"/>
  <c r="F23" i="1"/>
  <c r="Y23" i="1" s="1"/>
  <c r="F22" i="1"/>
  <c r="Y22" i="1" s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T10" i="1" l="1"/>
  <c r="Y10" i="1"/>
  <c r="T9" i="1"/>
  <c r="AB9" i="1" s="1"/>
  <c r="Y9" i="1"/>
  <c r="X8" i="1"/>
  <c r="AB13" i="1"/>
  <c r="AB12" i="1"/>
  <c r="X21" i="1"/>
  <c r="X27" i="1"/>
  <c r="X33" i="1"/>
  <c r="X38" i="1"/>
  <c r="X15" i="1"/>
  <c r="X10" i="1"/>
  <c r="X16" i="1"/>
  <c r="X11" i="1"/>
  <c r="X17" i="1"/>
  <c r="X23" i="1"/>
  <c r="X29" i="1"/>
  <c r="X35" i="1"/>
  <c r="X9" i="1"/>
  <c r="X22" i="1"/>
  <c r="X12" i="1"/>
  <c r="X30" i="1"/>
  <c r="X34" i="1"/>
  <c r="X18" i="1"/>
  <c r="X24" i="1"/>
  <c r="X36" i="1"/>
  <c r="X13" i="1"/>
  <c r="X19" i="1"/>
  <c r="X25" i="1"/>
  <c r="X31" i="1"/>
  <c r="X37" i="1"/>
  <c r="X28" i="1"/>
  <c r="X14" i="1"/>
  <c r="X20" i="1"/>
  <c r="X26" i="1"/>
  <c r="X32" i="1"/>
  <c r="AB11" i="1"/>
  <c r="AB8" i="1"/>
  <c r="AB15" i="1"/>
  <c r="AB21" i="1"/>
  <c r="AB27" i="1"/>
  <c r="AB33" i="1"/>
  <c r="AB17" i="1"/>
  <c r="A9" i="1"/>
  <c r="B9" i="1" s="1"/>
  <c r="U8" i="1"/>
  <c r="AB29" i="1"/>
  <c r="AB14" i="1"/>
  <c r="AB26" i="1"/>
  <c r="AB32" i="1"/>
  <c r="AB23" i="1"/>
  <c r="AB19" i="1"/>
  <c r="AB25" i="1"/>
  <c r="AB31" i="1"/>
  <c r="AB37" i="1"/>
  <c r="AB20" i="1"/>
  <c r="AB35" i="1"/>
  <c r="AB18" i="1"/>
  <c r="AB24" i="1"/>
  <c r="AB30" i="1"/>
  <c r="AB36" i="1"/>
  <c r="AB10" i="1"/>
  <c r="AB16" i="1"/>
  <c r="AB22" i="1"/>
  <c r="AB28" i="1"/>
  <c r="AB34" i="1"/>
  <c r="AB38" i="1" l="1"/>
  <c r="Z8" i="1"/>
  <c r="AG22" i="1"/>
  <c r="AG23" i="1" s="1"/>
  <c r="Z11" i="1"/>
  <c r="Z21" i="1"/>
  <c r="Z33" i="1"/>
  <c r="Z27" i="1"/>
  <c r="Z15" i="1"/>
  <c r="Z23" i="1"/>
  <c r="Z16" i="1"/>
  <c r="Z12" i="1"/>
  <c r="Z31" i="1"/>
  <c r="Z26" i="1"/>
  <c r="Z29" i="1"/>
  <c r="A10" i="1"/>
  <c r="B10" i="1" s="1"/>
  <c r="U9" i="1"/>
  <c r="Z36" i="1"/>
  <c r="Z28" i="1"/>
  <c r="Z24" i="1"/>
  <c r="Z20" i="1"/>
  <c r="Z22" i="1"/>
  <c r="Z18" i="1"/>
  <c r="Z37" i="1"/>
  <c r="Z32" i="1"/>
  <c r="Z10" i="1"/>
  <c r="Z35" i="1"/>
  <c r="Z25" i="1"/>
  <c r="Z14" i="1"/>
  <c r="Z17" i="1"/>
  <c r="Z19" i="1"/>
  <c r="Z34" i="1"/>
  <c r="Z30" i="1"/>
  <c r="Z38" i="1"/>
  <c r="Z13" i="1"/>
  <c r="Z9" i="1"/>
  <c r="U10" i="1" l="1"/>
  <c r="AG24" i="1"/>
  <c r="A11" i="1"/>
  <c r="B11" i="1" s="1"/>
  <c r="U11" i="1" l="1"/>
  <c r="A12" i="1"/>
  <c r="B12" i="1" s="1"/>
  <c r="U12" i="1" l="1"/>
  <c r="A13" i="1"/>
  <c r="B13" i="1" s="1"/>
  <c r="U13" i="1" l="1"/>
  <c r="A14" i="1"/>
  <c r="B14" i="1" s="1"/>
  <c r="U14" i="1" l="1"/>
  <c r="A15" i="1"/>
  <c r="B15" i="1" s="1"/>
  <c r="U15" i="1" l="1"/>
  <c r="A16" i="1"/>
  <c r="B16" i="1" s="1"/>
  <c r="U16" i="1" l="1"/>
  <c r="A17" i="1"/>
  <c r="B17" i="1" s="1"/>
  <c r="U17" i="1" l="1"/>
  <c r="A18" i="1"/>
  <c r="B18" i="1" s="1"/>
  <c r="U18" i="1" l="1"/>
  <c r="A19" i="1"/>
  <c r="B19" i="1" s="1"/>
  <c r="U19" i="1" l="1"/>
  <c r="A20" i="1"/>
  <c r="B20" i="1" s="1"/>
  <c r="U20" i="1" l="1"/>
  <c r="A21" i="1"/>
  <c r="B21" i="1" s="1"/>
  <c r="U21" i="1" l="1"/>
  <c r="A22" i="1"/>
  <c r="B22" i="1" s="1"/>
  <c r="U22" i="1" l="1"/>
  <c r="A23" i="1"/>
  <c r="B23" i="1" s="1"/>
  <c r="U23" i="1" l="1"/>
  <c r="A24" i="1"/>
  <c r="B24" i="1" s="1"/>
  <c r="U24" i="1" l="1"/>
  <c r="A25" i="1"/>
  <c r="B25" i="1" s="1"/>
  <c r="U25" i="1" l="1"/>
  <c r="A26" i="1"/>
  <c r="B26" i="1" s="1"/>
  <c r="U26" i="1" l="1"/>
  <c r="A27" i="1"/>
  <c r="B27" i="1" s="1"/>
  <c r="U27" i="1" l="1"/>
  <c r="A28" i="1"/>
  <c r="B28" i="1" s="1"/>
  <c r="U28" i="1" l="1"/>
  <c r="A29" i="1"/>
  <c r="B29" i="1" s="1"/>
  <c r="U29" i="1" l="1"/>
  <c r="A30" i="1"/>
  <c r="B30" i="1" s="1"/>
  <c r="U30" i="1" l="1"/>
  <c r="A31" i="1"/>
  <c r="B31" i="1" s="1"/>
  <c r="U31" i="1" l="1"/>
  <c r="A32" i="1"/>
  <c r="B32" i="1" s="1"/>
  <c r="U32" i="1" l="1"/>
  <c r="A33" i="1"/>
  <c r="B33" i="1" s="1"/>
  <c r="U33" i="1" l="1"/>
  <c r="A34" i="1"/>
  <c r="B34" i="1" s="1"/>
  <c r="U34" i="1" l="1"/>
  <c r="A35" i="1"/>
  <c r="B35" i="1" s="1"/>
  <c r="A36" i="1" l="1"/>
  <c r="B36" i="1" s="1"/>
  <c r="U35" i="1"/>
  <c r="A37" i="1" l="1"/>
  <c r="B37" i="1" s="1"/>
  <c r="U36" i="1"/>
  <c r="A38" i="1" l="1"/>
  <c r="B38" i="1" s="1"/>
  <c r="U37" i="1"/>
  <c r="U38" i="1" l="1"/>
  <c r="AF15" i="1" s="1"/>
  <c r="AG15" i="1" s="1"/>
  <c r="AH18" i="1"/>
  <c r="AH15" i="1"/>
  <c r="AH19" i="1"/>
  <c r="AH17" i="1"/>
  <c r="AH16" i="1"/>
  <c r="AF19" i="1"/>
  <c r="AG19" i="1" s="1"/>
  <c r="AF16" i="1"/>
  <c r="AG16" i="1" s="1"/>
  <c r="AF17" i="1"/>
  <c r="AG17" i="1" s="1"/>
  <c r="AF18" i="1"/>
  <c r="AG18" i="1" s="1"/>
  <c r="AH20" i="1" l="1"/>
  <c r="AF20" i="1"/>
  <c r="AG2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yuka-s</author>
    <author>mai-n</author>
  </authors>
  <commentList>
    <comment ref="X7" authorId="0" shapeId="0" xr:uid="{ABC050A8-2FB5-40C5-92B6-980C26FCD85E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Work Category is not entered.</t>
        </r>
      </text>
    </comment>
    <comment ref="Y7" authorId="1" shapeId="0" xr:uid="{6425F794-B5EE-421C-B80D-6CA956F426B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"NG" will be displayed if working hours are not reported in units of 10-minute. 
Please check the time when it appears.
</t>
        </r>
      </text>
    </comment>
    <comment ref="Z7" authorId="1" shapeId="0" xr:uid="{679FCE54-80FB-454B-A93D-E58A9AB7E70B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working hours per day exceeds 8 hours; work in excess of 8 hours per day is prohibited.</t>
        </r>
      </text>
    </comment>
    <comment ref="AA7" authorId="1" shapeId="0" xr:uid="{5D326F83-F560-4F9E-80E3-8FE9829E6364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working time is other than 5:00-22:00.
Working time between 22:00-5:00 are prohibited.</t>
        </r>
      </text>
    </comment>
    <comment ref="AB7" authorId="1" shapeId="0" xr:uid="{CF3D5FE5-3985-4D6E-B304-BC04ED4607F0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total working hours per day exceeds 6 hours and you do not take a break of 1 hour or more.
Take a break for at least 1 hour.</t>
        </r>
      </text>
    </comment>
    <comment ref="AG14" authorId="1" shapeId="0" xr:uid="{802FEFC4-0093-4163-B039-CF8A131775FF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 total working hours in a week(Sunday through Saturday) exceed 28 hours.
International students is not allowed to work over 28 hours per week.
(*Japanese students can work up to 40 hours per week.)</t>
        </r>
      </text>
    </comment>
    <comment ref="AH14" authorId="1" shapeId="0" xr:uid="{189E248B-87C7-4854-9252-24EAF783A421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there is no more than 1 day off in a week(Sunday through Saturday).</t>
        </r>
      </text>
    </comment>
    <comment ref="AG24" authorId="1" shapeId="0" xr:uid="{BDCBA427-1D98-40CC-BA91-201DC46A4BBB}">
      <text>
        <r>
          <rPr>
            <b/>
            <sz val="9"/>
            <color indexed="81"/>
            <rFont val="MS P ゴシック"/>
            <family val="3"/>
            <charset val="128"/>
          </rPr>
          <t>"NG" will be displayed if a month's working hours exceed 120 hours; a month's work cannot exceed 120 hours.</t>
        </r>
      </text>
    </comment>
  </commentList>
</comments>
</file>

<file path=xl/sharedStrings.xml><?xml version="1.0" encoding="utf-8"?>
<sst xmlns="http://schemas.openxmlformats.org/spreadsheetml/2006/main" count="107" uniqueCount="89">
  <si>
    <t>昭和の日</t>
  </si>
  <si>
    <t>憲法記念日</t>
  </si>
  <si>
    <t>みどりの日</t>
  </si>
  <si>
    <t>こどもの日</t>
  </si>
  <si>
    <t>海の日</t>
  </si>
  <si>
    <t>山の日</t>
  </si>
  <si>
    <t>敬老の日</t>
  </si>
  <si>
    <t>秋分の日</t>
  </si>
  <si>
    <t>スポーツの日（体育の日改め）</t>
  </si>
  <si>
    <t>文化の日</t>
  </si>
  <si>
    <t>勤労感謝の日</t>
  </si>
  <si>
    <t>元日</t>
  </si>
  <si>
    <t>成人の日</t>
  </si>
  <si>
    <t>建国記念の日</t>
  </si>
  <si>
    <t>天皇誕生日</t>
  </si>
  <si>
    <t>春分の日</t>
  </si>
  <si>
    <t>リスト</t>
    <phoneticPr fontId="1"/>
  </si>
  <si>
    <t>基準時間</t>
    <rPh sb="0" eb="4">
      <t>キジュンジカン</t>
    </rPh>
    <phoneticPr fontId="1"/>
  </si>
  <si>
    <t>非表示</t>
    <rPh sb="0" eb="3">
      <t>ヒヒョウジ</t>
    </rPh>
    <phoneticPr fontId="1"/>
  </si>
  <si>
    <t>SA</t>
    <phoneticPr fontId="1"/>
  </si>
  <si>
    <t>TA</t>
    <phoneticPr fontId="1"/>
  </si>
  <si>
    <t>週数</t>
    <rPh sb="0" eb="1">
      <t>シュウ</t>
    </rPh>
    <rPh sb="1" eb="2">
      <t>スウ</t>
    </rPh>
    <phoneticPr fontId="1"/>
  </si>
  <si>
    <t>Year</t>
    <phoneticPr fontId="1"/>
  </si>
  <si>
    <t>Month</t>
    <phoneticPr fontId="1"/>
  </si>
  <si>
    <t>Course name</t>
    <phoneticPr fontId="1"/>
  </si>
  <si>
    <t>Student ID</t>
    <phoneticPr fontId="1"/>
  </si>
  <si>
    <t>Name</t>
    <phoneticPr fontId="1"/>
  </si>
  <si>
    <t>seal</t>
    <phoneticPr fontId="1"/>
  </si>
  <si>
    <t>Date</t>
    <phoneticPr fontId="1"/>
  </si>
  <si>
    <t>Day</t>
    <phoneticPr fontId="1"/>
  </si>
  <si>
    <t>Time Zone A</t>
    <phoneticPr fontId="1"/>
  </si>
  <si>
    <t>Time Zone B</t>
    <phoneticPr fontId="1"/>
  </si>
  <si>
    <t>Time Zone C</t>
    <phoneticPr fontId="1"/>
  </si>
  <si>
    <t>Time Zone D</t>
    <phoneticPr fontId="1"/>
  </si>
  <si>
    <t>Break</t>
    <phoneticPr fontId="1"/>
  </si>
  <si>
    <t>1day
Total</t>
    <phoneticPr fontId="1"/>
  </si>
  <si>
    <t>★Check Box 1</t>
    <phoneticPr fontId="1"/>
  </si>
  <si>
    <t>（Student Affairs Division entry column）</t>
    <phoneticPr fontId="1"/>
  </si>
  <si>
    <t>Unit Price</t>
    <phoneticPr fontId="1"/>
  </si>
  <si>
    <t>Hours</t>
    <phoneticPr fontId="1"/>
  </si>
  <si>
    <t>Amount</t>
    <phoneticPr fontId="1"/>
  </si>
  <si>
    <t>Work Category List</t>
    <phoneticPr fontId="1"/>
  </si>
  <si>
    <t>Assistance in exam proctoring</t>
    <phoneticPr fontId="1"/>
  </si>
  <si>
    <t>Assistance in making teaching materials</t>
    <phoneticPr fontId="1"/>
  </si>
  <si>
    <t>★Check Box 2</t>
    <phoneticPr fontId="1"/>
  </si>
  <si>
    <t>Yen</t>
    <phoneticPr fontId="1"/>
  </si>
  <si>
    <t>Total</t>
    <phoneticPr fontId="1"/>
  </si>
  <si>
    <t>Total hours of this month</t>
    <phoneticPr fontId="1"/>
  </si>
  <si>
    <t>Rounded-up hours</t>
    <phoneticPr fontId="1"/>
  </si>
  <si>
    <t>Days</t>
    <phoneticPr fontId="1"/>
  </si>
  <si>
    <t>Per week</t>
    <phoneticPr fontId="1"/>
  </si>
  <si>
    <t>Work Category</t>
  </si>
  <si>
    <t>Work Category</t>
    <phoneticPr fontId="1"/>
  </si>
  <si>
    <t>Start</t>
    <phoneticPr fontId="1"/>
  </si>
  <si>
    <t>End</t>
    <phoneticPr fontId="1"/>
  </si>
  <si>
    <t>Working Hours</t>
    <phoneticPr fontId="1"/>
  </si>
  <si>
    <t>Max 8 hours</t>
    <phoneticPr fontId="1"/>
  </si>
  <si>
    <t>Working time</t>
    <phoneticPr fontId="1"/>
  </si>
  <si>
    <t>in units of 
10-minute</t>
    <phoneticPr fontId="1"/>
  </si>
  <si>
    <t>Instructor's Name</t>
    <phoneticPr fontId="1"/>
  </si>
  <si>
    <t xml:space="preserve">International Student </t>
    <phoneticPr fontId="1"/>
  </si>
  <si>
    <t>select "１"↓</t>
    <phoneticPr fontId="1"/>
  </si>
  <si>
    <r>
      <t>★</t>
    </r>
    <r>
      <rPr>
        <b/>
        <sz val="11"/>
        <color theme="1"/>
        <rFont val="游ゴシック"/>
        <family val="3"/>
        <charset val="128"/>
        <scheme val="minor"/>
      </rPr>
      <t>Monthly total Check</t>
    </r>
    <phoneticPr fontId="1"/>
  </si>
  <si>
    <t xml:space="preserve">・I comfirmed that the "★Check Boxes 1 &amp; 2", </t>
    <phoneticPr fontId="1"/>
  </si>
  <si>
    <t xml:space="preserve">・I instructed the student to submit the reports </t>
    <phoneticPr fontId="1"/>
  </si>
  <si>
    <t>　and the  "★Monthly total Check" are all "〇".</t>
    <phoneticPr fontId="1"/>
  </si>
  <si>
    <t>　by the deadline.</t>
    <phoneticPr fontId="1"/>
  </si>
  <si>
    <t>・Reported working hours and contents are correct.</t>
    <phoneticPr fontId="1"/>
  </si>
  <si>
    <t>seal</t>
    <phoneticPr fontId="1"/>
  </si>
  <si>
    <t>Implementation Report Form</t>
    <phoneticPr fontId="1"/>
  </si>
  <si>
    <t>Assistance in grading</t>
    <phoneticPr fontId="1"/>
  </si>
  <si>
    <t>Assistance in lectures/excercises</t>
    <phoneticPr fontId="1"/>
  </si>
  <si>
    <t>Other(preparing for class, printing class handouts, etc.)</t>
    <phoneticPr fontId="1"/>
  </si>
  <si>
    <r>
      <rPr>
        <sz val="11"/>
        <color theme="1"/>
        <rFont val="游ゴシック"/>
        <family val="3"/>
        <charset val="128"/>
        <scheme val="minor"/>
      </rPr>
      <t>★</t>
    </r>
    <r>
      <rPr>
        <b/>
        <sz val="11"/>
        <color theme="1"/>
        <rFont val="游ゴシック"/>
        <family val="3"/>
        <charset val="128"/>
        <scheme val="minor"/>
      </rPr>
      <t>To be checked by instructor</t>
    </r>
    <phoneticPr fontId="1"/>
  </si>
  <si>
    <t>・The total working hours so far have not exceeded</t>
    <phoneticPr fontId="1"/>
  </si>
  <si>
    <t>　the hours allocated to this student.</t>
    <phoneticPr fontId="1"/>
  </si>
  <si>
    <t>・I instructed the student to consult with</t>
    <phoneticPr fontId="1"/>
  </si>
  <si>
    <t>Sign by the instructor in charge</t>
  </si>
  <si>
    <r>
      <t xml:space="preserve">                    </t>
    </r>
    <r>
      <rPr>
        <i/>
        <sz val="10"/>
        <color theme="1"/>
        <rFont val="游ゴシック"/>
        <family val="3"/>
        <charset val="128"/>
        <scheme val="minor"/>
      </rPr>
      <t xml:space="preserve">         I have checked all of the above items.</t>
    </r>
    <phoneticPr fontId="1"/>
  </si>
  <si>
    <t>・After filling out the form, please make sure that"★Check Boxes 1 &amp; 2" and "★Monthly total Check" are all "〇".</t>
  </si>
  <si>
    <t xml:space="preserve">・Please submit the report form to the Academic Affairs Section, Student Affairs Division by the deadline after receiving </t>
  </si>
  <si>
    <t xml:space="preserve">   the sign and seal from the instructor in charge in the "★To be checked by instructor" column.</t>
  </si>
  <si>
    <t>For students:</t>
    <phoneticPr fontId="1"/>
  </si>
  <si>
    <r>
      <t xml:space="preserve">・Please fill in all the yellow cells.  </t>
    </r>
    <r>
      <rPr>
        <u/>
        <sz val="11"/>
        <color rgb="FFFF0000"/>
        <rFont val="游ゴシック"/>
        <family val="3"/>
        <charset val="128"/>
        <scheme val="minor"/>
      </rPr>
      <t xml:space="preserve">In any work category, the working hours should be reported *in units of 10-minute*.  </t>
    </r>
    <phoneticPr fontId="1"/>
  </si>
  <si>
    <t xml:space="preserve">   the Academic Affairs Section, Student Affairs Division</t>
    <phoneticPr fontId="1"/>
  </si>
  <si>
    <t>　in advance if submission is delayed due to unavoidable</t>
    <phoneticPr fontId="1"/>
  </si>
  <si>
    <t>　circumstances.</t>
    <phoneticPr fontId="1"/>
  </si>
  <si>
    <t>SA</t>
  </si>
  <si>
    <t>振替休日</t>
    <rPh sb="0" eb="4">
      <t>フリカエキュウジツ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</si>
</sst>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m/d;@"/>
    <numFmt numFmtId="177" formatCode="h:mm;@"/>
    <numFmt numFmtId="178" formatCode="0_);[Red]\(0\)"/>
    <numFmt numFmtId="179" formatCode="&quot;[&quot;#&quot;]&quot;"/>
    <numFmt numFmtId="180" formatCode="[h]:mm"/>
    <numFmt numFmtId="181" formatCode="#,##0_ "/>
    <numFmt numFmtId="182" formatCode="&quot;Week&quot;#"/>
  </numFmts>
  <fonts count="20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0"/>
      <color rgb="FF222222"/>
      <name val="メイリオ"/>
      <family val="3"/>
      <charset val="128"/>
    </font>
    <font>
      <sz val="12"/>
      <name val="メイリオ"/>
      <family val="3"/>
      <charset val="128"/>
    </font>
    <font>
      <b/>
      <sz val="9"/>
      <color indexed="81"/>
      <name val="MS P ゴシック"/>
      <family val="3"/>
      <charset val="128"/>
    </font>
    <font>
      <sz val="11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12"/>
      <color theme="3"/>
      <name val="Arial"/>
      <family val="2"/>
    </font>
    <font>
      <sz val="11"/>
      <color indexed="8"/>
      <name val="ＭＳ Ｐゴシック"/>
      <family val="3"/>
      <charset val="128"/>
    </font>
    <font>
      <sz val="9"/>
      <color theme="1"/>
      <name val="游ゴシック"/>
      <family val="3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7"/>
      <color theme="1"/>
      <name val="游ゴシック"/>
      <family val="3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i/>
      <sz val="10"/>
      <color theme="1"/>
      <name val="游ゴシック"/>
      <family val="3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>
      <left/>
      <right style="thin">
        <color rgb="FF4F81BD"/>
      </right>
      <top/>
      <bottom style="thin">
        <color rgb="FF4F81B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</cellStyleXfs>
  <cellXfs count="122">
    <xf numFmtId="0" fontId="0" fillId="0" borderId="0" xfId="0">
      <alignment vertical="center"/>
    </xf>
    <xf numFmtId="14" fontId="3" fillId="0" borderId="1" xfId="1" applyNumberFormat="1" applyFont="1" applyBorder="1" applyAlignment="1">
      <alignment horizontal="left" vertical="center"/>
    </xf>
    <xf numFmtId="0" fontId="4" fillId="0" borderId="2" xfId="1" applyFont="1" applyBorder="1" applyAlignment="1">
      <alignment horizontal="center" vertical="center"/>
    </xf>
    <xf numFmtId="0" fontId="2" fillId="0" borderId="0" xfId="1">
      <alignment vertical="center"/>
    </xf>
    <xf numFmtId="14" fontId="2" fillId="0" borderId="0" xfId="1" applyNumberFormat="1">
      <alignment vertical="center"/>
    </xf>
    <xf numFmtId="0" fontId="0" fillId="4" borderId="14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 shrinkToFit="1"/>
      <protection locked="0"/>
    </xf>
    <xf numFmtId="177" fontId="0" fillId="4" borderId="3" xfId="0" applyNumberFormat="1" applyFill="1" applyBorder="1" applyAlignment="1" applyProtection="1">
      <alignment vertical="center" shrinkToFit="1"/>
      <protection locked="0"/>
    </xf>
    <xf numFmtId="0" fontId="0" fillId="4" borderId="18" xfId="0" applyFill="1" applyBorder="1" applyAlignment="1" applyProtection="1">
      <alignment horizontal="center" vertical="center" shrinkToFit="1"/>
      <protection locked="0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31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0" xfId="0" applyAlignment="1">
      <alignment vertical="center" shrinkToFit="1"/>
    </xf>
    <xf numFmtId="0" fontId="0" fillId="4" borderId="15" xfId="0" applyFill="1" applyBorder="1" applyAlignment="1">
      <alignment horizontal="right" vertical="center" shrinkToFi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177" fontId="0" fillId="5" borderId="0" xfId="0" applyNumberFormat="1" applyFill="1">
      <alignment vertical="center"/>
    </xf>
    <xf numFmtId="0" fontId="0" fillId="0" borderId="17" xfId="0" applyBorder="1" applyAlignment="1">
      <alignment horizontal="center" vertical="center" shrinkToFit="1"/>
    </xf>
    <xf numFmtId="179" fontId="0" fillId="0" borderId="0" xfId="0" applyNumberFormat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7" fontId="0" fillId="2" borderId="6" xfId="0" applyNumberFormat="1" applyFill="1" applyBorder="1" applyAlignment="1">
      <alignment vertical="center" shrinkToFit="1"/>
    </xf>
    <xf numFmtId="177" fontId="0" fillId="2" borderId="11" xfId="0" applyNumberFormat="1" applyFill="1" applyBorder="1" applyAlignment="1">
      <alignment vertical="center" shrinkToFit="1"/>
    </xf>
    <xf numFmtId="180" fontId="0" fillId="3" borderId="23" xfId="0" applyNumberFormat="1" applyFill="1" applyBorder="1" applyAlignment="1">
      <alignment vertical="center" shrinkToFit="1"/>
    </xf>
    <xf numFmtId="178" fontId="0" fillId="5" borderId="0" xfId="0" applyNumberFormat="1" applyFill="1">
      <alignment vertical="center"/>
    </xf>
    <xf numFmtId="180" fontId="0" fillId="0" borderId="25" xfId="0" applyNumberFormat="1" applyBorder="1" applyAlignment="1">
      <alignment horizontal="center" vertical="center"/>
    </xf>
    <xf numFmtId="180" fontId="0" fillId="5" borderId="0" xfId="0" applyNumberFormat="1" applyFill="1">
      <alignment vertical="center"/>
    </xf>
    <xf numFmtId="0" fontId="0" fillId="0" borderId="26" xfId="0" applyBorder="1">
      <alignment vertical="center"/>
    </xf>
    <xf numFmtId="180" fontId="0" fillId="0" borderId="3" xfId="0" applyNumberFormat="1" applyBorder="1" applyAlignment="1">
      <alignment vertical="center" shrinkToFit="1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7" fontId="0" fillId="2" borderId="8" xfId="0" applyNumberFormat="1" applyFill="1" applyBorder="1" applyAlignment="1">
      <alignment vertical="center" shrinkToFit="1"/>
    </xf>
    <xf numFmtId="177" fontId="0" fillId="2" borderId="12" xfId="0" applyNumberFormat="1" applyFill="1" applyBorder="1" applyAlignment="1">
      <alignment vertical="center" shrinkToFit="1"/>
    </xf>
    <xf numFmtId="180" fontId="0" fillId="3" borderId="24" xfId="0" applyNumberFormat="1" applyFill="1" applyBorder="1" applyAlignment="1">
      <alignment vertical="center" shrinkToFit="1"/>
    </xf>
    <xf numFmtId="14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center" vertical="center"/>
    </xf>
    <xf numFmtId="0" fontId="0" fillId="0" borderId="15" xfId="0" applyBorder="1">
      <alignment vertical="center"/>
    </xf>
    <xf numFmtId="180" fontId="0" fillId="6" borderId="23" xfId="0" applyNumberFormat="1" applyFill="1" applyBorder="1" applyAlignment="1">
      <alignment vertical="center" shrinkToFit="1"/>
    </xf>
    <xf numFmtId="180" fontId="0" fillId="6" borderId="24" xfId="0" applyNumberFormat="1" applyFill="1" applyBorder="1" applyAlignment="1">
      <alignment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35" xfId="0" applyBorder="1" applyAlignment="1">
      <alignment horizontal="center" vertical="center" shrinkToFit="1"/>
    </xf>
    <xf numFmtId="0" fontId="7" fillId="0" borderId="0" xfId="0" applyFont="1">
      <alignment vertical="center"/>
    </xf>
    <xf numFmtId="0" fontId="0" fillId="0" borderId="38" xfId="0" applyBorder="1">
      <alignment vertical="center"/>
    </xf>
    <xf numFmtId="0" fontId="8" fillId="0" borderId="39" xfId="0" applyFont="1" applyBorder="1">
      <alignment vertical="center"/>
    </xf>
    <xf numFmtId="0" fontId="8" fillId="0" borderId="0" xfId="0" applyFont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0" fillId="4" borderId="43" xfId="0" applyFill="1" applyBorder="1" applyAlignment="1" applyProtection="1">
      <alignment horizontal="center" vertical="center" shrinkToFit="1"/>
      <protection locked="0"/>
    </xf>
    <xf numFmtId="177" fontId="0" fillId="4" borderId="35" xfId="0" applyNumberFormat="1" applyFill="1" applyBorder="1" applyAlignment="1" applyProtection="1">
      <alignment vertical="center" shrinkToFit="1"/>
      <protection locked="0"/>
    </xf>
    <xf numFmtId="177" fontId="0" fillId="2" borderId="10" xfId="0" applyNumberFormat="1" applyFill="1" applyBorder="1" applyAlignment="1">
      <alignment vertical="center" shrinkToFit="1"/>
    </xf>
    <xf numFmtId="0" fontId="0" fillId="4" borderId="41" xfId="0" applyFill="1" applyBorder="1" applyAlignment="1" applyProtection="1">
      <alignment horizontal="center" vertical="center" shrinkToFit="1"/>
      <protection locked="0"/>
    </xf>
    <xf numFmtId="177" fontId="0" fillId="2" borderId="40" xfId="0" applyNumberFormat="1" applyFill="1" applyBorder="1" applyAlignment="1">
      <alignment vertical="center" shrinkToFit="1"/>
    </xf>
    <xf numFmtId="0" fontId="0" fillId="0" borderId="36" xfId="0" applyBorder="1" applyAlignment="1">
      <alignment horizontal="center" vertical="center" shrinkToFit="1"/>
    </xf>
    <xf numFmtId="0" fontId="0" fillId="0" borderId="37" xfId="0" applyBorder="1" applyAlignment="1">
      <alignment horizontal="center" vertical="center" shrinkToFit="1"/>
    </xf>
    <xf numFmtId="180" fontId="0" fillId="0" borderId="36" xfId="0" applyNumberFormat="1" applyBorder="1" applyAlignment="1">
      <alignment horizontal="center" vertical="center"/>
    </xf>
    <xf numFmtId="0" fontId="2" fillId="0" borderId="39" xfId="0" applyFont="1" applyBorder="1">
      <alignment vertical="center"/>
    </xf>
    <xf numFmtId="0" fontId="0" fillId="0" borderId="35" xfId="0" applyBorder="1" applyAlignment="1">
      <alignment horizontal="center" vertical="center"/>
    </xf>
    <xf numFmtId="0" fontId="13" fillId="0" borderId="44" xfId="0" applyFont="1" applyBorder="1" applyAlignment="1">
      <alignment horizontal="center" vertical="center" wrapText="1"/>
    </xf>
    <xf numFmtId="0" fontId="13" fillId="0" borderId="45" xfId="0" applyFont="1" applyBorder="1" applyAlignment="1">
      <alignment horizontal="center" vertical="center" wrapText="1"/>
    </xf>
    <xf numFmtId="0" fontId="13" fillId="0" borderId="46" xfId="0" applyFont="1" applyBorder="1" applyAlignment="1">
      <alignment horizontal="center" vertical="center" shrinkToFit="1"/>
    </xf>
    <xf numFmtId="0" fontId="15" fillId="0" borderId="0" xfId="0" applyFont="1">
      <alignment vertical="center"/>
    </xf>
    <xf numFmtId="0" fontId="13" fillId="0" borderId="0" xfId="0" applyFont="1">
      <alignment vertical="center"/>
    </xf>
    <xf numFmtId="0" fontId="16" fillId="0" borderId="0" xfId="0" applyFont="1">
      <alignment vertical="center"/>
    </xf>
    <xf numFmtId="0" fontId="13" fillId="0" borderId="17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shrinkToFit="1"/>
    </xf>
    <xf numFmtId="0" fontId="17" fillId="0" borderId="27" xfId="0" applyFont="1" applyBorder="1">
      <alignment vertical="center"/>
    </xf>
    <xf numFmtId="0" fontId="17" fillId="0" borderId="32" xfId="0" applyFont="1" applyBorder="1">
      <alignment vertical="center"/>
    </xf>
    <xf numFmtId="0" fontId="0" fillId="0" borderId="15" xfId="0" applyBorder="1" applyAlignment="1">
      <alignment vertical="top"/>
    </xf>
    <xf numFmtId="0" fontId="16" fillId="0" borderId="0" xfId="0" applyFont="1" applyAlignment="1">
      <alignment horizontal="left" vertical="center"/>
    </xf>
    <xf numFmtId="0" fontId="0" fillId="4" borderId="47" xfId="0" applyFill="1" applyBorder="1" applyAlignment="1" applyProtection="1">
      <alignment horizontal="center" vertical="center" shrinkToFit="1"/>
      <protection locked="0"/>
    </xf>
    <xf numFmtId="177" fontId="0" fillId="4" borderId="48" xfId="0" applyNumberFormat="1" applyFill="1" applyBorder="1" applyAlignment="1" applyProtection="1">
      <alignment vertical="center" shrinkToFit="1"/>
      <protection locked="0"/>
    </xf>
    <xf numFmtId="0" fontId="0" fillId="4" borderId="49" xfId="0" applyFill="1" applyBorder="1" applyAlignment="1" applyProtection="1">
      <alignment horizontal="center" vertical="center" shrinkToFit="1"/>
      <protection locked="0"/>
    </xf>
    <xf numFmtId="0" fontId="14" fillId="0" borderId="32" xfId="0" applyFont="1" applyBorder="1">
      <alignment vertical="center"/>
    </xf>
    <xf numFmtId="0" fontId="0" fillId="0" borderId="25" xfId="0" applyBorder="1">
      <alignment vertical="center"/>
    </xf>
    <xf numFmtId="0" fontId="0" fillId="0" borderId="50" xfId="0" applyBorder="1">
      <alignment vertical="center"/>
    </xf>
    <xf numFmtId="0" fontId="2" fillId="0" borderId="0" xfId="0" applyFont="1" applyAlignment="1">
      <alignment horizontal="center" vertical="center"/>
    </xf>
    <xf numFmtId="14" fontId="19" fillId="0" borderId="0" xfId="0" applyNumberFormat="1" applyFont="1" applyAlignment="1">
      <alignment horizontal="left" vertical="center"/>
    </xf>
    <xf numFmtId="182" fontId="0" fillId="0" borderId="11" xfId="0" applyNumberFormat="1" applyBorder="1" applyAlignment="1">
      <alignment horizontal="center" vertical="center" shrinkToFit="1"/>
    </xf>
    <xf numFmtId="182" fontId="0" fillId="0" borderId="18" xfId="0" applyNumberFormat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left" vertical="center" shrinkToFit="1"/>
    </xf>
    <xf numFmtId="180" fontId="6" fillId="0" borderId="11" xfId="0" applyNumberFormat="1" applyFont="1" applyBorder="1" applyAlignment="1">
      <alignment horizontal="center" vertical="center"/>
    </xf>
    <xf numFmtId="180" fontId="6" fillId="0" borderId="18" xfId="0" applyNumberFormat="1" applyFont="1" applyBorder="1" applyAlignment="1">
      <alignment horizontal="center" vertical="center"/>
    </xf>
    <xf numFmtId="0" fontId="17" fillId="0" borderId="27" xfId="0" applyFont="1" applyBorder="1" applyAlignment="1">
      <alignment horizontal="center" vertical="center" shrinkToFit="1"/>
    </xf>
    <xf numFmtId="0" fontId="17" fillId="0" borderId="32" xfId="0" applyFont="1" applyBorder="1" applyAlignment="1">
      <alignment horizontal="center" vertical="center" shrinkToFit="1"/>
    </xf>
    <xf numFmtId="0" fontId="17" fillId="0" borderId="25" xfId="0" applyFont="1" applyBorder="1" applyAlignment="1">
      <alignment horizontal="center" vertical="center" shrinkToFi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81" fontId="0" fillId="0" borderId="11" xfId="0" applyNumberFormat="1" applyBorder="1" applyAlignment="1">
      <alignment horizontal="center" vertical="center"/>
    </xf>
    <xf numFmtId="181" fontId="0" fillId="0" borderId="16" xfId="0" applyNumberFormat="1" applyBorder="1" applyAlignment="1">
      <alignment horizontal="center" vertical="center"/>
    </xf>
    <xf numFmtId="0" fontId="17" fillId="0" borderId="42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textRotation="255" shrinkToFit="1"/>
    </xf>
    <xf numFmtId="0" fontId="0" fillId="0" borderId="40" xfId="0" applyBorder="1" applyAlignment="1">
      <alignment horizontal="center" vertical="center" textRotation="255" shrinkToFit="1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4" borderId="15" xfId="0" applyFill="1" applyBorder="1" applyAlignment="1" applyProtection="1">
      <alignment horizontal="left" vertical="center" shrinkToFit="1"/>
      <protection locked="0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1" fillId="0" borderId="33" xfId="0" applyFont="1" applyBorder="1" applyAlignment="1">
      <alignment horizontal="left" vertical="center" shrinkToFit="1"/>
    </xf>
    <xf numFmtId="0" fontId="11" fillId="0" borderId="0" xfId="0" applyFont="1" applyAlignment="1">
      <alignment horizontal="left" vertical="center" shrinkToFit="1"/>
    </xf>
    <xf numFmtId="0" fontId="11" fillId="0" borderId="34" xfId="0" applyFont="1" applyBorder="1" applyAlignment="1">
      <alignment horizontal="left" vertical="center" shrinkToFit="1"/>
    </xf>
    <xf numFmtId="0" fontId="0" fillId="4" borderId="16" xfId="0" applyFill="1" applyBorder="1" applyAlignment="1" applyProtection="1">
      <alignment horizontal="left" vertical="center" shrinkToFit="1"/>
      <protection locked="0"/>
    </xf>
    <xf numFmtId="0" fontId="0" fillId="0" borderId="0" xfId="0" applyAlignment="1">
      <alignment horizontal="center" vertical="center" shrinkToFit="1"/>
    </xf>
    <xf numFmtId="0" fontId="0" fillId="0" borderId="16" xfId="0" applyBorder="1" applyAlignment="1">
      <alignment horizontal="center" vertical="center"/>
    </xf>
    <xf numFmtId="180" fontId="6" fillId="0" borderId="11" xfId="0" applyNumberFormat="1" applyFont="1" applyBorder="1" applyAlignment="1">
      <alignment horizontal="center" vertical="center" shrinkToFit="1"/>
    </xf>
    <xf numFmtId="180" fontId="6" fillId="0" borderId="18" xfId="0" applyNumberFormat="1" applyFont="1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18" xfId="0" applyBorder="1" applyAlignment="1">
      <alignment horizontal="center" vertical="center" shrinkToFit="1"/>
    </xf>
  </cellXfs>
  <cellStyles count="4">
    <cellStyle name="Excel Built-in Normal" xfId="3" xr:uid="{00000000-0005-0000-0000-000000000000}"/>
    <cellStyle name="標準" xfId="0" builtinId="0"/>
    <cellStyle name="標準 2" xfId="1" xr:uid="{CE95CC16-A971-46C2-B326-91DEECEAA907}"/>
    <cellStyle name="標準 3" xfId="2" xr:uid="{00000000-0005-0000-0000-000031000000}"/>
  </cellStyles>
  <dxfs count="14">
    <dxf>
      <fill>
        <patternFill>
          <bgColor rgb="FFFFE1FF"/>
        </patternFill>
      </fill>
    </dxf>
    <dxf>
      <fill>
        <patternFill>
          <bgColor theme="0" tint="-0.14996795556505021"/>
        </patternFill>
      </fill>
    </dxf>
    <dxf>
      <fill>
        <patternFill>
          <bgColor rgb="FFFF6565"/>
        </patternFill>
      </fill>
    </dxf>
    <dxf>
      <fill>
        <patternFill>
          <bgColor rgb="FFFF6565"/>
        </patternFill>
      </fill>
    </dxf>
    <dxf>
      <fill>
        <patternFill>
          <bgColor rgb="FFFF6565"/>
        </patternFill>
      </fill>
    </dxf>
    <dxf>
      <fill>
        <patternFill>
          <bgColor theme="0" tint="-0.14996795556505021"/>
        </patternFill>
      </fill>
    </dxf>
    <dxf>
      <fill>
        <patternFill>
          <bgColor rgb="FFFF6565"/>
        </patternFill>
      </fill>
    </dxf>
    <dxf>
      <fill>
        <patternFill>
          <bgColor rgb="FFFF656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6565"/>
        </patternFill>
      </fill>
    </dxf>
    <dxf>
      <fill>
        <patternFill>
          <bgColor rgb="FFCADFF2"/>
        </patternFill>
      </fill>
    </dxf>
    <dxf>
      <fill>
        <patternFill>
          <bgColor rgb="FFFFE1FF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6565"/>
      <color rgb="FFEE8944"/>
      <color rgb="FFFFDB69"/>
      <color rgb="FFCADFF2"/>
      <color rgb="FFFFE1FF"/>
      <color rgb="FFFFEBFF"/>
      <color rgb="FFFFCCFF"/>
      <color rgb="FFFCD6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154627</xdr:colOff>
      <xdr:row>0</xdr:row>
      <xdr:rowOff>235032</xdr:rowOff>
    </xdr:from>
    <xdr:to>
      <xdr:col>29</xdr:col>
      <xdr:colOff>0</xdr:colOff>
      <xdr:row>4</xdr:row>
      <xdr:rowOff>27216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F7C1D756-3199-4FB7-981C-CC26D4E09F1B}"/>
            </a:ext>
          </a:extLst>
        </xdr:cNvPr>
        <xdr:cNvSpPr/>
      </xdr:nvSpPr>
      <xdr:spPr>
        <a:xfrm>
          <a:off x="7271163" y="235032"/>
          <a:ext cx="4145230" cy="771898"/>
        </a:xfrm>
        <a:prstGeom prst="rect">
          <a:avLst/>
        </a:prstGeom>
        <a:solidFill>
          <a:schemeClr val="bg1"/>
        </a:solidFill>
        <a:ln w="79375" cmpd="thickThin">
          <a:solidFill>
            <a:srgbClr val="EE894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200">
              <a:solidFill>
                <a:schemeClr val="tx1"/>
              </a:solidFill>
            </a:rPr>
            <a:t>Please</a:t>
          </a:r>
          <a:r>
            <a:rPr kumimoji="1" lang="en-US" altLang="ja-JP" sz="1200" baseline="0">
              <a:solidFill>
                <a:schemeClr val="tx1"/>
              </a:solidFill>
            </a:rPr>
            <a:t> make </a:t>
          </a:r>
          <a:r>
            <a:rPr kumimoji="1" lang="en-US" altLang="ja-JP" sz="1200" u="sng" baseline="0">
              <a:solidFill>
                <a:schemeClr val="tx1"/>
              </a:solidFill>
            </a:rPr>
            <a:t>1 report for each course</a:t>
          </a:r>
          <a:r>
            <a:rPr kumimoji="1" lang="en-US" altLang="ja-JP" sz="1200" baseline="0">
              <a:solidFill>
                <a:schemeClr val="tx1"/>
              </a:solidFill>
            </a:rPr>
            <a:t>, and if you have engaged in multiple classes, please </a:t>
          </a:r>
          <a:r>
            <a:rPr kumimoji="1" lang="en-US" altLang="ja-JP" sz="1200" u="sng" baseline="0">
              <a:solidFill>
                <a:schemeClr val="tx1"/>
              </a:solidFill>
            </a:rPr>
            <a:t>make separate reports for each instructor</a:t>
          </a:r>
          <a:r>
            <a:rPr kumimoji="1" lang="en-US" altLang="ja-JP" sz="1200" baseline="0">
              <a:solidFill>
                <a:schemeClr val="tx1"/>
              </a:solidFill>
            </a:rPr>
            <a:t>.</a:t>
          </a:r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29</xdr:col>
      <xdr:colOff>457200</xdr:colOff>
      <xdr:row>41</xdr:row>
      <xdr:rowOff>200025</xdr:rowOff>
    </xdr:from>
    <xdr:to>
      <xdr:col>33</xdr:col>
      <xdr:colOff>466725</xdr:colOff>
      <xdr:row>41</xdr:row>
      <xdr:rowOff>200025</xdr:rowOff>
    </xdr:to>
    <xdr:cxnSp macro="">
      <xdr:nvCxnSpPr>
        <xdr:cNvPr id="4" name="直線コネクタ 3">
          <a:extLst>
            <a:ext uri="{FF2B5EF4-FFF2-40B4-BE49-F238E27FC236}">
              <a16:creationId xmlns:a16="http://schemas.microsoft.com/office/drawing/2014/main" id="{FFE43EA0-5F2D-41B4-AAF0-D0D29AD2725E}"/>
            </a:ext>
          </a:extLst>
        </xdr:cNvPr>
        <xdr:cNvCxnSpPr/>
      </xdr:nvCxnSpPr>
      <xdr:spPr>
        <a:xfrm>
          <a:off x="12372975" y="10058400"/>
          <a:ext cx="21145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466E-E665-4609-911A-5B94A54C9032}">
  <sheetPr codeName="Sheet1">
    <tabColor rgb="FFFFFF00"/>
    <pageSetUpPr fitToPage="1"/>
  </sheetPr>
  <dimension ref="A1:AQ43"/>
  <sheetViews>
    <sheetView tabSelected="1" zoomScaleNormal="100" zoomScaleSheetLayoutView="100" workbookViewId="0"/>
  </sheetViews>
  <sheetFormatPr defaultRowHeight="18.75"/>
  <cols>
    <col min="1" max="1" width="6.5" style="10" customWidth="1"/>
    <col min="2" max="2" width="3.375" style="10" customWidth="1"/>
    <col min="3" max="3" width="5.625" customWidth="1"/>
    <col min="4" max="6" width="6.125" customWidth="1"/>
    <col min="7" max="7" width="5.625" customWidth="1"/>
    <col min="8" max="10" width="6.125" customWidth="1"/>
    <col min="11" max="11" width="5.625" customWidth="1"/>
    <col min="12" max="14" width="6.125" customWidth="1"/>
    <col min="15" max="15" width="5.625" customWidth="1"/>
    <col min="16" max="19" width="6.125" customWidth="1"/>
    <col min="20" max="20" width="6.625" customWidth="1"/>
    <col min="21" max="21" width="6.625" hidden="1" customWidth="1"/>
    <col min="22" max="23" width="9" hidden="1" customWidth="1"/>
    <col min="24" max="24" width="6.625" customWidth="1"/>
    <col min="25" max="28" width="6.625" style="10" customWidth="1"/>
    <col min="29" max="29" width="4.625" customWidth="1"/>
    <col min="30" max="31" width="6.625" customWidth="1"/>
    <col min="32" max="32" width="7.75" customWidth="1"/>
    <col min="33" max="35" width="6.625" customWidth="1"/>
    <col min="36" max="36" width="5.625" customWidth="1"/>
  </cols>
  <sheetData>
    <row r="1" spans="1:43" ht="19.5" thickBot="1">
      <c r="A1" s="5" t="s">
        <v>87</v>
      </c>
      <c r="B1" s="111" t="s">
        <v>69</v>
      </c>
      <c r="C1" s="112"/>
      <c r="D1" s="112"/>
      <c r="E1" s="113"/>
      <c r="F1" s="5">
        <v>2023</v>
      </c>
      <c r="G1" s="18" t="s">
        <v>22</v>
      </c>
      <c r="I1" s="5">
        <v>4</v>
      </c>
      <c r="J1" t="s">
        <v>23</v>
      </c>
      <c r="N1" s="115" t="s">
        <v>60</v>
      </c>
      <c r="O1" s="115"/>
      <c r="P1" s="115"/>
      <c r="U1" s="9"/>
      <c r="V1" s="9"/>
      <c r="W1" s="9"/>
      <c r="AD1" t="s">
        <v>37</v>
      </c>
    </row>
    <row r="2" spans="1:43" ht="19.5" thickBot="1">
      <c r="N2" s="86" t="s">
        <v>61</v>
      </c>
      <c r="O2" s="86"/>
      <c r="P2" s="86"/>
      <c r="U2" s="9"/>
      <c r="V2" s="9"/>
      <c r="W2" s="9"/>
      <c r="AA2"/>
      <c r="AB2"/>
      <c r="AD2" s="11"/>
      <c r="AE2" s="42" t="s">
        <v>38</v>
      </c>
      <c r="AF2" s="94">
        <f>IF(A1=V26,V29,V30)</f>
        <v>900</v>
      </c>
      <c r="AG2" s="95"/>
      <c r="AH2" s="13" t="s">
        <v>45</v>
      </c>
    </row>
    <row r="3" spans="1:43" ht="18.75" customHeight="1" thickBot="1">
      <c r="A3" s="66" t="s">
        <v>24</v>
      </c>
      <c r="B3" s="64"/>
      <c r="C3" s="105"/>
      <c r="D3" s="105"/>
      <c r="E3" s="105"/>
      <c r="F3" s="105"/>
      <c r="H3" t="s">
        <v>25</v>
      </c>
      <c r="J3" s="105"/>
      <c r="K3" s="105"/>
      <c r="L3" s="105"/>
      <c r="M3" s="14"/>
      <c r="O3" s="5">
        <v>1</v>
      </c>
      <c r="U3" s="9"/>
      <c r="V3" s="9"/>
      <c r="W3" s="9"/>
      <c r="AA3"/>
      <c r="AB3"/>
      <c r="AD3" s="11"/>
      <c r="AE3" s="12" t="s">
        <v>46</v>
      </c>
      <c r="AF3" s="84"/>
      <c r="AG3" s="116"/>
      <c r="AH3" s="13" t="s">
        <v>39</v>
      </c>
    </row>
    <row r="4" spans="1:43" ht="18.75" customHeight="1">
      <c r="A4" s="65" t="s">
        <v>59</v>
      </c>
      <c r="B4" s="65"/>
      <c r="C4" s="105"/>
      <c r="D4" s="105"/>
      <c r="E4" s="105"/>
      <c r="F4" s="105"/>
      <c r="H4" t="s">
        <v>26</v>
      </c>
      <c r="J4" s="114"/>
      <c r="K4" s="114"/>
      <c r="L4" s="114"/>
      <c r="M4" s="15" t="s">
        <v>27</v>
      </c>
      <c r="U4" s="9"/>
      <c r="V4" s="9"/>
      <c r="W4" s="9"/>
      <c r="AA4"/>
      <c r="AB4"/>
      <c r="AD4" s="11"/>
      <c r="AE4" s="42" t="s">
        <v>40</v>
      </c>
      <c r="AF4" s="94"/>
      <c r="AG4" s="95"/>
      <c r="AH4" s="13" t="s">
        <v>45</v>
      </c>
    </row>
    <row r="5" spans="1:43" ht="19.5" thickBot="1">
      <c r="U5" s="16" t="s">
        <v>18</v>
      </c>
      <c r="V5" s="16" t="s">
        <v>18</v>
      </c>
      <c r="W5" s="16" t="s">
        <v>18</v>
      </c>
    </row>
    <row r="6" spans="1:43" ht="18.75" customHeight="1">
      <c r="A6" s="92" t="s">
        <v>28</v>
      </c>
      <c r="B6" s="98" t="s">
        <v>29</v>
      </c>
      <c r="C6" s="100" t="s">
        <v>30</v>
      </c>
      <c r="D6" s="101"/>
      <c r="E6" s="101"/>
      <c r="F6" s="102"/>
      <c r="G6" s="100" t="s">
        <v>31</v>
      </c>
      <c r="H6" s="101"/>
      <c r="I6" s="101"/>
      <c r="J6" s="102"/>
      <c r="K6" s="100" t="s">
        <v>32</v>
      </c>
      <c r="L6" s="101"/>
      <c r="M6" s="101"/>
      <c r="N6" s="102"/>
      <c r="O6" s="100" t="s">
        <v>33</v>
      </c>
      <c r="P6" s="101"/>
      <c r="Q6" s="101"/>
      <c r="R6" s="102"/>
      <c r="S6" s="103" t="s">
        <v>34</v>
      </c>
      <c r="T6" s="103" t="s">
        <v>35</v>
      </c>
      <c r="U6" s="17" t="s">
        <v>21</v>
      </c>
      <c r="V6" s="9" t="s">
        <v>16</v>
      </c>
      <c r="W6" s="9" t="s">
        <v>17</v>
      </c>
      <c r="X6" s="96" t="s">
        <v>36</v>
      </c>
      <c r="Y6" s="96"/>
      <c r="Z6" s="96"/>
      <c r="AA6" s="96"/>
      <c r="AB6" s="97"/>
      <c r="AD6" s="18" t="s">
        <v>41</v>
      </c>
    </row>
    <row r="7" spans="1:43" ht="22.5">
      <c r="A7" s="93"/>
      <c r="B7" s="99"/>
      <c r="C7" s="61" t="s">
        <v>52</v>
      </c>
      <c r="D7" s="60" t="s">
        <v>53</v>
      </c>
      <c r="E7" s="60" t="s">
        <v>54</v>
      </c>
      <c r="F7" s="62" t="s">
        <v>55</v>
      </c>
      <c r="G7" s="61" t="s">
        <v>52</v>
      </c>
      <c r="H7" s="60" t="s">
        <v>53</v>
      </c>
      <c r="I7" s="60" t="s">
        <v>54</v>
      </c>
      <c r="J7" s="62" t="s">
        <v>55</v>
      </c>
      <c r="K7" s="61" t="s">
        <v>52</v>
      </c>
      <c r="L7" s="60" t="s">
        <v>53</v>
      </c>
      <c r="M7" s="60" t="s">
        <v>54</v>
      </c>
      <c r="N7" s="62" t="s">
        <v>55</v>
      </c>
      <c r="O7" s="61" t="s">
        <v>52</v>
      </c>
      <c r="P7" s="60" t="s">
        <v>53</v>
      </c>
      <c r="Q7" s="60" t="s">
        <v>54</v>
      </c>
      <c r="R7" s="62" t="s">
        <v>55</v>
      </c>
      <c r="S7" s="104"/>
      <c r="T7" s="104"/>
      <c r="U7" s="17"/>
      <c r="V7" s="9">
        <v>1</v>
      </c>
      <c r="W7" s="19">
        <v>0.33333333333333331</v>
      </c>
      <c r="X7" s="67" t="s">
        <v>51</v>
      </c>
      <c r="Y7" s="67" t="s">
        <v>58</v>
      </c>
      <c r="Z7" s="68" t="s">
        <v>56</v>
      </c>
      <c r="AA7" s="67" t="s">
        <v>57</v>
      </c>
      <c r="AB7" s="63" t="s">
        <v>34</v>
      </c>
      <c r="AC7" s="10"/>
      <c r="AD7" s="21">
        <v>1</v>
      </c>
      <c r="AE7" s="73" t="s">
        <v>71</v>
      </c>
      <c r="AF7" s="73"/>
      <c r="AG7" s="73"/>
      <c r="AH7" s="73"/>
      <c r="AI7" s="73"/>
      <c r="AJ7" s="73"/>
      <c r="AK7" s="21"/>
      <c r="AL7" s="86"/>
      <c r="AM7" s="86"/>
      <c r="AN7" s="86"/>
      <c r="AO7" s="86"/>
      <c r="AP7" s="86"/>
      <c r="AQ7" s="86"/>
    </row>
    <row r="8" spans="1:43">
      <c r="A8" s="22">
        <f>DATE($F$1,$I$1,1)</f>
        <v>45017</v>
      </c>
      <c r="B8" s="42" t="str">
        <f>TEXT(A8,"[$-409]ddd")</f>
        <v>Sat</v>
      </c>
      <c r="C8" s="51"/>
      <c r="D8" s="52"/>
      <c r="E8" s="52"/>
      <c r="F8" s="53">
        <f>E8-D8</f>
        <v>0</v>
      </c>
      <c r="G8" s="54"/>
      <c r="H8" s="52"/>
      <c r="I8" s="52"/>
      <c r="J8" s="55">
        <f>I8-H8</f>
        <v>0</v>
      </c>
      <c r="K8" s="51"/>
      <c r="L8" s="52"/>
      <c r="M8" s="52"/>
      <c r="N8" s="53">
        <f>M8-L8</f>
        <v>0</v>
      </c>
      <c r="O8" s="54"/>
      <c r="P8" s="52"/>
      <c r="Q8" s="52"/>
      <c r="R8" s="55">
        <f t="shared" ref="R8:R38" si="0">Q8-P8</f>
        <v>0</v>
      </c>
      <c r="S8" s="40">
        <f t="shared" ref="S8:S38" si="1">IF(OR(AND(H8&lt;&gt;"",E8=""),AND(L8&lt;&gt;"",I8=""),AND(P8&lt;&gt;"",M8="")),"ERROR",VALUE(TEXT(IF(H8&lt;&gt;"",H8-E8,0),"h:mm:ss"))+VALUE(TEXT(IF(L8&lt;&gt;"",L8-I8,0),"h:mm:ss"))+VALUE(TEXT(IF(P8&lt;&gt;"",P8-M8,0),"h:mm:ss")))</f>
        <v>0</v>
      </c>
      <c r="T8" s="25">
        <f>TIME(HOUR(SUM(F8+J8+N8+R8)),MINUTE(SUM(F8+J8+N8+R8)),0)</f>
        <v>0</v>
      </c>
      <c r="U8" s="26">
        <f t="shared" ref="U8:U38" si="2">IFERROR(WEEKNUM(A8,1)-WEEKNUM($A$8,1)+1,"")</f>
        <v>1</v>
      </c>
      <c r="V8" s="9">
        <v>2</v>
      </c>
      <c r="W8" s="19">
        <v>0.25</v>
      </c>
      <c r="X8" s="58" t="str">
        <f t="shared" ref="X8:X38" si="3">IF(OR(AND(F8&gt;$W$13,C8=""),AND(J8&gt;$W$13,G8=""),AND(N8&gt;$W$13,K8=""),AND(R8&gt;$W$13,O8="")),"NG","〇")</f>
        <v>〇</v>
      </c>
      <c r="Y8" s="20" t="str">
        <f>IF(AND(MOD(MINUTE(F8),10)=0,MOD(MINUTE(J8),10)=0,MOD(MINUTE(N8),10)=0,MOD(MINUTE(R8),10)=0),"〇","NG")</f>
        <v>〇</v>
      </c>
      <c r="Z8" s="57" t="str">
        <f t="shared" ref="Z8:Z38" si="4">IF(T8&lt;=$W$7,"〇","NG")</f>
        <v>〇</v>
      </c>
      <c r="AA8" s="57" t="str">
        <f t="shared" ref="AA8:AA38" si="5">IF(AND(OR(D8="",D8&gt;=$W$9),OR(E8="",E8&lt;=$W$10),OR(H8="",H8&gt;=$W$9),OR(I8="",I8&lt;=$W$10),OR(L8="",L8&gt;=$W$9),OR(M8="",M8&lt;=$W$10),OR(P8="",P8&gt;=$W$9),OR(Q8="",Q8&lt;=$W$10)),"〇","NG")</f>
        <v>〇</v>
      </c>
      <c r="AB8" s="20" t="str">
        <f>IF(OR(T8&lt;=$W$8,AND(T8&gt;$W$8,S8&gt;=$W$15)),"〇","NG")</f>
        <v>〇</v>
      </c>
      <c r="AD8" s="21">
        <v>2</v>
      </c>
      <c r="AE8" s="73" t="s">
        <v>42</v>
      </c>
      <c r="AF8" s="73"/>
      <c r="AG8" s="73"/>
      <c r="AH8" s="73"/>
      <c r="AI8" s="73"/>
      <c r="AJ8" s="73"/>
      <c r="AK8" s="21"/>
      <c r="AL8" s="86"/>
      <c r="AM8" s="86"/>
      <c r="AN8" s="86"/>
      <c r="AO8" s="86"/>
      <c r="AP8" s="86"/>
      <c r="AQ8" s="86"/>
    </row>
    <row r="9" spans="1:43">
      <c r="A9" s="22">
        <f>A8+1</f>
        <v>45018</v>
      </c>
      <c r="B9" s="42" t="str">
        <f t="shared" ref="B9:B38" si="6">TEXT(A9,"[$-409]ddd")</f>
        <v>Sun</v>
      </c>
      <c r="C9" s="51"/>
      <c r="D9" s="52"/>
      <c r="E9" s="52"/>
      <c r="F9" s="23">
        <f t="shared" ref="F9:F38" si="7">E9-D9</f>
        <v>0</v>
      </c>
      <c r="G9" s="54"/>
      <c r="H9" s="52"/>
      <c r="I9" s="52"/>
      <c r="J9" s="24">
        <f t="shared" ref="J9:J38" si="8">I9-H9</f>
        <v>0</v>
      </c>
      <c r="K9" s="51"/>
      <c r="L9" s="52"/>
      <c r="M9" s="52"/>
      <c r="N9" s="23">
        <f t="shared" ref="N9:N38" si="9">M9-L9</f>
        <v>0</v>
      </c>
      <c r="O9" s="54"/>
      <c r="P9" s="52"/>
      <c r="Q9" s="52"/>
      <c r="R9" s="24">
        <f t="shared" si="0"/>
        <v>0</v>
      </c>
      <c r="S9" s="40">
        <f t="shared" si="1"/>
        <v>0</v>
      </c>
      <c r="T9" s="25">
        <f t="shared" ref="T9:T38" si="10">TIME(HOUR(SUM(F9+J9+N9+R9)),MINUTE(SUM(F9+J9+N9+R9)),0)</f>
        <v>0</v>
      </c>
      <c r="U9" s="26">
        <f t="shared" si="2"/>
        <v>2</v>
      </c>
      <c r="V9" s="9">
        <v>3</v>
      </c>
      <c r="W9" s="19">
        <v>0.20833333333333334</v>
      </c>
      <c r="X9" s="27" t="str">
        <f t="shared" si="3"/>
        <v>〇</v>
      </c>
      <c r="Y9" s="20" t="str">
        <f t="shared" ref="Y9:Y38" si="11">IF(AND(MOD(MINUTE(F9),10)=0,MOD(MINUTE(J9),10)=0,MOD(MINUTE(N9),10)=0,MOD(MINUTE(R9),10)=0),"〇","NG")</f>
        <v>〇</v>
      </c>
      <c r="Z9" s="20" t="str">
        <f t="shared" si="4"/>
        <v>〇</v>
      </c>
      <c r="AA9" s="20" t="str">
        <f t="shared" si="5"/>
        <v>〇</v>
      </c>
      <c r="AB9" s="20" t="str">
        <f>IF(OR(T9&lt;=$W$8,AND(T9&gt;$W$8,S9&gt;=$W$15)),"〇","NG")</f>
        <v>〇</v>
      </c>
      <c r="AD9" s="21">
        <v>3</v>
      </c>
      <c r="AE9" s="73" t="s">
        <v>43</v>
      </c>
      <c r="AF9" s="73"/>
      <c r="AG9" s="73"/>
      <c r="AH9" s="73"/>
      <c r="AI9" s="73"/>
      <c r="AJ9" s="73"/>
      <c r="AK9" s="21"/>
      <c r="AL9" s="86"/>
      <c r="AM9" s="86"/>
      <c r="AN9" s="86"/>
      <c r="AO9" s="86"/>
      <c r="AP9" s="86"/>
      <c r="AQ9" s="86"/>
    </row>
    <row r="10" spans="1:43">
      <c r="A10" s="22">
        <f t="shared" ref="A10:A35" si="12">A9+1</f>
        <v>45019</v>
      </c>
      <c r="B10" s="42" t="str">
        <f t="shared" si="6"/>
        <v>Mon</v>
      </c>
      <c r="C10" s="51"/>
      <c r="D10" s="52"/>
      <c r="E10" s="52"/>
      <c r="F10" s="23">
        <f>E10-D10</f>
        <v>0</v>
      </c>
      <c r="G10" s="54"/>
      <c r="H10" s="52"/>
      <c r="I10" s="52"/>
      <c r="J10" s="24">
        <f t="shared" si="8"/>
        <v>0</v>
      </c>
      <c r="K10" s="6"/>
      <c r="L10" s="52"/>
      <c r="M10" s="52"/>
      <c r="N10" s="23">
        <f t="shared" si="9"/>
        <v>0</v>
      </c>
      <c r="O10" s="54"/>
      <c r="P10" s="52"/>
      <c r="Q10" s="52"/>
      <c r="R10" s="24">
        <f t="shared" si="0"/>
        <v>0</v>
      </c>
      <c r="S10" s="40">
        <f t="shared" si="1"/>
        <v>0</v>
      </c>
      <c r="T10" s="25">
        <f t="shared" si="10"/>
        <v>0</v>
      </c>
      <c r="U10" s="26">
        <f t="shared" si="2"/>
        <v>2</v>
      </c>
      <c r="V10" s="9">
        <v>4</v>
      </c>
      <c r="W10" s="19">
        <v>0.91666666666666663</v>
      </c>
      <c r="X10" s="27" t="str">
        <f t="shared" si="3"/>
        <v>〇</v>
      </c>
      <c r="Y10" s="20" t="str">
        <f t="shared" si="11"/>
        <v>〇</v>
      </c>
      <c r="Z10" s="20" t="str">
        <f t="shared" si="4"/>
        <v>〇</v>
      </c>
      <c r="AA10" s="20" t="str">
        <f t="shared" si="5"/>
        <v>〇</v>
      </c>
      <c r="AB10" s="20" t="str">
        <f t="shared" ref="AB10:AB38" si="13">IF(OR(T10&lt;=$W$8,AND(T10&gt;$W$8,S10&gt;=$W$15)),"〇","NG")</f>
        <v>〇</v>
      </c>
      <c r="AD10" s="21">
        <v>4</v>
      </c>
      <c r="AE10" s="73" t="s">
        <v>70</v>
      </c>
      <c r="AF10" s="73"/>
      <c r="AG10" s="73"/>
      <c r="AH10" s="73"/>
      <c r="AI10" s="73"/>
      <c r="AJ10" s="73"/>
      <c r="AK10" s="21"/>
      <c r="AL10" s="86"/>
      <c r="AM10" s="86"/>
      <c r="AN10" s="86"/>
      <c r="AO10" s="86"/>
      <c r="AP10" s="86"/>
      <c r="AQ10" s="86"/>
    </row>
    <row r="11" spans="1:43">
      <c r="A11" s="22">
        <f t="shared" si="12"/>
        <v>45020</v>
      </c>
      <c r="B11" s="42" t="str">
        <f t="shared" si="6"/>
        <v>Tue</v>
      </c>
      <c r="C11" s="51"/>
      <c r="D11" s="52"/>
      <c r="E11" s="52"/>
      <c r="F11" s="23">
        <f>E11-D11</f>
        <v>0</v>
      </c>
      <c r="G11" s="54"/>
      <c r="H11" s="52"/>
      <c r="I11" s="52"/>
      <c r="J11" s="24">
        <f t="shared" si="8"/>
        <v>0</v>
      </c>
      <c r="K11" s="6"/>
      <c r="L11" s="52"/>
      <c r="M11" s="52"/>
      <c r="N11" s="23">
        <f t="shared" si="9"/>
        <v>0</v>
      </c>
      <c r="O11" s="54"/>
      <c r="P11" s="52"/>
      <c r="Q11" s="52"/>
      <c r="R11" s="24">
        <f t="shared" si="0"/>
        <v>0</v>
      </c>
      <c r="S11" s="40">
        <f t="shared" si="1"/>
        <v>0</v>
      </c>
      <c r="T11" s="25">
        <f t="shared" si="10"/>
        <v>0</v>
      </c>
      <c r="U11" s="26">
        <f t="shared" si="2"/>
        <v>2</v>
      </c>
      <c r="V11" s="9">
        <v>5</v>
      </c>
      <c r="W11" s="28">
        <v>1.6666666666666667</v>
      </c>
      <c r="X11" s="27" t="str">
        <f t="shared" si="3"/>
        <v>〇</v>
      </c>
      <c r="Y11" s="20" t="str">
        <f t="shared" si="11"/>
        <v>〇</v>
      </c>
      <c r="Z11" s="20" t="str">
        <f t="shared" si="4"/>
        <v>〇</v>
      </c>
      <c r="AA11" s="20" t="str">
        <f t="shared" si="5"/>
        <v>〇</v>
      </c>
      <c r="AB11" s="20" t="str">
        <f t="shared" si="13"/>
        <v>〇</v>
      </c>
      <c r="AD11" s="21">
        <v>5</v>
      </c>
      <c r="AE11" s="73" t="s">
        <v>72</v>
      </c>
      <c r="AF11" s="73"/>
      <c r="AG11" s="73"/>
      <c r="AH11" s="73"/>
      <c r="AI11" s="73"/>
      <c r="AJ11" s="73"/>
      <c r="AK11" s="18"/>
    </row>
    <row r="12" spans="1:43">
      <c r="A12" s="22">
        <f t="shared" si="12"/>
        <v>45021</v>
      </c>
      <c r="B12" s="42" t="str">
        <f t="shared" si="6"/>
        <v>Wed</v>
      </c>
      <c r="C12" s="51"/>
      <c r="D12" s="52"/>
      <c r="E12" s="52"/>
      <c r="F12" s="23">
        <f t="shared" si="7"/>
        <v>0</v>
      </c>
      <c r="G12" s="8"/>
      <c r="H12" s="7"/>
      <c r="I12" s="7"/>
      <c r="J12" s="24">
        <f t="shared" si="8"/>
        <v>0</v>
      </c>
      <c r="K12" s="6"/>
      <c r="L12" s="7"/>
      <c r="M12" s="7"/>
      <c r="N12" s="23">
        <f t="shared" si="9"/>
        <v>0</v>
      </c>
      <c r="O12" s="8"/>
      <c r="P12" s="7"/>
      <c r="Q12" s="7"/>
      <c r="R12" s="24">
        <f t="shared" si="0"/>
        <v>0</v>
      </c>
      <c r="S12" s="40">
        <f t="shared" si="1"/>
        <v>0</v>
      </c>
      <c r="T12" s="25">
        <f t="shared" si="10"/>
        <v>0</v>
      </c>
      <c r="U12" s="26">
        <f t="shared" si="2"/>
        <v>2</v>
      </c>
      <c r="V12" s="9">
        <v>6</v>
      </c>
      <c r="W12" s="28">
        <v>5</v>
      </c>
      <c r="X12" s="27" t="str">
        <f t="shared" si="3"/>
        <v>〇</v>
      </c>
      <c r="Y12" s="20" t="str">
        <f t="shared" si="11"/>
        <v>〇</v>
      </c>
      <c r="Z12" s="20" t="str">
        <f t="shared" si="4"/>
        <v>〇</v>
      </c>
      <c r="AA12" s="20" t="str">
        <f t="shared" si="5"/>
        <v>〇</v>
      </c>
      <c r="AB12" s="20" t="str">
        <f t="shared" si="13"/>
        <v>〇</v>
      </c>
      <c r="AK12" s="21"/>
      <c r="AL12" s="86"/>
      <c r="AM12" s="86"/>
      <c r="AN12" s="86"/>
      <c r="AO12" s="86"/>
      <c r="AP12" s="86"/>
      <c r="AQ12" s="86"/>
    </row>
    <row r="13" spans="1:43">
      <c r="A13" s="22">
        <f t="shared" si="12"/>
        <v>45022</v>
      </c>
      <c r="B13" s="42" t="str">
        <f t="shared" si="6"/>
        <v>Thu</v>
      </c>
      <c r="C13" s="51"/>
      <c r="D13" s="52"/>
      <c r="E13" s="52"/>
      <c r="F13" s="23">
        <f t="shared" si="7"/>
        <v>0</v>
      </c>
      <c r="G13" s="54"/>
      <c r="H13" s="52"/>
      <c r="I13" s="52"/>
      <c r="J13" s="24">
        <f t="shared" si="8"/>
        <v>0</v>
      </c>
      <c r="K13" s="6"/>
      <c r="L13" s="52"/>
      <c r="M13" s="52"/>
      <c r="N13" s="23">
        <f t="shared" si="9"/>
        <v>0</v>
      </c>
      <c r="O13" s="54"/>
      <c r="P13" s="52"/>
      <c r="Q13" s="52"/>
      <c r="R13" s="24">
        <f t="shared" si="0"/>
        <v>0</v>
      </c>
      <c r="S13" s="40">
        <f t="shared" si="1"/>
        <v>0</v>
      </c>
      <c r="T13" s="25">
        <f t="shared" si="10"/>
        <v>0</v>
      </c>
      <c r="U13" s="26">
        <f t="shared" si="2"/>
        <v>2</v>
      </c>
      <c r="V13" s="9">
        <v>7</v>
      </c>
      <c r="W13" s="28">
        <v>0</v>
      </c>
      <c r="X13" s="27" t="str">
        <f t="shared" si="3"/>
        <v>〇</v>
      </c>
      <c r="Y13" s="20" t="str">
        <f t="shared" si="11"/>
        <v>〇</v>
      </c>
      <c r="Z13" s="20" t="str">
        <f t="shared" si="4"/>
        <v>〇</v>
      </c>
      <c r="AA13" s="20" t="str">
        <f t="shared" si="5"/>
        <v>〇</v>
      </c>
      <c r="AB13" s="20" t="str">
        <f t="shared" si="13"/>
        <v>〇</v>
      </c>
      <c r="AE13" s="29"/>
      <c r="AF13" s="89" t="s">
        <v>44</v>
      </c>
      <c r="AG13" s="90"/>
      <c r="AH13" s="91"/>
      <c r="AK13" s="21"/>
      <c r="AL13" s="86"/>
      <c r="AM13" s="86"/>
      <c r="AN13" s="86"/>
      <c r="AO13" s="86"/>
      <c r="AP13" s="86"/>
      <c r="AQ13" s="86"/>
    </row>
    <row r="14" spans="1:43">
      <c r="A14" s="22">
        <f t="shared" si="12"/>
        <v>45023</v>
      </c>
      <c r="B14" s="42" t="str">
        <f t="shared" si="6"/>
        <v>Fri</v>
      </c>
      <c r="C14" s="51"/>
      <c r="D14" s="52"/>
      <c r="E14" s="52"/>
      <c r="F14" s="23">
        <f t="shared" si="7"/>
        <v>0</v>
      </c>
      <c r="G14" s="54"/>
      <c r="H14" s="52"/>
      <c r="I14" s="52"/>
      <c r="J14" s="24">
        <f t="shared" si="8"/>
        <v>0</v>
      </c>
      <c r="K14" s="6"/>
      <c r="L14" s="52"/>
      <c r="M14" s="52"/>
      <c r="N14" s="23">
        <f t="shared" si="9"/>
        <v>0</v>
      </c>
      <c r="O14" s="54"/>
      <c r="P14" s="52"/>
      <c r="Q14" s="52"/>
      <c r="R14" s="24">
        <f t="shared" si="0"/>
        <v>0</v>
      </c>
      <c r="S14" s="40">
        <f t="shared" si="1"/>
        <v>0</v>
      </c>
      <c r="T14" s="25">
        <f t="shared" si="10"/>
        <v>0</v>
      </c>
      <c r="U14" s="26">
        <f t="shared" si="2"/>
        <v>2</v>
      </c>
      <c r="V14" s="9">
        <v>8</v>
      </c>
      <c r="W14" s="28">
        <v>1.1666666666666667</v>
      </c>
      <c r="X14" s="27" t="str">
        <f t="shared" si="3"/>
        <v>〇</v>
      </c>
      <c r="Y14" s="20" t="str">
        <f t="shared" si="11"/>
        <v>〇</v>
      </c>
      <c r="Z14" s="20" t="str">
        <f t="shared" si="4"/>
        <v>〇</v>
      </c>
      <c r="AA14" s="20" t="str">
        <f t="shared" si="5"/>
        <v>〇</v>
      </c>
      <c r="AB14" s="20" t="str">
        <f t="shared" si="13"/>
        <v>〇</v>
      </c>
      <c r="AD14" s="84" t="s">
        <v>50</v>
      </c>
      <c r="AE14" s="85"/>
      <c r="AF14" s="43" t="s">
        <v>46</v>
      </c>
      <c r="AG14" s="56" t="s">
        <v>39</v>
      </c>
      <c r="AH14" s="57" t="s">
        <v>49</v>
      </c>
      <c r="AK14" s="21"/>
      <c r="AL14" s="86"/>
      <c r="AM14" s="86"/>
      <c r="AN14" s="86"/>
      <c r="AO14" s="86"/>
      <c r="AP14" s="86"/>
      <c r="AQ14" s="86"/>
    </row>
    <row r="15" spans="1:43">
      <c r="A15" s="22">
        <f t="shared" si="12"/>
        <v>45024</v>
      </c>
      <c r="B15" s="42" t="str">
        <f t="shared" si="6"/>
        <v>Sat</v>
      </c>
      <c r="C15" s="51"/>
      <c r="D15" s="52"/>
      <c r="E15" s="52"/>
      <c r="F15" s="23">
        <f t="shared" si="7"/>
        <v>0</v>
      </c>
      <c r="G15" s="54"/>
      <c r="H15" s="52"/>
      <c r="I15" s="52"/>
      <c r="J15" s="24">
        <f t="shared" si="8"/>
        <v>0</v>
      </c>
      <c r="K15" s="6"/>
      <c r="L15" s="52"/>
      <c r="M15" s="52"/>
      <c r="N15" s="23">
        <f t="shared" si="9"/>
        <v>0</v>
      </c>
      <c r="O15" s="54"/>
      <c r="P15" s="52"/>
      <c r="Q15" s="52"/>
      <c r="R15" s="24">
        <f t="shared" si="0"/>
        <v>0</v>
      </c>
      <c r="S15" s="40">
        <f t="shared" si="1"/>
        <v>0</v>
      </c>
      <c r="T15" s="25">
        <f t="shared" si="10"/>
        <v>0</v>
      </c>
      <c r="U15" s="26">
        <f t="shared" si="2"/>
        <v>2</v>
      </c>
      <c r="V15" s="9">
        <v>9</v>
      </c>
      <c r="W15" s="28">
        <v>4.1666666666666664E-2</v>
      </c>
      <c r="X15" s="27" t="str">
        <f t="shared" si="3"/>
        <v>〇</v>
      </c>
      <c r="Y15" s="20" t="str">
        <f t="shared" si="11"/>
        <v>〇</v>
      </c>
      <c r="Z15" s="20" t="str">
        <f t="shared" si="4"/>
        <v>〇</v>
      </c>
      <c r="AA15" s="20" t="str">
        <f t="shared" si="5"/>
        <v>〇</v>
      </c>
      <c r="AB15" s="20" t="str">
        <f t="shared" si="13"/>
        <v>〇</v>
      </c>
      <c r="AD15" s="82">
        <v>1</v>
      </c>
      <c r="AE15" s="83"/>
      <c r="AF15" s="30">
        <f t="shared" ref="AF15:AF20" si="14">SUMIF($U$8:$U$38,AD15,$T$8:$T$38)</f>
        <v>0</v>
      </c>
      <c r="AG15" s="31" t="str">
        <f t="shared" ref="AG15:AG20" si="15">IF(IF($O$3=1,AF15&gt;$W$14,AF15&gt;$W$11),"NG","〇")</f>
        <v>〇</v>
      </c>
      <c r="AH15" s="32" t="str">
        <f>IF(OR(COUNTIFS($U$8:$U$38,"="&amp;AD15,$T$8:$T$38,"="&amp;$W$13)&gt;=1,COUNTIFS($U$8:$U$38,"="&amp;AD15)&lt;7),"〇","NG")</f>
        <v>〇</v>
      </c>
      <c r="AK15" s="21"/>
      <c r="AL15" s="86"/>
      <c r="AM15" s="86"/>
      <c r="AN15" s="86"/>
      <c r="AO15" s="86"/>
      <c r="AP15" s="86"/>
      <c r="AQ15" s="86"/>
    </row>
    <row r="16" spans="1:43">
      <c r="A16" s="22">
        <f t="shared" si="12"/>
        <v>45025</v>
      </c>
      <c r="B16" s="42" t="str">
        <f t="shared" si="6"/>
        <v>Sun</v>
      </c>
      <c r="C16" s="51"/>
      <c r="D16" s="52"/>
      <c r="E16" s="52"/>
      <c r="F16" s="23">
        <f t="shared" si="7"/>
        <v>0</v>
      </c>
      <c r="G16" s="54"/>
      <c r="H16" s="52"/>
      <c r="I16" s="52"/>
      <c r="J16" s="24">
        <f t="shared" si="8"/>
        <v>0</v>
      </c>
      <c r="K16" s="6"/>
      <c r="L16" s="52"/>
      <c r="M16" s="52"/>
      <c r="N16" s="23">
        <f t="shared" si="9"/>
        <v>0</v>
      </c>
      <c r="O16" s="54"/>
      <c r="P16" s="52"/>
      <c r="Q16" s="52"/>
      <c r="R16" s="24">
        <f t="shared" si="0"/>
        <v>0</v>
      </c>
      <c r="S16" s="40">
        <f t="shared" si="1"/>
        <v>0</v>
      </c>
      <c r="T16" s="25">
        <f t="shared" si="10"/>
        <v>0</v>
      </c>
      <c r="U16" s="26">
        <f t="shared" si="2"/>
        <v>3</v>
      </c>
      <c r="V16" s="9">
        <v>10</v>
      </c>
      <c r="W16" s="28"/>
      <c r="X16" s="27" t="str">
        <f t="shared" si="3"/>
        <v>〇</v>
      </c>
      <c r="Y16" s="20" t="str">
        <f t="shared" si="11"/>
        <v>〇</v>
      </c>
      <c r="Z16" s="20" t="str">
        <f t="shared" si="4"/>
        <v>〇</v>
      </c>
      <c r="AA16" s="20" t="str">
        <f t="shared" si="5"/>
        <v>〇</v>
      </c>
      <c r="AB16" s="20" t="str">
        <f t="shared" si="13"/>
        <v>〇</v>
      </c>
      <c r="AD16" s="82">
        <v>2</v>
      </c>
      <c r="AE16" s="83"/>
      <c r="AF16" s="30">
        <f t="shared" si="14"/>
        <v>0</v>
      </c>
      <c r="AG16" s="31" t="str">
        <f t="shared" si="15"/>
        <v>〇</v>
      </c>
      <c r="AH16" s="32" t="str">
        <f t="shared" ref="AH16:AH19" si="16">IF(OR(COUNTIFS($U$8:$U$38,"="&amp;AD16,$T$8:$T$38,"="&amp;$W$13)&gt;=1,COUNTIFS($U$8:$U$38,"="&amp;AD16)&lt;7),"〇","NG")</f>
        <v>〇</v>
      </c>
      <c r="AK16" s="21"/>
      <c r="AL16" s="86"/>
      <c r="AM16" s="86"/>
      <c r="AN16" s="86"/>
      <c r="AO16" s="86"/>
      <c r="AP16" s="86"/>
      <c r="AQ16" s="86"/>
    </row>
    <row r="17" spans="1:36">
      <c r="A17" s="22">
        <f t="shared" si="12"/>
        <v>45026</v>
      </c>
      <c r="B17" s="42" t="str">
        <f t="shared" si="6"/>
        <v>Mon</v>
      </c>
      <c r="C17" s="51"/>
      <c r="D17" s="52"/>
      <c r="E17" s="52"/>
      <c r="F17" s="23">
        <f t="shared" si="7"/>
        <v>0</v>
      </c>
      <c r="G17" s="54"/>
      <c r="H17" s="52"/>
      <c r="I17" s="52"/>
      <c r="J17" s="24">
        <f t="shared" si="8"/>
        <v>0</v>
      </c>
      <c r="K17" s="6"/>
      <c r="L17" s="52"/>
      <c r="M17" s="52"/>
      <c r="N17" s="23">
        <f t="shared" si="9"/>
        <v>0</v>
      </c>
      <c r="O17" s="54"/>
      <c r="P17" s="52"/>
      <c r="Q17" s="52"/>
      <c r="R17" s="24">
        <f t="shared" si="0"/>
        <v>0</v>
      </c>
      <c r="S17" s="40">
        <f t="shared" si="1"/>
        <v>0</v>
      </c>
      <c r="T17" s="25">
        <f t="shared" si="10"/>
        <v>0</v>
      </c>
      <c r="U17" s="26">
        <f t="shared" si="2"/>
        <v>3</v>
      </c>
      <c r="V17" s="9">
        <v>11</v>
      </c>
      <c r="W17" s="28"/>
      <c r="X17" s="27" t="str">
        <f t="shared" si="3"/>
        <v>〇</v>
      </c>
      <c r="Y17" s="20" t="str">
        <f t="shared" si="11"/>
        <v>〇</v>
      </c>
      <c r="Z17" s="20" t="str">
        <f t="shared" si="4"/>
        <v>〇</v>
      </c>
      <c r="AA17" s="20" t="str">
        <f t="shared" si="5"/>
        <v>〇</v>
      </c>
      <c r="AB17" s="20" t="str">
        <f t="shared" si="13"/>
        <v>〇</v>
      </c>
      <c r="AD17" s="82">
        <v>3</v>
      </c>
      <c r="AE17" s="83"/>
      <c r="AF17" s="30">
        <f t="shared" si="14"/>
        <v>0</v>
      </c>
      <c r="AG17" s="31" t="str">
        <f t="shared" si="15"/>
        <v>〇</v>
      </c>
      <c r="AH17" s="32" t="str">
        <f t="shared" si="16"/>
        <v>〇</v>
      </c>
    </row>
    <row r="18" spans="1:36">
      <c r="A18" s="22">
        <f t="shared" si="12"/>
        <v>45027</v>
      </c>
      <c r="B18" s="42" t="str">
        <f t="shared" si="6"/>
        <v>Tue</v>
      </c>
      <c r="C18" s="51"/>
      <c r="D18" s="52"/>
      <c r="E18" s="52"/>
      <c r="F18" s="23">
        <f t="shared" si="7"/>
        <v>0</v>
      </c>
      <c r="G18" s="54"/>
      <c r="H18" s="52"/>
      <c r="I18" s="52"/>
      <c r="J18" s="24">
        <f t="shared" si="8"/>
        <v>0</v>
      </c>
      <c r="K18" s="6"/>
      <c r="L18" s="52"/>
      <c r="M18" s="52"/>
      <c r="N18" s="23">
        <f t="shared" si="9"/>
        <v>0</v>
      </c>
      <c r="O18" s="54"/>
      <c r="P18" s="52"/>
      <c r="Q18" s="52"/>
      <c r="R18" s="24">
        <f t="shared" si="0"/>
        <v>0</v>
      </c>
      <c r="S18" s="40">
        <f t="shared" si="1"/>
        <v>0</v>
      </c>
      <c r="T18" s="25">
        <f t="shared" si="10"/>
        <v>0</v>
      </c>
      <c r="U18" s="26">
        <f t="shared" si="2"/>
        <v>3</v>
      </c>
      <c r="V18" s="9">
        <v>12</v>
      </c>
      <c r="W18" s="28"/>
      <c r="X18" s="27" t="str">
        <f t="shared" si="3"/>
        <v>〇</v>
      </c>
      <c r="Y18" s="20" t="str">
        <f t="shared" si="11"/>
        <v>〇</v>
      </c>
      <c r="Z18" s="20" t="str">
        <f t="shared" si="4"/>
        <v>〇</v>
      </c>
      <c r="AA18" s="20" t="str">
        <f t="shared" si="5"/>
        <v>〇</v>
      </c>
      <c r="AB18" s="20" t="str">
        <f t="shared" si="13"/>
        <v>〇</v>
      </c>
      <c r="AD18" s="82">
        <v>4</v>
      </c>
      <c r="AE18" s="83"/>
      <c r="AF18" s="30">
        <f t="shared" si="14"/>
        <v>0</v>
      </c>
      <c r="AG18" s="31" t="str">
        <f t="shared" si="15"/>
        <v>〇</v>
      </c>
      <c r="AH18" s="32" t="str">
        <f t="shared" si="16"/>
        <v>〇</v>
      </c>
    </row>
    <row r="19" spans="1:36">
      <c r="A19" s="22">
        <f t="shared" si="12"/>
        <v>45028</v>
      </c>
      <c r="B19" s="42" t="str">
        <f t="shared" si="6"/>
        <v>Wed</v>
      </c>
      <c r="C19" s="51"/>
      <c r="D19" s="52"/>
      <c r="E19" s="52"/>
      <c r="F19" s="23">
        <f t="shared" si="7"/>
        <v>0</v>
      </c>
      <c r="G19" s="54"/>
      <c r="H19" s="52"/>
      <c r="I19" s="52"/>
      <c r="J19" s="24">
        <f t="shared" si="8"/>
        <v>0</v>
      </c>
      <c r="K19" s="6"/>
      <c r="L19" s="52"/>
      <c r="M19" s="52"/>
      <c r="N19" s="23">
        <f t="shared" si="9"/>
        <v>0</v>
      </c>
      <c r="O19" s="54"/>
      <c r="P19" s="52"/>
      <c r="Q19" s="52"/>
      <c r="R19" s="24">
        <f t="shared" si="0"/>
        <v>0</v>
      </c>
      <c r="S19" s="40">
        <f t="shared" si="1"/>
        <v>0</v>
      </c>
      <c r="T19" s="25">
        <f t="shared" si="10"/>
        <v>0</v>
      </c>
      <c r="U19" s="26">
        <f t="shared" si="2"/>
        <v>3</v>
      </c>
      <c r="V19" s="9"/>
      <c r="W19" s="28"/>
      <c r="X19" s="27" t="str">
        <f t="shared" si="3"/>
        <v>〇</v>
      </c>
      <c r="Y19" s="20" t="str">
        <f t="shared" si="11"/>
        <v>〇</v>
      </c>
      <c r="Z19" s="20" t="str">
        <f t="shared" si="4"/>
        <v>〇</v>
      </c>
      <c r="AA19" s="20" t="str">
        <f t="shared" si="5"/>
        <v>〇</v>
      </c>
      <c r="AB19" s="20" t="str">
        <f t="shared" si="13"/>
        <v>〇</v>
      </c>
      <c r="AD19" s="82">
        <v>5</v>
      </c>
      <c r="AE19" s="83"/>
      <c r="AF19" s="30">
        <f t="shared" si="14"/>
        <v>0</v>
      </c>
      <c r="AG19" s="31" t="str">
        <f t="shared" si="15"/>
        <v>〇</v>
      </c>
      <c r="AH19" s="32" t="str">
        <f t="shared" si="16"/>
        <v>〇</v>
      </c>
    </row>
    <row r="20" spans="1:36">
      <c r="A20" s="22">
        <f t="shared" si="12"/>
        <v>45029</v>
      </c>
      <c r="B20" s="42" t="str">
        <f t="shared" si="6"/>
        <v>Thu</v>
      </c>
      <c r="C20" s="51"/>
      <c r="D20" s="52"/>
      <c r="E20" s="52"/>
      <c r="F20" s="23">
        <f t="shared" si="7"/>
        <v>0</v>
      </c>
      <c r="G20" s="8"/>
      <c r="H20" s="7"/>
      <c r="I20" s="7"/>
      <c r="J20" s="24">
        <f t="shared" si="8"/>
        <v>0</v>
      </c>
      <c r="K20" s="6"/>
      <c r="L20" s="7"/>
      <c r="M20" s="7"/>
      <c r="N20" s="23">
        <f t="shared" si="9"/>
        <v>0</v>
      </c>
      <c r="O20" s="8"/>
      <c r="P20" s="7"/>
      <c r="Q20" s="7"/>
      <c r="R20" s="24">
        <f t="shared" si="0"/>
        <v>0</v>
      </c>
      <c r="S20" s="40">
        <f t="shared" si="1"/>
        <v>0</v>
      </c>
      <c r="T20" s="25">
        <f t="shared" si="10"/>
        <v>0</v>
      </c>
      <c r="U20" s="26">
        <f t="shared" si="2"/>
        <v>3</v>
      </c>
      <c r="V20" s="9">
        <v>1</v>
      </c>
      <c r="W20" s="9"/>
      <c r="X20" s="27" t="str">
        <f t="shared" si="3"/>
        <v>〇</v>
      </c>
      <c r="Y20" s="20" t="str">
        <f t="shared" si="11"/>
        <v>〇</v>
      </c>
      <c r="Z20" s="20" t="str">
        <f t="shared" si="4"/>
        <v>〇</v>
      </c>
      <c r="AA20" s="20" t="str">
        <f t="shared" si="5"/>
        <v>〇</v>
      </c>
      <c r="AB20" s="20" t="str">
        <f t="shared" si="13"/>
        <v>〇</v>
      </c>
      <c r="AD20" s="82">
        <v>6</v>
      </c>
      <c r="AE20" s="83"/>
      <c r="AF20" s="30">
        <f t="shared" si="14"/>
        <v>0</v>
      </c>
      <c r="AG20" s="31" t="str">
        <f t="shared" si="15"/>
        <v>〇</v>
      </c>
      <c r="AH20" s="32" t="str">
        <f>IF(OR(COUNTIFS($U$8:$U$38,"="&amp;AD20,$T$8:$T$38,"="&amp;$W$13)&gt;=1,COUNTIFS($U$8:$U$38,"="&amp;AD20)&lt;7),"〇","NG")</f>
        <v>〇</v>
      </c>
    </row>
    <row r="21" spans="1:36">
      <c r="A21" s="22">
        <f t="shared" si="12"/>
        <v>45030</v>
      </c>
      <c r="B21" s="42" t="str">
        <f t="shared" si="6"/>
        <v>Fri</v>
      </c>
      <c r="C21" s="6"/>
      <c r="D21" s="7"/>
      <c r="E21" s="7"/>
      <c r="F21" s="23">
        <f t="shared" si="7"/>
        <v>0</v>
      </c>
      <c r="G21" s="8"/>
      <c r="H21" s="7"/>
      <c r="I21" s="7"/>
      <c r="J21" s="24">
        <f t="shared" si="8"/>
        <v>0</v>
      </c>
      <c r="K21" s="6"/>
      <c r="L21" s="7"/>
      <c r="M21" s="7"/>
      <c r="N21" s="23">
        <f t="shared" si="9"/>
        <v>0</v>
      </c>
      <c r="O21" s="8"/>
      <c r="P21" s="7"/>
      <c r="Q21" s="7"/>
      <c r="R21" s="24">
        <f t="shared" si="0"/>
        <v>0</v>
      </c>
      <c r="S21" s="40">
        <f t="shared" si="1"/>
        <v>0</v>
      </c>
      <c r="T21" s="25">
        <f t="shared" si="10"/>
        <v>0</v>
      </c>
      <c r="U21" s="26">
        <f t="shared" si="2"/>
        <v>3</v>
      </c>
      <c r="V21" s="9">
        <v>2</v>
      </c>
      <c r="W21" s="9"/>
      <c r="X21" s="27" t="str">
        <f t="shared" si="3"/>
        <v>〇</v>
      </c>
      <c r="Y21" s="20" t="str">
        <f t="shared" si="11"/>
        <v>〇</v>
      </c>
      <c r="Z21" s="20" t="str">
        <f t="shared" si="4"/>
        <v>〇</v>
      </c>
      <c r="AA21" s="20" t="str">
        <f t="shared" si="5"/>
        <v>〇</v>
      </c>
      <c r="AB21" s="20" t="str">
        <f t="shared" si="13"/>
        <v>〇</v>
      </c>
    </row>
    <row r="22" spans="1:36">
      <c r="A22" s="22">
        <f t="shared" si="12"/>
        <v>45031</v>
      </c>
      <c r="B22" s="42" t="str">
        <f t="shared" si="6"/>
        <v>Sat</v>
      </c>
      <c r="C22" s="51"/>
      <c r="D22" s="52"/>
      <c r="E22" s="52"/>
      <c r="F22" s="23">
        <f t="shared" si="7"/>
        <v>0</v>
      </c>
      <c r="G22" s="54"/>
      <c r="H22" s="52"/>
      <c r="I22" s="52"/>
      <c r="J22" s="24">
        <f t="shared" si="8"/>
        <v>0</v>
      </c>
      <c r="K22" s="6"/>
      <c r="L22" s="7"/>
      <c r="M22" s="7"/>
      <c r="N22" s="23">
        <f t="shared" si="9"/>
        <v>0</v>
      </c>
      <c r="O22" s="8"/>
      <c r="P22" s="7"/>
      <c r="Q22" s="7"/>
      <c r="R22" s="24">
        <f t="shared" si="0"/>
        <v>0</v>
      </c>
      <c r="S22" s="40">
        <f t="shared" si="1"/>
        <v>0</v>
      </c>
      <c r="T22" s="25">
        <f t="shared" si="10"/>
        <v>0</v>
      </c>
      <c r="U22" s="26">
        <f t="shared" si="2"/>
        <v>3</v>
      </c>
      <c r="V22" s="9">
        <v>3</v>
      </c>
      <c r="W22" s="9"/>
      <c r="X22" s="27" t="str">
        <f t="shared" si="3"/>
        <v>〇</v>
      </c>
      <c r="Y22" s="20" t="str">
        <f t="shared" si="11"/>
        <v>〇</v>
      </c>
      <c r="Z22" s="20" t="str">
        <f t="shared" si="4"/>
        <v>〇</v>
      </c>
      <c r="AA22" s="20" t="str">
        <f t="shared" si="5"/>
        <v>〇</v>
      </c>
      <c r="AB22" s="20" t="str">
        <f t="shared" si="13"/>
        <v>〇</v>
      </c>
      <c r="AD22" s="119" t="s">
        <v>47</v>
      </c>
      <c r="AE22" s="120"/>
      <c r="AF22" s="121"/>
      <c r="AG22" s="117">
        <f>SUM(T8:T38)</f>
        <v>0</v>
      </c>
      <c r="AH22" s="118"/>
    </row>
    <row r="23" spans="1:36">
      <c r="A23" s="22">
        <f t="shared" si="12"/>
        <v>45032</v>
      </c>
      <c r="B23" s="42" t="str">
        <f t="shared" si="6"/>
        <v>Sun</v>
      </c>
      <c r="C23" s="51"/>
      <c r="D23" s="52"/>
      <c r="E23" s="52"/>
      <c r="F23" s="23">
        <f t="shared" si="7"/>
        <v>0</v>
      </c>
      <c r="G23" s="54"/>
      <c r="H23" s="52"/>
      <c r="I23" s="52"/>
      <c r="J23" s="24">
        <f t="shared" si="8"/>
        <v>0</v>
      </c>
      <c r="K23" s="6"/>
      <c r="L23" s="7"/>
      <c r="M23" s="7"/>
      <c r="N23" s="23">
        <f t="shared" si="9"/>
        <v>0</v>
      </c>
      <c r="O23" s="8"/>
      <c r="P23" s="7"/>
      <c r="Q23" s="7"/>
      <c r="R23" s="24">
        <f t="shared" si="0"/>
        <v>0</v>
      </c>
      <c r="S23" s="40">
        <f t="shared" si="1"/>
        <v>0</v>
      </c>
      <c r="T23" s="25">
        <f t="shared" si="10"/>
        <v>0</v>
      </c>
      <c r="U23" s="26">
        <f t="shared" si="2"/>
        <v>4</v>
      </c>
      <c r="V23" s="9">
        <v>4</v>
      </c>
      <c r="W23" s="9"/>
      <c r="X23" s="27" t="str">
        <f t="shared" si="3"/>
        <v>〇</v>
      </c>
      <c r="Y23" s="20" t="str">
        <f t="shared" si="11"/>
        <v>〇</v>
      </c>
      <c r="Z23" s="20" t="str">
        <f t="shared" si="4"/>
        <v>〇</v>
      </c>
      <c r="AA23" s="20" t="str">
        <f t="shared" si="5"/>
        <v>〇</v>
      </c>
      <c r="AB23" s="20" t="str">
        <f t="shared" si="13"/>
        <v>〇</v>
      </c>
      <c r="AD23" s="84" t="s">
        <v>48</v>
      </c>
      <c r="AE23" s="116"/>
      <c r="AF23" s="85"/>
      <c r="AG23" s="87">
        <f>IF(AG22="","",IFERROR(CEILING(AG22,"0:30"),""))</f>
        <v>0</v>
      </c>
      <c r="AH23" s="88"/>
    </row>
    <row r="24" spans="1:36">
      <c r="A24" s="22">
        <f t="shared" si="12"/>
        <v>45033</v>
      </c>
      <c r="B24" s="42" t="str">
        <f t="shared" si="6"/>
        <v>Mon</v>
      </c>
      <c r="C24" s="51"/>
      <c r="D24" s="52"/>
      <c r="E24" s="52"/>
      <c r="F24" s="23">
        <f t="shared" si="7"/>
        <v>0</v>
      </c>
      <c r="G24" s="54"/>
      <c r="H24" s="52"/>
      <c r="I24" s="52"/>
      <c r="J24" s="24">
        <f t="shared" si="8"/>
        <v>0</v>
      </c>
      <c r="K24" s="6"/>
      <c r="L24" s="7"/>
      <c r="M24" s="7"/>
      <c r="N24" s="23">
        <f t="shared" si="9"/>
        <v>0</v>
      </c>
      <c r="O24" s="8"/>
      <c r="P24" s="7"/>
      <c r="Q24" s="7"/>
      <c r="R24" s="24">
        <f t="shared" si="0"/>
        <v>0</v>
      </c>
      <c r="S24" s="40">
        <f t="shared" si="1"/>
        <v>0</v>
      </c>
      <c r="T24" s="25">
        <f t="shared" si="10"/>
        <v>0</v>
      </c>
      <c r="U24" s="26">
        <f t="shared" si="2"/>
        <v>4</v>
      </c>
      <c r="V24" s="9">
        <v>5</v>
      </c>
      <c r="W24" s="9"/>
      <c r="X24" s="27" t="str">
        <f t="shared" si="3"/>
        <v>〇</v>
      </c>
      <c r="Y24" s="20" t="str">
        <f t="shared" si="11"/>
        <v>〇</v>
      </c>
      <c r="Z24" s="20" t="str">
        <f t="shared" si="4"/>
        <v>〇</v>
      </c>
      <c r="AA24" s="20" t="str">
        <f t="shared" si="5"/>
        <v>〇</v>
      </c>
      <c r="AB24" s="20" t="str">
        <f t="shared" si="13"/>
        <v>〇</v>
      </c>
      <c r="AD24" s="106" t="s">
        <v>62</v>
      </c>
      <c r="AE24" s="107"/>
      <c r="AF24" s="108"/>
      <c r="AG24" s="109" t="str">
        <f>IF(AG22&gt;$W$12,"NG","〇")</f>
        <v>〇</v>
      </c>
      <c r="AH24" s="110"/>
    </row>
    <row r="25" spans="1:36">
      <c r="A25" s="22">
        <f t="shared" si="12"/>
        <v>45034</v>
      </c>
      <c r="B25" s="42" t="str">
        <f t="shared" si="6"/>
        <v>Tue</v>
      </c>
      <c r="C25" s="51"/>
      <c r="D25" s="52"/>
      <c r="E25" s="52"/>
      <c r="F25" s="23">
        <f t="shared" si="7"/>
        <v>0</v>
      </c>
      <c r="G25" s="54"/>
      <c r="H25" s="52"/>
      <c r="I25" s="52"/>
      <c r="J25" s="24">
        <f t="shared" si="8"/>
        <v>0</v>
      </c>
      <c r="K25" s="6"/>
      <c r="L25" s="7"/>
      <c r="M25" s="7"/>
      <c r="N25" s="23">
        <f t="shared" si="9"/>
        <v>0</v>
      </c>
      <c r="O25" s="8"/>
      <c r="P25" s="7"/>
      <c r="Q25" s="7"/>
      <c r="R25" s="24">
        <f t="shared" si="0"/>
        <v>0</v>
      </c>
      <c r="S25" s="40">
        <f t="shared" si="1"/>
        <v>0</v>
      </c>
      <c r="T25" s="25">
        <f t="shared" si="10"/>
        <v>0</v>
      </c>
      <c r="U25" s="26">
        <f t="shared" si="2"/>
        <v>4</v>
      </c>
      <c r="V25" s="9"/>
      <c r="W25" s="9"/>
      <c r="X25" s="27" t="str">
        <f t="shared" si="3"/>
        <v>〇</v>
      </c>
      <c r="Y25" s="20" t="str">
        <f t="shared" si="11"/>
        <v>〇</v>
      </c>
      <c r="Z25" s="20" t="str">
        <f t="shared" si="4"/>
        <v>〇</v>
      </c>
      <c r="AA25" s="20" t="str">
        <f t="shared" si="5"/>
        <v>〇</v>
      </c>
      <c r="AB25" s="20" t="str">
        <f t="shared" si="13"/>
        <v>〇</v>
      </c>
    </row>
    <row r="26" spans="1:36">
      <c r="A26" s="22">
        <f t="shared" si="12"/>
        <v>45035</v>
      </c>
      <c r="B26" s="42" t="str">
        <f t="shared" si="6"/>
        <v>Wed</v>
      </c>
      <c r="C26" s="51"/>
      <c r="D26" s="52"/>
      <c r="E26" s="52"/>
      <c r="F26" s="23">
        <f t="shared" si="7"/>
        <v>0</v>
      </c>
      <c r="G26" s="8"/>
      <c r="H26" s="7"/>
      <c r="I26" s="7"/>
      <c r="J26" s="24">
        <f t="shared" si="8"/>
        <v>0</v>
      </c>
      <c r="K26" s="6"/>
      <c r="L26" s="7"/>
      <c r="M26" s="7"/>
      <c r="N26" s="23">
        <f t="shared" si="9"/>
        <v>0</v>
      </c>
      <c r="O26" s="8"/>
      <c r="P26" s="7"/>
      <c r="Q26" s="7"/>
      <c r="R26" s="24">
        <f t="shared" si="0"/>
        <v>0</v>
      </c>
      <c r="S26" s="40">
        <f t="shared" si="1"/>
        <v>0</v>
      </c>
      <c r="T26" s="25">
        <f t="shared" si="10"/>
        <v>0</v>
      </c>
      <c r="U26" s="26">
        <f t="shared" si="2"/>
        <v>4</v>
      </c>
      <c r="V26" s="9" t="s">
        <v>19</v>
      </c>
      <c r="W26" s="9"/>
      <c r="X26" s="27" t="str">
        <f t="shared" si="3"/>
        <v>〇</v>
      </c>
      <c r="Y26" s="20" t="str">
        <f t="shared" si="11"/>
        <v>〇</v>
      </c>
      <c r="Z26" s="20" t="str">
        <f t="shared" si="4"/>
        <v>〇</v>
      </c>
      <c r="AA26" s="20" t="str">
        <f t="shared" si="5"/>
        <v>〇</v>
      </c>
      <c r="AB26" s="20" t="str">
        <f t="shared" si="13"/>
        <v>〇</v>
      </c>
      <c r="AD26" s="70" t="s">
        <v>73</v>
      </c>
      <c r="AE26" s="71"/>
      <c r="AF26" s="71"/>
      <c r="AG26" s="77"/>
      <c r="AH26" s="78"/>
      <c r="AI26" s="79"/>
      <c r="AJ26" s="39"/>
    </row>
    <row r="27" spans="1:36">
      <c r="A27" s="22">
        <f t="shared" si="12"/>
        <v>45036</v>
      </c>
      <c r="B27" s="42" t="str">
        <f t="shared" si="6"/>
        <v>Thu</v>
      </c>
      <c r="C27" s="6"/>
      <c r="D27" s="7"/>
      <c r="E27" s="7"/>
      <c r="F27" s="23">
        <f t="shared" si="7"/>
        <v>0</v>
      </c>
      <c r="G27" s="8"/>
      <c r="H27" s="7"/>
      <c r="I27" s="7"/>
      <c r="J27" s="24">
        <f t="shared" si="8"/>
        <v>0</v>
      </c>
      <c r="K27" s="6"/>
      <c r="L27" s="7"/>
      <c r="M27" s="7"/>
      <c r="N27" s="23">
        <f t="shared" si="9"/>
        <v>0</v>
      </c>
      <c r="O27" s="8"/>
      <c r="P27" s="7"/>
      <c r="Q27" s="7"/>
      <c r="R27" s="24">
        <f t="shared" si="0"/>
        <v>0</v>
      </c>
      <c r="S27" s="40">
        <f t="shared" si="1"/>
        <v>0</v>
      </c>
      <c r="T27" s="25">
        <f t="shared" si="10"/>
        <v>0</v>
      </c>
      <c r="U27" s="26">
        <f t="shared" si="2"/>
        <v>4</v>
      </c>
      <c r="V27" s="9" t="s">
        <v>20</v>
      </c>
      <c r="W27" s="9"/>
      <c r="X27" s="27" t="str">
        <f t="shared" si="3"/>
        <v>〇</v>
      </c>
      <c r="Y27" s="20" t="str">
        <f t="shared" si="11"/>
        <v>〇</v>
      </c>
      <c r="Z27" s="20" t="str">
        <f t="shared" si="4"/>
        <v>〇</v>
      </c>
      <c r="AA27" s="20" t="str">
        <f t="shared" si="5"/>
        <v>〇</v>
      </c>
      <c r="AB27" s="20" t="str">
        <f t="shared" si="13"/>
        <v>〇</v>
      </c>
      <c r="AD27" s="46" t="s">
        <v>74</v>
      </c>
      <c r="AE27" s="47"/>
      <c r="AF27" s="47"/>
      <c r="AG27" s="47"/>
      <c r="AH27" s="47"/>
      <c r="AI27" s="47"/>
      <c r="AJ27" s="45"/>
    </row>
    <row r="28" spans="1:36">
      <c r="A28" s="22">
        <f t="shared" si="12"/>
        <v>45037</v>
      </c>
      <c r="B28" s="42" t="str">
        <f t="shared" si="6"/>
        <v>Fri</v>
      </c>
      <c r="C28" s="6"/>
      <c r="D28" s="7"/>
      <c r="E28" s="7"/>
      <c r="F28" s="23">
        <f t="shared" si="7"/>
        <v>0</v>
      </c>
      <c r="G28" s="8"/>
      <c r="H28" s="7"/>
      <c r="I28" s="7"/>
      <c r="J28" s="24">
        <f t="shared" si="8"/>
        <v>0</v>
      </c>
      <c r="K28" s="6"/>
      <c r="L28" s="7"/>
      <c r="M28" s="7"/>
      <c r="N28" s="23">
        <f t="shared" si="9"/>
        <v>0</v>
      </c>
      <c r="O28" s="8"/>
      <c r="P28" s="7"/>
      <c r="Q28" s="7"/>
      <c r="R28" s="24">
        <f t="shared" si="0"/>
        <v>0</v>
      </c>
      <c r="S28" s="40">
        <f t="shared" si="1"/>
        <v>0</v>
      </c>
      <c r="T28" s="25">
        <f t="shared" si="10"/>
        <v>0</v>
      </c>
      <c r="U28" s="26">
        <f t="shared" si="2"/>
        <v>4</v>
      </c>
      <c r="V28" s="9"/>
      <c r="W28" s="9"/>
      <c r="X28" s="27" t="str">
        <f t="shared" si="3"/>
        <v>〇</v>
      </c>
      <c r="Y28" s="20" t="str">
        <f t="shared" si="11"/>
        <v>〇</v>
      </c>
      <c r="Z28" s="20" t="str">
        <f t="shared" si="4"/>
        <v>〇</v>
      </c>
      <c r="AA28" s="20" t="str">
        <f t="shared" si="5"/>
        <v>〇</v>
      </c>
      <c r="AB28" s="20" t="str">
        <f t="shared" si="13"/>
        <v>〇</v>
      </c>
      <c r="AD28" s="46" t="s">
        <v>75</v>
      </c>
      <c r="AE28" s="47"/>
      <c r="AF28" s="47"/>
      <c r="AG28" s="47"/>
      <c r="AH28" s="47"/>
      <c r="AI28" s="47"/>
      <c r="AJ28" s="11"/>
    </row>
    <row r="29" spans="1:36">
      <c r="A29" s="22">
        <f t="shared" si="12"/>
        <v>45038</v>
      </c>
      <c r="B29" s="42" t="str">
        <f t="shared" si="6"/>
        <v>Sat</v>
      </c>
      <c r="C29" s="51"/>
      <c r="D29" s="52"/>
      <c r="E29" s="52"/>
      <c r="F29" s="23">
        <f t="shared" si="7"/>
        <v>0</v>
      </c>
      <c r="G29" s="54"/>
      <c r="H29" s="52"/>
      <c r="I29" s="52"/>
      <c r="J29" s="24">
        <f t="shared" si="8"/>
        <v>0</v>
      </c>
      <c r="K29" s="6"/>
      <c r="L29" s="7"/>
      <c r="M29" s="7"/>
      <c r="N29" s="23">
        <f t="shared" si="9"/>
        <v>0</v>
      </c>
      <c r="O29" s="8"/>
      <c r="P29" s="7"/>
      <c r="Q29" s="7"/>
      <c r="R29" s="24">
        <f t="shared" si="0"/>
        <v>0</v>
      </c>
      <c r="S29" s="40">
        <f t="shared" si="1"/>
        <v>0</v>
      </c>
      <c r="T29" s="25">
        <f t="shared" si="10"/>
        <v>0</v>
      </c>
      <c r="U29" s="26">
        <f t="shared" si="2"/>
        <v>4</v>
      </c>
      <c r="V29" s="9">
        <v>900</v>
      </c>
      <c r="W29" s="9"/>
      <c r="X29" s="27" t="str">
        <f t="shared" si="3"/>
        <v>〇</v>
      </c>
      <c r="Y29" s="20" t="str">
        <f t="shared" si="11"/>
        <v>〇</v>
      </c>
      <c r="Z29" s="20" t="str">
        <f t="shared" si="4"/>
        <v>〇</v>
      </c>
      <c r="AA29" s="20" t="str">
        <f t="shared" si="5"/>
        <v>〇</v>
      </c>
      <c r="AB29" s="20" t="str">
        <f t="shared" si="13"/>
        <v>〇</v>
      </c>
      <c r="AD29" s="46" t="s">
        <v>67</v>
      </c>
      <c r="AE29" s="47"/>
      <c r="AF29" s="47"/>
      <c r="AG29" s="47"/>
      <c r="AH29" s="47"/>
      <c r="AI29" s="47"/>
      <c r="AJ29" s="11"/>
    </row>
    <row r="30" spans="1:36">
      <c r="A30" s="22">
        <f t="shared" si="12"/>
        <v>45039</v>
      </c>
      <c r="B30" s="42" t="str">
        <f t="shared" si="6"/>
        <v>Sun</v>
      </c>
      <c r="C30" s="51"/>
      <c r="D30" s="52"/>
      <c r="E30" s="52"/>
      <c r="F30" s="23">
        <f t="shared" si="7"/>
        <v>0</v>
      </c>
      <c r="G30" s="54"/>
      <c r="H30" s="52"/>
      <c r="I30" s="52"/>
      <c r="J30" s="24">
        <f t="shared" si="8"/>
        <v>0</v>
      </c>
      <c r="K30" s="6"/>
      <c r="L30" s="7"/>
      <c r="M30" s="7"/>
      <c r="N30" s="23">
        <f t="shared" si="9"/>
        <v>0</v>
      </c>
      <c r="O30" s="8"/>
      <c r="P30" s="7"/>
      <c r="Q30" s="7"/>
      <c r="R30" s="24">
        <f t="shared" si="0"/>
        <v>0</v>
      </c>
      <c r="S30" s="40">
        <f t="shared" si="1"/>
        <v>0</v>
      </c>
      <c r="T30" s="25">
        <f t="shared" si="10"/>
        <v>0</v>
      </c>
      <c r="U30" s="26">
        <f t="shared" si="2"/>
        <v>5</v>
      </c>
      <c r="V30" s="9">
        <v>1000</v>
      </c>
      <c r="W30" s="9"/>
      <c r="X30" s="27" t="str">
        <f t="shared" si="3"/>
        <v>〇</v>
      </c>
      <c r="Y30" s="20" t="str">
        <f t="shared" si="11"/>
        <v>〇</v>
      </c>
      <c r="Z30" s="20" t="str">
        <f t="shared" si="4"/>
        <v>〇</v>
      </c>
      <c r="AA30" s="20" t="str">
        <f t="shared" si="5"/>
        <v>〇</v>
      </c>
      <c r="AB30" s="20" t="str">
        <f t="shared" si="13"/>
        <v>〇</v>
      </c>
      <c r="AD30" s="46" t="s">
        <v>63</v>
      </c>
      <c r="AE30" s="47"/>
      <c r="AF30" s="47"/>
      <c r="AG30" s="47"/>
      <c r="AH30" s="47"/>
      <c r="AI30" s="47"/>
      <c r="AJ30" s="11"/>
    </row>
    <row r="31" spans="1:36">
      <c r="A31" s="22">
        <f t="shared" si="12"/>
        <v>45040</v>
      </c>
      <c r="B31" s="42" t="str">
        <f t="shared" si="6"/>
        <v>Mon</v>
      </c>
      <c r="C31" s="51"/>
      <c r="D31" s="52"/>
      <c r="E31" s="52"/>
      <c r="F31" s="23">
        <f t="shared" si="7"/>
        <v>0</v>
      </c>
      <c r="G31" s="54"/>
      <c r="H31" s="52"/>
      <c r="I31" s="52"/>
      <c r="J31" s="24">
        <f t="shared" si="8"/>
        <v>0</v>
      </c>
      <c r="K31" s="6"/>
      <c r="L31" s="7"/>
      <c r="M31" s="7"/>
      <c r="N31" s="23">
        <f t="shared" si="9"/>
        <v>0</v>
      </c>
      <c r="O31" s="8"/>
      <c r="P31" s="7"/>
      <c r="Q31" s="7"/>
      <c r="R31" s="24">
        <f t="shared" si="0"/>
        <v>0</v>
      </c>
      <c r="S31" s="40">
        <f t="shared" si="1"/>
        <v>0</v>
      </c>
      <c r="T31" s="25">
        <f t="shared" si="10"/>
        <v>0</v>
      </c>
      <c r="U31" s="26">
        <f t="shared" si="2"/>
        <v>5</v>
      </c>
      <c r="V31" s="9"/>
      <c r="W31" s="9"/>
      <c r="X31" s="27" t="str">
        <f t="shared" si="3"/>
        <v>〇</v>
      </c>
      <c r="Y31" s="20" t="str">
        <f t="shared" si="11"/>
        <v>〇</v>
      </c>
      <c r="Z31" s="20" t="str">
        <f t="shared" si="4"/>
        <v>〇</v>
      </c>
      <c r="AA31" s="20" t="str">
        <f t="shared" si="5"/>
        <v>〇</v>
      </c>
      <c r="AB31" s="20" t="str">
        <f t="shared" si="13"/>
        <v>〇</v>
      </c>
      <c r="AD31" s="46" t="s">
        <v>65</v>
      </c>
      <c r="AE31" s="47"/>
      <c r="AF31" s="47"/>
      <c r="AG31" s="47"/>
      <c r="AH31" s="47"/>
      <c r="AI31" s="47"/>
      <c r="AJ31" s="11"/>
    </row>
    <row r="32" spans="1:36">
      <c r="A32" s="22">
        <f t="shared" si="12"/>
        <v>45041</v>
      </c>
      <c r="B32" s="42" t="str">
        <f t="shared" si="6"/>
        <v>Tue</v>
      </c>
      <c r="C32" s="51"/>
      <c r="D32" s="52"/>
      <c r="E32" s="52"/>
      <c r="F32" s="23">
        <f t="shared" si="7"/>
        <v>0</v>
      </c>
      <c r="G32" s="8"/>
      <c r="H32" s="7"/>
      <c r="I32" s="7"/>
      <c r="J32" s="24">
        <f t="shared" si="8"/>
        <v>0</v>
      </c>
      <c r="K32" s="6"/>
      <c r="L32" s="7"/>
      <c r="M32" s="7"/>
      <c r="N32" s="23">
        <f t="shared" si="9"/>
        <v>0</v>
      </c>
      <c r="O32" s="8"/>
      <c r="P32" s="7"/>
      <c r="Q32" s="7"/>
      <c r="R32" s="24">
        <f t="shared" si="0"/>
        <v>0</v>
      </c>
      <c r="S32" s="40">
        <f t="shared" si="1"/>
        <v>0</v>
      </c>
      <c r="T32" s="25">
        <f t="shared" si="10"/>
        <v>0</v>
      </c>
      <c r="U32" s="26">
        <f t="shared" si="2"/>
        <v>5</v>
      </c>
      <c r="V32" s="9"/>
      <c r="W32" s="9"/>
      <c r="X32" s="27" t="str">
        <f t="shared" si="3"/>
        <v>〇</v>
      </c>
      <c r="Y32" s="20" t="str">
        <f t="shared" si="11"/>
        <v>〇</v>
      </c>
      <c r="Z32" s="20" t="str">
        <f t="shared" si="4"/>
        <v>〇</v>
      </c>
      <c r="AA32" s="20" t="str">
        <f t="shared" si="5"/>
        <v>〇</v>
      </c>
      <c r="AB32" s="20" t="str">
        <f t="shared" si="13"/>
        <v>〇</v>
      </c>
      <c r="AD32" s="46" t="s">
        <v>64</v>
      </c>
      <c r="AE32" s="47"/>
      <c r="AF32" s="47"/>
      <c r="AG32" s="47"/>
      <c r="AH32" s="47"/>
      <c r="AI32" s="47"/>
      <c r="AJ32" s="11"/>
    </row>
    <row r="33" spans="1:36">
      <c r="A33" s="22">
        <f t="shared" si="12"/>
        <v>45042</v>
      </c>
      <c r="B33" s="42" t="str">
        <f t="shared" si="6"/>
        <v>Wed</v>
      </c>
      <c r="C33" s="51"/>
      <c r="D33" s="52"/>
      <c r="E33" s="52"/>
      <c r="F33" s="23">
        <f t="shared" si="7"/>
        <v>0</v>
      </c>
      <c r="G33" s="54"/>
      <c r="H33" s="52"/>
      <c r="I33" s="52"/>
      <c r="J33" s="24">
        <f t="shared" si="8"/>
        <v>0</v>
      </c>
      <c r="K33" s="51"/>
      <c r="L33" s="52"/>
      <c r="M33" s="52"/>
      <c r="N33" s="23">
        <f t="shared" si="9"/>
        <v>0</v>
      </c>
      <c r="O33" s="54"/>
      <c r="P33" s="52"/>
      <c r="Q33" s="52"/>
      <c r="R33" s="24">
        <f t="shared" si="0"/>
        <v>0</v>
      </c>
      <c r="S33" s="40">
        <f t="shared" si="1"/>
        <v>0</v>
      </c>
      <c r="T33" s="25">
        <f t="shared" si="10"/>
        <v>0</v>
      </c>
      <c r="U33" s="26">
        <f t="shared" si="2"/>
        <v>5</v>
      </c>
      <c r="V33" s="9"/>
      <c r="W33" s="9"/>
      <c r="X33" s="27" t="str">
        <f t="shared" si="3"/>
        <v>〇</v>
      </c>
      <c r="Y33" s="20" t="str">
        <f t="shared" si="11"/>
        <v>〇</v>
      </c>
      <c r="Z33" s="20" t="str">
        <f t="shared" si="4"/>
        <v>〇</v>
      </c>
      <c r="AA33" s="20" t="str">
        <f t="shared" si="5"/>
        <v>〇</v>
      </c>
      <c r="AB33" s="20" t="str">
        <f t="shared" si="13"/>
        <v>〇</v>
      </c>
      <c r="AD33" s="46" t="s">
        <v>66</v>
      </c>
      <c r="AE33" s="47"/>
      <c r="AF33" s="47"/>
      <c r="AG33" s="47"/>
      <c r="AH33" s="47"/>
      <c r="AI33" s="47"/>
      <c r="AJ33" s="11"/>
    </row>
    <row r="34" spans="1:36">
      <c r="A34" s="22">
        <f t="shared" si="12"/>
        <v>45043</v>
      </c>
      <c r="B34" s="42" t="str">
        <f t="shared" si="6"/>
        <v>Thu</v>
      </c>
      <c r="C34" s="6"/>
      <c r="D34" s="7"/>
      <c r="E34" s="7"/>
      <c r="F34" s="23">
        <f t="shared" si="7"/>
        <v>0</v>
      </c>
      <c r="G34" s="8"/>
      <c r="H34" s="7"/>
      <c r="I34" s="7"/>
      <c r="J34" s="24">
        <f t="shared" si="8"/>
        <v>0</v>
      </c>
      <c r="K34" s="6"/>
      <c r="L34" s="7"/>
      <c r="M34" s="7"/>
      <c r="N34" s="23">
        <f t="shared" si="9"/>
        <v>0</v>
      </c>
      <c r="O34" s="8"/>
      <c r="P34" s="7"/>
      <c r="Q34" s="7"/>
      <c r="R34" s="24">
        <f t="shared" si="0"/>
        <v>0</v>
      </c>
      <c r="S34" s="40">
        <f t="shared" si="1"/>
        <v>0</v>
      </c>
      <c r="T34" s="25">
        <f t="shared" si="10"/>
        <v>0</v>
      </c>
      <c r="U34" s="26">
        <f t="shared" si="2"/>
        <v>5</v>
      </c>
      <c r="V34" s="9"/>
      <c r="W34" s="9"/>
      <c r="X34" s="27" t="str">
        <f t="shared" si="3"/>
        <v>〇</v>
      </c>
      <c r="Y34" s="20" t="str">
        <f t="shared" si="11"/>
        <v>〇</v>
      </c>
      <c r="Z34" s="20" t="str">
        <f t="shared" si="4"/>
        <v>〇</v>
      </c>
      <c r="AA34" s="20" t="str">
        <f t="shared" si="5"/>
        <v>〇</v>
      </c>
      <c r="AB34" s="20" t="str">
        <f t="shared" si="13"/>
        <v>〇</v>
      </c>
      <c r="AD34" s="46" t="s">
        <v>76</v>
      </c>
      <c r="AE34" s="47"/>
      <c r="AF34" s="47"/>
      <c r="AJ34" s="11"/>
    </row>
    <row r="35" spans="1:36">
      <c r="A35" s="22">
        <f t="shared" si="12"/>
        <v>45044</v>
      </c>
      <c r="B35" s="42" t="str">
        <f t="shared" si="6"/>
        <v>Fri</v>
      </c>
      <c r="C35" s="6"/>
      <c r="D35" s="7"/>
      <c r="E35" s="7"/>
      <c r="F35" s="23">
        <f t="shared" si="7"/>
        <v>0</v>
      </c>
      <c r="G35" s="8"/>
      <c r="H35" s="7"/>
      <c r="I35" s="7"/>
      <c r="J35" s="24">
        <f t="shared" si="8"/>
        <v>0</v>
      </c>
      <c r="K35" s="6"/>
      <c r="L35" s="7"/>
      <c r="M35" s="7"/>
      <c r="N35" s="23">
        <f t="shared" si="9"/>
        <v>0</v>
      </c>
      <c r="O35" s="8"/>
      <c r="P35" s="7"/>
      <c r="Q35" s="7"/>
      <c r="R35" s="24">
        <f t="shared" si="0"/>
        <v>0</v>
      </c>
      <c r="S35" s="40">
        <f t="shared" si="1"/>
        <v>0</v>
      </c>
      <c r="T35" s="25">
        <f t="shared" si="10"/>
        <v>0</v>
      </c>
      <c r="U35" s="26">
        <f t="shared" si="2"/>
        <v>5</v>
      </c>
      <c r="V35" s="9"/>
      <c r="W35" s="9"/>
      <c r="X35" s="27" t="str">
        <f t="shared" si="3"/>
        <v>〇</v>
      </c>
      <c r="Y35" s="20" t="str">
        <f t="shared" si="11"/>
        <v>〇</v>
      </c>
      <c r="Z35" s="20" t="str">
        <f t="shared" si="4"/>
        <v>〇</v>
      </c>
      <c r="AA35" s="20" t="str">
        <f t="shared" si="5"/>
        <v>〇</v>
      </c>
      <c r="AB35" s="20" t="str">
        <f t="shared" si="13"/>
        <v>〇</v>
      </c>
      <c r="AD35" s="46" t="s">
        <v>84</v>
      </c>
      <c r="AI35" s="10"/>
      <c r="AJ35" s="11"/>
    </row>
    <row r="36" spans="1:36">
      <c r="A36" s="22">
        <f>IF(A35="","",IF(DAY(A35+1)=1,"",A35+1))</f>
        <v>45045</v>
      </c>
      <c r="B36" s="42" t="str">
        <f t="shared" si="6"/>
        <v>Sat</v>
      </c>
      <c r="C36" s="51"/>
      <c r="D36" s="52"/>
      <c r="E36" s="52"/>
      <c r="F36" s="23">
        <f t="shared" si="7"/>
        <v>0</v>
      </c>
      <c r="G36" s="54"/>
      <c r="H36" s="52"/>
      <c r="I36" s="52"/>
      <c r="J36" s="24">
        <f t="shared" si="8"/>
        <v>0</v>
      </c>
      <c r="K36" s="51"/>
      <c r="L36" s="52"/>
      <c r="M36" s="52"/>
      <c r="N36" s="23">
        <f t="shared" si="9"/>
        <v>0</v>
      </c>
      <c r="O36" s="54"/>
      <c r="P36" s="52"/>
      <c r="Q36" s="52"/>
      <c r="R36" s="24">
        <f t="shared" si="0"/>
        <v>0</v>
      </c>
      <c r="S36" s="40">
        <f t="shared" si="1"/>
        <v>0</v>
      </c>
      <c r="T36" s="25">
        <f t="shared" si="10"/>
        <v>0</v>
      </c>
      <c r="U36" s="26">
        <f t="shared" si="2"/>
        <v>5</v>
      </c>
      <c r="V36" s="9"/>
      <c r="W36" s="9"/>
      <c r="X36" s="27" t="str">
        <f t="shared" si="3"/>
        <v>〇</v>
      </c>
      <c r="Y36" s="20" t="str">
        <f t="shared" si="11"/>
        <v>〇</v>
      </c>
      <c r="Z36" s="20" t="str">
        <f t="shared" si="4"/>
        <v>〇</v>
      </c>
      <c r="AA36" s="20" t="str">
        <f t="shared" si="5"/>
        <v>〇</v>
      </c>
      <c r="AB36" s="20" t="str">
        <f t="shared" si="13"/>
        <v>〇</v>
      </c>
      <c r="AD36" s="46" t="s">
        <v>85</v>
      </c>
      <c r="AJ36" s="11"/>
    </row>
    <row r="37" spans="1:36">
      <c r="A37" s="22">
        <f>IF(A36="","",IF(DAY(A36+1)=1,"",A36+1))</f>
        <v>45046</v>
      </c>
      <c r="B37" s="42" t="str">
        <f t="shared" si="6"/>
        <v>Sun</v>
      </c>
      <c r="C37" s="51"/>
      <c r="D37" s="52"/>
      <c r="E37" s="52"/>
      <c r="F37" s="23">
        <f t="shared" si="7"/>
        <v>0</v>
      </c>
      <c r="G37" s="54"/>
      <c r="H37" s="52"/>
      <c r="I37" s="52"/>
      <c r="J37" s="24">
        <f t="shared" si="8"/>
        <v>0</v>
      </c>
      <c r="K37" s="51"/>
      <c r="L37" s="52"/>
      <c r="M37" s="52"/>
      <c r="N37" s="23">
        <f t="shared" si="9"/>
        <v>0</v>
      </c>
      <c r="O37" s="54"/>
      <c r="P37" s="52"/>
      <c r="Q37" s="52"/>
      <c r="R37" s="24">
        <f t="shared" si="0"/>
        <v>0</v>
      </c>
      <c r="S37" s="40">
        <f t="shared" si="1"/>
        <v>0</v>
      </c>
      <c r="T37" s="25">
        <f t="shared" si="10"/>
        <v>0</v>
      </c>
      <c r="U37" s="26">
        <f t="shared" si="2"/>
        <v>6</v>
      </c>
      <c r="V37" s="9"/>
      <c r="W37" s="9"/>
      <c r="X37" s="27" t="str">
        <f t="shared" si="3"/>
        <v>〇</v>
      </c>
      <c r="Y37" s="20" t="str">
        <f t="shared" si="11"/>
        <v>〇</v>
      </c>
      <c r="Z37" s="20" t="str">
        <f t="shared" si="4"/>
        <v>〇</v>
      </c>
      <c r="AA37" s="20" t="str">
        <f t="shared" si="5"/>
        <v>〇</v>
      </c>
      <c r="AB37" s="20" t="str">
        <f t="shared" si="13"/>
        <v>〇</v>
      </c>
      <c r="AD37" s="46" t="s">
        <v>86</v>
      </c>
      <c r="AJ37" s="11"/>
    </row>
    <row r="38" spans="1:36" ht="19.5" thickBot="1">
      <c r="A38" s="33" t="str">
        <f>IF(A37="","",IF(DAY(A37+1)=1,"",A37+1))</f>
        <v/>
      </c>
      <c r="B38" s="69" t="str">
        <f t="shared" si="6"/>
        <v/>
      </c>
      <c r="C38" s="74"/>
      <c r="D38" s="75"/>
      <c r="E38" s="75"/>
      <c r="F38" s="34">
        <f t="shared" si="7"/>
        <v>0</v>
      </c>
      <c r="G38" s="76"/>
      <c r="H38" s="75"/>
      <c r="I38" s="75"/>
      <c r="J38" s="35">
        <f t="shared" si="8"/>
        <v>0</v>
      </c>
      <c r="K38" s="74"/>
      <c r="L38" s="75"/>
      <c r="M38" s="75"/>
      <c r="N38" s="34">
        <f t="shared" si="9"/>
        <v>0</v>
      </c>
      <c r="O38" s="76"/>
      <c r="P38" s="75"/>
      <c r="Q38" s="75"/>
      <c r="R38" s="35">
        <f t="shared" si="0"/>
        <v>0</v>
      </c>
      <c r="S38" s="41">
        <f t="shared" si="1"/>
        <v>0</v>
      </c>
      <c r="T38" s="36">
        <f t="shared" si="10"/>
        <v>0</v>
      </c>
      <c r="U38" s="26" t="str">
        <f t="shared" si="2"/>
        <v/>
      </c>
      <c r="V38" s="9"/>
      <c r="W38" s="9"/>
      <c r="X38" s="27" t="str">
        <f t="shared" si="3"/>
        <v>〇</v>
      </c>
      <c r="Y38" s="20" t="str">
        <f t="shared" si="11"/>
        <v>〇</v>
      </c>
      <c r="Z38" s="20" t="str">
        <f t="shared" si="4"/>
        <v>〇</v>
      </c>
      <c r="AA38" s="20" t="str">
        <f t="shared" si="5"/>
        <v>〇</v>
      </c>
      <c r="AB38" s="20" t="str">
        <f t="shared" si="13"/>
        <v>〇</v>
      </c>
      <c r="AD38" s="46" t="s">
        <v>78</v>
      </c>
      <c r="AJ38" s="11"/>
    </row>
    <row r="39" spans="1:36" ht="19.5">
      <c r="A39" s="81" t="s">
        <v>82</v>
      </c>
      <c r="B39" s="80"/>
      <c r="D39" t="s">
        <v>83</v>
      </c>
      <c r="U39" s="9"/>
      <c r="V39" s="9"/>
      <c r="W39" s="9"/>
      <c r="Y39"/>
      <c r="Z39"/>
      <c r="AA39"/>
      <c r="AB39"/>
      <c r="AD39" s="46"/>
      <c r="AE39" s="44"/>
      <c r="AI39" s="10"/>
      <c r="AJ39" s="11"/>
    </row>
    <row r="40" spans="1:36">
      <c r="A40" s="37"/>
      <c r="D40" t="s">
        <v>79</v>
      </c>
      <c r="U40" s="9"/>
      <c r="V40" s="9"/>
      <c r="W40" s="9"/>
      <c r="Y40"/>
      <c r="Z40"/>
      <c r="AA40"/>
      <c r="AB40"/>
      <c r="AD40" s="59" t="s">
        <v>77</v>
      </c>
      <c r="AI40" s="10"/>
      <c r="AJ40" s="11"/>
    </row>
    <row r="41" spans="1:36">
      <c r="A41" s="38"/>
      <c r="D41" t="s">
        <v>80</v>
      </c>
      <c r="U41" s="9"/>
      <c r="V41" s="9"/>
      <c r="W41" s="9"/>
      <c r="Y41"/>
      <c r="Z41"/>
      <c r="AA41"/>
      <c r="AB41"/>
      <c r="AD41" s="48"/>
      <c r="AE41" s="44"/>
      <c r="AI41" s="10"/>
      <c r="AJ41" s="11"/>
    </row>
    <row r="42" spans="1:36">
      <c r="A42" s="38"/>
      <c r="D42" t="s">
        <v>81</v>
      </c>
      <c r="AD42" s="49"/>
      <c r="AE42" s="39"/>
      <c r="AF42" s="39"/>
      <c r="AG42" s="39"/>
      <c r="AH42" s="39"/>
      <c r="AI42" s="72" t="s">
        <v>68</v>
      </c>
      <c r="AJ42" s="50"/>
    </row>
    <row r="43" spans="1:36">
      <c r="A43" s="38"/>
    </row>
  </sheetData>
  <sheetProtection algorithmName="SHA-512" hashValue="DwEzvz0jQm4cCAnz3ksbnb1I3gCiBFHW/s7HRpeJieSc+ClIPhGnhNTkLM3Kg9GWkRTnpBpETf+vxXw7z9DZUQ==" saltValue="rNAZMqL9q8d5HsHhczyiQg==" spinCount="100000" sheet="1" selectLockedCells="1"/>
  <mergeCells count="42">
    <mergeCell ref="AD24:AF24"/>
    <mergeCell ref="AG24:AH24"/>
    <mergeCell ref="AD20:AE20"/>
    <mergeCell ref="AL7:AQ7"/>
    <mergeCell ref="B1:E1"/>
    <mergeCell ref="N2:P2"/>
    <mergeCell ref="S6:S7"/>
    <mergeCell ref="J4:L4"/>
    <mergeCell ref="J3:L3"/>
    <mergeCell ref="N1:P1"/>
    <mergeCell ref="AF2:AG2"/>
    <mergeCell ref="AF3:AG3"/>
    <mergeCell ref="C3:F3"/>
    <mergeCell ref="AG22:AH22"/>
    <mergeCell ref="AD23:AF23"/>
    <mergeCell ref="AD22:AF22"/>
    <mergeCell ref="A6:A7"/>
    <mergeCell ref="AF4:AG4"/>
    <mergeCell ref="X6:AB6"/>
    <mergeCell ref="B6:B7"/>
    <mergeCell ref="C6:F6"/>
    <mergeCell ref="G6:J6"/>
    <mergeCell ref="K6:N6"/>
    <mergeCell ref="O6:R6"/>
    <mergeCell ref="T6:T7"/>
    <mergeCell ref="C4:F4"/>
    <mergeCell ref="AL15:AQ15"/>
    <mergeCell ref="AL16:AQ16"/>
    <mergeCell ref="AG23:AH23"/>
    <mergeCell ref="AL8:AQ8"/>
    <mergeCell ref="AL9:AQ9"/>
    <mergeCell ref="AL10:AQ10"/>
    <mergeCell ref="AF13:AH13"/>
    <mergeCell ref="AL12:AQ12"/>
    <mergeCell ref="AL13:AQ13"/>
    <mergeCell ref="AL14:AQ14"/>
    <mergeCell ref="AD18:AE18"/>
    <mergeCell ref="AD19:AE19"/>
    <mergeCell ref="AD14:AE14"/>
    <mergeCell ref="AD15:AE15"/>
    <mergeCell ref="AD16:AE16"/>
    <mergeCell ref="AD17:AE17"/>
  </mergeCells>
  <phoneticPr fontId="1"/>
  <conditionalFormatting sqref="A36:B38 F36:F38 U36:X38 J36:J38 N36:N38 R36:R38 Z36:AA38">
    <cfRule type="expression" dxfId="13" priority="18">
      <formula>$A36=""</formula>
    </cfRule>
  </conditionalFormatting>
  <conditionalFormatting sqref="A8:B38">
    <cfRule type="expression" dxfId="12" priority="16">
      <formula>$B8="Sun"</formula>
    </cfRule>
    <cfRule type="expression" dxfId="11" priority="17">
      <formula>$B8="Sat"</formula>
    </cfRule>
  </conditionalFormatting>
  <conditionalFormatting sqref="AG24 AF15:AG19 X8:X38 Z8:AB38">
    <cfRule type="cellIs" dxfId="10" priority="14" operator="equal">
      <formula>"NG"</formula>
    </cfRule>
  </conditionalFormatting>
  <conditionalFormatting sqref="AB36:AB38">
    <cfRule type="expression" dxfId="9" priority="10">
      <formula>$A36=""</formula>
    </cfRule>
  </conditionalFormatting>
  <conditionalFormatting sqref="S36:S38">
    <cfRule type="expression" dxfId="8" priority="8">
      <formula>$A36=""</formula>
    </cfRule>
  </conditionalFormatting>
  <conditionalFormatting sqref="AH15:AH19">
    <cfRule type="cellIs" dxfId="7" priority="7" operator="equal">
      <formula>"NG"</formula>
    </cfRule>
  </conditionalFormatting>
  <conditionalFormatting sqref="S8:S38">
    <cfRule type="cellIs" dxfId="6" priority="6" operator="equal">
      <formula>"ERROR"</formula>
    </cfRule>
  </conditionalFormatting>
  <conditionalFormatting sqref="Y36:Y38">
    <cfRule type="expression" dxfId="5" priority="5">
      <formula>$A36=""</formula>
    </cfRule>
  </conditionalFormatting>
  <conditionalFormatting sqref="Y8:Y38">
    <cfRule type="cellIs" dxfId="4" priority="4" operator="equal">
      <formula>"NG"</formula>
    </cfRule>
  </conditionalFormatting>
  <conditionalFormatting sqref="AF20:AG20">
    <cfRule type="cellIs" dxfId="3" priority="3" operator="equal">
      <formula>"NG"</formula>
    </cfRule>
  </conditionalFormatting>
  <conditionalFormatting sqref="AH20">
    <cfRule type="cellIs" dxfId="2" priority="2" operator="equal">
      <formula>"NG"</formula>
    </cfRule>
  </conditionalFormatting>
  <conditionalFormatting sqref="T36:T38">
    <cfRule type="expression" dxfId="1" priority="1">
      <formula>$A36=""</formula>
    </cfRule>
  </conditionalFormatting>
  <dataValidations count="12">
    <dataValidation type="whole" allowBlank="1" showInputMessage="1" showErrorMessage="1" errorTitle="年度入力エラー" error="報告対象の年度を西暦4桁で入力してください。" sqref="F1" xr:uid="{E3AA9A72-80FC-4A35-A51B-A4472D7A0070}">
      <formula1>2022</formula1>
      <formula2>2050</formula2>
    </dataValidation>
    <dataValidation type="list" allowBlank="1" showInputMessage="1" showErrorMessage="1" sqref="I1" xr:uid="{C9D74BF6-98F0-444E-86B9-8F468729D1E0}">
      <formula1>$V$7:$V$18</formula1>
    </dataValidation>
    <dataValidation type="list" allowBlank="1" showInputMessage="1" showErrorMessage="1" errorTitle="Work Category Error" error="Please enter one of the numbers 1-5." sqref="C8:C38 K8:K38 G8:G38 O8:O38" xr:uid="{8C82BD2D-C5F7-4ABD-8845-29DB80B35E98}">
      <formula1>$V$20:$V$24</formula1>
    </dataValidation>
    <dataValidation type="list" allowBlank="1" showInputMessage="1" showErrorMessage="1" sqref="A1" xr:uid="{A260C77A-4241-4B10-BB42-D46FB6F51660}">
      <formula1>$V$26:$V$27</formula1>
    </dataValidation>
    <dataValidation type="list" allowBlank="1" showInputMessage="1" showErrorMessage="1" sqref="O3" xr:uid="{20301F3E-4AB1-4555-9541-1F1CCE54062C}">
      <formula1>$V$19:$V$20</formula1>
    </dataValidation>
    <dataValidation type="time" operator="greaterThan" allowBlank="1" showInputMessage="1" showErrorMessage="1" errorTitle="Input Time Error" error="Enter the time after the starting time of Time Zone A." sqref="E8:E38" xr:uid="{74016F85-0A57-497F-9FBD-7983EB614D41}">
      <formula1>$D8</formula1>
    </dataValidation>
    <dataValidation allowBlank="1" showInputMessage="1" showErrorMessage="1" errorTitle="Input Time Error" error="Enter the time after the starting time of Time Zone B." sqref="I8:I38" xr:uid="{34305070-2C4B-463D-BAF4-36098E08C637}"/>
    <dataValidation allowBlank="1" showInputMessage="1" showErrorMessage="1" errorTitle="Input Time Error" error="Enter the time after the starting time of Time Zone C." sqref="M8:M38" xr:uid="{86AC3CD5-D4DA-4E63-BA19-656BA9020A63}"/>
    <dataValidation allowBlank="1" showInputMessage="1" showErrorMessage="1" errorTitle="Input Time Error" error="Enter the time after the starting time of Time Zone D." sqref="Q8:Q38" xr:uid="{071007ED-67A7-4B55-9550-434B41FC0A65}"/>
    <dataValidation type="time" operator="greaterThanOrEqual" allowBlank="1" showInputMessage="1" showErrorMessage="1" errorTitle="Input Time Error" error="Enter the time after the ending time of Time Zone A." sqref="H8:H38" xr:uid="{009F696E-2A86-428C-A64C-E4681E9F8EF0}">
      <formula1>$E8</formula1>
    </dataValidation>
    <dataValidation type="custom" allowBlank="1" showInputMessage="1" showErrorMessage="1" errorTitle=" Input Time Error" error="Enter the time after the ending time of Time Zone A and B." sqref="L8:L38" xr:uid="{ECE47DDA-A3C3-4381-B55E-FA5A80D173DF}">
      <formula1>AND($E8&lt;=$L8,$I8&lt;=$L8)</formula1>
    </dataValidation>
    <dataValidation type="custom" operator="greaterThanOrEqual" allowBlank="1" showInputMessage="1" showErrorMessage="1" errorTitle=" Input Time Error" error="Enter the time after the ending time of Time Zone A to C." sqref="P8:P38" xr:uid="{D9A156E5-4BBA-41E2-8C0E-E81A612B2389}">
      <formula1>AND($E8&lt;=$P8,$I8&lt;=$P8,$M8&lt;=$P8)</formula1>
    </dataValidation>
  </dataValidations>
  <pageMargins left="0.7" right="0.7" top="0.75" bottom="0.75" header="0.3" footer="0.3"/>
  <pageSetup paperSize="9" scale="59" fitToHeight="0" orientation="landscape" r:id="rId1"/>
  <headerFooter>
    <oddHeader>&amp;R(For  AY2023)</oddHeader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" id="{A197FDD2-7DDD-43A7-9019-4E00EFD08351}">
            <xm:f>COUNTIF(祝日!$A$1:$A$17,$A8)=1</xm:f>
            <x14:dxf>
              <fill>
                <patternFill>
                  <bgColor rgb="FFFFE1FF"/>
                </patternFill>
              </fill>
            </x14:dxf>
          </x14:cfRule>
          <xm:sqref>A8:B38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25878-9C05-4115-897F-003487FF5461}">
  <dimension ref="A1:B17"/>
  <sheetViews>
    <sheetView workbookViewId="0">
      <selection activeCell="C17" sqref="C17"/>
    </sheetView>
  </sheetViews>
  <sheetFormatPr defaultRowHeight="18.75"/>
  <cols>
    <col min="1" max="1" width="13.5" style="4" bestFit="1" customWidth="1"/>
    <col min="2" max="2" width="31.875" style="3" bestFit="1" customWidth="1"/>
    <col min="3" max="256" width="9" style="3"/>
    <col min="257" max="257" width="13.5" style="3" bestFit="1" customWidth="1"/>
    <col min="258" max="258" width="31.875" style="3" bestFit="1" customWidth="1"/>
    <col min="259" max="512" width="9" style="3"/>
    <col min="513" max="513" width="13.5" style="3" bestFit="1" customWidth="1"/>
    <col min="514" max="514" width="31.875" style="3" bestFit="1" customWidth="1"/>
    <col min="515" max="768" width="9" style="3"/>
    <col min="769" max="769" width="13.5" style="3" bestFit="1" customWidth="1"/>
    <col min="770" max="770" width="31.875" style="3" bestFit="1" customWidth="1"/>
    <col min="771" max="1024" width="9" style="3"/>
    <col min="1025" max="1025" width="13.5" style="3" bestFit="1" customWidth="1"/>
    <col min="1026" max="1026" width="31.875" style="3" bestFit="1" customWidth="1"/>
    <col min="1027" max="1280" width="9" style="3"/>
    <col min="1281" max="1281" width="13.5" style="3" bestFit="1" customWidth="1"/>
    <col min="1282" max="1282" width="31.875" style="3" bestFit="1" customWidth="1"/>
    <col min="1283" max="1536" width="9" style="3"/>
    <col min="1537" max="1537" width="13.5" style="3" bestFit="1" customWidth="1"/>
    <col min="1538" max="1538" width="31.875" style="3" bestFit="1" customWidth="1"/>
    <col min="1539" max="1792" width="9" style="3"/>
    <col min="1793" max="1793" width="13.5" style="3" bestFit="1" customWidth="1"/>
    <col min="1794" max="1794" width="31.875" style="3" bestFit="1" customWidth="1"/>
    <col min="1795" max="2048" width="9" style="3"/>
    <col min="2049" max="2049" width="13.5" style="3" bestFit="1" customWidth="1"/>
    <col min="2050" max="2050" width="31.875" style="3" bestFit="1" customWidth="1"/>
    <col min="2051" max="2304" width="9" style="3"/>
    <col min="2305" max="2305" width="13.5" style="3" bestFit="1" customWidth="1"/>
    <col min="2306" max="2306" width="31.875" style="3" bestFit="1" customWidth="1"/>
    <col min="2307" max="2560" width="9" style="3"/>
    <col min="2561" max="2561" width="13.5" style="3" bestFit="1" customWidth="1"/>
    <col min="2562" max="2562" width="31.875" style="3" bestFit="1" customWidth="1"/>
    <col min="2563" max="2816" width="9" style="3"/>
    <col min="2817" max="2817" width="13.5" style="3" bestFit="1" customWidth="1"/>
    <col min="2818" max="2818" width="31.875" style="3" bestFit="1" customWidth="1"/>
    <col min="2819" max="3072" width="9" style="3"/>
    <col min="3073" max="3073" width="13.5" style="3" bestFit="1" customWidth="1"/>
    <col min="3074" max="3074" width="31.875" style="3" bestFit="1" customWidth="1"/>
    <col min="3075" max="3328" width="9" style="3"/>
    <col min="3329" max="3329" width="13.5" style="3" bestFit="1" customWidth="1"/>
    <col min="3330" max="3330" width="31.875" style="3" bestFit="1" customWidth="1"/>
    <col min="3331" max="3584" width="9" style="3"/>
    <col min="3585" max="3585" width="13.5" style="3" bestFit="1" customWidth="1"/>
    <col min="3586" max="3586" width="31.875" style="3" bestFit="1" customWidth="1"/>
    <col min="3587" max="3840" width="9" style="3"/>
    <col min="3841" max="3841" width="13.5" style="3" bestFit="1" customWidth="1"/>
    <col min="3842" max="3842" width="31.875" style="3" bestFit="1" customWidth="1"/>
    <col min="3843" max="4096" width="9" style="3"/>
    <col min="4097" max="4097" width="13.5" style="3" bestFit="1" customWidth="1"/>
    <col min="4098" max="4098" width="31.875" style="3" bestFit="1" customWidth="1"/>
    <col min="4099" max="4352" width="9" style="3"/>
    <col min="4353" max="4353" width="13.5" style="3" bestFit="1" customWidth="1"/>
    <col min="4354" max="4354" width="31.875" style="3" bestFit="1" customWidth="1"/>
    <col min="4355" max="4608" width="9" style="3"/>
    <col min="4609" max="4609" width="13.5" style="3" bestFit="1" customWidth="1"/>
    <col min="4610" max="4610" width="31.875" style="3" bestFit="1" customWidth="1"/>
    <col min="4611" max="4864" width="9" style="3"/>
    <col min="4865" max="4865" width="13.5" style="3" bestFit="1" customWidth="1"/>
    <col min="4866" max="4866" width="31.875" style="3" bestFit="1" customWidth="1"/>
    <col min="4867" max="5120" width="9" style="3"/>
    <col min="5121" max="5121" width="13.5" style="3" bestFit="1" customWidth="1"/>
    <col min="5122" max="5122" width="31.875" style="3" bestFit="1" customWidth="1"/>
    <col min="5123" max="5376" width="9" style="3"/>
    <col min="5377" max="5377" width="13.5" style="3" bestFit="1" customWidth="1"/>
    <col min="5378" max="5378" width="31.875" style="3" bestFit="1" customWidth="1"/>
    <col min="5379" max="5632" width="9" style="3"/>
    <col min="5633" max="5633" width="13.5" style="3" bestFit="1" customWidth="1"/>
    <col min="5634" max="5634" width="31.875" style="3" bestFit="1" customWidth="1"/>
    <col min="5635" max="5888" width="9" style="3"/>
    <col min="5889" max="5889" width="13.5" style="3" bestFit="1" customWidth="1"/>
    <col min="5890" max="5890" width="31.875" style="3" bestFit="1" customWidth="1"/>
    <col min="5891" max="6144" width="9" style="3"/>
    <col min="6145" max="6145" width="13.5" style="3" bestFit="1" customWidth="1"/>
    <col min="6146" max="6146" width="31.875" style="3" bestFit="1" customWidth="1"/>
    <col min="6147" max="6400" width="9" style="3"/>
    <col min="6401" max="6401" width="13.5" style="3" bestFit="1" customWidth="1"/>
    <col min="6402" max="6402" width="31.875" style="3" bestFit="1" customWidth="1"/>
    <col min="6403" max="6656" width="9" style="3"/>
    <col min="6657" max="6657" width="13.5" style="3" bestFit="1" customWidth="1"/>
    <col min="6658" max="6658" width="31.875" style="3" bestFit="1" customWidth="1"/>
    <col min="6659" max="6912" width="9" style="3"/>
    <col min="6913" max="6913" width="13.5" style="3" bestFit="1" customWidth="1"/>
    <col min="6914" max="6914" width="31.875" style="3" bestFit="1" customWidth="1"/>
    <col min="6915" max="7168" width="9" style="3"/>
    <col min="7169" max="7169" width="13.5" style="3" bestFit="1" customWidth="1"/>
    <col min="7170" max="7170" width="31.875" style="3" bestFit="1" customWidth="1"/>
    <col min="7171" max="7424" width="9" style="3"/>
    <col min="7425" max="7425" width="13.5" style="3" bestFit="1" customWidth="1"/>
    <col min="7426" max="7426" width="31.875" style="3" bestFit="1" customWidth="1"/>
    <col min="7427" max="7680" width="9" style="3"/>
    <col min="7681" max="7681" width="13.5" style="3" bestFit="1" customWidth="1"/>
    <col min="7682" max="7682" width="31.875" style="3" bestFit="1" customWidth="1"/>
    <col min="7683" max="7936" width="9" style="3"/>
    <col min="7937" max="7937" width="13.5" style="3" bestFit="1" customWidth="1"/>
    <col min="7938" max="7938" width="31.875" style="3" bestFit="1" customWidth="1"/>
    <col min="7939" max="8192" width="9" style="3"/>
    <col min="8193" max="8193" width="13.5" style="3" bestFit="1" customWidth="1"/>
    <col min="8194" max="8194" width="31.875" style="3" bestFit="1" customWidth="1"/>
    <col min="8195" max="8448" width="9" style="3"/>
    <col min="8449" max="8449" width="13.5" style="3" bestFit="1" customWidth="1"/>
    <col min="8450" max="8450" width="31.875" style="3" bestFit="1" customWidth="1"/>
    <col min="8451" max="8704" width="9" style="3"/>
    <col min="8705" max="8705" width="13.5" style="3" bestFit="1" customWidth="1"/>
    <col min="8706" max="8706" width="31.875" style="3" bestFit="1" customWidth="1"/>
    <col min="8707" max="8960" width="9" style="3"/>
    <col min="8961" max="8961" width="13.5" style="3" bestFit="1" customWidth="1"/>
    <col min="8962" max="8962" width="31.875" style="3" bestFit="1" customWidth="1"/>
    <col min="8963" max="9216" width="9" style="3"/>
    <col min="9217" max="9217" width="13.5" style="3" bestFit="1" customWidth="1"/>
    <col min="9218" max="9218" width="31.875" style="3" bestFit="1" customWidth="1"/>
    <col min="9219" max="9472" width="9" style="3"/>
    <col min="9473" max="9473" width="13.5" style="3" bestFit="1" customWidth="1"/>
    <col min="9474" max="9474" width="31.875" style="3" bestFit="1" customWidth="1"/>
    <col min="9475" max="9728" width="9" style="3"/>
    <col min="9729" max="9729" width="13.5" style="3" bestFit="1" customWidth="1"/>
    <col min="9730" max="9730" width="31.875" style="3" bestFit="1" customWidth="1"/>
    <col min="9731" max="9984" width="9" style="3"/>
    <col min="9985" max="9985" width="13.5" style="3" bestFit="1" customWidth="1"/>
    <col min="9986" max="9986" width="31.875" style="3" bestFit="1" customWidth="1"/>
    <col min="9987" max="10240" width="9" style="3"/>
    <col min="10241" max="10241" width="13.5" style="3" bestFit="1" customWidth="1"/>
    <col min="10242" max="10242" width="31.875" style="3" bestFit="1" customWidth="1"/>
    <col min="10243" max="10496" width="9" style="3"/>
    <col min="10497" max="10497" width="13.5" style="3" bestFit="1" customWidth="1"/>
    <col min="10498" max="10498" width="31.875" style="3" bestFit="1" customWidth="1"/>
    <col min="10499" max="10752" width="9" style="3"/>
    <col min="10753" max="10753" width="13.5" style="3" bestFit="1" customWidth="1"/>
    <col min="10754" max="10754" width="31.875" style="3" bestFit="1" customWidth="1"/>
    <col min="10755" max="11008" width="9" style="3"/>
    <col min="11009" max="11009" width="13.5" style="3" bestFit="1" customWidth="1"/>
    <col min="11010" max="11010" width="31.875" style="3" bestFit="1" customWidth="1"/>
    <col min="11011" max="11264" width="9" style="3"/>
    <col min="11265" max="11265" width="13.5" style="3" bestFit="1" customWidth="1"/>
    <col min="11266" max="11266" width="31.875" style="3" bestFit="1" customWidth="1"/>
    <col min="11267" max="11520" width="9" style="3"/>
    <col min="11521" max="11521" width="13.5" style="3" bestFit="1" customWidth="1"/>
    <col min="11522" max="11522" width="31.875" style="3" bestFit="1" customWidth="1"/>
    <col min="11523" max="11776" width="9" style="3"/>
    <col min="11777" max="11777" width="13.5" style="3" bestFit="1" customWidth="1"/>
    <col min="11778" max="11778" width="31.875" style="3" bestFit="1" customWidth="1"/>
    <col min="11779" max="12032" width="9" style="3"/>
    <col min="12033" max="12033" width="13.5" style="3" bestFit="1" customWidth="1"/>
    <col min="12034" max="12034" width="31.875" style="3" bestFit="1" customWidth="1"/>
    <col min="12035" max="12288" width="9" style="3"/>
    <col min="12289" max="12289" width="13.5" style="3" bestFit="1" customWidth="1"/>
    <col min="12290" max="12290" width="31.875" style="3" bestFit="1" customWidth="1"/>
    <col min="12291" max="12544" width="9" style="3"/>
    <col min="12545" max="12545" width="13.5" style="3" bestFit="1" customWidth="1"/>
    <col min="12546" max="12546" width="31.875" style="3" bestFit="1" customWidth="1"/>
    <col min="12547" max="12800" width="9" style="3"/>
    <col min="12801" max="12801" width="13.5" style="3" bestFit="1" customWidth="1"/>
    <col min="12802" max="12802" width="31.875" style="3" bestFit="1" customWidth="1"/>
    <col min="12803" max="13056" width="9" style="3"/>
    <col min="13057" max="13057" width="13.5" style="3" bestFit="1" customWidth="1"/>
    <col min="13058" max="13058" width="31.875" style="3" bestFit="1" customWidth="1"/>
    <col min="13059" max="13312" width="9" style="3"/>
    <col min="13313" max="13313" width="13.5" style="3" bestFit="1" customWidth="1"/>
    <col min="13314" max="13314" width="31.875" style="3" bestFit="1" customWidth="1"/>
    <col min="13315" max="13568" width="9" style="3"/>
    <col min="13569" max="13569" width="13.5" style="3" bestFit="1" customWidth="1"/>
    <col min="13570" max="13570" width="31.875" style="3" bestFit="1" customWidth="1"/>
    <col min="13571" max="13824" width="9" style="3"/>
    <col min="13825" max="13825" width="13.5" style="3" bestFit="1" customWidth="1"/>
    <col min="13826" max="13826" width="31.875" style="3" bestFit="1" customWidth="1"/>
    <col min="13827" max="14080" width="9" style="3"/>
    <col min="14081" max="14081" width="13.5" style="3" bestFit="1" customWidth="1"/>
    <col min="14082" max="14082" width="31.875" style="3" bestFit="1" customWidth="1"/>
    <col min="14083" max="14336" width="9" style="3"/>
    <col min="14337" max="14337" width="13.5" style="3" bestFit="1" customWidth="1"/>
    <col min="14338" max="14338" width="31.875" style="3" bestFit="1" customWidth="1"/>
    <col min="14339" max="14592" width="9" style="3"/>
    <col min="14593" max="14593" width="13.5" style="3" bestFit="1" customWidth="1"/>
    <col min="14594" max="14594" width="31.875" style="3" bestFit="1" customWidth="1"/>
    <col min="14595" max="14848" width="9" style="3"/>
    <col min="14849" max="14849" width="13.5" style="3" bestFit="1" customWidth="1"/>
    <col min="14850" max="14850" width="31.875" style="3" bestFit="1" customWidth="1"/>
    <col min="14851" max="15104" width="9" style="3"/>
    <col min="15105" max="15105" width="13.5" style="3" bestFit="1" customWidth="1"/>
    <col min="15106" max="15106" width="31.875" style="3" bestFit="1" customWidth="1"/>
    <col min="15107" max="15360" width="9" style="3"/>
    <col min="15361" max="15361" width="13.5" style="3" bestFit="1" customWidth="1"/>
    <col min="15362" max="15362" width="31.875" style="3" bestFit="1" customWidth="1"/>
    <col min="15363" max="15616" width="9" style="3"/>
    <col min="15617" max="15617" width="13.5" style="3" bestFit="1" customWidth="1"/>
    <col min="15618" max="15618" width="31.875" style="3" bestFit="1" customWidth="1"/>
    <col min="15619" max="15872" width="9" style="3"/>
    <col min="15873" max="15873" width="13.5" style="3" bestFit="1" customWidth="1"/>
    <col min="15874" max="15874" width="31.875" style="3" bestFit="1" customWidth="1"/>
    <col min="15875" max="16128" width="9" style="3"/>
    <col min="16129" max="16129" width="13.5" style="3" bestFit="1" customWidth="1"/>
    <col min="16130" max="16130" width="31.875" style="3" bestFit="1" customWidth="1"/>
    <col min="16131" max="16384" width="9" style="3"/>
  </cols>
  <sheetData>
    <row r="1" spans="1:2" ht="19.5">
      <c r="A1" s="1">
        <v>45045</v>
      </c>
      <c r="B1" s="2" t="s">
        <v>0</v>
      </c>
    </row>
    <row r="2" spans="1:2" ht="19.5">
      <c r="A2" s="1">
        <v>45049</v>
      </c>
      <c r="B2" s="2" t="s">
        <v>1</v>
      </c>
    </row>
    <row r="3" spans="1:2" ht="19.5">
      <c r="A3" s="1">
        <v>45050</v>
      </c>
      <c r="B3" s="2" t="s">
        <v>2</v>
      </c>
    </row>
    <row r="4" spans="1:2" ht="19.5">
      <c r="A4" s="1">
        <v>45051</v>
      </c>
      <c r="B4" s="2" t="s">
        <v>3</v>
      </c>
    </row>
    <row r="5" spans="1:2" ht="19.5">
      <c r="A5" s="1">
        <v>45124</v>
      </c>
      <c r="B5" s="2" t="s">
        <v>4</v>
      </c>
    </row>
    <row r="6" spans="1:2" ht="19.5">
      <c r="A6" s="1">
        <v>45149</v>
      </c>
      <c r="B6" s="2" t="s">
        <v>5</v>
      </c>
    </row>
    <row r="7" spans="1:2" ht="19.5">
      <c r="A7" s="1">
        <v>45187</v>
      </c>
      <c r="B7" s="2" t="s">
        <v>6</v>
      </c>
    </row>
    <row r="8" spans="1:2" ht="19.5">
      <c r="A8" s="1">
        <v>45192</v>
      </c>
      <c r="B8" s="2" t="s">
        <v>7</v>
      </c>
    </row>
    <row r="9" spans="1:2" ht="19.5">
      <c r="A9" s="1">
        <v>45208</v>
      </c>
      <c r="B9" s="2" t="s">
        <v>8</v>
      </c>
    </row>
    <row r="10" spans="1:2" ht="19.5">
      <c r="A10" s="1">
        <v>45233</v>
      </c>
      <c r="B10" s="2" t="s">
        <v>9</v>
      </c>
    </row>
    <row r="11" spans="1:2" ht="19.5">
      <c r="A11" s="1">
        <v>45253</v>
      </c>
      <c r="B11" s="2" t="s">
        <v>10</v>
      </c>
    </row>
    <row r="12" spans="1:2" ht="19.5">
      <c r="A12" s="1">
        <v>45292</v>
      </c>
      <c r="B12" s="2" t="s">
        <v>11</v>
      </c>
    </row>
    <row r="13" spans="1:2" ht="19.5">
      <c r="A13" s="1">
        <v>45299</v>
      </c>
      <c r="B13" s="2" t="s">
        <v>12</v>
      </c>
    </row>
    <row r="14" spans="1:2" ht="19.5">
      <c r="A14" s="1">
        <v>45333</v>
      </c>
      <c r="B14" s="2" t="s">
        <v>13</v>
      </c>
    </row>
    <row r="15" spans="1:2" ht="19.5">
      <c r="A15" s="1">
        <v>45334</v>
      </c>
      <c r="B15" s="2" t="s">
        <v>88</v>
      </c>
    </row>
    <row r="16" spans="1:2" ht="19.5">
      <c r="A16" s="1">
        <v>45345</v>
      </c>
      <c r="B16" s="2" t="s">
        <v>14</v>
      </c>
    </row>
    <row r="17" spans="1:2" ht="19.5">
      <c r="A17" s="1">
        <v>45371</v>
      </c>
      <c r="B17" s="2" t="s">
        <v>15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SATA Form</vt:lpstr>
      <vt:lpstr>祝日</vt:lpstr>
      <vt:lpstr>'SATA Form'!Print_Area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mai-n</dc:creator>
  <cp:lastModifiedBy>yuka-s</cp:lastModifiedBy>
  <cp:lastPrinted>2022-09-07T00:14:16Z</cp:lastPrinted>
  <dcterms:created xsi:type="dcterms:W3CDTF">2022-06-15T01:36:54Z</dcterms:created>
  <dcterms:modified xsi:type="dcterms:W3CDTF">2023-03-17T06:37:53Z</dcterms:modified>
</cp:coreProperties>
</file>