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 Download Files\Downloads\"/>
    </mc:Choice>
  </mc:AlternateContent>
  <xr:revisionPtr revIDLastSave="0" documentId="13_ncr:40009_{C9485199-31C7-4BB7-825F-20A0A4DF4F85}" xr6:coauthVersionLast="47" xr6:coauthVersionMax="47" xr10:uidLastSave="{00000000-0000-0000-0000-000000000000}"/>
  <bookViews>
    <workbookView xWindow="-108" yWindow="-108" windowWidth="23256" windowHeight="12576" activeTab="1"/>
  </bookViews>
  <sheets>
    <sheet name="Sheet1" sheetId="2" r:id="rId1"/>
    <sheet name="car inventory" sheetId="1" r:id="rId2"/>
  </sheets>
  <calcPr calcId="0"/>
  <pivotCaches>
    <pivotCache cacheId="9" r:id="rId3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I28" i="1"/>
  <c r="G28" i="1"/>
  <c r="I4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3" i="1"/>
  <c r="I44" i="1"/>
  <c r="I45" i="1"/>
  <c r="I46" i="1"/>
  <c r="I47" i="1"/>
  <c r="I48" i="1"/>
  <c r="I49" i="1"/>
  <c r="I50" i="1"/>
  <c r="I51" i="1"/>
  <c r="I52" i="1"/>
  <c r="I5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F2" i="1"/>
  <c r="F3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D41" i="1"/>
  <c r="E41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2" i="1"/>
  <c r="E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2" i="1"/>
  <c r="C2" i="1" s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<sst xmlns="http://schemas.openxmlformats.org/spreadsheetml/2006/main" count="224" uniqueCount="125">
  <si>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</si>
  <si>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</si>
  <si>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</si>
  <si>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</si>
  <si>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</si>
  <si>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</si>
  <si>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</si>
  <si>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</si>
  <si>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</si>
  <si>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</si>
  <si>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</si>
  <si>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</si>
  <si>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</si>
  <si>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</si>
  <si>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</si>
  <si>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</si>
  <si>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</si>
  <si>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</si>
  <si>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</si>
  <si>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</si>
  <si>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</si>
  <si>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</si>
  <si>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</si>
  <si>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</si>
  <si>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</si>
  <si>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</si>
  <si>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</si>
  <si>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</si>
  <si>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</si>
  <si>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</si>
  <si>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</si>
  <si>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</si>
  <si>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</si>
  <si>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</si>
  <si>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</si>
  <si>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</si>
  <si>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</si>
  <si>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</si>
  <si>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</si>
  <si>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</si>
  <si>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</si>
  <si>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</si>
  <si>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</si>
  <si>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</si>
  <si>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</si>
  <si>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</si>
  <si>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</si>
  <si>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</si>
  <si>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</si>
  <si>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</si>
  <si>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</si>
  <si>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</si>
  <si>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</si>
  <si>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</si>
  <si>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</si>
  <si>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</si>
  <si>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</si>
  <si>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</si>
  <si>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</si>
  <si>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</si>
  <si>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</si>
  <si>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</si>
  <si>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</si>
  <si>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</si>
  <si>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</si>
  <si>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</si>
  <si>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</si>
  <si>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</si>
  <si>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</si>
  <si>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</si>
  <si>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</si>
  <si>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</si>
  <si>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</si>
  <si>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</si>
  <si>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</si>
  <si>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</si>
  <si>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</si>
  <si>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</si>
  <si>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</si>
  <si>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</si>
  <si>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</si>
  <si>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</si>
  <si>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</si>
  <si>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</si>
  <si>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</si>
  <si>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</si>
  <si>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</si>
  <si>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</si>
  <si>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</si>
  <si>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Ford</t>
  </si>
  <si>
    <t>General Motors</t>
  </si>
  <si>
    <t>Honda</t>
  </si>
  <si>
    <t>Toyota</t>
  </si>
  <si>
    <t>Hundai</t>
  </si>
  <si>
    <t>Chrysler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</si>
  <si>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</si>
  <si>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</si>
  <si>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</si>
  <si>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</si>
  <si>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</si>
  <si>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</si>
  <si>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</si>
  <si>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</si>
  <si>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</si>
  <si>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</si>
  <si>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</si>
  <si>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</si>
  <si>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</si>
  <si>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</si>
  <si>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</si>
  <si>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</si>
  <si>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</si>
  <si>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</si>
  <si>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</si>
  <si>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</si>
  <si>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</si>
  <si>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</si>
  <si>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</si>
  <si>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</si>
  <si>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</si>
  <si>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</si>
  <si>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Miles Year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</si>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</sst>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Practice.xlsx]Sheet1!PivotTable2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C-4E09-9CBE-AFA5E33E7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8821871"/>
        <c:axId val="808824367"/>
        <c:axId val="0"/>
      </c:bar3DChart>
      <c:catAx>
        <c:axId val="80882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24367"/>
        <c:crosses val="autoZero"/>
        <c:auto val="1"/>
        <c:lblAlgn val="ctr"/>
        <c:lblOffset val="100"/>
        <c:noMultiLvlLbl val="0"/>
      </c:catAx>
      <c:valAx>
        <c:axId val="80882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2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2</xdr:row>
      <xdr:rowOff>110490</xdr:rowOff>
    </xdr:from>
    <xdr:to>
      <xdr:col>9</xdr:col>
      <xdr:colOff>541020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4582D-6AEF-888A-BFD2-D9ED17E80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NUKURU TARUN KUMAR" refreshedDate="44812.724357407409" createdVersion="8" refreshedVersion="8" minRefreshableVersion="3" recordCount="52">
  <cacheSource type="worksheet">
    <worksheetSource ref="B1:N53" sheet="car inventory"/>
  </cacheSource>
  <cacheFields count="13"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4"/>
    </cacheField>
    <cacheField name="Miles" numFmtId="0">
      <sharedItems containsSemiMixedTypes="0" containsString="0" containsNumber="1" minValue="3708.1" maxValue="114660.6"/>
    </cacheField>
    <cacheField name="Miles Year" numFmtId="43">
      <sharedItems containsSemiMixedTypes="0" containsString="0" containsNumber="1" minValue="5040.8500000000004" maxValue="82374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"/>
    <s v="Ford"/>
    <s v="MTG"/>
    <s v="Mustang"/>
    <s v="06"/>
    <n v="8"/>
    <n v="40326.800000000003"/>
    <n v="5040.8500000000004"/>
    <s v="Black"/>
    <x v="0"/>
    <n v="50000"/>
    <s v="Yes"/>
    <s v="FD06MTGBLA001"/>
  </r>
  <r>
    <s v="FD"/>
    <s v="Ford"/>
    <s v="MTG"/>
    <s v="Mustang"/>
    <s v="06"/>
    <n v="8"/>
    <n v="44974.8"/>
    <n v="5621.85"/>
    <s v="White"/>
    <x v="1"/>
    <n v="50000"/>
    <s v="Yes"/>
    <s v="FD06MTGWHI002"/>
  </r>
  <r>
    <s v="FD"/>
    <s v="Ford"/>
    <s v="MTG"/>
    <s v="Mustang"/>
    <s v="08"/>
    <n v="6"/>
    <n v="44946.5"/>
    <n v="7491.083333333333"/>
    <s v="Green"/>
    <x v="2"/>
    <n v="50000"/>
    <s v="Yes"/>
    <s v="FD08MTGGRE003"/>
  </r>
  <r>
    <s v="FD"/>
    <s v="Ford"/>
    <s v="MTG"/>
    <s v="Mustang"/>
    <s v="08"/>
    <n v="6"/>
    <n v="37558.800000000003"/>
    <n v="6259.8"/>
    <s v="Black"/>
    <x v="3"/>
    <n v="50000"/>
    <s v="Yes"/>
    <s v="FD08MTGBLA004"/>
  </r>
  <r>
    <s v="FD"/>
    <s v="Ford"/>
    <s v="MTG"/>
    <s v="Mustang"/>
    <s v="08"/>
    <n v="6"/>
    <n v="36438.5"/>
    <n v="6073.083333333333"/>
    <s v="White"/>
    <x v="0"/>
    <n v="50000"/>
    <s v="Yes"/>
    <s v="FD08MTGWHI005"/>
  </r>
  <r>
    <s v="FD"/>
    <s v="Ford"/>
    <s v="FCS"/>
    <s v="Focus"/>
    <s v="06"/>
    <n v="8"/>
    <n v="46311.4"/>
    <n v="5788.9250000000002"/>
    <s v="Green"/>
    <x v="4"/>
    <n v="75000"/>
    <s v="Yes"/>
    <s v="FD06FCSGRE006"/>
  </r>
  <r>
    <s v="FD"/>
    <s v="Ford"/>
    <s v="FCS"/>
    <s v="Focus"/>
    <s v="06"/>
    <n v="8"/>
    <n v="52229.5"/>
    <n v="6528.6875"/>
    <s v="Green"/>
    <x v="2"/>
    <n v="75000"/>
    <s v="Yes"/>
    <s v="FD06FCSGRE007"/>
  </r>
  <r>
    <s v="FD"/>
    <s v="Ford"/>
    <s v="FCS"/>
    <s v="Focus"/>
    <s v="09"/>
    <n v="5"/>
    <n v="35137"/>
    <n v="7027.4"/>
    <s v="Black"/>
    <x v="5"/>
    <n v="75000"/>
    <s v="Yes"/>
    <s v="FD09FCSBLA008"/>
  </r>
  <r>
    <s v="FD"/>
    <s v="Ford"/>
    <s v="FCS"/>
    <s v="Focus"/>
    <s v="13"/>
    <n v="1"/>
    <n v="27637.1"/>
    <n v="27637.1"/>
    <s v="Black"/>
    <x v="0"/>
    <n v="75000"/>
    <s v="Yes"/>
    <s v="FD13FCSBLA009"/>
  </r>
  <r>
    <s v="FD"/>
    <s v="Ford"/>
    <s v="FCS"/>
    <s v="Focus"/>
    <s v="13"/>
    <n v="1"/>
    <n v="27534.799999999999"/>
    <n v="27534.799999999999"/>
    <s v="White"/>
    <x v="6"/>
    <n v="75000"/>
    <s v="Yes"/>
    <s v="FD13FCSWHI010"/>
  </r>
  <r>
    <s v="FD"/>
    <s v="Ford"/>
    <s v="FCS"/>
    <s v="Focus"/>
    <s v="12"/>
    <n v="2"/>
    <n v="19341.7"/>
    <n v="9670.85"/>
    <s v="White"/>
    <x v="7"/>
    <n v="75000"/>
    <s v="Yes"/>
    <s v="FD12FCSWHI011"/>
  </r>
  <r>
    <s v="FD"/>
    <s v="Ford"/>
    <s v="FCS"/>
    <s v="Focus"/>
    <s v="13"/>
    <n v="1"/>
    <n v="22521.599999999999"/>
    <n v="22521.599999999999"/>
    <s v="Black"/>
    <x v="8"/>
    <n v="75000"/>
    <s v="Yes"/>
    <s v="FD13FCSBLA012"/>
  </r>
  <r>
    <s v="FD"/>
    <s v="Ford"/>
    <s v="FCS"/>
    <s v="Focus"/>
    <s v="13"/>
    <n v="1"/>
    <n v="13682.9"/>
    <n v="13682.9"/>
    <s v="Black"/>
    <x v="9"/>
    <n v="75000"/>
    <s v="Yes"/>
    <s v="FD13FCSBLA013"/>
  </r>
  <r>
    <s v="GM"/>
    <s v="General Motors"/>
    <s v="CMR"/>
    <s v="Camero"/>
    <s v="09"/>
    <n v="5"/>
    <n v="28464.799999999999"/>
    <n v="5692.96"/>
    <s v="White"/>
    <x v="10"/>
    <n v="100000"/>
    <s v="Yes"/>
    <s v="GM09CMRWHI014"/>
  </r>
  <r>
    <s v="GM"/>
    <s v="General Motors"/>
    <s v="CMR"/>
    <s v="Camero"/>
    <s v="12"/>
    <n v="2"/>
    <n v="19421.099999999999"/>
    <n v="9710.5499999999993"/>
    <s v="Black"/>
    <x v="11"/>
    <n v="100000"/>
    <s v="Yes"/>
    <s v="GM12CMRBLA015"/>
  </r>
  <r>
    <s v="GM"/>
    <s v="General Motors"/>
    <s v="CMR"/>
    <s v="Camero"/>
    <s v="14"/>
    <n v="1"/>
    <n v="14289.6"/>
    <n v="14289.6"/>
    <s v="White"/>
    <x v="12"/>
    <n v="100000"/>
    <s v="Yes"/>
    <s v="GM14CMRWHI016"/>
  </r>
  <r>
    <s v="GM"/>
    <s v="General Motors"/>
    <s v="SLV"/>
    <s v="Silverado"/>
    <s v="10"/>
    <n v="4"/>
    <n v="31144.400000000001"/>
    <n v="7786.1"/>
    <s v="Black"/>
    <x v="13"/>
    <n v="100000"/>
    <s v="Yes"/>
    <s v="GM10SLVBLA017"/>
  </r>
  <r>
    <s v="GM"/>
    <s v="General Motors"/>
    <s v="SLV"/>
    <s v="Silverado"/>
    <s v="98"/>
    <n v="2"/>
    <n v="83162.7"/>
    <n v="41581.35"/>
    <s v="Black"/>
    <x v="10"/>
    <n v="100000"/>
    <s v="Yes"/>
    <s v="GM98SLVBLA018"/>
  </r>
  <r>
    <s v="GM"/>
    <s v="General Motors"/>
    <s v="SLV"/>
    <s v="Silverado"/>
    <s v="00"/>
    <n v="14"/>
    <n v="80685.8"/>
    <n v="5763.2714285714292"/>
    <s v="Blue"/>
    <x v="8"/>
    <n v="100000"/>
    <s v="Yes"/>
    <s v="GM00SLVBLU019"/>
  </r>
  <r>
    <s v="TY"/>
    <s v="Toyota"/>
    <s v="CAM"/>
    <s v="Camrey"/>
    <s v="96"/>
    <n v="4"/>
    <n v="114660.6"/>
    <n v="28665.15"/>
    <s v="Green"/>
    <x v="14"/>
    <n v="100000"/>
    <s v="No"/>
    <s v="TY96CAMGRE020"/>
  </r>
  <r>
    <s v="TY"/>
    <s v="Toyota"/>
    <s v="CAM"/>
    <s v="Camrey"/>
    <s v="98"/>
    <n v="2"/>
    <n v="93382.6"/>
    <n v="46691.3"/>
    <s v="Black"/>
    <x v="15"/>
    <n v="100000"/>
    <s v="Yes"/>
    <s v="TY98CAMBLA021"/>
  </r>
  <r>
    <s v="TY"/>
    <s v="Toyota"/>
    <s v="CAM"/>
    <s v="Camrey"/>
    <s v="00"/>
    <n v="14"/>
    <n v="85928"/>
    <n v="6137.7142857142853"/>
    <s v="Green"/>
    <x v="4"/>
    <n v="100000"/>
    <s v="Yes"/>
    <s v="TY00CAMGRE022"/>
  </r>
  <r>
    <s v="TY"/>
    <s v="Toyota"/>
    <s v="CAM"/>
    <s v="Camrey"/>
    <s v="02"/>
    <n v="12"/>
    <n v="67829.100000000006"/>
    <n v="5652.4250000000002"/>
    <s v="Black"/>
    <x v="0"/>
    <n v="100000"/>
    <s v="Yes"/>
    <s v="TY02CAMBLA023"/>
  </r>
  <r>
    <s v="TY"/>
    <s v="Toyota"/>
    <s v="CAM"/>
    <s v="Camrey"/>
    <s v="09"/>
    <n v="5"/>
    <n v="48114.2"/>
    <n v="9622.84"/>
    <s v="White"/>
    <x v="5"/>
    <n v="100000"/>
    <s v="Yes"/>
    <s v="TY09CAMWHI024"/>
  </r>
  <r>
    <s v="TY"/>
    <s v="Toyota"/>
    <s v="COR"/>
    <s v="Corola"/>
    <s v="02"/>
    <n v="12"/>
    <n v="64467.4"/>
    <n v="5372.2833333333338"/>
    <s v="Red"/>
    <x v="16"/>
    <n v="100000"/>
    <s v="Yes"/>
    <s v="TY02CORRED025"/>
  </r>
  <r>
    <s v="TY"/>
    <s v="Toyota"/>
    <s v="COR"/>
    <s v="Corola"/>
    <s v="03"/>
    <n v="11"/>
    <n v="73444.399999999994"/>
    <n v="6676.7636363636357"/>
    <s v="Black"/>
    <x v="16"/>
    <n v="100000"/>
    <s v="Yes"/>
    <s v="TY03CORBLA026"/>
  </r>
  <r>
    <s v="TY"/>
    <s v="Toyota"/>
    <s v="COR"/>
    <s v="Corola"/>
    <s v="14"/>
    <n v="1"/>
    <n v="17556.3"/>
    <n v="17556.3"/>
    <s v="Blue"/>
    <x v="6"/>
    <n v="100000"/>
    <s v="Yes"/>
    <s v="TY14CORBLU027"/>
  </r>
  <r>
    <s v="TY"/>
    <s v="Toyota"/>
    <s v="COR"/>
    <s v="Corola"/>
    <s v="12"/>
    <n v="2"/>
    <n v="29601.9"/>
    <n v="14800.95"/>
    <s v="Black"/>
    <x v="10"/>
    <n v="100000"/>
    <s v="Yes"/>
    <s v="TY12CORBLA028"/>
  </r>
  <r>
    <s v="TY"/>
    <s v="Toyota"/>
    <s v="CAM"/>
    <s v="Camrey"/>
    <s v="12"/>
    <n v="2"/>
    <n v="22128.2"/>
    <n v="11064.1"/>
    <s v="Blue"/>
    <x v="14"/>
    <n v="100000"/>
    <s v="Yes"/>
    <s v="TY12CAMBLU029"/>
  </r>
  <r>
    <s v="HO"/>
    <s v="Honda"/>
    <s v="CIV"/>
    <s v="Civic"/>
    <s v="99"/>
    <n v="1"/>
    <n v="82374"/>
    <n v="82374"/>
    <s v="White"/>
    <x v="9"/>
    <n v="75000"/>
    <s v="No"/>
    <s v="HO99CIVWHI030"/>
  </r>
  <r>
    <s v="HO"/>
    <s v="Honda"/>
    <s v="CIV"/>
    <s v="Civic"/>
    <s v="01"/>
    <n v="13"/>
    <n v="69891.899999999994"/>
    <n v="5376.2999999999993"/>
    <s v="Blue"/>
    <x v="3"/>
    <n v="75000"/>
    <s v="Yes"/>
    <s v="HO01CIVBLU031"/>
  </r>
  <r>
    <s v="HO"/>
    <s v="Honda"/>
    <s v="CIV"/>
    <s v="Civic"/>
    <s v="10"/>
    <n v="4"/>
    <n v="22573"/>
    <n v="5643.25"/>
    <s v="Blue"/>
    <x v="12"/>
    <n v="75000"/>
    <s v="Yes"/>
    <s v="HO10CIVBLU032"/>
  </r>
  <r>
    <s v="HO"/>
    <s v="Honda"/>
    <s v="CIV"/>
    <s v="Civic"/>
    <s v="10"/>
    <n v="4"/>
    <n v="33477.199999999997"/>
    <n v="8369.2999999999993"/>
    <s v="Black"/>
    <x v="15"/>
    <n v="75000"/>
    <s v="Yes"/>
    <s v="HO10CIVBLA033"/>
  </r>
  <r>
    <s v="HO"/>
    <s v="Honda"/>
    <s v="CIV"/>
    <s v="Civic"/>
    <s v="11"/>
    <n v="3"/>
    <n v="30555.3"/>
    <n v="10185.1"/>
    <s v="Black"/>
    <x v="2"/>
    <n v="75000"/>
    <s v="Yes"/>
    <s v="HO11CIVBLA034"/>
  </r>
  <r>
    <s v="HO"/>
    <s v="Honda"/>
    <s v="CIV"/>
    <s v="Civic"/>
    <s v="12"/>
    <n v="2"/>
    <n v="24513.200000000001"/>
    <n v="12256.6"/>
    <s v="Black"/>
    <x v="13"/>
    <n v="75000"/>
    <s v="Yes"/>
    <s v="HO12CIVBLA035"/>
  </r>
  <r>
    <s v="HO"/>
    <s v="Honda"/>
    <s v="CIV"/>
    <s v="Civic"/>
    <s v="13"/>
    <n v="1"/>
    <n v="13867.6"/>
    <n v="13867.6"/>
    <s v="Black"/>
    <x v="14"/>
    <n v="75000"/>
    <s v="Yes"/>
    <s v="HO13CIVBLA036"/>
  </r>
  <r>
    <s v="HO"/>
    <s v="Honda"/>
    <s v="ODY"/>
    <s v="Odyssey"/>
    <s v="05"/>
    <n v="9"/>
    <n v="60389.5"/>
    <n v="6709.9444444444443"/>
    <s v="White"/>
    <x v="5"/>
    <n v="100000"/>
    <s v="Yes"/>
    <s v="HO05ODYWHI037"/>
  </r>
  <r>
    <s v="HO"/>
    <s v="Honda"/>
    <s v="ODY"/>
    <s v="Odyssey"/>
    <s v="07"/>
    <n v="7"/>
    <n v="50854.1"/>
    <n v="7264.8714285714286"/>
    <s v="Black"/>
    <x v="15"/>
    <n v="100000"/>
    <s v="Yes"/>
    <s v="HO07ODYBLA038"/>
  </r>
  <r>
    <s v="HO"/>
    <s v="Honda"/>
    <s v="ODY"/>
    <s v="Odyssey"/>
    <s v="08"/>
    <n v="6"/>
    <n v="42504.6"/>
    <n v="7084.0999999999995"/>
    <s v="White"/>
    <x v="9"/>
    <n v="100000"/>
    <s v="Yes"/>
    <s v="HO08ODYWHI039"/>
  </r>
  <r>
    <s v="HO"/>
    <s v="Honda"/>
    <s v="ODY"/>
    <s v="Odyssey"/>
    <s v="01"/>
    <n v="13"/>
    <n v="68658.899999999994"/>
    <n v="5281.4538461538459"/>
    <s v="Black"/>
    <x v="0"/>
    <n v="100000"/>
    <s v="Yes"/>
    <s v="HO01ODYBLA040"/>
  </r>
  <r>
    <s v="HO"/>
    <s v="Honda"/>
    <s v="ODY"/>
    <s v="Odyssey"/>
    <s v="14"/>
    <n v="0"/>
    <n v="3708.1"/>
    <n v="7416.2"/>
    <s v="Black"/>
    <x v="1"/>
    <n v="100000"/>
    <s v="Yes"/>
    <s v="HO14ODYBLA041"/>
  </r>
  <r>
    <s v="CR"/>
    <s v="Chrysler"/>
    <s v="PTC"/>
    <s v="PT Cruiser"/>
    <s v="04"/>
    <n v="10"/>
    <n v="64542"/>
    <n v="6454.2"/>
    <s v="Blue"/>
    <x v="0"/>
    <n v="75000"/>
    <s v="Yes"/>
    <s v="CR04PTCBLU042"/>
  </r>
  <r>
    <s v="CR"/>
    <s v="Chrysler"/>
    <s v="PTC"/>
    <s v="PT Cruiser"/>
    <s v="07"/>
    <n v="7"/>
    <n v="42074.2"/>
    <n v="6010.5999999999995"/>
    <s v="Green"/>
    <x v="16"/>
    <n v="75000"/>
    <s v="Yes"/>
    <s v="CR07PTCGRE043"/>
  </r>
  <r>
    <s v="CR"/>
    <s v="Chrysler"/>
    <s v="PTC"/>
    <s v="PT Cruiser"/>
    <s v="11"/>
    <n v="3"/>
    <n v="27394.2"/>
    <n v="9131.4"/>
    <s v="Black"/>
    <x v="8"/>
    <n v="75000"/>
    <s v="Yes"/>
    <s v="CR11PTCBLA044"/>
  </r>
  <r>
    <s v="CR"/>
    <s v="Chrysler"/>
    <s v="CAR"/>
    <s v="Caravan"/>
    <s v="99"/>
    <n v="1"/>
    <n v="79420.600000000006"/>
    <n v="79420.600000000006"/>
    <s v="Green"/>
    <x v="13"/>
    <n v="75000"/>
    <s v="No"/>
    <s v="CR99CARGRE045"/>
  </r>
  <r>
    <s v="CR"/>
    <s v="Chrysler"/>
    <s v="CAR"/>
    <s v="Caravan"/>
    <s v="00"/>
    <n v="14"/>
    <n v="77243.100000000006"/>
    <n v="5517.3642857142859"/>
    <s v="Black"/>
    <x v="3"/>
    <n v="75000"/>
    <s v="No"/>
    <s v="CR00CARBLA046"/>
  </r>
  <r>
    <s v="CR"/>
    <s v="Chrysler"/>
    <s v="CAR"/>
    <s v="Caravan"/>
    <s v="04"/>
    <n v="10"/>
    <n v="72527.199999999997"/>
    <n v="7252.7199999999993"/>
    <s v="White"/>
    <x v="11"/>
    <n v="75000"/>
    <s v="Yes"/>
    <s v="CR04CARWHI047"/>
  </r>
  <r>
    <s v="CR"/>
    <s v="Chrysler"/>
    <s v="CAR"/>
    <s v="Caravan"/>
    <s v="04"/>
    <n v="10"/>
    <n v="52699.4"/>
    <n v="5269.9400000000005"/>
    <s v="Red"/>
    <x v="11"/>
    <n v="75000"/>
    <s v="Yes"/>
    <s v="CR04CARRED048"/>
  </r>
  <r>
    <s v="HY"/>
    <s v="Hundai"/>
    <s v="ELA"/>
    <s v="Elantra"/>
    <s v="11"/>
    <n v="3"/>
    <n v="29102.3"/>
    <n v="9700.7666666666664"/>
    <s v="Black"/>
    <x v="12"/>
    <n v="100000"/>
    <s v="Yes"/>
    <s v="HY11ELABLA049"/>
  </r>
  <r>
    <s v="HY"/>
    <s v="Hundai"/>
    <s v="ELA"/>
    <s v="Elantra"/>
    <s v="12"/>
    <n v="2"/>
    <n v="22282"/>
    <n v="11141"/>
    <s v="Blue"/>
    <x v="1"/>
    <n v="100000"/>
    <s v="Yes"/>
    <s v="HY12ELABLU050"/>
  </r>
  <r>
    <s v="HY"/>
    <s v="Hundai"/>
    <s v="ELA"/>
    <s v="Elantra"/>
    <s v="13"/>
    <n v="1"/>
    <n v="20223.900000000001"/>
    <n v="20223.900000000001"/>
    <s v="Black"/>
    <x v="6"/>
    <n v="100000"/>
    <s v="Yes"/>
    <s v="HY13ELABLA051"/>
  </r>
  <r>
    <s v="HY"/>
    <s v="Hundai"/>
    <s v="ELA"/>
    <s v="Elantra"/>
    <s v="13"/>
    <n v="1"/>
    <n v="22188.5"/>
    <n v="22188.5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21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6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sqref="A1:K22"/>
    </sheetView>
  </sheetViews>
  <sheetFormatPr defaultRowHeight="14.4" x14ac:dyDescent="0.3"/>
  <cols>
    <col min="1" max="1" width="14.21875" customWidth="1"/>
    <col min="2" max="2" width="14.33203125" customWidth="1"/>
  </cols>
  <sheetData>
    <row r="3" spans="1:2" x14ac:dyDescent="0.3">
      <c r="A3" s="4" t="s">
        <v>122</v>
      </c>
      <c r="B3" t="s">
        <v>124</v>
      </c>
    </row>
    <row r="4" spans="1:2" x14ac:dyDescent="0.3">
      <c r="A4" s="5" t="s">
        <v>40</v>
      </c>
      <c r="B4" s="6">
        <v>144647.69999999998</v>
      </c>
    </row>
    <row r="5" spans="1:2" x14ac:dyDescent="0.3">
      <c r="A5" s="5" t="s">
        <v>49</v>
      </c>
      <c r="B5" s="6">
        <v>150656.40000000002</v>
      </c>
    </row>
    <row r="6" spans="1:2" x14ac:dyDescent="0.3">
      <c r="A6" s="5" t="s">
        <v>25</v>
      </c>
      <c r="B6" s="6">
        <v>154427.9</v>
      </c>
    </row>
    <row r="7" spans="1:2" x14ac:dyDescent="0.3">
      <c r="A7" s="5" t="s">
        <v>57</v>
      </c>
      <c r="B7" s="6">
        <v>179986</v>
      </c>
    </row>
    <row r="8" spans="1:2" x14ac:dyDescent="0.3">
      <c r="A8" s="5" t="s">
        <v>28</v>
      </c>
      <c r="B8" s="6">
        <v>143640.70000000001</v>
      </c>
    </row>
    <row r="9" spans="1:2" x14ac:dyDescent="0.3">
      <c r="A9" s="5" t="s">
        <v>44</v>
      </c>
      <c r="B9" s="6">
        <v>135078.20000000001</v>
      </c>
    </row>
    <row r="10" spans="1:2" x14ac:dyDescent="0.3">
      <c r="A10" s="5" t="s">
        <v>23</v>
      </c>
      <c r="B10" s="6">
        <v>184693.8</v>
      </c>
    </row>
    <row r="11" spans="1:2" x14ac:dyDescent="0.3">
      <c r="A11" s="5" t="s">
        <v>21</v>
      </c>
      <c r="B11" s="6">
        <v>127731.3</v>
      </c>
    </row>
    <row r="12" spans="1:2" x14ac:dyDescent="0.3">
      <c r="A12" s="5" t="s">
        <v>18</v>
      </c>
      <c r="B12" s="6">
        <v>70964.899999999994</v>
      </c>
    </row>
    <row r="13" spans="1:2" x14ac:dyDescent="0.3">
      <c r="A13" s="5" t="s">
        <v>31</v>
      </c>
      <c r="B13" s="6">
        <v>65315</v>
      </c>
    </row>
    <row r="14" spans="1:2" x14ac:dyDescent="0.3">
      <c r="A14" s="5" t="s">
        <v>37</v>
      </c>
      <c r="B14" s="6">
        <v>138561.5</v>
      </c>
    </row>
    <row r="15" spans="1:2" x14ac:dyDescent="0.3">
      <c r="A15" s="5" t="s">
        <v>38</v>
      </c>
      <c r="B15" s="6">
        <v>141229.4</v>
      </c>
    </row>
    <row r="16" spans="1:2" x14ac:dyDescent="0.3">
      <c r="A16" s="5" t="s">
        <v>15</v>
      </c>
      <c r="B16" s="6">
        <v>305432.40000000002</v>
      </c>
    </row>
    <row r="17" spans="1:2" x14ac:dyDescent="0.3">
      <c r="A17" s="5" t="s">
        <v>51</v>
      </c>
      <c r="B17" s="6">
        <v>177713.9</v>
      </c>
    </row>
    <row r="18" spans="1:2" x14ac:dyDescent="0.3">
      <c r="A18" s="5" t="s">
        <v>42</v>
      </c>
      <c r="B18" s="6">
        <v>65964.899999999994</v>
      </c>
    </row>
    <row r="19" spans="1:2" x14ac:dyDescent="0.3">
      <c r="A19" s="5" t="s">
        <v>35</v>
      </c>
      <c r="B19" s="6">
        <v>130601.59999999999</v>
      </c>
    </row>
    <row r="20" spans="1:2" x14ac:dyDescent="0.3">
      <c r="A20" s="5" t="s">
        <v>33</v>
      </c>
      <c r="B20" s="6">
        <v>19341.7</v>
      </c>
    </row>
    <row r="21" spans="1:2" x14ac:dyDescent="0.3">
      <c r="A21" s="5" t="s">
        <v>123</v>
      </c>
      <c r="B21" s="6">
        <v>2335987.2999999998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B38" zoomScale="130" zoomScaleNormal="130" workbookViewId="0">
      <selection activeCell="D1" sqref="A1:XFD1048576"/>
    </sheetView>
  </sheetViews>
  <sheetFormatPr defaultRowHeight="14.4" x14ac:dyDescent="0.3"/>
  <cols>
    <col min="1" max="1" width="13" bestFit="1" customWidth="1"/>
    <col min="3" max="3" width="6.44140625" bestFit="1" customWidth="1"/>
    <col min="4" max="4" width="14.109375" bestFit="1" customWidth="1"/>
    <col min="5" max="5" width="9.5546875" customWidth="1"/>
    <col min="6" max="6" width="11.77734375" customWidth="1"/>
    <col min="9" max="9" width="10.88671875" style="3" customWidth="1"/>
    <col min="14" max="14" width="19.21875" customWidth="1"/>
  </cols>
  <sheetData>
    <row r="1" spans="1:14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121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t="s">
        <v>13</v>
      </c>
      <c r="B2" t="str">
        <f>LEFT(A2,2)</f>
        <v>FD</v>
      </c>
      <c r="C2" t="str">
        <f>VLOOKUP(B2,C$56:D$61,2)</f>
        <v>Ford</v>
      </c>
      <c r="D2" t="str">
        <f>MID(A2,5,3)</f>
        <v>MTG</v>
      </c>
      <c r="E2" t="str">
        <f>VLOOKUP(D2,F$56:G$66,2)</f>
        <v>Mustang</v>
      </c>
      <c r="F2" t="str">
        <f>MID(A2,3,2)</f>
        <v>06</v>
      </c>
      <c r="G2">
        <f>IF(22-F2&lt;0,100-F2,14-F2)</f>
        <v>8</v>
      </c>
      <c r="H2">
        <v>40326.800000000003</v>
      </c>
      <c r="I2" s="3">
        <f>H2/G2</f>
        <v>5040.8500000000004</v>
      </c>
      <c r="J2" t="s">
        <v>14</v>
      </c>
      <c r="K2" t="s">
        <v>15</v>
      </c>
      <c r="L2">
        <v>50000</v>
      </c>
      <c r="M2" t="str">
        <f>IF(H2&lt;=L2,"Yes","No")</f>
        <v>Yes</v>
      </c>
      <c r="N2" t="str">
        <f>CONCATENATE(B2,F2,D2,UPPER(LEFT(J2,3)),RIGHT(A2,3))</f>
        <v>FD06MTGBLA001</v>
      </c>
    </row>
    <row r="3" spans="1:14" x14ac:dyDescent="0.3">
      <c r="A3" t="s">
        <v>16</v>
      </c>
      <c r="B3" t="str">
        <f>LEFT(A3,2)</f>
        <v>FD</v>
      </c>
      <c r="C3" t="str">
        <f>VLOOKUP(B3,C$56:D$61,2)</f>
        <v>Ford</v>
      </c>
      <c r="D3" t="str">
        <f>MID(A3,5,3)</f>
        <v>MTG</v>
      </c>
      <c r="E3" t="str">
        <f>VLOOKUP(D3,F$56:G$66,2)</f>
        <v>Mustang</v>
      </c>
      <c r="F3" t="str">
        <f>MID(A3,3,2)</f>
        <v>06</v>
      </c>
      <c r="G3">
        <f t="shared" ref="G3:G53" si="0">IF(22-F3&lt;0,100-F3,14-F3)</f>
        <v>8</v>
      </c>
      <c r="H3">
        <v>44974.8</v>
      </c>
      <c r="I3" s="3">
        <f t="shared" ref="I3:I53" si="1">H3/G3</f>
        <v>5621.85</v>
      </c>
      <c r="J3" t="s">
        <v>17</v>
      </c>
      <c r="K3" t="s">
        <v>18</v>
      </c>
      <c r="L3">
        <v>50000</v>
      </c>
      <c r="M3" t="str">
        <f t="shared" ref="M3:M53" si="2">IF(H3&lt;=L3,"Yes","No")</f>
        <v>Yes</v>
      </c>
      <c r="N3" t="str">
        <f t="shared" ref="N3:N53" si="3">CONCATENATE(B3,F3,D3,UPPER(LEFT(J3,3)),RIGHT(A3,3))</f>
        <v>FD06MTGWHI002</v>
      </c>
    </row>
    <row r="4" spans="1:14" x14ac:dyDescent="0.3">
      <c r="A4" t="s">
        <v>19</v>
      </c>
      <c r="B4" t="str">
        <f>LEFT(A4,2)</f>
        <v>FD</v>
      </c>
      <c r="C4" t="str">
        <f>VLOOKUP(B4,C$56:D$61,2)</f>
        <v>Ford</v>
      </c>
      <c r="D4" t="str">
        <f>MID(A4,5,3)</f>
        <v>MTG</v>
      </c>
      <c r="E4" t="str">
        <f>VLOOKUP(D4,F$56:G$66,2)</f>
        <v>Mustang</v>
      </c>
      <c r="F4" t="str">
        <f>MID(A4,3,2)</f>
        <v>08</v>
      </c>
      <c r="G4">
        <f t="shared" si="0"/>
        <v>6</v>
      </c>
      <c r="H4">
        <v>44946.5</v>
      </c>
      <c r="I4" s="3">
        <f t="shared" si="1"/>
        <v>7491.083333333333</v>
      </c>
      <c r="J4" t="s">
        <v>20</v>
      </c>
      <c r="K4" t="s">
        <v>21</v>
      </c>
      <c r="L4">
        <v>50000</v>
      </c>
      <c r="M4" t="str">
        <f t="shared" si="2"/>
        <v>Yes</v>
      </c>
      <c r="N4" t="str">
        <f t="shared" si="3"/>
        <v>FD08MTGGRE003</v>
      </c>
    </row>
    <row r="5" spans="1:14" x14ac:dyDescent="0.3">
      <c r="A5" t="s">
        <v>22</v>
      </c>
      <c r="B5" t="str">
        <f>LEFT(A5,2)</f>
        <v>FD</v>
      </c>
      <c r="C5" t="str">
        <f>VLOOKUP(B5,C$56:D$61,2)</f>
        <v>Ford</v>
      </c>
      <c r="D5" t="str">
        <f>MID(A5,5,3)</f>
        <v>MTG</v>
      </c>
      <c r="E5" t="str">
        <f>VLOOKUP(D5,F$56:G$66,2)</f>
        <v>Mustang</v>
      </c>
      <c r="F5" t="str">
        <f>MID(A5,3,2)</f>
        <v>08</v>
      </c>
      <c r="G5">
        <f t="shared" si="0"/>
        <v>6</v>
      </c>
      <c r="H5">
        <v>37558.800000000003</v>
      </c>
      <c r="I5" s="3">
        <f t="shared" si="1"/>
        <v>6259.8</v>
      </c>
      <c r="J5" t="s">
        <v>14</v>
      </c>
      <c r="K5" t="s">
        <v>23</v>
      </c>
      <c r="L5">
        <v>50000</v>
      </c>
      <c r="M5" t="str">
        <f t="shared" si="2"/>
        <v>Yes</v>
      </c>
      <c r="N5" t="str">
        <f t="shared" si="3"/>
        <v>FD08MTGBLA004</v>
      </c>
    </row>
    <row r="6" spans="1:14" x14ac:dyDescent="0.3">
      <c r="A6" t="s">
        <v>24</v>
      </c>
      <c r="B6" t="str">
        <f>LEFT(A6,2)</f>
        <v>FD</v>
      </c>
      <c r="C6" t="str">
        <f>VLOOKUP(B6,C$56:D$61,2)</f>
        <v>Ford</v>
      </c>
      <c r="D6" t="str">
        <f>MID(A6,5,3)</f>
        <v>MTG</v>
      </c>
      <c r="E6" t="str">
        <f>VLOOKUP(D6,F$56:G$66,2)</f>
        <v>Mustang</v>
      </c>
      <c r="F6" t="str">
        <f>MID(A6,3,2)</f>
        <v>08</v>
      </c>
      <c r="G6">
        <f t="shared" si="0"/>
        <v>6</v>
      </c>
      <c r="H6">
        <v>36438.5</v>
      </c>
      <c r="I6" s="3">
        <f t="shared" si="1"/>
        <v>6073.083333333333</v>
      </c>
      <c r="J6" t="s">
        <v>17</v>
      </c>
      <c r="K6" t="s">
        <v>15</v>
      </c>
      <c r="L6">
        <v>50000</v>
      </c>
      <c r="M6" t="str">
        <f t="shared" si="2"/>
        <v>Yes</v>
      </c>
      <c r="N6" t="str">
        <f t="shared" si="3"/>
        <v>FD08MTGWHI005</v>
      </c>
    </row>
    <row r="7" spans="1:14" x14ac:dyDescent="0.3">
      <c r="A7" t="s">
        <v>118</v>
      </c>
      <c r="B7" t="str">
        <f>LEFT(A7,2)</f>
        <v>FD</v>
      </c>
      <c r="C7" t="str">
        <f>VLOOKUP(B7,C$56:D$61,2)</f>
        <v>Ford</v>
      </c>
      <c r="D7" t="str">
        <f>MID(A7,5,3)</f>
        <v>FCS</v>
      </c>
      <c r="E7" t="str">
        <f>VLOOKUP(D7,F$56:G$66,2)</f>
        <v>Focus</v>
      </c>
      <c r="F7" t="str">
        <f>MID(A7,3,2)</f>
        <v>06</v>
      </c>
      <c r="G7">
        <f t="shared" si="0"/>
        <v>8</v>
      </c>
      <c r="H7">
        <v>46311.4</v>
      </c>
      <c r="I7" s="3">
        <f t="shared" si="1"/>
        <v>5788.9250000000002</v>
      </c>
      <c r="J7" t="s">
        <v>20</v>
      </c>
      <c r="K7" t="s">
        <v>25</v>
      </c>
      <c r="L7">
        <v>75000</v>
      </c>
      <c r="M7" t="str">
        <f t="shared" si="2"/>
        <v>Yes</v>
      </c>
      <c r="N7" t="str">
        <f t="shared" si="3"/>
        <v>FD06FCSGRE006</v>
      </c>
    </row>
    <row r="8" spans="1:14" x14ac:dyDescent="0.3">
      <c r="A8" t="s">
        <v>26</v>
      </c>
      <c r="B8" t="str">
        <f>LEFT(A8,2)</f>
        <v>FD</v>
      </c>
      <c r="C8" t="str">
        <f>VLOOKUP(B8,C$56:D$61,2)</f>
        <v>Ford</v>
      </c>
      <c r="D8" t="str">
        <f>MID(A8,5,3)</f>
        <v>FCS</v>
      </c>
      <c r="E8" t="str">
        <f>VLOOKUP(D8,F$56:G$66,2)</f>
        <v>Focus</v>
      </c>
      <c r="F8" t="str">
        <f>MID(A8,3,2)</f>
        <v>06</v>
      </c>
      <c r="G8">
        <f t="shared" si="0"/>
        <v>8</v>
      </c>
      <c r="H8">
        <v>52229.5</v>
      </c>
      <c r="I8" s="3">
        <f t="shared" si="1"/>
        <v>6528.6875</v>
      </c>
      <c r="J8" t="s">
        <v>20</v>
      </c>
      <c r="K8" t="s">
        <v>21</v>
      </c>
      <c r="L8">
        <v>75000</v>
      </c>
      <c r="M8" t="str">
        <f t="shared" si="2"/>
        <v>Yes</v>
      </c>
      <c r="N8" t="str">
        <f t="shared" si="3"/>
        <v>FD06FCSGRE007</v>
      </c>
    </row>
    <row r="9" spans="1:14" x14ac:dyDescent="0.3">
      <c r="A9" t="s">
        <v>27</v>
      </c>
      <c r="B9" t="str">
        <f>LEFT(A9,2)</f>
        <v>FD</v>
      </c>
      <c r="C9" t="str">
        <f>VLOOKUP(B9,C$56:D$61,2)</f>
        <v>Ford</v>
      </c>
      <c r="D9" t="str">
        <f>MID(A9,5,3)</f>
        <v>FCS</v>
      </c>
      <c r="E9" t="str">
        <f>VLOOKUP(D9,F$56:G$66,2)</f>
        <v>Focus</v>
      </c>
      <c r="F9" t="str">
        <f>MID(A9,3,2)</f>
        <v>09</v>
      </c>
      <c r="G9">
        <f t="shared" si="0"/>
        <v>5</v>
      </c>
      <c r="H9">
        <v>35137</v>
      </c>
      <c r="I9" s="3">
        <f t="shared" si="1"/>
        <v>7027.4</v>
      </c>
      <c r="J9" t="s">
        <v>14</v>
      </c>
      <c r="K9" t="s">
        <v>28</v>
      </c>
      <c r="L9">
        <v>75000</v>
      </c>
      <c r="M9" t="str">
        <f t="shared" si="2"/>
        <v>Yes</v>
      </c>
      <c r="N9" t="str">
        <f t="shared" si="3"/>
        <v>FD09FCSBLA008</v>
      </c>
    </row>
    <row r="10" spans="1:14" x14ac:dyDescent="0.3">
      <c r="A10" t="s">
        <v>29</v>
      </c>
      <c r="B10" t="str">
        <f>LEFT(A10,2)</f>
        <v>FD</v>
      </c>
      <c r="C10" t="str">
        <f>VLOOKUP(B10,C$56:D$61,2)</f>
        <v>Ford</v>
      </c>
      <c r="D10" t="str">
        <f>MID(A10,5,3)</f>
        <v>FCS</v>
      </c>
      <c r="E10" t="str">
        <f>VLOOKUP(D10,F$56:G$66,2)</f>
        <v>Focus</v>
      </c>
      <c r="F10" t="str">
        <f>MID(A10,3,2)</f>
        <v>13</v>
      </c>
      <c r="G10">
        <f t="shared" si="0"/>
        <v>1</v>
      </c>
      <c r="H10">
        <v>27637.1</v>
      </c>
      <c r="I10" s="3">
        <f t="shared" si="1"/>
        <v>27637.1</v>
      </c>
      <c r="J10" t="s">
        <v>14</v>
      </c>
      <c r="K10" t="s">
        <v>15</v>
      </c>
      <c r="L10">
        <v>75000</v>
      </c>
      <c r="M10" t="str">
        <f t="shared" si="2"/>
        <v>Yes</v>
      </c>
      <c r="N10" t="str">
        <f t="shared" si="3"/>
        <v>FD13FCSBLA009</v>
      </c>
    </row>
    <row r="11" spans="1:14" x14ac:dyDescent="0.3">
      <c r="A11" t="s">
        <v>30</v>
      </c>
      <c r="B11" t="str">
        <f>LEFT(A11,2)</f>
        <v>FD</v>
      </c>
      <c r="C11" t="str">
        <f>VLOOKUP(B11,C$56:D$61,2)</f>
        <v>Ford</v>
      </c>
      <c r="D11" t="str">
        <f>MID(A11,5,3)</f>
        <v>FCS</v>
      </c>
      <c r="E11" t="str">
        <f>VLOOKUP(D11,F$56:G$66,2)</f>
        <v>Focus</v>
      </c>
      <c r="F11" t="str">
        <f>MID(A11,3,2)</f>
        <v>13</v>
      </c>
      <c r="G11">
        <f t="shared" si="0"/>
        <v>1</v>
      </c>
      <c r="H11">
        <v>27534.799999999999</v>
      </c>
      <c r="I11" s="3">
        <f t="shared" si="1"/>
        <v>27534.799999999999</v>
      </c>
      <c r="J11" t="s">
        <v>17</v>
      </c>
      <c r="K11" t="s">
        <v>31</v>
      </c>
      <c r="L11">
        <v>75000</v>
      </c>
      <c r="M11" t="str">
        <f t="shared" si="2"/>
        <v>Yes</v>
      </c>
      <c r="N11" t="str">
        <f t="shared" si="3"/>
        <v>FD13FCSWHI010</v>
      </c>
    </row>
    <row r="12" spans="1:14" x14ac:dyDescent="0.3">
      <c r="A12" t="s">
        <v>32</v>
      </c>
      <c r="B12" t="str">
        <f>LEFT(A12,2)</f>
        <v>FD</v>
      </c>
      <c r="C12" t="str">
        <f>VLOOKUP(B12,C$56:D$61,2)</f>
        <v>Ford</v>
      </c>
      <c r="D12" t="str">
        <f>MID(A12,5,3)</f>
        <v>FCS</v>
      </c>
      <c r="E12" t="str">
        <f>VLOOKUP(D12,F$56:G$66,2)</f>
        <v>Focus</v>
      </c>
      <c r="F12" t="str">
        <f>MID(A12,3,2)</f>
        <v>12</v>
      </c>
      <c r="G12">
        <f t="shared" si="0"/>
        <v>2</v>
      </c>
      <c r="H12">
        <v>19341.7</v>
      </c>
      <c r="I12" s="3">
        <f t="shared" si="1"/>
        <v>9670.85</v>
      </c>
      <c r="J12" t="s">
        <v>17</v>
      </c>
      <c r="K12" t="s">
        <v>33</v>
      </c>
      <c r="L12">
        <v>75000</v>
      </c>
      <c r="M12" t="str">
        <f t="shared" si="2"/>
        <v>Yes</v>
      </c>
      <c r="N12" t="str">
        <f t="shared" si="3"/>
        <v>FD12FCSWHI011</v>
      </c>
    </row>
    <row r="13" spans="1:14" x14ac:dyDescent="0.3">
      <c r="A13" t="s">
        <v>34</v>
      </c>
      <c r="B13" t="str">
        <f>LEFT(A13,2)</f>
        <v>FD</v>
      </c>
      <c r="C13" t="str">
        <f>VLOOKUP(B13,C$56:D$61,2)</f>
        <v>Ford</v>
      </c>
      <c r="D13" t="str">
        <f>MID(A13,5,3)</f>
        <v>FCS</v>
      </c>
      <c r="E13" t="str">
        <f>VLOOKUP(D13,F$56:G$66,2)</f>
        <v>Focus</v>
      </c>
      <c r="F13" t="str">
        <f>MID(A13,3,2)</f>
        <v>13</v>
      </c>
      <c r="G13">
        <f t="shared" si="0"/>
        <v>1</v>
      </c>
      <c r="H13">
        <v>22521.599999999999</v>
      </c>
      <c r="I13" s="3">
        <f t="shared" si="1"/>
        <v>22521.599999999999</v>
      </c>
      <c r="J13" t="s">
        <v>14</v>
      </c>
      <c r="K13" t="s">
        <v>35</v>
      </c>
      <c r="L13">
        <v>75000</v>
      </c>
      <c r="M13" t="str">
        <f t="shared" si="2"/>
        <v>Yes</v>
      </c>
      <c r="N13" t="str">
        <f t="shared" si="3"/>
        <v>FD13FCSBLA012</v>
      </c>
    </row>
    <row r="14" spans="1:14" x14ac:dyDescent="0.3">
      <c r="A14" t="s">
        <v>36</v>
      </c>
      <c r="B14" t="str">
        <f>LEFT(A14,2)</f>
        <v>FD</v>
      </c>
      <c r="C14" t="str">
        <f>VLOOKUP(B14,C$56:D$61,2)</f>
        <v>Ford</v>
      </c>
      <c r="D14" t="str">
        <f>MID(A14,5,3)</f>
        <v>FCS</v>
      </c>
      <c r="E14" t="str">
        <f>VLOOKUP(D14,F$56:G$66,2)</f>
        <v>Focus</v>
      </c>
      <c r="F14" t="str">
        <f>MID(A14,3,2)</f>
        <v>13</v>
      </c>
      <c r="G14">
        <f t="shared" si="0"/>
        <v>1</v>
      </c>
      <c r="H14">
        <v>13682.9</v>
      </c>
      <c r="I14" s="3">
        <f t="shared" si="1"/>
        <v>13682.9</v>
      </c>
      <c r="J14" t="s">
        <v>14</v>
      </c>
      <c r="K14" t="s">
        <v>37</v>
      </c>
      <c r="L14">
        <v>75000</v>
      </c>
      <c r="M14" t="str">
        <f t="shared" si="2"/>
        <v>Yes</v>
      </c>
      <c r="N14" t="str">
        <f t="shared" si="3"/>
        <v>FD13FCSBLA013</v>
      </c>
    </row>
    <row r="15" spans="1:14" x14ac:dyDescent="0.3">
      <c r="A15" t="s">
        <v>119</v>
      </c>
      <c r="B15" t="str">
        <f>LEFT(A15,2)</f>
        <v>GM</v>
      </c>
      <c r="C15" t="str">
        <f>VLOOKUP(B15,C$56:D$61,2)</f>
        <v>General Motors</v>
      </c>
      <c r="D15" t="str">
        <f>MID(A15,5,3)</f>
        <v>CMR</v>
      </c>
      <c r="E15" t="str">
        <f>VLOOKUP(D15,F$56:G$66,2)</f>
        <v>Camero</v>
      </c>
      <c r="F15" t="str">
        <f>MID(A15,3,2)</f>
        <v>09</v>
      </c>
      <c r="G15">
        <f t="shared" si="0"/>
        <v>5</v>
      </c>
      <c r="H15">
        <v>28464.799999999999</v>
      </c>
      <c r="I15" s="3">
        <f t="shared" si="1"/>
        <v>5692.96</v>
      </c>
      <c r="J15" t="s">
        <v>17</v>
      </c>
      <c r="K15" t="s">
        <v>38</v>
      </c>
      <c r="L15">
        <v>100000</v>
      </c>
      <c r="M15" t="str">
        <f t="shared" si="2"/>
        <v>Yes</v>
      </c>
      <c r="N15" t="str">
        <f t="shared" si="3"/>
        <v>GM09CMRWHI014</v>
      </c>
    </row>
    <row r="16" spans="1:14" x14ac:dyDescent="0.3">
      <c r="A16" t="s">
        <v>39</v>
      </c>
      <c r="B16" t="str">
        <f>LEFT(A16,2)</f>
        <v>GM</v>
      </c>
      <c r="C16" t="str">
        <f>VLOOKUP(B16,C$56:D$61,2)</f>
        <v>General Motors</v>
      </c>
      <c r="D16" t="str">
        <f>MID(A16,5,3)</f>
        <v>CMR</v>
      </c>
      <c r="E16" t="str">
        <f>VLOOKUP(D16,F$56:G$66,2)</f>
        <v>Camero</v>
      </c>
      <c r="F16" t="str">
        <f>MID(A16,3,2)</f>
        <v>12</v>
      </c>
      <c r="G16">
        <f t="shared" si="0"/>
        <v>2</v>
      </c>
      <c r="H16">
        <v>19421.099999999999</v>
      </c>
      <c r="I16" s="3">
        <f t="shared" si="1"/>
        <v>9710.5499999999993</v>
      </c>
      <c r="J16" t="s">
        <v>14</v>
      </c>
      <c r="K16" t="s">
        <v>40</v>
      </c>
      <c r="L16">
        <v>100000</v>
      </c>
      <c r="M16" t="str">
        <f t="shared" si="2"/>
        <v>Yes</v>
      </c>
      <c r="N16" t="str">
        <f t="shared" si="3"/>
        <v>GM12CMRBLA015</v>
      </c>
    </row>
    <row r="17" spans="1:14" x14ac:dyDescent="0.3">
      <c r="A17" t="s">
        <v>41</v>
      </c>
      <c r="B17" t="str">
        <f>LEFT(A17,2)</f>
        <v>GM</v>
      </c>
      <c r="C17" t="str">
        <f>VLOOKUP(B17,C$56:D$61,2)</f>
        <v>General Motors</v>
      </c>
      <c r="D17" t="str">
        <f>MID(A17,5,3)</f>
        <v>CMR</v>
      </c>
      <c r="E17" t="str">
        <f>VLOOKUP(D17,F$56:G$66,2)</f>
        <v>Camero</v>
      </c>
      <c r="F17" t="str">
        <f>MID(A17,3,2)</f>
        <v>14</v>
      </c>
      <c r="G17">
        <v>1</v>
      </c>
      <c r="H17">
        <v>14289.6</v>
      </c>
      <c r="I17" s="3">
        <f t="shared" si="1"/>
        <v>14289.6</v>
      </c>
      <c r="J17" t="s">
        <v>17</v>
      </c>
      <c r="K17" t="s">
        <v>42</v>
      </c>
      <c r="L17">
        <v>100000</v>
      </c>
      <c r="M17" t="str">
        <f t="shared" si="2"/>
        <v>Yes</v>
      </c>
      <c r="N17" t="str">
        <f t="shared" si="3"/>
        <v>GM14CMRWHI016</v>
      </c>
    </row>
    <row r="18" spans="1:14" x14ac:dyDescent="0.3">
      <c r="A18" t="s">
        <v>43</v>
      </c>
      <c r="B18" t="str">
        <f>LEFT(A18,2)</f>
        <v>GM</v>
      </c>
      <c r="C18" t="str">
        <f>VLOOKUP(B18,C$56:D$61,2)</f>
        <v>General Motors</v>
      </c>
      <c r="D18" t="str">
        <f>MID(A18,5,3)</f>
        <v>SLV</v>
      </c>
      <c r="E18" t="str">
        <f>VLOOKUP(D18,F$56:G$66,2)</f>
        <v>Silverado</v>
      </c>
      <c r="F18" t="str">
        <f>MID(A18,3,2)</f>
        <v>10</v>
      </c>
      <c r="G18">
        <f t="shared" si="0"/>
        <v>4</v>
      </c>
      <c r="H18">
        <v>31144.400000000001</v>
      </c>
      <c r="I18" s="3">
        <f t="shared" si="1"/>
        <v>7786.1</v>
      </c>
      <c r="J18" t="s">
        <v>14</v>
      </c>
      <c r="K18" t="s">
        <v>44</v>
      </c>
      <c r="L18">
        <v>100000</v>
      </c>
      <c r="M18" t="str">
        <f t="shared" si="2"/>
        <v>Yes</v>
      </c>
      <c r="N18" t="str">
        <f t="shared" si="3"/>
        <v>GM10SLVBLA017</v>
      </c>
    </row>
    <row r="19" spans="1:14" x14ac:dyDescent="0.3">
      <c r="A19" t="s">
        <v>45</v>
      </c>
      <c r="B19" t="str">
        <f>LEFT(A19,2)</f>
        <v>GM</v>
      </c>
      <c r="C19" t="str">
        <f>VLOOKUP(B19,C$56:D$61,2)</f>
        <v>General Motors</v>
      </c>
      <c r="D19" t="str">
        <f>MID(A19,5,3)</f>
        <v>SLV</v>
      </c>
      <c r="E19" t="str">
        <f>VLOOKUP(D19,F$56:G$66,2)</f>
        <v>Silverado</v>
      </c>
      <c r="F19" t="str">
        <f>MID(A19,3,2)</f>
        <v>98</v>
      </c>
      <c r="G19">
        <f t="shared" si="0"/>
        <v>2</v>
      </c>
      <c r="H19">
        <v>83162.7</v>
      </c>
      <c r="I19" s="3">
        <f t="shared" si="1"/>
        <v>41581.35</v>
      </c>
      <c r="J19" t="s">
        <v>14</v>
      </c>
      <c r="K19" t="s">
        <v>38</v>
      </c>
      <c r="L19">
        <v>100000</v>
      </c>
      <c r="M19" t="str">
        <f t="shared" si="2"/>
        <v>Yes</v>
      </c>
      <c r="N19" t="str">
        <f t="shared" si="3"/>
        <v>GM98SLVBLA018</v>
      </c>
    </row>
    <row r="20" spans="1:14" x14ac:dyDescent="0.3">
      <c r="A20" t="s">
        <v>46</v>
      </c>
      <c r="B20" t="str">
        <f>LEFT(A20,2)</f>
        <v>GM</v>
      </c>
      <c r="C20" t="str">
        <f>VLOOKUP(B20,C$56:D$61,2)</f>
        <v>General Motors</v>
      </c>
      <c r="D20" t="str">
        <f>MID(A20,5,3)</f>
        <v>SLV</v>
      </c>
      <c r="E20" t="str">
        <f>VLOOKUP(D20,F$56:G$66,2)</f>
        <v>Silverado</v>
      </c>
      <c r="F20" t="str">
        <f>MID(A20,3,2)</f>
        <v>00</v>
      </c>
      <c r="G20">
        <f t="shared" si="0"/>
        <v>14</v>
      </c>
      <c r="H20">
        <v>80685.8</v>
      </c>
      <c r="I20" s="3">
        <f t="shared" si="1"/>
        <v>5763.2714285714292</v>
      </c>
      <c r="J20" t="s">
        <v>47</v>
      </c>
      <c r="K20" t="s">
        <v>35</v>
      </c>
      <c r="L20">
        <v>100000</v>
      </c>
      <c r="M20" t="str">
        <f t="shared" si="2"/>
        <v>Yes</v>
      </c>
      <c r="N20" t="str">
        <f t="shared" si="3"/>
        <v>GM00SLVBLU019</v>
      </c>
    </row>
    <row r="21" spans="1:14" x14ac:dyDescent="0.3">
      <c r="A21" t="s">
        <v>48</v>
      </c>
      <c r="B21" t="str">
        <f>LEFT(A21,2)</f>
        <v>TY</v>
      </c>
      <c r="C21" t="str">
        <f>VLOOKUP(B21,C$56:D$61,2)</f>
        <v>Toyota</v>
      </c>
      <c r="D21" t="str">
        <f>MID(A21,5,3)</f>
        <v>CAM</v>
      </c>
      <c r="E21" t="str">
        <f>VLOOKUP(D21,F$56:G$66,2)</f>
        <v>Camrey</v>
      </c>
      <c r="F21" t="str">
        <f>MID(A21,3,2)</f>
        <v>96</v>
      </c>
      <c r="G21">
        <f t="shared" si="0"/>
        <v>4</v>
      </c>
      <c r="H21">
        <v>114660.6</v>
      </c>
      <c r="I21" s="3">
        <f t="shared" si="1"/>
        <v>28665.15</v>
      </c>
      <c r="J21" t="s">
        <v>20</v>
      </c>
      <c r="K21" t="s">
        <v>49</v>
      </c>
      <c r="L21">
        <v>100000</v>
      </c>
      <c r="M21" t="str">
        <f t="shared" si="2"/>
        <v>No</v>
      </c>
      <c r="N21" t="str">
        <f t="shared" si="3"/>
        <v>TY96CAMGRE020</v>
      </c>
    </row>
    <row r="22" spans="1:14" x14ac:dyDescent="0.3">
      <c r="A22" t="s">
        <v>50</v>
      </c>
      <c r="B22" t="str">
        <f>LEFT(A22,2)</f>
        <v>TY</v>
      </c>
      <c r="C22" t="str">
        <f>VLOOKUP(B22,C$56:D$61,2)</f>
        <v>Toyota</v>
      </c>
      <c r="D22" t="str">
        <f>MID(A22,5,3)</f>
        <v>CAM</v>
      </c>
      <c r="E22" t="str">
        <f>VLOOKUP(D22,F$56:G$66,2)</f>
        <v>Camrey</v>
      </c>
      <c r="F22" t="str">
        <f>MID(A22,3,2)</f>
        <v>98</v>
      </c>
      <c r="G22">
        <f t="shared" si="0"/>
        <v>2</v>
      </c>
      <c r="H22">
        <v>93382.6</v>
      </c>
      <c r="I22" s="3">
        <f t="shared" si="1"/>
        <v>46691.3</v>
      </c>
      <c r="J22" t="s">
        <v>14</v>
      </c>
      <c r="K22" t="s">
        <v>51</v>
      </c>
      <c r="L22">
        <v>100000</v>
      </c>
      <c r="M22" t="str">
        <f t="shared" si="2"/>
        <v>Yes</v>
      </c>
      <c r="N22" t="str">
        <f t="shared" si="3"/>
        <v>TY98CAMBLA021</v>
      </c>
    </row>
    <row r="23" spans="1:14" x14ac:dyDescent="0.3">
      <c r="A23" t="s">
        <v>52</v>
      </c>
      <c r="B23" t="str">
        <f>LEFT(A23,2)</f>
        <v>TY</v>
      </c>
      <c r="C23" t="str">
        <f>VLOOKUP(B23,C$56:D$61,2)</f>
        <v>Toyota</v>
      </c>
      <c r="D23" t="str">
        <f>MID(A23,5,3)</f>
        <v>CAM</v>
      </c>
      <c r="E23" t="str">
        <f>VLOOKUP(D23,F$56:G$66,2)</f>
        <v>Camrey</v>
      </c>
      <c r="F23" t="str">
        <f>MID(A23,3,2)</f>
        <v>00</v>
      </c>
      <c r="G23">
        <f t="shared" si="0"/>
        <v>14</v>
      </c>
      <c r="H23">
        <v>85928</v>
      </c>
      <c r="I23" s="3">
        <f t="shared" si="1"/>
        <v>6137.7142857142853</v>
      </c>
      <c r="J23" t="s">
        <v>20</v>
      </c>
      <c r="K23" t="s">
        <v>25</v>
      </c>
      <c r="L23">
        <v>100000</v>
      </c>
      <c r="M23" t="str">
        <f t="shared" si="2"/>
        <v>Yes</v>
      </c>
      <c r="N23" t="str">
        <f t="shared" si="3"/>
        <v>TY00CAMGRE022</v>
      </c>
    </row>
    <row r="24" spans="1:14" x14ac:dyDescent="0.3">
      <c r="A24" t="s">
        <v>53</v>
      </c>
      <c r="B24" t="str">
        <f>LEFT(A24,2)</f>
        <v>TY</v>
      </c>
      <c r="C24" t="str">
        <f>VLOOKUP(B24,C$56:D$61,2)</f>
        <v>Toyota</v>
      </c>
      <c r="D24" t="str">
        <f>MID(A24,5,3)</f>
        <v>CAM</v>
      </c>
      <c r="E24" t="str">
        <f>VLOOKUP(D24,F$56:G$66,2)</f>
        <v>Camrey</v>
      </c>
      <c r="F24" t="str">
        <f>MID(A24,3,2)</f>
        <v>02</v>
      </c>
      <c r="G24">
        <f t="shared" si="0"/>
        <v>12</v>
      </c>
      <c r="H24">
        <v>67829.100000000006</v>
      </c>
      <c r="I24" s="3">
        <f t="shared" si="1"/>
        <v>5652.4250000000002</v>
      </c>
      <c r="J24" t="s">
        <v>14</v>
      </c>
      <c r="K24" t="s">
        <v>15</v>
      </c>
      <c r="L24">
        <v>100000</v>
      </c>
      <c r="M24" t="str">
        <f t="shared" si="2"/>
        <v>Yes</v>
      </c>
      <c r="N24" t="str">
        <f t="shared" si="3"/>
        <v>TY02CAMBLA023</v>
      </c>
    </row>
    <row r="25" spans="1:14" x14ac:dyDescent="0.3">
      <c r="A25" t="s">
        <v>54</v>
      </c>
      <c r="B25" t="str">
        <f>LEFT(A25,2)</f>
        <v>TY</v>
      </c>
      <c r="C25" t="str">
        <f>VLOOKUP(B25,C$56:D$61,2)</f>
        <v>Toyota</v>
      </c>
      <c r="D25" t="str">
        <f>MID(A25,5,3)</f>
        <v>CAM</v>
      </c>
      <c r="E25" t="str">
        <f>VLOOKUP(D25,F$56:G$66,2)</f>
        <v>Camrey</v>
      </c>
      <c r="F25" t="str">
        <f>MID(A25,3,2)</f>
        <v>09</v>
      </c>
      <c r="G25">
        <f t="shared" si="0"/>
        <v>5</v>
      </c>
      <c r="H25">
        <v>48114.2</v>
      </c>
      <c r="I25" s="3">
        <f t="shared" si="1"/>
        <v>9622.84</v>
      </c>
      <c r="J25" t="s">
        <v>17</v>
      </c>
      <c r="K25" t="s">
        <v>28</v>
      </c>
      <c r="L25">
        <v>100000</v>
      </c>
      <c r="M25" t="str">
        <f t="shared" si="2"/>
        <v>Yes</v>
      </c>
      <c r="N25" t="str">
        <f t="shared" si="3"/>
        <v>TY09CAMWHI024</v>
      </c>
    </row>
    <row r="26" spans="1:14" x14ac:dyDescent="0.3">
      <c r="A26" t="s">
        <v>55</v>
      </c>
      <c r="B26" t="str">
        <f>LEFT(A26,2)</f>
        <v>TY</v>
      </c>
      <c r="C26" t="str">
        <f>VLOOKUP(B26,C$56:D$61,2)</f>
        <v>Toyota</v>
      </c>
      <c r="D26" t="str">
        <f>MID(A26,5,3)</f>
        <v>COR</v>
      </c>
      <c r="E26" t="str">
        <f>VLOOKUP(D26,F$56:G$66,2)</f>
        <v>Corola</v>
      </c>
      <c r="F26" t="str">
        <f>MID(A26,3,2)</f>
        <v>02</v>
      </c>
      <c r="G26">
        <f t="shared" si="0"/>
        <v>12</v>
      </c>
      <c r="H26">
        <v>64467.4</v>
      </c>
      <c r="I26" s="3">
        <f t="shared" si="1"/>
        <v>5372.2833333333338</v>
      </c>
      <c r="J26" t="s">
        <v>56</v>
      </c>
      <c r="K26" t="s">
        <v>57</v>
      </c>
      <c r="L26">
        <v>100000</v>
      </c>
      <c r="M26" t="str">
        <f t="shared" si="2"/>
        <v>Yes</v>
      </c>
      <c r="N26" t="str">
        <f t="shared" si="3"/>
        <v>TY02CORRED025</v>
      </c>
    </row>
    <row r="27" spans="1:14" x14ac:dyDescent="0.3">
      <c r="A27" t="s">
        <v>58</v>
      </c>
      <c r="B27" t="str">
        <f>LEFT(A27,2)</f>
        <v>TY</v>
      </c>
      <c r="C27" t="str">
        <f>VLOOKUP(B27,C$56:D$61,2)</f>
        <v>Toyota</v>
      </c>
      <c r="D27" t="str">
        <f>MID(A27,5,3)</f>
        <v>COR</v>
      </c>
      <c r="E27" t="str">
        <f>VLOOKUP(D27,F$56:G$66,2)</f>
        <v>Corola</v>
      </c>
      <c r="F27" t="str">
        <f>MID(A27,3,2)</f>
        <v>03</v>
      </c>
      <c r="G27">
        <f t="shared" si="0"/>
        <v>11</v>
      </c>
      <c r="H27">
        <v>73444.399999999994</v>
      </c>
      <c r="I27" s="3">
        <f t="shared" si="1"/>
        <v>6676.7636363636357</v>
      </c>
      <c r="J27" t="s">
        <v>14</v>
      </c>
      <c r="K27" t="s">
        <v>57</v>
      </c>
      <c r="L27">
        <v>100000</v>
      </c>
      <c r="M27" t="str">
        <f t="shared" si="2"/>
        <v>Yes</v>
      </c>
      <c r="N27" t="str">
        <f t="shared" si="3"/>
        <v>TY03CORBLA026</v>
      </c>
    </row>
    <row r="28" spans="1:14" x14ac:dyDescent="0.3">
      <c r="A28" t="s">
        <v>59</v>
      </c>
      <c r="B28" t="str">
        <f>LEFT(A28,2)</f>
        <v>TY</v>
      </c>
      <c r="C28" t="str">
        <f>VLOOKUP(B28,C$56:D$61,2)</f>
        <v>Toyota</v>
      </c>
      <c r="D28" t="str">
        <f>MID(A28,5,3)</f>
        <v>COR</v>
      </c>
      <c r="E28" t="str">
        <f>VLOOKUP(D28,F$56:G$66,2)</f>
        <v>Corola</v>
      </c>
      <c r="F28" t="str">
        <f>MID(A28,3,2)</f>
        <v>14</v>
      </c>
      <c r="G28">
        <f>IF(22-F28&lt;0,100-F28,14-F28)+1</f>
        <v>1</v>
      </c>
      <c r="H28">
        <v>17556.3</v>
      </c>
      <c r="I28" s="3">
        <f t="shared" si="1"/>
        <v>17556.3</v>
      </c>
      <c r="J28" t="s">
        <v>47</v>
      </c>
      <c r="K28" t="s">
        <v>31</v>
      </c>
      <c r="L28">
        <v>100000</v>
      </c>
      <c r="M28" t="str">
        <f t="shared" si="2"/>
        <v>Yes</v>
      </c>
      <c r="N28" t="str">
        <f t="shared" si="3"/>
        <v>TY14CORBLU027</v>
      </c>
    </row>
    <row r="29" spans="1:14" x14ac:dyDescent="0.3">
      <c r="A29" t="s">
        <v>60</v>
      </c>
      <c r="B29" t="str">
        <f>LEFT(A29,2)</f>
        <v>TY</v>
      </c>
      <c r="C29" t="str">
        <f>VLOOKUP(B29,C$56:D$61,2)</f>
        <v>Toyota</v>
      </c>
      <c r="D29" t="str">
        <f>MID(A29,5,3)</f>
        <v>COR</v>
      </c>
      <c r="E29" t="str">
        <f>VLOOKUP(D29,F$56:G$66,2)</f>
        <v>Corola</v>
      </c>
      <c r="F29" t="str">
        <f>MID(A29,3,2)</f>
        <v>12</v>
      </c>
      <c r="G29">
        <f t="shared" si="0"/>
        <v>2</v>
      </c>
      <c r="H29">
        <v>29601.9</v>
      </c>
      <c r="I29" s="3">
        <f t="shared" si="1"/>
        <v>14800.95</v>
      </c>
      <c r="J29" t="s">
        <v>14</v>
      </c>
      <c r="K29" t="s">
        <v>38</v>
      </c>
      <c r="L29">
        <v>100000</v>
      </c>
      <c r="M29" t="str">
        <f t="shared" si="2"/>
        <v>Yes</v>
      </c>
      <c r="N29" t="str">
        <f t="shared" si="3"/>
        <v>TY12CORBLA028</v>
      </c>
    </row>
    <row r="30" spans="1:14" x14ac:dyDescent="0.3">
      <c r="A30" t="s">
        <v>61</v>
      </c>
      <c r="B30" t="str">
        <f>LEFT(A30,2)</f>
        <v>TY</v>
      </c>
      <c r="C30" t="str">
        <f>VLOOKUP(B30,C$56:D$61,2)</f>
        <v>Toyota</v>
      </c>
      <c r="D30" t="str">
        <f>MID(A30,5,3)</f>
        <v>CAM</v>
      </c>
      <c r="E30" t="str">
        <f>VLOOKUP(D30,F$56:G$66,2)</f>
        <v>Camrey</v>
      </c>
      <c r="F30" t="str">
        <f>MID(A30,3,2)</f>
        <v>12</v>
      </c>
      <c r="G30">
        <f t="shared" si="0"/>
        <v>2</v>
      </c>
      <c r="H30">
        <v>22128.2</v>
      </c>
      <c r="I30" s="3">
        <f t="shared" si="1"/>
        <v>11064.1</v>
      </c>
      <c r="J30" t="s">
        <v>47</v>
      </c>
      <c r="K30" t="s">
        <v>49</v>
      </c>
      <c r="L30">
        <v>100000</v>
      </c>
      <c r="M30" t="str">
        <f t="shared" si="2"/>
        <v>Yes</v>
      </c>
      <c r="N30" t="str">
        <f t="shared" si="3"/>
        <v>TY12CAMBLU029</v>
      </c>
    </row>
    <row r="31" spans="1:14" x14ac:dyDescent="0.3">
      <c r="A31" t="s">
        <v>62</v>
      </c>
      <c r="B31" t="str">
        <f>LEFT(A31,2)</f>
        <v>HO</v>
      </c>
      <c r="C31" t="str">
        <f>VLOOKUP(B31,C$56:D$61,2)</f>
        <v>Honda</v>
      </c>
      <c r="D31" t="str">
        <f>MID(A31,5,3)</f>
        <v>CIV</v>
      </c>
      <c r="E31" t="str">
        <f>VLOOKUP(D31,F$56:G$66,2)</f>
        <v>Civic</v>
      </c>
      <c r="F31" t="str">
        <f>MID(A31,3,2)</f>
        <v>99</v>
      </c>
      <c r="G31">
        <f t="shared" si="0"/>
        <v>1</v>
      </c>
      <c r="H31">
        <v>82374</v>
      </c>
      <c r="I31" s="3">
        <f t="shared" si="1"/>
        <v>82374</v>
      </c>
      <c r="J31" t="s">
        <v>17</v>
      </c>
      <c r="K31" t="s">
        <v>37</v>
      </c>
      <c r="L31">
        <v>75000</v>
      </c>
      <c r="M31" t="str">
        <f t="shared" si="2"/>
        <v>No</v>
      </c>
      <c r="N31" t="str">
        <f t="shared" si="3"/>
        <v>HO99CIVWHI030</v>
      </c>
    </row>
    <row r="32" spans="1:14" x14ac:dyDescent="0.3">
      <c r="A32" t="s">
        <v>63</v>
      </c>
      <c r="B32" t="str">
        <f>LEFT(A32,2)</f>
        <v>HO</v>
      </c>
      <c r="C32" t="str">
        <f>VLOOKUP(B32,C$56:D$61,2)</f>
        <v>Honda</v>
      </c>
      <c r="D32" t="str">
        <f>MID(A32,5,3)</f>
        <v>CIV</v>
      </c>
      <c r="E32" t="str">
        <f>VLOOKUP(D32,F$56:G$66,2)</f>
        <v>Civic</v>
      </c>
      <c r="F32" t="str">
        <f>MID(A32,3,2)</f>
        <v>01</v>
      </c>
      <c r="G32">
        <f t="shared" si="0"/>
        <v>13</v>
      </c>
      <c r="H32">
        <v>69891.899999999994</v>
      </c>
      <c r="I32" s="3">
        <f t="shared" si="1"/>
        <v>5376.2999999999993</v>
      </c>
      <c r="J32" t="s">
        <v>47</v>
      </c>
      <c r="K32" t="s">
        <v>23</v>
      </c>
      <c r="L32">
        <v>75000</v>
      </c>
      <c r="M32" t="str">
        <f t="shared" si="2"/>
        <v>Yes</v>
      </c>
      <c r="N32" t="str">
        <f t="shared" si="3"/>
        <v>HO01CIVBLU031</v>
      </c>
    </row>
    <row r="33" spans="1:14" x14ac:dyDescent="0.3">
      <c r="A33" t="s">
        <v>64</v>
      </c>
      <c r="B33" t="str">
        <f>LEFT(A33,2)</f>
        <v>HO</v>
      </c>
      <c r="C33" t="str">
        <f>VLOOKUP(B33,C$56:D$61,2)</f>
        <v>Honda</v>
      </c>
      <c r="D33" t="str">
        <f>MID(A33,5,3)</f>
        <v>CIV</v>
      </c>
      <c r="E33" t="str">
        <f>VLOOKUP(D33,F$56:G$66,2)</f>
        <v>Civic</v>
      </c>
      <c r="F33" t="str">
        <f>MID(A33,3,2)</f>
        <v>10</v>
      </c>
      <c r="G33">
        <f t="shared" si="0"/>
        <v>4</v>
      </c>
      <c r="H33">
        <v>22573</v>
      </c>
      <c r="I33" s="3">
        <f t="shared" si="1"/>
        <v>5643.25</v>
      </c>
      <c r="J33" t="s">
        <v>47</v>
      </c>
      <c r="K33" t="s">
        <v>42</v>
      </c>
      <c r="L33">
        <v>75000</v>
      </c>
      <c r="M33" t="str">
        <f t="shared" si="2"/>
        <v>Yes</v>
      </c>
      <c r="N33" t="str">
        <f t="shared" si="3"/>
        <v>HO10CIVBLU032</v>
      </c>
    </row>
    <row r="34" spans="1:14" x14ac:dyDescent="0.3">
      <c r="A34" t="s">
        <v>65</v>
      </c>
      <c r="B34" t="str">
        <f>LEFT(A34,2)</f>
        <v>HO</v>
      </c>
      <c r="C34" t="str">
        <f>VLOOKUP(B34,C$56:D$61,2)</f>
        <v>Honda</v>
      </c>
      <c r="D34" t="str">
        <f>MID(A34,5,3)</f>
        <v>CIV</v>
      </c>
      <c r="E34" t="str">
        <f>VLOOKUP(D34,F$56:G$66,2)</f>
        <v>Civic</v>
      </c>
      <c r="F34" t="str">
        <f>MID(A34,3,2)</f>
        <v>10</v>
      </c>
      <c r="G34">
        <f t="shared" si="0"/>
        <v>4</v>
      </c>
      <c r="H34">
        <v>33477.199999999997</v>
      </c>
      <c r="I34" s="3">
        <f t="shared" si="1"/>
        <v>8369.2999999999993</v>
      </c>
      <c r="J34" t="s">
        <v>14</v>
      </c>
      <c r="K34" t="s">
        <v>51</v>
      </c>
      <c r="L34">
        <v>75000</v>
      </c>
      <c r="M34" t="str">
        <f t="shared" si="2"/>
        <v>Yes</v>
      </c>
      <c r="N34" t="str">
        <f t="shared" si="3"/>
        <v>HO10CIVBLA033</v>
      </c>
    </row>
    <row r="35" spans="1:14" x14ac:dyDescent="0.3">
      <c r="A35" t="s">
        <v>66</v>
      </c>
      <c r="B35" t="str">
        <f>LEFT(A35,2)</f>
        <v>HO</v>
      </c>
      <c r="C35" t="str">
        <f>VLOOKUP(B35,C$56:D$61,2)</f>
        <v>Honda</v>
      </c>
      <c r="D35" t="str">
        <f>MID(A35,5,3)</f>
        <v>CIV</v>
      </c>
      <c r="E35" t="str">
        <f>VLOOKUP(D35,F$56:G$66,2)</f>
        <v>Civic</v>
      </c>
      <c r="F35" t="str">
        <f>MID(A35,3,2)</f>
        <v>11</v>
      </c>
      <c r="G35">
        <f t="shared" si="0"/>
        <v>3</v>
      </c>
      <c r="H35">
        <v>30555.3</v>
      </c>
      <c r="I35" s="3">
        <f t="shared" si="1"/>
        <v>10185.1</v>
      </c>
      <c r="J35" t="s">
        <v>14</v>
      </c>
      <c r="K35" t="s">
        <v>21</v>
      </c>
      <c r="L35">
        <v>75000</v>
      </c>
      <c r="M35" t="str">
        <f t="shared" si="2"/>
        <v>Yes</v>
      </c>
      <c r="N35" t="str">
        <f t="shared" si="3"/>
        <v>HO11CIVBLA034</v>
      </c>
    </row>
    <row r="36" spans="1:14" x14ac:dyDescent="0.3">
      <c r="A36" t="s">
        <v>67</v>
      </c>
      <c r="B36" t="str">
        <f>LEFT(A36,2)</f>
        <v>HO</v>
      </c>
      <c r="C36" t="str">
        <f>VLOOKUP(B36,C$56:D$61,2)</f>
        <v>Honda</v>
      </c>
      <c r="D36" t="str">
        <f>MID(A36,5,3)</f>
        <v>CIV</v>
      </c>
      <c r="E36" t="str">
        <f>VLOOKUP(D36,F$56:G$66,2)</f>
        <v>Civic</v>
      </c>
      <c r="F36" t="str">
        <f>MID(A36,3,2)</f>
        <v>12</v>
      </c>
      <c r="G36">
        <f t="shared" si="0"/>
        <v>2</v>
      </c>
      <c r="H36">
        <v>24513.200000000001</v>
      </c>
      <c r="I36" s="3">
        <f t="shared" si="1"/>
        <v>12256.6</v>
      </c>
      <c r="J36" t="s">
        <v>14</v>
      </c>
      <c r="K36" t="s">
        <v>44</v>
      </c>
      <c r="L36">
        <v>75000</v>
      </c>
      <c r="M36" t="str">
        <f t="shared" si="2"/>
        <v>Yes</v>
      </c>
      <c r="N36" t="str">
        <f t="shared" si="3"/>
        <v>HO12CIVBLA035</v>
      </c>
    </row>
    <row r="37" spans="1:14" x14ac:dyDescent="0.3">
      <c r="A37" t="s">
        <v>68</v>
      </c>
      <c r="B37" t="str">
        <f>LEFT(A37,2)</f>
        <v>HO</v>
      </c>
      <c r="C37" t="str">
        <f>VLOOKUP(B37,C$56:D$61,2)</f>
        <v>Honda</v>
      </c>
      <c r="D37" t="str">
        <f>MID(A37,5,3)</f>
        <v>CIV</v>
      </c>
      <c r="E37" t="str">
        <f>VLOOKUP(D37,F$56:G$66,2)</f>
        <v>Civic</v>
      </c>
      <c r="F37" t="str">
        <f>MID(A37,3,2)</f>
        <v>13</v>
      </c>
      <c r="G37">
        <f t="shared" si="0"/>
        <v>1</v>
      </c>
      <c r="H37">
        <v>13867.6</v>
      </c>
      <c r="I37" s="3">
        <f t="shared" si="1"/>
        <v>13867.6</v>
      </c>
      <c r="J37" t="s">
        <v>14</v>
      </c>
      <c r="K37" t="s">
        <v>49</v>
      </c>
      <c r="L37">
        <v>75000</v>
      </c>
      <c r="M37" t="str">
        <f t="shared" si="2"/>
        <v>Yes</v>
      </c>
      <c r="N37" t="str">
        <f t="shared" si="3"/>
        <v>HO13CIVBLA036</v>
      </c>
    </row>
    <row r="38" spans="1:14" x14ac:dyDescent="0.3">
      <c r="A38" t="s">
        <v>120</v>
      </c>
      <c r="B38" t="str">
        <f>LEFT(A38,2)</f>
        <v>HO</v>
      </c>
      <c r="C38" t="str">
        <f>VLOOKUP(B38,C$56:D$61,2)</f>
        <v>Honda</v>
      </c>
      <c r="D38" t="str">
        <f>MID(A38,5,3)</f>
        <v>ODY</v>
      </c>
      <c r="E38" t="str">
        <f>VLOOKUP(D38,F$56:G$66,2)</f>
        <v>Odyssey</v>
      </c>
      <c r="F38" t="str">
        <f>MID(A38,3,2)</f>
        <v>05</v>
      </c>
      <c r="G38">
        <f t="shared" si="0"/>
        <v>9</v>
      </c>
      <c r="H38">
        <v>60389.5</v>
      </c>
      <c r="I38" s="3">
        <f t="shared" si="1"/>
        <v>6709.9444444444443</v>
      </c>
      <c r="J38" t="s">
        <v>17</v>
      </c>
      <c r="K38" t="s">
        <v>28</v>
      </c>
      <c r="L38">
        <v>100000</v>
      </c>
      <c r="M38" t="str">
        <f t="shared" si="2"/>
        <v>Yes</v>
      </c>
      <c r="N38" t="str">
        <f t="shared" si="3"/>
        <v>HO05ODYWHI037</v>
      </c>
    </row>
    <row r="39" spans="1:14" x14ac:dyDescent="0.3">
      <c r="A39" t="s">
        <v>69</v>
      </c>
      <c r="B39" t="str">
        <f>LEFT(A39,2)</f>
        <v>HO</v>
      </c>
      <c r="C39" t="str">
        <f>VLOOKUP(B39,C$56:D$61,2)</f>
        <v>Honda</v>
      </c>
      <c r="D39" t="str">
        <f>MID(A39,5,3)</f>
        <v>ODY</v>
      </c>
      <c r="E39" t="str">
        <f>VLOOKUP(D39,F$56:G$66,2)</f>
        <v>Odyssey</v>
      </c>
      <c r="F39" t="str">
        <f>MID(A39,3,2)</f>
        <v>07</v>
      </c>
      <c r="G39">
        <f t="shared" si="0"/>
        <v>7</v>
      </c>
      <c r="H39">
        <v>50854.1</v>
      </c>
      <c r="I39" s="3">
        <f t="shared" si="1"/>
        <v>7264.8714285714286</v>
      </c>
      <c r="J39" t="s">
        <v>14</v>
      </c>
      <c r="K39" t="s">
        <v>51</v>
      </c>
      <c r="L39">
        <v>100000</v>
      </c>
      <c r="M39" t="str">
        <f t="shared" si="2"/>
        <v>Yes</v>
      </c>
      <c r="N39" t="str">
        <f t="shared" si="3"/>
        <v>HO07ODYBLA038</v>
      </c>
    </row>
    <row r="40" spans="1:14" x14ac:dyDescent="0.3">
      <c r="A40" t="s">
        <v>70</v>
      </c>
      <c r="B40" t="str">
        <f>LEFT(A40,2)</f>
        <v>HO</v>
      </c>
      <c r="C40" t="str">
        <f>VLOOKUP(B40,C$56:D$61,2)</f>
        <v>Honda</v>
      </c>
      <c r="D40" t="str">
        <f>MID(A40,5,3)</f>
        <v>ODY</v>
      </c>
      <c r="E40" t="str">
        <f>VLOOKUP(D40,F$56:G$66,2)</f>
        <v>Odyssey</v>
      </c>
      <c r="F40" t="str">
        <f>MID(A40,3,2)</f>
        <v>08</v>
      </c>
      <c r="G40">
        <f t="shared" si="0"/>
        <v>6</v>
      </c>
      <c r="H40">
        <v>42504.6</v>
      </c>
      <c r="I40" s="3">
        <f t="shared" si="1"/>
        <v>7084.0999999999995</v>
      </c>
      <c r="J40" t="s">
        <v>17</v>
      </c>
      <c r="K40" t="s">
        <v>37</v>
      </c>
      <c r="L40">
        <v>100000</v>
      </c>
      <c r="M40" t="str">
        <f t="shared" si="2"/>
        <v>Yes</v>
      </c>
      <c r="N40" t="str">
        <f t="shared" si="3"/>
        <v>HO08ODYWHI039</v>
      </c>
    </row>
    <row r="41" spans="1:14" x14ac:dyDescent="0.3">
      <c r="A41" t="s">
        <v>117</v>
      </c>
      <c r="B41" t="str">
        <f>LEFT(A41,2)</f>
        <v>HO</v>
      </c>
      <c r="C41" t="str">
        <f>VLOOKUP(B41,C$56:D$61,2)</f>
        <v>Honda</v>
      </c>
      <c r="D41" t="str">
        <f>MID(A41,5,3)</f>
        <v>ODY</v>
      </c>
      <c r="E41" t="str">
        <f>VLOOKUP(D41,F$56:G$66,2)</f>
        <v>Odyssey</v>
      </c>
      <c r="F41" t="str">
        <f>MID(A41,3,2)</f>
        <v>01</v>
      </c>
      <c r="G41">
        <f t="shared" si="0"/>
        <v>13</v>
      </c>
      <c r="H41">
        <v>68658.899999999994</v>
      </c>
      <c r="I41" s="3">
        <f t="shared" si="1"/>
        <v>5281.4538461538459</v>
      </c>
      <c r="J41" t="s">
        <v>14</v>
      </c>
      <c r="K41" t="s">
        <v>15</v>
      </c>
      <c r="L41">
        <v>100000</v>
      </c>
      <c r="M41" t="str">
        <f t="shared" si="2"/>
        <v>Yes</v>
      </c>
      <c r="N41" t="str">
        <f t="shared" si="3"/>
        <v>HO01ODYBLA040</v>
      </c>
    </row>
    <row r="42" spans="1:14" x14ac:dyDescent="0.3">
      <c r="A42" t="s">
        <v>71</v>
      </c>
      <c r="B42" t="str">
        <f>LEFT(A42,2)</f>
        <v>HO</v>
      </c>
      <c r="C42" t="str">
        <f>VLOOKUP(B42,C$56:D$61,2)</f>
        <v>Honda</v>
      </c>
      <c r="D42" t="str">
        <f>MID(A42,5,3)</f>
        <v>ODY</v>
      </c>
      <c r="E42" t="str">
        <f>VLOOKUP(D42,F$56:G$66,2)</f>
        <v>Odyssey</v>
      </c>
      <c r="F42" t="str">
        <f>MID(A42,3,2)</f>
        <v>14</v>
      </c>
      <c r="G42">
        <f t="shared" si="0"/>
        <v>0</v>
      </c>
      <c r="H42">
        <v>3708.1</v>
      </c>
      <c r="I42" s="3">
        <f>H42/(G42+0.5)</f>
        <v>7416.2</v>
      </c>
      <c r="J42" t="s">
        <v>14</v>
      </c>
      <c r="K42" t="s">
        <v>18</v>
      </c>
      <c r="L42">
        <v>100000</v>
      </c>
      <c r="M42" t="str">
        <f t="shared" si="2"/>
        <v>Yes</v>
      </c>
      <c r="N42" t="str">
        <f t="shared" si="3"/>
        <v>HO14ODYBLA041</v>
      </c>
    </row>
    <row r="43" spans="1:14" x14ac:dyDescent="0.3">
      <c r="A43" t="s">
        <v>72</v>
      </c>
      <c r="B43" t="str">
        <f>LEFT(A43,2)</f>
        <v>CR</v>
      </c>
      <c r="C43" t="str">
        <f>VLOOKUP(B43,C$56:D$61,2)</f>
        <v>Chrysler</v>
      </c>
      <c r="D43" t="str">
        <f>MID(A43,5,3)</f>
        <v>PTC</v>
      </c>
      <c r="E43" t="str">
        <f>VLOOKUP(D43,F$56:G$66,2)</f>
        <v>PT Cruiser</v>
      </c>
      <c r="F43" t="str">
        <f>MID(A43,3,2)</f>
        <v>04</v>
      </c>
      <c r="G43">
        <f t="shared" si="0"/>
        <v>10</v>
      </c>
      <c r="H43">
        <v>64542</v>
      </c>
      <c r="I43" s="3">
        <f t="shared" si="1"/>
        <v>6454.2</v>
      </c>
      <c r="J43" t="s">
        <v>47</v>
      </c>
      <c r="K43" t="s">
        <v>15</v>
      </c>
      <c r="L43">
        <v>75000</v>
      </c>
      <c r="M43" t="str">
        <f t="shared" si="2"/>
        <v>Yes</v>
      </c>
      <c r="N43" t="str">
        <f t="shared" si="3"/>
        <v>CR04PTCBLU042</v>
      </c>
    </row>
    <row r="44" spans="1:14" x14ac:dyDescent="0.3">
      <c r="A44" t="s">
        <v>73</v>
      </c>
      <c r="B44" t="str">
        <f>LEFT(A44,2)</f>
        <v>CR</v>
      </c>
      <c r="C44" t="str">
        <f>VLOOKUP(B44,C$56:D$61,2)</f>
        <v>Chrysler</v>
      </c>
      <c r="D44" t="str">
        <f>MID(A44,5,3)</f>
        <v>PTC</v>
      </c>
      <c r="E44" t="str">
        <f>VLOOKUP(D44,F$56:G$66,2)</f>
        <v>PT Cruiser</v>
      </c>
      <c r="F44" t="str">
        <f>MID(A44,3,2)</f>
        <v>07</v>
      </c>
      <c r="G44">
        <f t="shared" si="0"/>
        <v>7</v>
      </c>
      <c r="H44">
        <v>42074.2</v>
      </c>
      <c r="I44" s="3">
        <f t="shared" si="1"/>
        <v>6010.5999999999995</v>
      </c>
      <c r="J44" t="s">
        <v>20</v>
      </c>
      <c r="K44" t="s">
        <v>57</v>
      </c>
      <c r="L44">
        <v>75000</v>
      </c>
      <c r="M44" t="str">
        <f t="shared" si="2"/>
        <v>Yes</v>
      </c>
      <c r="N44" t="str">
        <f t="shared" si="3"/>
        <v>CR07PTCGRE043</v>
      </c>
    </row>
    <row r="45" spans="1:14" x14ac:dyDescent="0.3">
      <c r="A45" t="s">
        <v>74</v>
      </c>
      <c r="B45" t="str">
        <f>LEFT(A45,2)</f>
        <v>CR</v>
      </c>
      <c r="C45" t="str">
        <f>VLOOKUP(B45,C$56:D$61,2)</f>
        <v>Chrysler</v>
      </c>
      <c r="D45" t="str">
        <f>MID(A45,5,3)</f>
        <v>PTC</v>
      </c>
      <c r="E45" t="str">
        <f>VLOOKUP(D45,F$56:G$66,2)</f>
        <v>PT Cruiser</v>
      </c>
      <c r="F45" t="str">
        <f>MID(A45,3,2)</f>
        <v>11</v>
      </c>
      <c r="G45">
        <f t="shared" si="0"/>
        <v>3</v>
      </c>
      <c r="H45">
        <v>27394.2</v>
      </c>
      <c r="I45" s="3">
        <f t="shared" si="1"/>
        <v>9131.4</v>
      </c>
      <c r="J45" t="s">
        <v>14</v>
      </c>
      <c r="K45" t="s">
        <v>35</v>
      </c>
      <c r="L45">
        <v>75000</v>
      </c>
      <c r="M45" t="str">
        <f t="shared" si="2"/>
        <v>Yes</v>
      </c>
      <c r="N45" t="str">
        <f t="shared" si="3"/>
        <v>CR11PTCBLA044</v>
      </c>
    </row>
    <row r="46" spans="1:14" x14ac:dyDescent="0.3">
      <c r="A46" t="s">
        <v>75</v>
      </c>
      <c r="B46" t="str">
        <f>LEFT(A46,2)</f>
        <v>CR</v>
      </c>
      <c r="C46" t="str">
        <f>VLOOKUP(B46,C$56:D$61,2)</f>
        <v>Chrysler</v>
      </c>
      <c r="D46" t="str">
        <f>MID(A46,5,3)</f>
        <v>CAR</v>
      </c>
      <c r="E46" t="str">
        <f>VLOOKUP(D46,F$56:G$66,2)</f>
        <v>Caravan</v>
      </c>
      <c r="F46" t="str">
        <f>MID(A46,3,2)</f>
        <v>99</v>
      </c>
      <c r="G46">
        <f t="shared" si="0"/>
        <v>1</v>
      </c>
      <c r="H46">
        <v>79420.600000000006</v>
      </c>
      <c r="I46" s="3">
        <f t="shared" si="1"/>
        <v>79420.600000000006</v>
      </c>
      <c r="J46" t="s">
        <v>20</v>
      </c>
      <c r="K46" t="s">
        <v>44</v>
      </c>
      <c r="L46">
        <v>75000</v>
      </c>
      <c r="M46" t="str">
        <f t="shared" si="2"/>
        <v>No</v>
      </c>
      <c r="N46" t="str">
        <f t="shared" si="3"/>
        <v>CR99CARGRE045</v>
      </c>
    </row>
    <row r="47" spans="1:14" x14ac:dyDescent="0.3">
      <c r="A47" t="s">
        <v>76</v>
      </c>
      <c r="B47" t="str">
        <f>LEFT(A47,2)</f>
        <v>CR</v>
      </c>
      <c r="C47" t="str">
        <f>VLOOKUP(B47,C$56:D$61,2)</f>
        <v>Chrysler</v>
      </c>
      <c r="D47" t="str">
        <f>MID(A47,5,3)</f>
        <v>CAR</v>
      </c>
      <c r="E47" t="str">
        <f>VLOOKUP(D47,F$56:G$66,2)</f>
        <v>Caravan</v>
      </c>
      <c r="F47" t="str">
        <f>MID(A47,3,2)</f>
        <v>00</v>
      </c>
      <c r="G47">
        <f t="shared" si="0"/>
        <v>14</v>
      </c>
      <c r="H47">
        <v>77243.100000000006</v>
      </c>
      <c r="I47" s="3">
        <f t="shared" si="1"/>
        <v>5517.3642857142859</v>
      </c>
      <c r="J47" t="s">
        <v>14</v>
      </c>
      <c r="K47" t="s">
        <v>23</v>
      </c>
      <c r="L47">
        <v>75000</v>
      </c>
      <c r="M47" t="str">
        <f t="shared" si="2"/>
        <v>No</v>
      </c>
      <c r="N47" t="str">
        <f t="shared" si="3"/>
        <v>CR00CARBLA046</v>
      </c>
    </row>
    <row r="48" spans="1:14" x14ac:dyDescent="0.3">
      <c r="A48" t="s">
        <v>77</v>
      </c>
      <c r="B48" t="str">
        <f>LEFT(A48,2)</f>
        <v>CR</v>
      </c>
      <c r="C48" t="str">
        <f>VLOOKUP(B48,C$56:D$61,2)</f>
        <v>Chrysler</v>
      </c>
      <c r="D48" t="str">
        <f>MID(A48,5,3)</f>
        <v>CAR</v>
      </c>
      <c r="E48" t="str">
        <f>VLOOKUP(D48,F$56:G$66,2)</f>
        <v>Caravan</v>
      </c>
      <c r="F48" t="str">
        <f>MID(A48,3,2)</f>
        <v>04</v>
      </c>
      <c r="G48">
        <f t="shared" si="0"/>
        <v>10</v>
      </c>
      <c r="H48">
        <v>72527.199999999997</v>
      </c>
      <c r="I48" s="3">
        <f t="shared" si="1"/>
        <v>7252.7199999999993</v>
      </c>
      <c r="J48" t="s">
        <v>17</v>
      </c>
      <c r="K48" t="s">
        <v>40</v>
      </c>
      <c r="L48">
        <v>75000</v>
      </c>
      <c r="M48" t="str">
        <f t="shared" si="2"/>
        <v>Yes</v>
      </c>
      <c r="N48" t="str">
        <f t="shared" si="3"/>
        <v>CR04CARWHI047</v>
      </c>
    </row>
    <row r="49" spans="1:14" x14ac:dyDescent="0.3">
      <c r="A49" t="s">
        <v>78</v>
      </c>
      <c r="B49" t="str">
        <f>LEFT(A49,2)</f>
        <v>CR</v>
      </c>
      <c r="C49" t="str">
        <f>VLOOKUP(B49,C$56:D$61,2)</f>
        <v>Chrysler</v>
      </c>
      <c r="D49" t="str">
        <f>MID(A49,5,3)</f>
        <v>CAR</v>
      </c>
      <c r="E49" t="str">
        <f>VLOOKUP(D49,F$56:G$66,2)</f>
        <v>Caravan</v>
      </c>
      <c r="F49" t="str">
        <f>MID(A49,3,2)</f>
        <v>04</v>
      </c>
      <c r="G49">
        <f t="shared" si="0"/>
        <v>10</v>
      </c>
      <c r="H49">
        <v>52699.4</v>
      </c>
      <c r="I49" s="3">
        <f t="shared" si="1"/>
        <v>5269.9400000000005</v>
      </c>
      <c r="J49" t="s">
        <v>56</v>
      </c>
      <c r="K49" t="s">
        <v>40</v>
      </c>
      <c r="L49">
        <v>75000</v>
      </c>
      <c r="M49" t="str">
        <f t="shared" si="2"/>
        <v>Yes</v>
      </c>
      <c r="N49" t="str">
        <f t="shared" si="3"/>
        <v>CR04CARRED048</v>
      </c>
    </row>
    <row r="50" spans="1:14" x14ac:dyDescent="0.3">
      <c r="A50" t="s">
        <v>79</v>
      </c>
      <c r="B50" t="str">
        <f>LEFT(A50,2)</f>
        <v>HY</v>
      </c>
      <c r="C50" t="str">
        <f>VLOOKUP(B50,C$56:D$61,2)</f>
        <v>Hundai</v>
      </c>
      <c r="D50" t="str">
        <f>MID(A50,5,3)</f>
        <v>ELA</v>
      </c>
      <c r="E50" t="str">
        <f>VLOOKUP(D50,F$56:G$66,2)</f>
        <v>Elantra</v>
      </c>
      <c r="F50" t="str">
        <f>MID(A50,3,2)</f>
        <v>11</v>
      </c>
      <c r="G50">
        <f t="shared" si="0"/>
        <v>3</v>
      </c>
      <c r="H50">
        <v>29102.3</v>
      </c>
      <c r="I50" s="3">
        <f t="shared" si="1"/>
        <v>9700.7666666666664</v>
      </c>
      <c r="J50" t="s">
        <v>14</v>
      </c>
      <c r="K50" t="s">
        <v>42</v>
      </c>
      <c r="L50">
        <v>100000</v>
      </c>
      <c r="M50" t="str">
        <f t="shared" si="2"/>
        <v>Yes</v>
      </c>
      <c r="N50" t="str">
        <f t="shared" si="3"/>
        <v>HY11ELABLA049</v>
      </c>
    </row>
    <row r="51" spans="1:14" x14ac:dyDescent="0.3">
      <c r="A51" t="s">
        <v>80</v>
      </c>
      <c r="B51" t="str">
        <f>LEFT(A51,2)</f>
        <v>HY</v>
      </c>
      <c r="C51" t="str">
        <f>VLOOKUP(B51,C$56:D$61,2)</f>
        <v>Hundai</v>
      </c>
      <c r="D51" t="str">
        <f>MID(A51,5,3)</f>
        <v>ELA</v>
      </c>
      <c r="E51" t="str">
        <f>VLOOKUP(D51,F$56:G$66,2)</f>
        <v>Elantra</v>
      </c>
      <c r="F51" t="str">
        <f>MID(A51,3,2)</f>
        <v>12</v>
      </c>
      <c r="G51">
        <f t="shared" si="0"/>
        <v>2</v>
      </c>
      <c r="H51">
        <v>22282</v>
      </c>
      <c r="I51" s="3">
        <f t="shared" si="1"/>
        <v>11141</v>
      </c>
      <c r="J51" t="s">
        <v>47</v>
      </c>
      <c r="K51" t="s">
        <v>18</v>
      </c>
      <c r="L51">
        <v>100000</v>
      </c>
      <c r="M51" t="str">
        <f t="shared" si="2"/>
        <v>Yes</v>
      </c>
      <c r="N51" t="str">
        <f t="shared" si="3"/>
        <v>HY12ELABLU050</v>
      </c>
    </row>
    <row r="52" spans="1:14" x14ac:dyDescent="0.3">
      <c r="A52" t="s">
        <v>81</v>
      </c>
      <c r="B52" t="str">
        <f>LEFT(A52,2)</f>
        <v>HY</v>
      </c>
      <c r="C52" t="str">
        <f>VLOOKUP(B52,C$56:D$61,2)</f>
        <v>Hundai</v>
      </c>
      <c r="D52" t="str">
        <f>MID(A52,5,3)</f>
        <v>ELA</v>
      </c>
      <c r="E52" t="str">
        <f>VLOOKUP(D52,F$56:G$66,2)</f>
        <v>Elantra</v>
      </c>
      <c r="F52" t="str">
        <f>MID(A52,3,2)</f>
        <v>13</v>
      </c>
      <c r="G52">
        <f t="shared" si="0"/>
        <v>1</v>
      </c>
      <c r="H52">
        <v>20223.900000000001</v>
      </c>
      <c r="I52" s="3">
        <f t="shared" si="1"/>
        <v>20223.900000000001</v>
      </c>
      <c r="J52" t="s">
        <v>14</v>
      </c>
      <c r="K52" t="s">
        <v>31</v>
      </c>
      <c r="L52">
        <v>100000</v>
      </c>
      <c r="M52" t="str">
        <f t="shared" si="2"/>
        <v>Yes</v>
      </c>
      <c r="N52" t="str">
        <f t="shared" si="3"/>
        <v>HY13ELABLA051</v>
      </c>
    </row>
    <row r="53" spans="1:14" x14ac:dyDescent="0.3">
      <c r="A53" t="s">
        <v>82</v>
      </c>
      <c r="B53" t="str">
        <f>LEFT(A53,2)</f>
        <v>HY</v>
      </c>
      <c r="C53" t="str">
        <f>VLOOKUP(B53,C$56:D$61,2)</f>
        <v>Hundai</v>
      </c>
      <c r="D53" t="str">
        <f>MID(A53,5,3)</f>
        <v>ELA</v>
      </c>
      <c r="E53" t="str">
        <f>VLOOKUP(D53,F$56:G$66,2)</f>
        <v>Elantra</v>
      </c>
      <c r="F53" t="str">
        <f>MID(A53,3,2)</f>
        <v>13</v>
      </c>
      <c r="G53">
        <f t="shared" si="0"/>
        <v>1</v>
      </c>
      <c r="H53">
        <v>22188.5</v>
      </c>
      <c r="I53" s="3">
        <f t="shared" si="1"/>
        <v>22188.5</v>
      </c>
      <c r="J53" t="s">
        <v>47</v>
      </c>
      <c r="K53" t="s">
        <v>25</v>
      </c>
      <c r="L53">
        <v>100000</v>
      </c>
      <c r="M53" t="str">
        <f t="shared" si="2"/>
        <v>Yes</v>
      </c>
      <c r="N53" t="str">
        <f t="shared" si="3"/>
        <v>HY13ELABLU052</v>
      </c>
    </row>
    <row r="56" spans="1:14" x14ac:dyDescent="0.3">
      <c r="C56" t="s">
        <v>83</v>
      </c>
      <c r="D56" t="s">
        <v>94</v>
      </c>
      <c r="F56" t="s">
        <v>95</v>
      </c>
      <c r="G56" t="s">
        <v>106</v>
      </c>
    </row>
    <row r="57" spans="1:14" x14ac:dyDescent="0.3">
      <c r="C57" t="s">
        <v>88</v>
      </c>
      <c r="D57" t="s">
        <v>89</v>
      </c>
      <c r="F57" t="s">
        <v>100</v>
      </c>
      <c r="G57" t="s">
        <v>111</v>
      </c>
    </row>
    <row r="58" spans="1:14" x14ac:dyDescent="0.3">
      <c r="C58" t="s">
        <v>87</v>
      </c>
      <c r="D58" t="s">
        <v>90</v>
      </c>
      <c r="F58" t="s">
        <v>101</v>
      </c>
      <c r="G58" t="s">
        <v>112</v>
      </c>
    </row>
    <row r="59" spans="1:14" x14ac:dyDescent="0.3">
      <c r="C59" t="s">
        <v>86</v>
      </c>
      <c r="D59" t="s">
        <v>91</v>
      </c>
      <c r="F59" t="s">
        <v>98</v>
      </c>
      <c r="G59" t="s">
        <v>109</v>
      </c>
    </row>
    <row r="60" spans="1:14" x14ac:dyDescent="0.3">
      <c r="C60" t="s">
        <v>84</v>
      </c>
      <c r="D60" t="s">
        <v>93</v>
      </c>
      <c r="F60" t="s">
        <v>99</v>
      </c>
      <c r="G60" t="s">
        <v>110</v>
      </c>
    </row>
    <row r="61" spans="1:14" x14ac:dyDescent="0.3">
      <c r="C61" t="s">
        <v>85</v>
      </c>
      <c r="D61" t="s">
        <v>92</v>
      </c>
      <c r="F61" t="s">
        <v>96</v>
      </c>
      <c r="G61" t="s">
        <v>107</v>
      </c>
    </row>
    <row r="62" spans="1:14" x14ac:dyDescent="0.3">
      <c r="F62" t="s">
        <v>97</v>
      </c>
      <c r="G62" t="s">
        <v>108</v>
      </c>
    </row>
    <row r="63" spans="1:14" x14ac:dyDescent="0.3">
      <c r="F63" t="s">
        <v>102</v>
      </c>
      <c r="G63" t="s">
        <v>113</v>
      </c>
    </row>
    <row r="64" spans="1:14" x14ac:dyDescent="0.3">
      <c r="F64" t="s">
        <v>103</v>
      </c>
      <c r="G64" t="s">
        <v>114</v>
      </c>
    </row>
    <row r="65" spans="6:7" x14ac:dyDescent="0.3">
      <c r="F65" t="s">
        <v>104</v>
      </c>
      <c r="G65" t="s">
        <v>115</v>
      </c>
    </row>
    <row r="66" spans="6:7" x14ac:dyDescent="0.3">
      <c r="F66" t="s">
        <v>105</v>
      </c>
      <c r="G66" t="s">
        <v>116</v>
      </c>
    </row>
  </sheetData>
  <sortState xmlns:xlrd2="http://schemas.microsoft.com/office/spreadsheetml/2017/richdata2" ref="F56:G66">
    <sortCondition ref="F56:F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UNUKURU TARUN KUMAR</dc:creator>
  <cp:lastModifiedBy>UNUKURU TARUN KUMAR</cp:lastModifiedBy>
  <cp:lastPrinted>2022-09-08T11:56:01Z</cp:lastPrinted>
  <dcterms:created xsi:type="dcterms:W3CDTF">2022-09-08T10:57:52Z</dcterms:created>
  <dcterms:modified xsi:type="dcterms:W3CDTF">2022-09-08T11:57:33Z</dcterms:modified>
</cp:coreProperties>
</file>