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ml.chartshapes+xml"/>
  <Override PartName="/xl/charts/chart16.xml" ContentType="application/vnd.openxmlformats-officedocument.drawingml.chart+xml"/>
  <Override PartName="/xl/drawings/drawing15.xml" ContentType="application/vnd.openxmlformats-officedocument.drawingml.chartshap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6.xml" ContentType="application/vnd.openxmlformats-officedocument.drawingml.chartshapes+xml"/>
  <Override PartName="/xl/charts/chart20.xml" ContentType="application/vnd.openxmlformats-officedocument.drawingml.chart+xml"/>
  <Override PartName="/xl/drawings/drawing17.xml" ContentType="application/vnd.openxmlformats-officedocument.drawingml.chartshapes+xml"/>
  <Override PartName="/xl/charts/chart21.xml" ContentType="application/vnd.openxmlformats-officedocument.drawingml.chart+xml"/>
  <Override PartName="/xl/drawings/drawing18.xml" ContentType="application/vnd.openxmlformats-officedocument.drawingml.chartshapes+xml"/>
  <Override PartName="/xl/charts/chart22.xml" ContentType="application/vnd.openxmlformats-officedocument.drawingml.chart+xml"/>
  <Override PartName="/xl/drawings/drawing19.xml" ContentType="application/vnd.openxmlformats-officedocument.drawingml.chartshapes+xml"/>
  <Override PartName="/xl/charts/chart23.xml" ContentType="application/vnd.openxmlformats-officedocument.drawingml.chart+xml"/>
  <Override PartName="/xl/drawings/drawing20.xml" ContentType="application/vnd.openxmlformats-officedocument.drawingml.chartshapes+xml"/>
  <Override PartName="/xl/charts/chart24.xml" ContentType="application/vnd.openxmlformats-officedocument.drawingml.chart+xml"/>
  <Override PartName="/xl/drawings/drawing21.xml" ContentType="application/vnd.openxmlformats-officedocument.drawingml.chartshapes+xml"/>
  <Override PartName="/xl/charts/chart25.xml" ContentType="application/vnd.openxmlformats-officedocument.drawingml.chart+xml"/>
  <Override PartName="/xl/drawings/drawing22.xml" ContentType="application/vnd.openxmlformats-officedocument.drawingml.chartshapes+xml"/>
  <Override PartName="/xl/charts/chart26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Carnegie_Mellon\94-885_Responsible AI\Assignments\Project 1\"/>
    </mc:Choice>
  </mc:AlternateContent>
  <xr:revisionPtr revIDLastSave="0" documentId="13_ncr:1_{E95C58C7-85B0-46E4-88FF-3626C262B701}" xr6:coauthVersionLast="47" xr6:coauthVersionMax="47" xr10:uidLastSave="{00000000-0000-0000-0000-000000000000}"/>
  <bookViews>
    <workbookView xWindow="11424" yWindow="0" windowWidth="11712" windowHeight="13776" tabRatio="853" firstSheet="1" activeTab="1" xr2:uid="{00000000-000D-0000-FFFF-FFFF00000000}"/>
  </bookViews>
  <sheets>
    <sheet name="README" sheetId="17" r:id="rId1"/>
    <sheet name="Data_Sum" sheetId="1" r:id="rId2"/>
    <sheet name="Figure_Demo" sheetId="2" r:id="rId3"/>
    <sheet name="Demo_Race" sheetId="3" r:id="rId4"/>
    <sheet name="Demo_Gender" sheetId="4" r:id="rId5"/>
    <sheet name="Demo_Education Level" sheetId="5" r:id="rId6"/>
    <sheet name="Figure_Risk" sheetId="6" r:id="rId7"/>
    <sheet name="Risk_Race" sheetId="7" r:id="rId8"/>
    <sheet name="Risk_Gender" sheetId="8" r:id="rId9"/>
    <sheet name="Figure_Bail_Risk" sheetId="9" r:id="rId10"/>
    <sheet name="Bail_Risk_Race" sheetId="10" r:id="rId11"/>
    <sheet name="Bail_Risk_Gender" sheetId="11" r:id="rId12"/>
    <sheet name="Bail_Risk_alt_Race" sheetId="15" r:id="rId13"/>
    <sheet name="Bail_Risk_alt_Gender" sheetId="16" r:id="rId14"/>
    <sheet name="Reoffense_Risk_alt_Race" sheetId="18" r:id="rId15"/>
    <sheet name="Reoffense_Risk_alt_Gender" sheetId="19" r:id="rId16"/>
    <sheet name="Figure_Fairness" sheetId="12" r:id="rId17"/>
    <sheet name="Fairness_Re-offense" sheetId="13" r:id="rId18"/>
    <sheet name="Fairness" sheetId="14" r:id="rId19"/>
    <sheet name="Fairness_Risk" sheetId="20" r:id="rId2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" i="1" l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/>
  <c r="K91" i="1" a="1"/>
  <c r="K91" i="1" s="1"/>
  <c r="L91" i="1" a="1"/>
  <c r="L91" i="1" s="1"/>
  <c r="M91" i="1" a="1"/>
  <c r="M91" i="1" s="1"/>
  <c r="N91" i="1" a="1"/>
  <c r="N91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F90" i="1" a="1"/>
  <c r="F90" i="1" s="1"/>
  <c r="G90" i="1" a="1"/>
  <c r="G90" i="1" s="1"/>
  <c r="H90" i="1" a="1"/>
  <c r="H90" i="1" s="1"/>
  <c r="I90" i="1" a="1"/>
  <c r="I90" i="1" s="1"/>
  <c r="J90" i="1" a="1"/>
  <c r="J90" i="1"/>
  <c r="K90" i="1" a="1"/>
  <c r="K90" i="1" s="1"/>
  <c r="L90" i="1" a="1"/>
  <c r="L90" i="1" s="1"/>
  <c r="M90" i="1" a="1"/>
  <c r="M90" i="1" s="1"/>
  <c r="N90" i="1" a="1"/>
  <c r="N90" i="1" s="1"/>
  <c r="E90" i="1" a="1"/>
  <c r="E90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/>
  <c r="K87" i="1" a="1"/>
  <c r="K87" i="1" s="1"/>
  <c r="L87" i="1" a="1"/>
  <c r="L87" i="1" s="1"/>
  <c r="M87" i="1" a="1"/>
  <c r="M87" i="1" s="1"/>
  <c r="N87" i="1" a="1"/>
  <c r="N87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F86" i="1" a="1"/>
  <c r="F86" i="1" s="1"/>
  <c r="G86" i="1" a="1"/>
  <c r="G86" i="1" s="1"/>
  <c r="H86" i="1" a="1"/>
  <c r="H86" i="1" s="1"/>
  <c r="I86" i="1" a="1"/>
  <c r="I86" i="1" s="1"/>
  <c r="J86" i="1" a="1"/>
  <c r="J86" i="1"/>
  <c r="K86" i="1" a="1"/>
  <c r="K86" i="1" s="1"/>
  <c r="L86" i="1" a="1"/>
  <c r="L86" i="1" s="1"/>
  <c r="M86" i="1" a="1"/>
  <c r="M86" i="1" s="1"/>
  <c r="N86" i="1" a="1"/>
  <c r="N86" i="1" s="1"/>
  <c r="E86" i="1" a="1"/>
  <c r="E86" i="1" s="1"/>
  <c r="E83" i="1" a="1"/>
  <c r="E83" i="1" s="1"/>
  <c r="F83" i="1" a="1"/>
  <c r="F83" i="1" s="1"/>
  <c r="G83" i="1" a="1"/>
  <c r="G83" i="1" s="1"/>
  <c r="H83" i="1" a="1"/>
  <c r="H83" i="1"/>
  <c r="I83" i="1" a="1"/>
  <c r="I83" i="1" s="1"/>
  <c r="J83" i="1" a="1"/>
  <c r="J83" i="1"/>
  <c r="K83" i="1" a="1"/>
  <c r="K83" i="1" s="1"/>
  <c r="L83" i="1" a="1"/>
  <c r="L83" i="1" s="1"/>
  <c r="M83" i="1" a="1"/>
  <c r="M83" i="1" s="1"/>
  <c r="N83" i="1" a="1"/>
  <c r="N83" i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F82" i="1" a="1"/>
  <c r="F82" i="1" s="1"/>
  <c r="G82" i="1" a="1"/>
  <c r="G82" i="1" s="1"/>
  <c r="H82" i="1" a="1"/>
  <c r="H82" i="1" s="1"/>
  <c r="I82" i="1" a="1"/>
  <c r="I82" i="1" s="1"/>
  <c r="J82" i="1" a="1"/>
  <c r="J82" i="1"/>
  <c r="K82" i="1" a="1"/>
  <c r="K82" i="1" s="1"/>
  <c r="L82" i="1" a="1"/>
  <c r="L82" i="1" s="1"/>
  <c r="M82" i="1" a="1"/>
  <c r="M82" i="1" s="1"/>
  <c r="N82" i="1" a="1"/>
  <c r="N82" i="1" s="1"/>
  <c r="E82" i="1" a="1"/>
  <c r="E82" i="1" s="1"/>
  <c r="C70" i="1" a="1"/>
  <c r="C70" i="1"/>
  <c r="M77" i="1" a="1"/>
  <c r="M77" i="1" s="1"/>
  <c r="L77" i="1" a="1"/>
  <c r="L77" i="1" s="1"/>
  <c r="K77" i="1" a="1"/>
  <c r="K77" i="1" s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AA75" i="1" a="1"/>
  <c r="AA75" i="1" s="1"/>
  <c r="Z75" i="1" a="1"/>
  <c r="Z75" i="1" s="1"/>
  <c r="Y75" i="1" a="1"/>
  <c r="Y75" i="1" s="1"/>
  <c r="X75" i="1" a="1"/>
  <c r="X75" i="1" s="1"/>
  <c r="W75" i="1" a="1"/>
  <c r="W75" i="1" s="1"/>
  <c r="V75" i="1" a="1"/>
  <c r="V75" i="1" s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AA74" i="1" a="1"/>
  <c r="AA74" i="1" s="1"/>
  <c r="Z74" i="1" a="1"/>
  <c r="Z74" i="1" s="1"/>
  <c r="Y74" i="1" a="1"/>
  <c r="Y74" i="1" s="1"/>
  <c r="X74" i="1" a="1"/>
  <c r="X74" i="1" s="1"/>
  <c r="W74" i="1" a="1"/>
  <c r="W74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AA73" i="1" a="1"/>
  <c r="AA73" i="1" s="1"/>
  <c r="Z73" i="1" a="1"/>
  <c r="Z73" i="1" s="1"/>
  <c r="Y73" i="1" a="1"/>
  <c r="Y73" i="1" s="1"/>
  <c r="X73" i="1" a="1"/>
  <c r="X73" i="1" s="1"/>
  <c r="W73" i="1" a="1"/>
  <c r="W73" i="1" s="1"/>
  <c r="V73" i="1" a="1"/>
  <c r="V73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AA71" i="1" a="1"/>
  <c r="AA71" i="1" s="1"/>
  <c r="Z71" i="1" a="1"/>
  <c r="Z71" i="1" s="1"/>
  <c r="Y71" i="1" a="1"/>
  <c r="Y71" i="1" s="1"/>
  <c r="X71" i="1" a="1"/>
  <c r="X71" i="1" s="1"/>
  <c r="W71" i="1" a="1"/>
  <c r="W71" i="1" s="1"/>
  <c r="V71" i="1" a="1"/>
  <c r="V71" i="1" s="1"/>
  <c r="U71" i="1" a="1"/>
  <c r="U71" i="1" s="1"/>
  <c r="T71" i="1" a="1"/>
  <c r="T71" i="1" s="1"/>
  <c r="S71" i="1" a="1"/>
  <c r="S71" i="1" s="1"/>
  <c r="R71" i="1" a="1"/>
  <c r="R71" i="1" s="1"/>
  <c r="Q71" i="1" a="1"/>
  <c r="Q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AA70" i="1" a="1"/>
  <c r="AA70" i="1" s="1"/>
  <c r="Z70" i="1" a="1"/>
  <c r="Z70" i="1" s="1"/>
  <c r="Y70" i="1" a="1"/>
  <c r="Y70" i="1" s="1"/>
  <c r="X70" i="1" a="1"/>
  <c r="X70" i="1" s="1"/>
  <c r="W70" i="1" a="1"/>
  <c r="W70" i="1" s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 a="1"/>
  <c r="Q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AC53" i="1" a="1"/>
  <c r="AC53" i="1" s="1"/>
  <c r="AB53" i="1" a="1"/>
  <c r="AB53" i="1" s="1"/>
  <c r="AA53" i="1" a="1"/>
  <c r="AA53" i="1" s="1"/>
  <c r="Z53" i="1" a="1"/>
  <c r="Z53" i="1" s="1"/>
  <c r="Y53" i="1" a="1"/>
  <c r="Y53" i="1" s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AC49" i="1" a="1"/>
  <c r="AC49" i="1" s="1"/>
  <c r="AB49" i="1" a="1"/>
  <c r="AB49" i="1" s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AC46" i="1" a="1"/>
  <c r="AC46" i="1" s="1"/>
  <c r="AB46" i="1" a="1"/>
  <c r="AB46" i="1" s="1"/>
  <c r="AA46" i="1" a="1"/>
  <c r="AA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AC44" i="1" a="1"/>
  <c r="AC44" i="1" s="1"/>
  <c r="AB44" i="1" a="1"/>
  <c r="AB44" i="1" s="1"/>
  <c r="AA44" i="1" a="1"/>
  <c r="AA44" i="1" s="1"/>
  <c r="Z44" i="1" a="1"/>
  <c r="Z44" i="1" s="1"/>
  <c r="Y44" i="1" a="1"/>
  <c r="Y44" i="1" s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AC43" i="1" a="1"/>
  <c r="AC43" i="1" s="1"/>
  <c r="AB43" i="1" a="1"/>
  <c r="AB43" i="1" s="1"/>
  <c r="AA43" i="1" a="1"/>
  <c r="AA43" i="1" s="1"/>
  <c r="Z43" i="1" a="1"/>
  <c r="Z43" i="1" s="1"/>
  <c r="Y43" i="1" a="1"/>
  <c r="Y43" i="1" s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D38" i="1" a="1"/>
  <c r="D38" i="1" s="1"/>
  <c r="C38" i="1" a="1"/>
  <c r="C38" i="1" s="1"/>
  <c r="D37" i="1" a="1"/>
  <c r="D37" i="1" s="1"/>
  <c r="C37" i="1" a="1"/>
  <c r="C37" i="1" s="1"/>
  <c r="D35" i="1" a="1"/>
  <c r="D35" i="1" s="1"/>
  <c r="C35" i="1" a="1"/>
  <c r="C35" i="1" s="1"/>
  <c r="D34" i="1" a="1"/>
  <c r="D34" i="1" s="1"/>
  <c r="C34" i="1" a="1"/>
  <c r="C34" i="1" s="1"/>
  <c r="I33" i="1" a="1"/>
  <c r="I33" i="1" s="1"/>
  <c r="H33" i="1" a="1"/>
  <c r="H33" i="1" s="1"/>
  <c r="G33" i="1"/>
  <c r="I32" i="1" a="1"/>
  <c r="I32" i="1" s="1"/>
  <c r="H32" i="1" a="1"/>
  <c r="H32" i="1" s="1"/>
  <c r="G32" i="1"/>
  <c r="D32" i="1" a="1"/>
  <c r="D32" i="1" s="1"/>
  <c r="C32" i="1" a="1"/>
  <c r="C32" i="1" s="1"/>
  <c r="I31" i="1" a="1"/>
  <c r="I31" i="1" s="1"/>
  <c r="H31" i="1" a="1"/>
  <c r="H31" i="1" s="1"/>
  <c r="G31" i="1"/>
  <c r="D31" i="1" a="1"/>
  <c r="D31" i="1" s="1"/>
  <c r="C31" i="1" a="1"/>
  <c r="C31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AA22" i="1" a="1"/>
  <c r="AA22" i="1" s="1"/>
  <c r="Z22" i="1" a="1"/>
  <c r="Z22" i="1" s="1"/>
  <c r="Y22" i="1" a="1"/>
  <c r="Y22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J14" i="1"/>
  <c r="I14" i="1"/>
  <c r="H14" i="1"/>
  <c r="E14" i="1"/>
  <c r="D14" i="1"/>
  <c r="C14" i="1"/>
  <c r="B14" i="1"/>
  <c r="M14" i="1" s="1"/>
  <c r="J13" i="1"/>
  <c r="I13" i="1"/>
  <c r="H13" i="1"/>
  <c r="E13" i="1"/>
  <c r="D13" i="1"/>
  <c r="O13" i="1" s="1"/>
  <c r="C13" i="1"/>
  <c r="N13" i="1" s="1"/>
  <c r="B13" i="1"/>
  <c r="M13" i="1" s="1"/>
  <c r="J12" i="1"/>
  <c r="I12" i="1"/>
  <c r="H12" i="1"/>
  <c r="E12" i="1"/>
  <c r="D12" i="1"/>
  <c r="O12" i="1" s="1"/>
  <c r="C12" i="1"/>
  <c r="B12" i="1"/>
  <c r="J11" i="1"/>
  <c r="I11" i="1"/>
  <c r="H11" i="1"/>
  <c r="E11" i="1"/>
  <c r="D11" i="1"/>
  <c r="O11" i="1" s="1"/>
  <c r="C11" i="1"/>
  <c r="B11" i="1"/>
  <c r="S6" i="1"/>
  <c r="R6" i="1"/>
  <c r="Q6" i="1"/>
  <c r="P6" i="1"/>
  <c r="O6" i="1"/>
  <c r="N6" i="1"/>
  <c r="M6" i="1"/>
  <c r="J6" i="1"/>
  <c r="I6" i="1"/>
  <c r="H6" i="1"/>
  <c r="E6" i="1"/>
  <c r="D6" i="1"/>
  <c r="C6" i="1"/>
  <c r="B6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S4" i="1"/>
  <c r="R4" i="1"/>
  <c r="Q4" i="1"/>
  <c r="P4" i="1"/>
  <c r="O4" i="1"/>
  <c r="N4" i="1"/>
  <c r="M4" i="1"/>
  <c r="J4" i="1"/>
  <c r="I4" i="1"/>
  <c r="H4" i="1"/>
  <c r="E4" i="1"/>
  <c r="D4" i="1"/>
  <c r="C4" i="1"/>
  <c r="B4" i="1"/>
  <c r="S3" i="1"/>
  <c r="R3" i="1"/>
  <c r="Q3" i="1"/>
  <c r="P3" i="1"/>
  <c r="O3" i="1"/>
  <c r="N3" i="1"/>
  <c r="M3" i="1"/>
  <c r="J3" i="1"/>
  <c r="I3" i="1"/>
  <c r="H3" i="1"/>
  <c r="E3" i="1"/>
  <c r="D3" i="1"/>
  <c r="C3" i="1"/>
  <c r="B3" i="1"/>
  <c r="N14" i="1" l="1"/>
  <c r="M11" i="1"/>
  <c r="N11" i="1"/>
  <c r="O14" i="1"/>
  <c r="M12" i="1"/>
  <c r="B7" i="1"/>
  <c r="N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<sst xmlns="http://schemas.openxmlformats.org/spreadsheetml/2006/main" count="785" uniqueCount="62">
  <si>
    <t>Figure 1.1</t>
  </si>
  <si>
    <t>Figure 1.2</t>
  </si>
  <si>
    <t>Figure 1.3</t>
  </si>
  <si>
    <t>County</t>
  </si>
  <si>
    <t>Black</t>
  </si>
  <si>
    <t>White</t>
  </si>
  <si>
    <t>Other</t>
  </si>
  <si>
    <t>Total</t>
  </si>
  <si>
    <t>Female</t>
  </si>
  <si>
    <t>Male</t>
  </si>
  <si>
    <t>Less than High School</t>
  </si>
  <si>
    <t>High School</t>
  </si>
  <si>
    <t>Some College</t>
  </si>
  <si>
    <t>Bachelor's Degree</t>
  </si>
  <si>
    <t>Master's Degree</t>
  </si>
  <si>
    <t>PhD</t>
  </si>
  <si>
    <t>Claiborne County</t>
  </si>
  <si>
    <t>Copiah County</t>
  </si>
  <si>
    <t>Warren County</t>
  </si>
  <si>
    <t>Figure 2.1</t>
  </si>
  <si>
    <t>Figure 2.2</t>
  </si>
  <si>
    <t>Figure 3.1</t>
  </si>
  <si>
    <t>Figure 3.2</t>
  </si>
  <si>
    <t>Judge Decision</t>
  </si>
  <si>
    <t>Denied</t>
  </si>
  <si>
    <t>Granted</t>
  </si>
  <si>
    <t>Table 4.1</t>
  </si>
  <si>
    <t>Figure 4.1</t>
  </si>
  <si>
    <t>Race</t>
  </si>
  <si>
    <t>Yes</t>
  </si>
  <si>
    <t>No</t>
  </si>
  <si>
    <t>Race Re-offense Rate</t>
  </si>
  <si>
    <t>FPR</t>
  </si>
  <si>
    <t>FNR</t>
  </si>
  <si>
    <t>#04253A</t>
  </si>
  <si>
    <t>#4C837A</t>
  </si>
  <si>
    <t>#C7BF87</t>
  </si>
  <si>
    <t>#08476E</t>
  </si>
  <si>
    <t>#78B0A7</t>
  </si>
  <si>
    <t>#E4E0C6</t>
  </si>
  <si>
    <t>Gender</t>
  </si>
  <si>
    <t>Race Total</t>
  </si>
  <si>
    <t>Race Re-offense Total</t>
  </si>
  <si>
    <t>Race No Re-offense Total</t>
  </si>
  <si>
    <t>Figure 3.1.alt</t>
  </si>
  <si>
    <t>Table 2.1</t>
  </si>
  <si>
    <t>Re-offense</t>
  </si>
  <si>
    <t>Risk Score Threshold</t>
  </si>
  <si>
    <t>Outcome</t>
  </si>
  <si>
    <t>count</t>
  </si>
  <si>
    <t>FP</t>
  </si>
  <si>
    <t>TP</t>
  </si>
  <si>
    <t>FN</t>
  </si>
  <si>
    <t>TN</t>
  </si>
  <si>
    <t>Table 4.1.alt</t>
  </si>
  <si>
    <t>ACC</t>
  </si>
  <si>
    <t>Rate</t>
  </si>
  <si>
    <t>Numerator</t>
  </si>
  <si>
    <t>Demoninator</t>
  </si>
  <si>
    <t>FP+TN</t>
  </si>
  <si>
    <t>TP+FN</t>
  </si>
  <si>
    <t>TP+TN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</si>
</sst>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17C7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0" fontId="4" fillId="0" borderId="3" xfId="0" applyFont="1" applyBorder="1" applyAlignment="1">
      <alignment horizontal="center" vertical="top"/>
    </xf>
    <xf numFmtId="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vertical="top"/>
    </xf>
    <xf numFmtId="9" fontId="3" fillId="0" borderId="0" xfId="1" applyNumberFormat="1"/>
    <xf numFmtId="9" fontId="0" fillId="0" borderId="0" xfId="0" applyNumberForma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242371220816785"/>
          <c:y val="0.10246130595062559"/>
          <c:w val="0.85534333912105431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Data_Sum!$H$2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Data_Sum!$G$3:$G$5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Data_Sum!$H$3:$H$5</c:f>
              <c:numCache>
                <c:formatCode>General</c:formatCode>
                <c:ptCount val="3"/>
                <c:pt idx="0">
                  <c:v>505</c:v>
                </c:pt>
                <c:pt idx="1">
                  <c:v>490</c:v>
                </c:pt>
                <c:pt idx="2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F-41A0-8536-DCF417516E7C}"/>
            </c:ext>
          </c:extLst>
        </c:ser>
        <c:ser>
          <c:idx val="1"/>
          <c:order val="1"/>
          <c:tx>
            <c:strRef>
              <c:f>Data_Sum!$I$2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Data_Sum!$G$3:$G$5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Data_Sum!$I$3:$I$5</c:f>
              <c:numCache>
                <c:formatCode>General</c:formatCode>
                <c:ptCount val="3"/>
                <c:pt idx="0">
                  <c:v>495</c:v>
                </c:pt>
                <c:pt idx="1">
                  <c:v>510</c:v>
                </c:pt>
                <c:pt idx="2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F-41A0-8536-DCF417516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6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200"/>
        <c:minorUnit val="10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321240715355932"/>
          <c:h val="6.66682377730952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8.3652641579311793E-2"/>
          <c:y val="0.1024611844294111"/>
          <c:w val="0.89726078718687785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Data_Sum!$M$2</c:f>
              <c:strCache>
                <c:ptCount val="1"/>
                <c:pt idx="0">
                  <c:v>Less than High School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Data_Sum!$M$3:$M$5</c:f>
              <c:numCache>
                <c:formatCode>General</c:formatCode>
                <c:ptCount val="3"/>
                <c:pt idx="0">
                  <c:v>214</c:v>
                </c:pt>
                <c:pt idx="1">
                  <c:v>200</c:v>
                </c:pt>
                <c:pt idx="2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8-4CD8-97C6-9B47B1439F80}"/>
            </c:ext>
          </c:extLst>
        </c:ser>
        <c:ser>
          <c:idx val="1"/>
          <c:order val="1"/>
          <c:tx>
            <c:strRef>
              <c:f>Data_Sum!$N$2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rgbClr val="08476E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Data_Sum!$N$3:$N$5</c:f>
              <c:numCache>
                <c:formatCode>General</c:formatCode>
                <c:ptCount val="3"/>
                <c:pt idx="0">
                  <c:v>297</c:v>
                </c:pt>
                <c:pt idx="1">
                  <c:v>316</c:v>
                </c:pt>
                <c:pt idx="2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8-4CD8-97C6-9B47B1439F80}"/>
            </c:ext>
          </c:extLst>
        </c:ser>
        <c:ser>
          <c:idx val="2"/>
          <c:order val="2"/>
          <c:tx>
            <c:strRef>
              <c:f>Data_Sum!$O$2</c:f>
              <c:strCache>
                <c:ptCount val="1"/>
                <c:pt idx="0">
                  <c:v>Some College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Data_Sum!$O$3:$O$5</c:f>
              <c:numCache>
                <c:formatCode>General</c:formatCode>
                <c:ptCount val="3"/>
                <c:pt idx="0">
                  <c:v>247</c:v>
                </c:pt>
                <c:pt idx="1">
                  <c:v>262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8-4CD8-97C6-9B47B1439F80}"/>
            </c:ext>
          </c:extLst>
        </c:ser>
        <c:ser>
          <c:idx val="3"/>
          <c:order val="3"/>
          <c:tx>
            <c:strRef>
              <c:f>Data_Sum!$P$2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rgbClr val="78B0A7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Data_Sum!$P$3:$P$5</c:f>
              <c:numCache>
                <c:formatCode>General</c:formatCode>
                <c:ptCount val="3"/>
                <c:pt idx="0">
                  <c:v>154</c:v>
                </c:pt>
                <c:pt idx="1">
                  <c:v>134</c:v>
                </c:pt>
                <c:pt idx="2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8-4CD8-97C6-9B47B1439F80}"/>
            </c:ext>
          </c:extLst>
        </c:ser>
        <c:ser>
          <c:idx val="4"/>
          <c:order val="4"/>
          <c:tx>
            <c:strRef>
              <c:f>Data_Sum!$Q$2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Data_Sum!$Q$3:$Q$5</c:f>
              <c:numCache>
                <c:formatCode>General</c:formatCode>
                <c:ptCount val="3"/>
                <c:pt idx="0">
                  <c:v>71</c:v>
                </c:pt>
                <c:pt idx="1">
                  <c:v>74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58-4CD8-97C6-9B47B1439F80}"/>
            </c:ext>
          </c:extLst>
        </c:ser>
        <c:ser>
          <c:idx val="5"/>
          <c:order val="5"/>
          <c:tx>
            <c:strRef>
              <c:f>Data_Sum!$R$2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rgbClr val="E4E0C6"/>
            </a:solidFill>
            <a:ln>
              <a:noFill/>
              <a:prstDash val="solid"/>
            </a:ln>
          </c:spPr>
          <c:invertIfNegative val="0"/>
          <c:cat>
            <c:strRef>
              <c:f>Data_Sum!$L$3:$L$5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Data_Sum!$R$3:$R$5</c:f>
              <c:numCache>
                <c:formatCode>General</c:formatCode>
                <c:ptCount val="3"/>
                <c:pt idx="0">
                  <c:v>17</c:v>
                </c:pt>
                <c:pt idx="1">
                  <c:v>14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8-4CD8-97C6-9B47B143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4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100"/>
        <c:minorUnit val="5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16069100258173249"/>
          <c:y val="0"/>
          <c:w val="0.71210891583337343"/>
          <c:h val="0.1370907729843628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242089323854761"/>
          <c:y val="0.1024611844294111"/>
          <c:w val="0.84726959737320284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Data_Sum!$B$2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Data_Sum!$B$3:$B$5</c:f>
              <c:numCache>
                <c:formatCode>General</c:formatCode>
                <c:ptCount val="3"/>
                <c:pt idx="0">
                  <c:v>882</c:v>
                </c:pt>
                <c:pt idx="1">
                  <c:v>381</c:v>
                </c:pt>
                <c:pt idx="2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D-4487-ABBA-BDCD40127040}"/>
            </c:ext>
          </c:extLst>
        </c:ser>
        <c:ser>
          <c:idx val="1"/>
          <c:order val="1"/>
          <c:tx>
            <c:strRef>
              <c:f>Data_Sum!$C$2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Data_Sum!$C$3:$C$5</c:f>
              <c:numCache>
                <c:formatCode>General</c:formatCode>
                <c:ptCount val="3"/>
                <c:pt idx="0">
                  <c:v>106</c:v>
                </c:pt>
                <c:pt idx="1">
                  <c:v>595</c:v>
                </c:pt>
                <c:pt idx="2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D-4487-ABBA-BDCD40127040}"/>
            </c:ext>
          </c:extLst>
        </c:ser>
        <c:ser>
          <c:idx val="2"/>
          <c:order val="2"/>
          <c:tx>
            <c:strRef>
              <c:f>Data_Sum!$D$2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Data_Sum!$A$3:$A$5</c:f>
              <c:strCache>
                <c:ptCount val="3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</c:strCache>
            </c:strRef>
          </c:cat>
          <c:val>
            <c:numRef>
              <c:f>Data_Sum!$D$3:$D$5</c:f>
              <c:numCache>
                <c:formatCode>General</c:formatCode>
                <c:ptCount val="3"/>
                <c:pt idx="0">
                  <c:v>12</c:v>
                </c:pt>
                <c:pt idx="1">
                  <c:v>24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D-4487-ABBA-BDCD4012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9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  <c:majorUnit val="300"/>
        <c:minorUnit val="150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321240715355932"/>
          <c:h val="6.66682377730952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Data_Sum!$A$5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FE6-4291-8540-66E93F86DE00}"/>
              </c:ext>
            </c:extLst>
          </c:dPt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FE6-4291-8540-66E93F86DE00}"/>
              </c:ext>
            </c:extLst>
          </c:dPt>
          <c:dLbls>
            <c:dLbl>
              <c:idx val="2"/>
              <c:layout>
                <c:manualLayout>
                  <c:x val="3.236109059354994E-2"/>
                  <c:y val="0.137653926423362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E6-4291-8540-66E93F86DE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Data_Sum!$B$5:$D$5</c:f>
              <c:numCache>
                <c:formatCode>General</c:formatCode>
                <c:ptCount val="3"/>
                <c:pt idx="0">
                  <c:v>464</c:v>
                </c:pt>
                <c:pt idx="1">
                  <c:v>496</c:v>
                </c:pt>
                <c:pt idx="2">
                  <c:v>40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EFE6-4291-8540-66E93F86D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Data_Sum!$A$3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7-EFE6-4291-8540-66E93F86DE00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9-EFE6-4291-8540-66E93F86DE00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882</c:v>
                      </c:pt>
                      <c:pt idx="1">
                        <c:v>106</c:v>
                      </c:pt>
                      <c:pt idx="2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EFE6-4291-8540-66E93F86DE00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Data_Sum!$A$4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C-EFE6-4291-8540-66E93F86DE00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EFE6-4291-8540-66E93F86DE00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381</c:v>
                      </c:pt>
                      <c:pt idx="1">
                        <c:v>595</c:v>
                      </c:pt>
                      <c:pt idx="2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FE6-4291-8540-66E93F86DE00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Data_Sum!$A$3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B91-44F4-AD90-6428E0C5858E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B91-44F4-AD90-6428E0C5858E}"/>
              </c:ext>
            </c:extLst>
          </c:dPt>
          <c:dLbls>
            <c:dLbl>
              <c:idx val="2"/>
              <c:layout>
                <c:manualLayout>
                  <c:x val="2.2317244392912605E-2"/>
                  <c:y val="0.104261532723770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1-44F4-AD90-6428E0C585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Data_Sum!$B$3:$D$3</c:f>
              <c:numCache>
                <c:formatCode>General</c:formatCode>
                <c:ptCount val="3"/>
                <c:pt idx="0">
                  <c:v>882</c:v>
                </c:pt>
                <c:pt idx="1">
                  <c:v>106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1-44F4-AD90-6428E0C585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Data_Sum!$A$4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381</c:v>
                      </c:pt>
                      <c:pt idx="1">
                        <c:v>595</c:v>
                      </c:pt>
                      <c:pt idx="2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B91-44F4-AD90-6428E0C5858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Data_Sum!$A$5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464</c:v>
                      </c:pt>
                      <c:pt idx="1">
                        <c:v>496</c:v>
                      </c:pt>
                      <c:pt idx="2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91-44F4-AD90-6428E0C5858E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1"/>
          <c:order val="1"/>
          <c:tx>
            <c:strRef>
              <c:f>Data_Sum!$A$4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F55-4572-AF7F-D5E08C6B193F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F55-4572-AF7F-D5E08C6B193F}"/>
              </c:ext>
            </c:extLst>
          </c:dPt>
          <c:dLbls>
            <c:dLbl>
              <c:idx val="2"/>
              <c:layout>
                <c:manualLayout>
                  <c:x val="3.6755021147226084E-2"/>
                  <c:y val="0.1387351106818034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55-4572-AF7F-D5E08C6B19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Data_Sum!$B$2:$D$2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Data_Sum!$B$4:$D$4</c:f>
              <c:numCache>
                <c:formatCode>General</c:formatCode>
                <c:ptCount val="3"/>
                <c:pt idx="0">
                  <c:v>381</c:v>
                </c:pt>
                <c:pt idx="1">
                  <c:v>595</c:v>
                </c:pt>
                <c:pt idx="2">
                  <c:v>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F55-4572-AF7F-D5E08C6B19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Data_Sum!$A$3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1F55-4572-AF7F-D5E08C6B193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1F55-4572-AF7F-D5E08C6B19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882</c:v>
                      </c:pt>
                      <c:pt idx="1">
                        <c:v>106</c:v>
                      </c:pt>
                      <c:pt idx="2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1F55-4572-AF7F-D5E08C6B193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Data_Sum!$A$5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Data_Sum!$B$2:$D$2</c15:sqref>
                        </c15:formulaRef>
                      </c:ext>
                    </c:extLst>
                    <c:strCache>
                      <c:ptCount val="3"/>
                      <c:pt idx="0">
                        <c:v>Black</c:v>
                      </c:pt>
                      <c:pt idx="1">
                        <c:v>White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464</c:v>
                      </c:pt>
                      <c:pt idx="1">
                        <c:v>496</c:v>
                      </c:pt>
                      <c:pt idx="2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F55-4572-AF7F-D5E08C6B193F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91167678999116575"/>
          <c:w val="1"/>
          <c:h val="8.6247754294207543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Data_Sum!$G$5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80D-4AEC-A975-519E78BF95AF}"/>
              </c:ext>
            </c:extLst>
          </c:dPt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80D-4AEC-A975-519E78BF95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Data_Sum!$H$5:$I$5</c:f>
              <c:numCache>
                <c:formatCode>General</c:formatCode>
                <c:ptCount val="2"/>
                <c:pt idx="0">
                  <c:v>504</c:v>
                </c:pt>
                <c:pt idx="1">
                  <c:v>496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80D-4AEC-A975-519E78BF9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Data_Sum!$G$3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F80D-4AEC-A975-519E78BF95A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F80D-4AEC-A975-519E78BF95AF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Data_Sum!$H$3:$I$3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505</c:v>
                      </c:pt>
                      <c:pt idx="1">
                        <c:v>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F80D-4AEC-A975-519E78BF95A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Data_Sum!$G$4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F80D-4AEC-A975-519E78BF95AF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F80D-4AEC-A975-519E78BF95AF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Data_Sum!$H$4:$I$4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490</c:v>
                      </c:pt>
                      <c:pt idx="1">
                        <c:v>510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80D-4AEC-A975-519E78BF95AF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Data_Sum!$G$3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BA7-4F53-9FEB-A0AAAD049299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BA7-4F53-9FEB-A0AAAD049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Data_Sum!$H$3:$I$3</c:f>
              <c:numCache>
                <c:formatCode>General</c:formatCode>
                <c:ptCount val="2"/>
                <c:pt idx="0">
                  <c:v>505</c:v>
                </c:pt>
                <c:pt idx="1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7-4F53-9FEB-A0AAAD04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Data_Sum!$G$4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Data_Sum!$H$4:$I$4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490</c:v>
                      </c:pt>
                      <c:pt idx="1">
                        <c:v>510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BA7-4F53-9FEB-A0AAAD04929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Data_Sum!$G$5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Data_Sum!$H$5:$I$5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504</c:v>
                      </c:pt>
                      <c:pt idx="1">
                        <c:v>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A7-4F53-9FEB-A0AAAD049299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1"/>
          <c:order val="1"/>
          <c:tx>
            <c:strRef>
              <c:f>Data_Sum!$G$4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DDB-4324-985E-4670E8F40FA7}"/>
              </c:ext>
            </c:extLst>
          </c:dPt>
          <c:dPt>
            <c:idx val="2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DDB-4324-985E-4670E8F40F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Data_Sum!$H$2:$I$2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Data_Sum!$H$4:$I$4</c:f>
              <c:numCache>
                <c:formatCode>General</c:formatCode>
                <c:ptCount val="2"/>
                <c:pt idx="0">
                  <c:v>490</c:v>
                </c:pt>
                <c:pt idx="1">
                  <c:v>510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DDB-4324-985E-4670E8F40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Data_Sum!$G$3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6-6DDB-4324-985E-4670E8F40FA7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8-6DDB-4324-985E-4670E8F40FA7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Data_Sum!$H$3:$I$3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505</c:v>
                      </c:pt>
                      <c:pt idx="1">
                        <c:v>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DDB-4324-985E-4670E8F40FA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Data_Sum!$G$5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Data_Sum!$H$2:$I$2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Data_Sum!$H$5:$I$5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504</c:v>
                      </c:pt>
                      <c:pt idx="1">
                        <c:v>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DDB-4324-985E-4670E8F40FA7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91167678999116575"/>
          <c:w val="1"/>
          <c:h val="8.6247754294207543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27617196584604"/>
          <c:y val="9.5475080047196112E-2"/>
          <c:w val="0.47705488554437026"/>
          <c:h val="0.7091702502490439"/>
        </c:manualLayout>
      </c:layout>
      <c:pieChart>
        <c:varyColors val="1"/>
        <c:ser>
          <c:idx val="1"/>
          <c:order val="1"/>
          <c:tx>
            <c:strRef>
              <c:f>Data_Sum!$L$4</c:f>
              <c:strCache>
                <c:ptCount val="1"/>
                <c:pt idx="0">
                  <c:v>Copiah County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CE5-4CAC-9503-EDB70FE59811}"/>
              </c:ext>
            </c:extLst>
          </c:dPt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CE5-4CAC-9503-EDB70FE5981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5CE5-4CAC-9503-EDB70FE59811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CE5-4CAC-9503-EDB70FE59811}"/>
              </c:ext>
            </c:extLst>
          </c:dPt>
          <c:dPt>
            <c:idx val="4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CE5-4CAC-9503-EDB70FE59811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CE5-4CAC-9503-EDB70FE59811}"/>
              </c:ext>
            </c:extLst>
          </c:dPt>
          <c:dLbls>
            <c:dLbl>
              <c:idx val="5"/>
              <c:layout>
                <c:manualLayout>
                  <c:x val="-3.6732117346092007E-3"/>
                  <c:y val="8.00498927395000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E5-4CAC-9503-EDB70FE59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Data_Sum!$M$4:$R$4</c:f>
              <c:numCache>
                <c:formatCode>General</c:formatCode>
                <c:ptCount val="6"/>
                <c:pt idx="0">
                  <c:v>200</c:v>
                </c:pt>
                <c:pt idx="1">
                  <c:v>316</c:v>
                </c:pt>
                <c:pt idx="2">
                  <c:v>262</c:v>
                </c:pt>
                <c:pt idx="3">
                  <c:v>134</c:v>
                </c:pt>
                <c:pt idx="4">
                  <c:v>74</c:v>
                </c:pt>
                <c:pt idx="5">
                  <c:v>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5CE5-4CAC-9503-EDB70FE59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Data_Sum!$L$3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D-5CE5-4CAC-9503-EDB70FE59811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F-5CE5-4CAC-9503-EDB70FE59811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Data_Sum!$M$3:$R$3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214</c:v>
                      </c:pt>
                      <c:pt idx="1">
                        <c:v>297</c:v>
                      </c:pt>
                      <c:pt idx="2">
                        <c:v>247</c:v>
                      </c:pt>
                      <c:pt idx="3">
                        <c:v>154</c:v>
                      </c:pt>
                      <c:pt idx="4">
                        <c:v>71</c:v>
                      </c:pt>
                      <c:pt idx="5">
                        <c:v>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5CE5-4CAC-9503-EDB70FE59811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Data_Sum!$L$5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spPr>
                  <a:solidFill>
                    <a:srgbClr val="C7BF87"/>
                  </a:solidFill>
                  <a:ln>
                    <a:noFill/>
                    <a:prstDash val="solid"/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Data_Sum!$M$5:$R$5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209</c:v>
                      </c:pt>
                      <c:pt idx="1">
                        <c:v>298</c:v>
                      </c:pt>
                      <c:pt idx="2">
                        <c:v>250</c:v>
                      </c:pt>
                      <c:pt idx="3">
                        <c:v>143</c:v>
                      </c:pt>
                      <c:pt idx="4">
                        <c:v>75</c:v>
                      </c:pt>
                      <c:pt idx="5">
                        <c:v>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CE5-4CAC-9503-EDB70FE59811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"/>
          <c:y val="0.85522508288706267"/>
          <c:w val="1"/>
          <c:h val="0.14269934505268075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2"/>
          <c:order val="2"/>
          <c:tx>
            <c:strRef>
              <c:f>Data_Sum!$L$5</c:f>
              <c:strCache>
                <c:ptCount val="1"/>
                <c:pt idx="0">
                  <c:v>Warren County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04253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270-4FFA-8B80-2F4D1B0FF034}"/>
              </c:ext>
            </c:extLst>
          </c:dPt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270-4FFA-8B80-2F4D1B0FF034}"/>
              </c:ext>
            </c:extLst>
          </c:dPt>
          <c:dPt>
            <c:idx val="2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270-4FFA-8B80-2F4D1B0FF034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270-4FFA-8B80-2F4D1B0FF034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270-4FFA-8B80-2F4D1B0FF034}"/>
              </c:ext>
            </c:extLst>
          </c:dPt>
          <c:dLbls>
            <c:dLbl>
              <c:idx val="5"/>
              <c:layout>
                <c:manualLayout>
                  <c:x val="2.484969765735659E-3"/>
                  <c:y val="0.100260215758221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70-4FFA-8B80-2F4D1B0FF0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Data_Sum!$M$5:$R$5</c:f>
              <c:numCache>
                <c:formatCode>General</c:formatCode>
                <c:ptCount val="6"/>
                <c:pt idx="0">
                  <c:v>209</c:v>
                </c:pt>
                <c:pt idx="1">
                  <c:v>298</c:v>
                </c:pt>
                <c:pt idx="2">
                  <c:v>250</c:v>
                </c:pt>
                <c:pt idx="3">
                  <c:v>143</c:v>
                </c:pt>
                <c:pt idx="4">
                  <c:v>75</c:v>
                </c:pt>
                <c:pt idx="5">
                  <c:v>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270-4FFA-8B80-2F4D1B0FF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Data_Sum!$L$3</c15:sqref>
                        </c15:formulaRef>
                      </c:ext>
                    </c:extLst>
                    <c:strCache>
                      <c:ptCount val="1"/>
                      <c:pt idx="0">
                        <c:v>Claiborne County</c:v>
                      </c:pt>
                    </c:strCache>
                  </c:strRef>
                </c:tx>
                <c:spPr>
                  <a:solidFill>
                    <a:srgbClr val="04253A"/>
                  </a:solidFill>
                  <a:ln>
                    <a:noFill/>
                    <a:prstDash val="solid"/>
                  </a:ln>
                </c:spPr>
                <c:dPt>
                  <c:idx val="1"/>
                  <c:bubble3D val="0"/>
                  <c:spPr>
                    <a:solidFill>
                      <a:srgbClr val="4C837A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C-0270-4FFA-8B80-2F4D1B0FF034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>
                    <c:ext xmlns:c16="http://schemas.microsoft.com/office/drawing/2014/chart" uri="{C3380CC4-5D6E-409C-BE32-E72D297353CC}">
                      <c16:uniqueId val="{0000000E-0270-4FFA-8B80-2F4D1B0FF034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Data_Sum!$M$3:$R$3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214</c:v>
                      </c:pt>
                      <c:pt idx="1">
                        <c:v>297</c:v>
                      </c:pt>
                      <c:pt idx="2">
                        <c:v>247</c:v>
                      </c:pt>
                      <c:pt idx="3">
                        <c:v>154</c:v>
                      </c:pt>
                      <c:pt idx="4">
                        <c:v>71</c:v>
                      </c:pt>
                      <c:pt idx="5">
                        <c:v>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0270-4FFA-8B80-2F4D1B0FF034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Data_Sum!$L$4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dPt>
                  <c:idx val="0"/>
                  <c:bubble3D val="0"/>
                  <c:spPr>
                    <a:solidFill>
                      <a:srgbClr val="04253A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0270-4FFA-8B80-2F4D1B0FF034}"/>
                    </c:ext>
                  </c:extLst>
                </c:dPt>
                <c:dPt>
                  <c:idx val="2"/>
                  <c:bubble3D val="0"/>
                  <c:spPr>
                    <a:solidFill>
                      <a:srgbClr val="C7BF87"/>
                    </a:solidFill>
                    <a:ln>
                      <a:noFill/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0270-4FFA-8B80-2F4D1B0FF034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Data_Sum!$M$4:$R$4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200</c:v>
                      </c:pt>
                      <c:pt idx="1">
                        <c:v>316</c:v>
                      </c:pt>
                      <c:pt idx="2">
                        <c:v>262</c:v>
                      </c:pt>
                      <c:pt idx="3">
                        <c:v>134</c:v>
                      </c:pt>
                      <c:pt idx="4">
                        <c:v>74</c:v>
                      </c:pt>
                      <c:pt idx="5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270-4FFA-8B80-2F4D1B0FF034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10666097278484E-2"/>
          <c:y val="9.5475088480533182E-2"/>
          <c:w val="0.89585259332461986"/>
          <c:h val="0.79384773206166148"/>
        </c:manualLayout>
      </c:layout>
      <c:pieChart>
        <c:varyColors val="1"/>
        <c:ser>
          <c:idx val="0"/>
          <c:order val="0"/>
          <c:tx>
            <c:strRef>
              <c:f>Data_Sum!$L$3</c:f>
              <c:strCache>
                <c:ptCount val="1"/>
                <c:pt idx="0">
                  <c:v>Claiborne County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dPt>
            <c:idx val="1"/>
            <c:bubble3D val="0"/>
            <c:spPr>
              <a:solidFill>
                <a:srgbClr val="08476E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9F8-44C1-85BA-7E3B093D0420}"/>
              </c:ext>
            </c:extLst>
          </c:dPt>
          <c:dPt>
            <c:idx val="2"/>
            <c:bubble3D val="0"/>
            <c:spPr>
              <a:solidFill>
                <a:srgbClr val="4C837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9F8-44C1-85BA-7E3B093D0420}"/>
              </c:ext>
            </c:extLst>
          </c:dPt>
          <c:dPt>
            <c:idx val="3"/>
            <c:bubble3D val="0"/>
            <c:spPr>
              <a:solidFill>
                <a:srgbClr val="78B0A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9F8-44C1-85BA-7E3B093D0420}"/>
              </c:ext>
            </c:extLst>
          </c:dPt>
          <c:dPt>
            <c:idx val="4"/>
            <c:bubble3D val="0"/>
            <c:spPr>
              <a:solidFill>
                <a:srgbClr val="C7BF87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9F8-44C1-85BA-7E3B093D0420}"/>
              </c:ext>
            </c:extLst>
          </c:dPt>
          <c:dPt>
            <c:idx val="5"/>
            <c:bubble3D val="0"/>
            <c:spPr>
              <a:solidFill>
                <a:srgbClr val="E4E0C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9F8-44C1-85BA-7E3B093D0420}"/>
              </c:ext>
            </c:extLst>
          </c:dPt>
          <c:dLbls>
            <c:dLbl>
              <c:idx val="5"/>
              <c:layout>
                <c:manualLayout>
                  <c:x val="-1.1081655479595751E-2"/>
                  <c:y val="7.96572116015357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F8-44C1-85BA-7E3B093D0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Data_Sum!$M$2:$R$2</c:f>
              <c:strCache>
                <c:ptCount val="6"/>
                <c:pt idx="0">
                  <c:v>Less than High School</c:v>
                </c:pt>
                <c:pt idx="1">
                  <c:v>High School</c:v>
                </c:pt>
                <c:pt idx="2">
                  <c:v>Some College</c:v>
                </c:pt>
                <c:pt idx="3">
                  <c:v>Bachelor's Degree</c:v>
                </c:pt>
                <c:pt idx="4">
                  <c:v>Master's Degree</c:v>
                </c:pt>
                <c:pt idx="5">
                  <c:v>PhD</c:v>
                </c:pt>
              </c:strCache>
            </c:strRef>
          </c:cat>
          <c:val>
            <c:numRef>
              <c:f>Data_Sum!$M$3:$R$3</c:f>
              <c:numCache>
                <c:formatCode>General</c:formatCode>
                <c:ptCount val="6"/>
                <c:pt idx="0">
                  <c:v>214</c:v>
                </c:pt>
                <c:pt idx="1">
                  <c:v>297</c:v>
                </c:pt>
                <c:pt idx="2">
                  <c:v>247</c:v>
                </c:pt>
                <c:pt idx="3">
                  <c:v>154</c:v>
                </c:pt>
                <c:pt idx="4">
                  <c:v>71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F8-44C1-85BA-7E3B093D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Data_Sum!$L$4</c15:sqref>
                        </c15:formulaRef>
                      </c:ext>
                    </c:extLst>
                    <c:strCache>
                      <c:ptCount val="1"/>
                      <c:pt idx="0">
                        <c:v>Copiah County</c:v>
                      </c:pt>
                    </c:strCache>
                  </c:strRef>
                </c:tx>
                <c:spPr>
                  <a:solidFill>
                    <a:srgbClr val="4C837A"/>
                  </a:solidFill>
                  <a:ln>
                    <a:noFill/>
                    <a:prstDash val="solid"/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Data_Sum!$M$4:$R$4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200</c:v>
                      </c:pt>
                      <c:pt idx="1">
                        <c:v>316</c:v>
                      </c:pt>
                      <c:pt idx="2">
                        <c:v>262</c:v>
                      </c:pt>
                      <c:pt idx="3">
                        <c:v>134</c:v>
                      </c:pt>
                      <c:pt idx="4">
                        <c:v>74</c:v>
                      </c:pt>
                      <c:pt idx="5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99F8-44C1-85BA-7E3B093D0420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Data_Sum!$L$5</c15:sqref>
                        </c15:formulaRef>
                      </c:ext>
                    </c:extLst>
                    <c:strCache>
                      <c:ptCount val="1"/>
                      <c:pt idx="0">
                        <c:v>Warren County</c:v>
                      </c:pt>
                    </c:strCache>
                  </c:strRef>
                </c:tx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Data_Sum!$M$2:$R$2</c15:sqref>
                        </c15:formulaRef>
                      </c:ext>
                    </c:extLst>
                    <c:strCache>
                      <c:ptCount val="6"/>
                      <c:pt idx="0">
                        <c:v>Less than High School</c:v>
                      </c:pt>
                      <c:pt idx="1">
                        <c:v>High School</c:v>
                      </c:pt>
                      <c:pt idx="2">
                        <c:v>Some College</c:v>
                      </c:pt>
                      <c:pt idx="3">
                        <c:v>Bachelor's Degree</c:v>
                      </c:pt>
                      <c:pt idx="4">
                        <c:v>Master's Degree</c:v>
                      </c:pt>
                      <c:pt idx="5">
                        <c:v>PhD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Data_Sum!$M$5:$R$5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209</c:v>
                      </c:pt>
                      <c:pt idx="1">
                        <c:v>298</c:v>
                      </c:pt>
                      <c:pt idx="2">
                        <c:v>250</c:v>
                      </c:pt>
                      <c:pt idx="3">
                        <c:v>143</c:v>
                      </c:pt>
                      <c:pt idx="4">
                        <c:v>75</c:v>
                      </c:pt>
                      <c:pt idx="5">
                        <c:v>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F8-44C1-85BA-7E3B093D0420}"/>
                  </c:ext>
                </c:extLst>
              </c15:ser>
            </c15:filteredPieSeries>
          </c:ext>
        </c:extLst>
      </c:pieChart>
      <c:spPr>
        <a:noFill/>
        <a:ln>
          <a:noFill/>
        </a:ln>
      </c:spPr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9917434409767608E-2"/>
          <c:y val="0.1024611844294111"/>
          <c:w val="0.87156109534891135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Data_Sum!$B$10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Data_Sum!$B$11:$B$14</c:f>
              <c:numCache>
                <c:formatCode>0.00</c:formatCode>
                <c:ptCount val="4"/>
                <c:pt idx="0">
                  <c:v>5.9149659863945576</c:v>
                </c:pt>
                <c:pt idx="1">
                  <c:v>5.863517060367454</c:v>
                </c:pt>
                <c:pt idx="2">
                  <c:v>5.8146551724137927</c:v>
                </c:pt>
                <c:pt idx="3">
                  <c:v>5.8766647365373483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1-4B40-814A-76938502D00E}"/>
            </c:ext>
          </c:extLst>
        </c:ser>
        <c:ser>
          <c:idx val="1"/>
          <c:order val="1"/>
          <c:tx>
            <c:strRef>
              <c:f>Data_Sum!$C$10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Data_Sum!$C$11:$C$14</c:f>
              <c:numCache>
                <c:formatCode>0.00</c:formatCode>
                <c:ptCount val="4"/>
                <c:pt idx="0">
                  <c:v>4.5094339622641506</c:v>
                </c:pt>
                <c:pt idx="1">
                  <c:v>4.8268907563025207</c:v>
                </c:pt>
                <c:pt idx="2">
                  <c:v>4.881048387096774</c:v>
                </c:pt>
                <c:pt idx="3">
                  <c:v>4.8212197159565582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1-4B40-814A-76938502D00E}"/>
            </c:ext>
          </c:extLst>
        </c:ser>
        <c:ser>
          <c:idx val="2"/>
          <c:order val="2"/>
          <c:tx>
            <c:strRef>
              <c:f>Data_Sum!$D$10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Data_Sum!$D$11:$D$14</c:f>
              <c:numCache>
                <c:formatCode>0.00</c:formatCode>
                <c:ptCount val="4"/>
                <c:pt idx="0">
                  <c:v>5.083333333333333</c:v>
                </c:pt>
                <c:pt idx="1">
                  <c:v>4.5</c:v>
                </c:pt>
                <c:pt idx="2">
                  <c:v>4.625</c:v>
                </c:pt>
                <c:pt idx="3">
                  <c:v>4.6578947368421053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1-4B40-814A-76938502D00E}"/>
            </c:ext>
          </c:extLst>
        </c:ser>
        <c:ser>
          <c:idx val="3"/>
          <c:order val="3"/>
          <c:tx>
            <c:strRef>
              <c:f>Data_Sum!$E$10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rgbClr val="E4E0C6"/>
              </a:fgClr>
              <a:bgClr>
                <a:schemeClr val="bg1"/>
              </a:bgClr>
            </a:pattFill>
            <a:ln w="19050">
              <a:solidFill>
                <a:srgbClr val="04253A"/>
              </a:solidFill>
              <a:prstDash val="solid"/>
            </a:ln>
          </c:spPr>
          <c:invertIfNegative val="0"/>
          <c:cat>
            <c:strRef>
              <c:f>Data_Sum!$A$11:$A$14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Data_Sum!$E$11:$E$14</c:f>
              <c:numCache>
                <c:formatCode>0.00</c:formatCode>
                <c:ptCount val="4"/>
                <c:pt idx="0">
                  <c:v>5.7560000000000002</c:v>
                </c:pt>
                <c:pt idx="1">
                  <c:v>5.2140000000000004</c:v>
                </c:pt>
                <c:pt idx="2">
                  <c:v>5.3040000000000003</c:v>
                </c:pt>
                <c:pt idx="3">
                  <c:v>5.424666666666667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1-4B40-814A-76938502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Risk score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8.6207561605406588E-2"/>
          <c:y val="5.2816954099274678E-2"/>
          <c:w val="0.82648092065414913"/>
          <c:h val="7.634011285219199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9931564864817884E-2"/>
          <c:y val="0.1024611844294111"/>
          <c:w val="0.87154704393229476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Data_Sum!$H$10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Data_Sum!$H$11:$H$14</c:f>
              <c:numCache>
                <c:formatCode>0.00</c:formatCode>
                <c:ptCount val="4"/>
                <c:pt idx="0">
                  <c:v>5.782178217821782</c:v>
                </c:pt>
                <c:pt idx="1">
                  <c:v>5.1795918367346943</c:v>
                </c:pt>
                <c:pt idx="2">
                  <c:v>5.2797619047619051</c:v>
                </c:pt>
                <c:pt idx="3">
                  <c:v>5.4162775183455638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E-47CD-B061-B62DBC2FC68C}"/>
            </c:ext>
          </c:extLst>
        </c:ser>
        <c:ser>
          <c:idx val="1"/>
          <c:order val="1"/>
          <c:tx>
            <c:strRef>
              <c:f>Data_Sum!$I$10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Data_Sum!$I$11:$I$14</c:f>
              <c:numCache>
                <c:formatCode>0.00</c:formatCode>
                <c:ptCount val="4"/>
                <c:pt idx="0">
                  <c:v>5.7292929292929289</c:v>
                </c:pt>
                <c:pt idx="1">
                  <c:v>5.2470588235294118</c:v>
                </c:pt>
                <c:pt idx="2">
                  <c:v>5.3286290322580649</c:v>
                </c:pt>
                <c:pt idx="3">
                  <c:v>5.4330446369087273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E-47CD-B061-B62DBC2FC68C}"/>
            </c:ext>
          </c:extLst>
        </c:ser>
        <c:ser>
          <c:idx val="2"/>
          <c:order val="2"/>
          <c:tx>
            <c:strRef>
              <c:f>Data_Sum!$J$10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rgbClr val="E4E0C6"/>
              </a:fgClr>
              <a:bgClr>
                <a:schemeClr val="bg1"/>
              </a:bgClr>
            </a:pattFill>
            <a:ln w="19050">
              <a:solidFill>
                <a:srgbClr val="04253A"/>
              </a:solidFill>
              <a:prstDash val="solid"/>
            </a:ln>
          </c:spPr>
          <c:invertIfNegative val="0"/>
          <c:cat>
            <c:strRef>
              <c:f>Data_Sum!$G$11:$G$14</c:f>
              <c:strCache>
                <c:ptCount val="4"/>
                <c:pt idx="0">
                  <c:v>Claiborne County</c:v>
                </c:pt>
                <c:pt idx="1">
                  <c:v>Copiah County</c:v>
                </c:pt>
                <c:pt idx="2">
                  <c:v>Warren County</c:v>
                </c:pt>
                <c:pt idx="3">
                  <c:v>Total</c:v>
                </c:pt>
              </c:strCache>
            </c:strRef>
          </c:cat>
          <c:val>
            <c:numRef>
              <c:f>Data_Sum!$J$11:$J$14</c:f>
              <c:numCache>
                <c:formatCode>0.00</c:formatCode>
                <c:ptCount val="4"/>
                <c:pt idx="0">
                  <c:v>5.7560000000000002</c:v>
                </c:pt>
                <c:pt idx="1">
                  <c:v>5.2140000000000004</c:v>
                </c:pt>
                <c:pt idx="2">
                  <c:v>5.3040000000000003</c:v>
                </c:pt>
                <c:pt idx="3">
                  <c:v>5.424666666666667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E-47CD-B061-B62DBC2FC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 Narrow" panose="020B0606020202030204" pitchFamily="34" charset="0"/>
                  </a:rPr>
                  <a:t>Risk score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6839379642322042"/>
          <c:y val="5.2816901408450703E-2"/>
          <c:w val="0.46137752861923542"/>
          <c:h val="7.622513978058453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Data_Sum!$C$18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Data_Sum!$C$19:$C$25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</c:v>
                </c:pt>
                <c:pt idx="5">
                  <c:v>71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5-4E79-AB5C-02BC3EFE5C49}"/>
            </c:ext>
          </c:extLst>
        </c:ser>
        <c:ser>
          <c:idx val="1"/>
          <c:order val="1"/>
          <c:tx>
            <c:strRef>
              <c:f>Data_Sum!$D$18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Data_Sum!$D$19:$D$25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51</c:v>
                </c:pt>
                <c:pt idx="5">
                  <c:v>77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5-4E79-AB5C-02BC3EFE5C49}"/>
            </c:ext>
          </c:extLst>
        </c:ser>
        <c:ser>
          <c:idx val="2"/>
          <c:order val="2"/>
          <c:tx>
            <c:strRef>
              <c:f>Data_Sum!$E$18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Data_Sum!$E$19:$E$25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128</c:v>
                </c:pt>
                <c:pt idx="5">
                  <c:v>162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5-4E79-AB5C-02BC3EFE5C49}"/>
            </c:ext>
          </c:extLst>
        </c:ser>
        <c:ser>
          <c:idx val="3"/>
          <c:order val="3"/>
          <c:tx>
            <c:strRef>
              <c:f>Data_Sum!$F$18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Data_Sum!$F$19:$F$25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228</c:v>
                </c:pt>
                <c:pt idx="5">
                  <c:v>203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45-4E79-AB5C-02BC3EFE5C49}"/>
            </c:ext>
          </c:extLst>
        </c:ser>
        <c:ser>
          <c:idx val="4"/>
          <c:order val="4"/>
          <c:tx>
            <c:strRef>
              <c:f>Data_Sum!$G$18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Data_Sum!$G$19:$G$25</c:f>
              <c:numCache>
                <c:formatCode>General</c:formatCode>
                <c:ptCount val="7"/>
                <c:pt idx="0">
                  <c:v>313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239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45-4E79-AB5C-02BC3EFE5C49}"/>
            </c:ext>
          </c:extLst>
        </c:ser>
        <c:ser>
          <c:idx val="5"/>
          <c:order val="5"/>
          <c:tx>
            <c:strRef>
              <c:f>Data_Sum!$H$18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Data_Sum!$H$19:$H$25</c:f>
              <c:numCache>
                <c:formatCode>General</c:formatCode>
                <c:ptCount val="7"/>
                <c:pt idx="0">
                  <c:v>350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217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45-4E79-AB5C-02BC3EFE5C49}"/>
            </c:ext>
          </c:extLst>
        </c:ser>
        <c:ser>
          <c:idx val="6"/>
          <c:order val="6"/>
          <c:tx>
            <c:strRef>
              <c:f>Data_Sum!$I$18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Data_Sum!$I$19:$I$25</c:f>
              <c:numCache>
                <c:formatCode>General</c:formatCode>
                <c:ptCount val="7"/>
                <c:pt idx="0">
                  <c:v>262</c:v>
                </c:pt>
                <c:pt idx="1">
                  <c:v>115</c:v>
                </c:pt>
                <c:pt idx="2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45-4E79-AB5C-02BC3EFE5C49}"/>
            </c:ext>
          </c:extLst>
        </c:ser>
        <c:ser>
          <c:idx val="7"/>
          <c:order val="7"/>
          <c:tx>
            <c:strRef>
              <c:f>Data_Sum!$J$18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Data_Sum!$J$19:$J$25</c:f>
              <c:numCache>
                <c:formatCode>General</c:formatCode>
                <c:ptCount val="7"/>
                <c:pt idx="0">
                  <c:v>189</c:v>
                </c:pt>
                <c:pt idx="1">
                  <c:v>82</c:v>
                </c:pt>
                <c:pt idx="2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45-4E79-AB5C-02BC3EFE5C49}"/>
            </c:ext>
          </c:extLst>
        </c:ser>
        <c:ser>
          <c:idx val="8"/>
          <c:order val="8"/>
          <c:tx>
            <c:strRef>
              <c:f>Data_Sum!$K$18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Data_Sum!$K$19:$K$25</c:f>
              <c:numCache>
                <c:formatCode>General</c:formatCode>
                <c:ptCount val="7"/>
                <c:pt idx="0">
                  <c:v>122</c:v>
                </c:pt>
                <c:pt idx="1">
                  <c:v>20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45-4E79-AB5C-02BC3EFE5C49}"/>
            </c:ext>
          </c:extLst>
        </c:ser>
        <c:ser>
          <c:idx val="9"/>
          <c:order val="9"/>
          <c:tx>
            <c:strRef>
              <c:f>Data_Sum!$L$18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Data_Sum!$L$19:$L$25</c:f>
              <c:numCache>
                <c:formatCode>General</c:formatCode>
                <c:ptCount val="7"/>
                <c:pt idx="0">
                  <c:v>62</c:v>
                </c:pt>
                <c:pt idx="1">
                  <c:v>11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45-4E79-AB5C-02BC3EFE5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 b="0"/>
                </a:pPr>
                <a:r>
                  <a:rPr lang="en-US" sz="1400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485004303611846"/>
          <c:y val="5.0910810679453487E-2"/>
          <c:w val="0.79789107080238453"/>
          <c:h val="0.767279285900072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Data_Sum!$C$18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Data_Sum!$C$19:$C$25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</c:v>
                </c:pt>
                <c:pt idx="5">
                  <c:v>71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87-40A8-A2EF-193B26A2F94F}"/>
            </c:ext>
          </c:extLst>
        </c:ser>
        <c:ser>
          <c:idx val="1"/>
          <c:order val="1"/>
          <c:tx>
            <c:strRef>
              <c:f>Data_Sum!$D$18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Data_Sum!$D$19:$D$25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51</c:v>
                </c:pt>
                <c:pt idx="5">
                  <c:v>77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87-40A8-A2EF-193B26A2F94F}"/>
            </c:ext>
          </c:extLst>
        </c:ser>
        <c:ser>
          <c:idx val="2"/>
          <c:order val="2"/>
          <c:tx>
            <c:strRef>
              <c:f>Data_Sum!$E$18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Data_Sum!$E$19:$E$25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128</c:v>
                </c:pt>
                <c:pt idx="5">
                  <c:v>162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87-40A8-A2EF-193B26A2F94F}"/>
            </c:ext>
          </c:extLst>
        </c:ser>
        <c:ser>
          <c:idx val="3"/>
          <c:order val="3"/>
          <c:tx>
            <c:strRef>
              <c:f>Data_Sum!$F$18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F87-40A8-A2EF-193B26A2F94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Data_Sum!$F$19:$F$25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228</c:v>
                </c:pt>
                <c:pt idx="5">
                  <c:v>203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87-40A8-A2EF-193B26A2F94F}"/>
            </c:ext>
          </c:extLst>
        </c:ser>
        <c:ser>
          <c:idx val="4"/>
          <c:order val="4"/>
          <c:tx>
            <c:strRef>
              <c:f>Data_Sum!$G$18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Data_Sum!$G$19:$G$25</c:f>
              <c:numCache>
                <c:formatCode>General</c:formatCode>
                <c:ptCount val="7"/>
                <c:pt idx="0">
                  <c:v>313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239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87-40A8-A2EF-193B26A2F94F}"/>
            </c:ext>
          </c:extLst>
        </c:ser>
        <c:ser>
          <c:idx val="5"/>
          <c:order val="5"/>
          <c:tx>
            <c:strRef>
              <c:f>Data_Sum!$H$18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F87-40A8-A2EF-193B26A2F94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Data_Sum!$H$19:$H$25</c:f>
              <c:numCache>
                <c:formatCode>General</c:formatCode>
                <c:ptCount val="7"/>
                <c:pt idx="0">
                  <c:v>350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217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87-40A8-A2EF-193B26A2F94F}"/>
            </c:ext>
          </c:extLst>
        </c:ser>
        <c:ser>
          <c:idx val="6"/>
          <c:order val="6"/>
          <c:tx>
            <c:strRef>
              <c:f>Data_Sum!$I$18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Data_Sum!$I$19:$I$25</c:f>
              <c:numCache>
                <c:formatCode>General</c:formatCode>
                <c:ptCount val="7"/>
                <c:pt idx="0">
                  <c:v>262</c:v>
                </c:pt>
                <c:pt idx="1">
                  <c:v>115</c:v>
                </c:pt>
                <c:pt idx="2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F87-40A8-A2EF-193B26A2F94F}"/>
            </c:ext>
          </c:extLst>
        </c:ser>
        <c:ser>
          <c:idx val="7"/>
          <c:order val="7"/>
          <c:tx>
            <c:strRef>
              <c:f>Data_Sum!$J$18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Data_Sum!$J$19:$J$25</c:f>
              <c:numCache>
                <c:formatCode>General</c:formatCode>
                <c:ptCount val="7"/>
                <c:pt idx="0">
                  <c:v>189</c:v>
                </c:pt>
                <c:pt idx="1">
                  <c:v>82</c:v>
                </c:pt>
                <c:pt idx="2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F87-40A8-A2EF-193B26A2F94F}"/>
            </c:ext>
          </c:extLst>
        </c:ser>
        <c:ser>
          <c:idx val="8"/>
          <c:order val="8"/>
          <c:tx>
            <c:strRef>
              <c:f>Data_Sum!$K$18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Data_Sum!$K$19:$K$25</c:f>
              <c:numCache>
                <c:formatCode>General</c:formatCode>
                <c:ptCount val="7"/>
                <c:pt idx="0">
                  <c:v>122</c:v>
                </c:pt>
                <c:pt idx="1">
                  <c:v>20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F87-40A8-A2EF-193B26A2F94F}"/>
            </c:ext>
          </c:extLst>
        </c:ser>
        <c:ser>
          <c:idx val="9"/>
          <c:order val="9"/>
          <c:tx>
            <c:strRef>
              <c:f>Data_Sum!$L$18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F87-40A8-A2EF-193B26A2F94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F87-40A8-A2EF-193B26A2F94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F87-40A8-A2EF-193B26A2F94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F87-40A8-A2EF-193B26A2F94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Data_Sum!$B$19:$B$25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Data_Sum!$L$19:$L$25</c:f>
              <c:numCache>
                <c:formatCode>General</c:formatCode>
                <c:ptCount val="7"/>
                <c:pt idx="0">
                  <c:v>62</c:v>
                </c:pt>
                <c:pt idx="1">
                  <c:v>11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F87-40A8-A2EF-193B26A2F9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max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6469476234499031"/>
          <c:y val="0.1186649576649518"/>
          <c:w val="0.78169673881857882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Data_Sum!$Q$18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Data_Sum!$Q$19:$Q$23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54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D-452F-9E9B-14035B4E087E}"/>
            </c:ext>
          </c:extLst>
        </c:ser>
        <c:ser>
          <c:idx val="1"/>
          <c:order val="1"/>
          <c:tx>
            <c:strRef>
              <c:f>Data_Sum!$R$18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Data_Sum!$R$19:$R$23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68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D-452F-9E9B-14035B4E087E}"/>
            </c:ext>
          </c:extLst>
        </c:ser>
        <c:ser>
          <c:idx val="2"/>
          <c:order val="2"/>
          <c:tx>
            <c:strRef>
              <c:f>Data_Sum!$S$18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Data_Sum!$S$19:$S$23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149</c:v>
                </c:pt>
                <c:pt idx="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D-452F-9E9B-14035B4E087E}"/>
            </c:ext>
          </c:extLst>
        </c:ser>
        <c:ser>
          <c:idx val="3"/>
          <c:order val="3"/>
          <c:tx>
            <c:strRef>
              <c:f>Data_Sum!$T$18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Data_Sum!$T$19:$T$23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225</c:v>
                </c:pt>
                <c:pt idx="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7D-452F-9E9B-14035B4E087E}"/>
            </c:ext>
          </c:extLst>
        </c:ser>
        <c:ser>
          <c:idx val="4"/>
          <c:order val="4"/>
          <c:tx>
            <c:strRef>
              <c:f>Data_Sum!$U$18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Data_Sum!$U$19:$U$23</c:f>
              <c:numCache>
                <c:formatCode>General</c:formatCode>
                <c:ptCount val="5"/>
                <c:pt idx="0">
                  <c:v>161</c:v>
                </c:pt>
                <c:pt idx="1">
                  <c:v>152</c:v>
                </c:pt>
                <c:pt idx="3">
                  <c:v>119</c:v>
                </c:pt>
                <c:pt idx="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7D-452F-9E9B-14035B4E087E}"/>
            </c:ext>
          </c:extLst>
        </c:ser>
        <c:ser>
          <c:idx val="5"/>
          <c:order val="5"/>
          <c:tx>
            <c:strRef>
              <c:f>Data_Sum!$V$18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Data_Sum!$V$19:$V$23</c:f>
              <c:numCache>
                <c:formatCode>General</c:formatCode>
                <c:ptCount val="5"/>
                <c:pt idx="0">
                  <c:v>175</c:v>
                </c:pt>
                <c:pt idx="1">
                  <c:v>175</c:v>
                </c:pt>
                <c:pt idx="3">
                  <c:v>116</c:v>
                </c:pt>
                <c:pt idx="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7D-452F-9E9B-14035B4E087E}"/>
            </c:ext>
          </c:extLst>
        </c:ser>
        <c:ser>
          <c:idx val="6"/>
          <c:order val="6"/>
          <c:tx>
            <c:strRef>
              <c:f>Data_Sum!$W$18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Data_Sum!$W$19:$W$23</c:f>
              <c:numCache>
                <c:formatCode>General</c:formatCode>
                <c:ptCount val="5"/>
                <c:pt idx="0">
                  <c:v>182</c:v>
                </c:pt>
                <c:pt idx="1">
                  <c:v>206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7D-452F-9E9B-14035B4E087E}"/>
            </c:ext>
          </c:extLst>
        </c:ser>
        <c:ser>
          <c:idx val="7"/>
          <c:order val="7"/>
          <c:tx>
            <c:strRef>
              <c:f>Data_Sum!$X$18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Data_Sum!$X$19:$X$23</c:f>
              <c:numCache>
                <c:formatCode>General</c:formatCode>
                <c:ptCount val="5"/>
                <c:pt idx="0">
                  <c:v>132</c:v>
                </c:pt>
                <c:pt idx="1">
                  <c:v>146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7D-452F-9E9B-14035B4E087E}"/>
            </c:ext>
          </c:extLst>
        </c:ser>
        <c:ser>
          <c:idx val="8"/>
          <c:order val="8"/>
          <c:tx>
            <c:strRef>
              <c:f>Data_Sum!$Y$18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Data_Sum!$Y$19:$Y$23</c:f>
              <c:numCache>
                <c:formatCode>General</c:formatCode>
                <c:ptCount val="5"/>
                <c:pt idx="0">
                  <c:v>74</c:v>
                </c:pt>
                <c:pt idx="1">
                  <c:v>69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7D-452F-9E9B-14035B4E087E}"/>
            </c:ext>
          </c:extLst>
        </c:ser>
        <c:ser>
          <c:idx val="9"/>
          <c:order val="9"/>
          <c:tx>
            <c:strRef>
              <c:f>Data_Sum!$Z$18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Data_Sum!$Z$19:$Z$23</c:f>
              <c:numCache>
                <c:formatCode>General</c:formatCode>
                <c:ptCount val="5"/>
                <c:pt idx="0">
                  <c:v>44</c:v>
                </c:pt>
                <c:pt idx="1">
                  <c:v>29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7D-452F-9E9B-14035B4E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max"/>
        <c:crossBetween val="between"/>
        <c:majorUnit val="200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6469582171094979"/>
          <c:y val="4.7368658769636147E-2"/>
          <c:w val="0.78169573995651553"/>
          <c:h val="0.7742327043366311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Data_Sum!$Q$18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Data_Sum!$Q$19:$Q$23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54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C-45D0-8CDF-FE86DA4C7556}"/>
            </c:ext>
          </c:extLst>
        </c:ser>
        <c:ser>
          <c:idx val="1"/>
          <c:order val="1"/>
          <c:tx>
            <c:strRef>
              <c:f>Data_Sum!$R$18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Data_Sum!$R$19:$R$23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68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1C-45D0-8CDF-FE86DA4C7556}"/>
            </c:ext>
          </c:extLst>
        </c:ser>
        <c:ser>
          <c:idx val="2"/>
          <c:order val="2"/>
          <c:tx>
            <c:strRef>
              <c:f>Data_Sum!$S$18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Data_Sum!$S$19:$S$23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149</c:v>
                </c:pt>
                <c:pt idx="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1C-45D0-8CDF-FE86DA4C7556}"/>
            </c:ext>
          </c:extLst>
        </c:ser>
        <c:ser>
          <c:idx val="3"/>
          <c:order val="3"/>
          <c:tx>
            <c:strRef>
              <c:f>Data_Sum!$T$18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11C-45D0-8CDF-FE86DA4C755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11C-45D0-8CDF-FE86DA4C7556}"/>
                </c:ext>
              </c:extLst>
            </c:dLbl>
            <c:dLbl>
              <c:idx val="2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Data_Sum!$T$19:$T$23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225</c:v>
                </c:pt>
                <c:pt idx="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1C-45D0-8CDF-FE86DA4C7556}"/>
            </c:ext>
          </c:extLst>
        </c:ser>
        <c:ser>
          <c:idx val="4"/>
          <c:order val="4"/>
          <c:tx>
            <c:strRef>
              <c:f>Data_Sum!$U$18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Data_Sum!$U$19:$U$23</c:f>
              <c:numCache>
                <c:formatCode>General</c:formatCode>
                <c:ptCount val="5"/>
                <c:pt idx="0">
                  <c:v>161</c:v>
                </c:pt>
                <c:pt idx="1">
                  <c:v>152</c:v>
                </c:pt>
                <c:pt idx="3">
                  <c:v>119</c:v>
                </c:pt>
                <c:pt idx="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1C-45D0-8CDF-FE86DA4C7556}"/>
            </c:ext>
          </c:extLst>
        </c:ser>
        <c:ser>
          <c:idx val="5"/>
          <c:order val="5"/>
          <c:tx>
            <c:strRef>
              <c:f>Data_Sum!$V$18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Data_Sum!$V$19:$V$23</c:f>
              <c:numCache>
                <c:formatCode>General</c:formatCode>
                <c:ptCount val="5"/>
                <c:pt idx="0">
                  <c:v>175</c:v>
                </c:pt>
                <c:pt idx="1">
                  <c:v>175</c:v>
                </c:pt>
                <c:pt idx="3">
                  <c:v>116</c:v>
                </c:pt>
                <c:pt idx="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1C-45D0-8CDF-FE86DA4C7556}"/>
            </c:ext>
          </c:extLst>
        </c:ser>
        <c:ser>
          <c:idx val="6"/>
          <c:order val="6"/>
          <c:tx>
            <c:strRef>
              <c:f>Data_Sum!$W$18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Data_Sum!$W$19:$W$23</c:f>
              <c:numCache>
                <c:formatCode>General</c:formatCode>
                <c:ptCount val="5"/>
                <c:pt idx="0">
                  <c:v>182</c:v>
                </c:pt>
                <c:pt idx="1">
                  <c:v>206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C-45D0-8CDF-FE86DA4C7556}"/>
            </c:ext>
          </c:extLst>
        </c:ser>
        <c:ser>
          <c:idx val="7"/>
          <c:order val="7"/>
          <c:tx>
            <c:strRef>
              <c:f>Data_Sum!$X$18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Data_Sum!$X$19:$X$23</c:f>
              <c:numCache>
                <c:formatCode>General</c:formatCode>
                <c:ptCount val="5"/>
                <c:pt idx="0">
                  <c:v>132</c:v>
                </c:pt>
                <c:pt idx="1">
                  <c:v>146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11C-45D0-8CDF-FE86DA4C7556}"/>
            </c:ext>
          </c:extLst>
        </c:ser>
        <c:ser>
          <c:idx val="8"/>
          <c:order val="8"/>
          <c:tx>
            <c:strRef>
              <c:f>Data_Sum!$Y$18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11C-45D0-8CDF-FE86DA4C7556}"/>
                </c:ext>
              </c:extLst>
            </c:dLbl>
            <c:dLbl>
              <c:idx val="5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11C-45D0-8CDF-FE86DA4C7556}"/>
                </c:ext>
              </c:extLst>
            </c:dLbl>
            <c:dLbl>
              <c:idx val="6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Data_Sum!$Y$19:$Y$23</c:f>
              <c:numCache>
                <c:formatCode>General</c:formatCode>
                <c:ptCount val="5"/>
                <c:pt idx="0">
                  <c:v>74</c:v>
                </c:pt>
                <c:pt idx="1">
                  <c:v>69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11C-45D0-8CDF-FE86DA4C7556}"/>
            </c:ext>
          </c:extLst>
        </c:ser>
        <c:ser>
          <c:idx val="9"/>
          <c:order val="9"/>
          <c:tx>
            <c:strRef>
              <c:f>Data_Sum!$Z$18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11C-45D0-8CDF-FE86DA4C755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11C-45D0-8CDF-FE86DA4C755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Data_Sum!$P$19:$P$23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Data_Sum!$Z$19:$Z$23</c:f>
              <c:numCache>
                <c:formatCode>General</c:formatCode>
                <c:ptCount val="5"/>
                <c:pt idx="0">
                  <c:v>44</c:v>
                </c:pt>
                <c:pt idx="1">
                  <c:v>29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11C-45D0-8CDF-FE86DA4C75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Data_Sum!$D$42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Data_Sum!$D$43:$D$65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4</c:v>
                </c:pt>
                <c:pt idx="13">
                  <c:v>38</c:v>
                </c:pt>
                <c:pt idx="14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8</c:v>
                </c:pt>
                <c:pt idx="21">
                  <c:v>24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DB7-931C-3BA356EAFBDC}"/>
            </c:ext>
          </c:extLst>
        </c:ser>
        <c:ser>
          <c:idx val="1"/>
          <c:order val="1"/>
          <c:tx>
            <c:strRef>
              <c:f>Data_Sum!$E$42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Data_Sum!$E$43:$E$65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23</c:v>
                </c:pt>
                <c:pt idx="5">
                  <c:v>8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</c:v>
                </c:pt>
                <c:pt idx="13">
                  <c:v>36</c:v>
                </c:pt>
                <c:pt idx="14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14</c:v>
                </c:pt>
                <c:pt idx="21">
                  <c:v>33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46-4DB7-931C-3BA356EAFBDC}"/>
            </c:ext>
          </c:extLst>
        </c:ser>
        <c:ser>
          <c:idx val="2"/>
          <c:order val="2"/>
          <c:tx>
            <c:strRef>
              <c:f>Data_Sum!$F$42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Data_Sum!$F$43:$F$65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65</c:v>
                </c:pt>
                <c:pt idx="5">
                  <c:v>19</c:v>
                </c:pt>
                <c:pt idx="6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</c:v>
                </c:pt>
                <c:pt idx="13">
                  <c:v>80</c:v>
                </c:pt>
                <c:pt idx="14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34</c:v>
                </c:pt>
                <c:pt idx="21">
                  <c:v>63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46-4DB7-931C-3BA356EAFBDC}"/>
            </c:ext>
          </c:extLst>
        </c:ser>
        <c:ser>
          <c:idx val="3"/>
          <c:order val="3"/>
          <c:tx>
            <c:strRef>
              <c:f>Data_Sum!$G$42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Data_Sum!$G$43:$G$65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119</c:v>
                </c:pt>
                <c:pt idx="5">
                  <c:v>20</c:v>
                </c:pt>
                <c:pt idx="6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52</c:v>
                </c:pt>
                <c:pt idx="13">
                  <c:v>101</c:v>
                </c:pt>
                <c:pt idx="14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57</c:v>
                </c:pt>
                <c:pt idx="21">
                  <c:v>82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46-4DB7-931C-3BA356EAFBDC}"/>
            </c:ext>
          </c:extLst>
        </c:ser>
        <c:ser>
          <c:idx val="4"/>
          <c:order val="4"/>
          <c:tx>
            <c:strRef>
              <c:f>Data_Sum!$H$42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Data_Sum!$H$43:$H$65</c:f>
              <c:numCache>
                <c:formatCode>General</c:formatCode>
                <c:ptCount val="23"/>
                <c:pt idx="0">
                  <c:v>152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1</c:v>
                </c:pt>
                <c:pt idx="8">
                  <c:v>67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120</c:v>
                </c:pt>
                <c:pt idx="14">
                  <c:v>3</c:v>
                </c:pt>
                <c:pt idx="16">
                  <c:v>94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102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46-4DB7-931C-3BA356EAFBDC}"/>
            </c:ext>
          </c:extLst>
        </c:ser>
        <c:ser>
          <c:idx val="5"/>
          <c:order val="5"/>
          <c:tx>
            <c:strRef>
              <c:f>Data_Sum!$I$42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Data_Sum!$I$43:$I$65</c:f>
              <c:numCache>
                <c:formatCode>General</c:formatCode>
                <c:ptCount val="23"/>
                <c:pt idx="0">
                  <c:v>181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8">
                  <c:v>77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109</c:v>
                </c:pt>
                <c:pt idx="14">
                  <c:v>2</c:v>
                </c:pt>
                <c:pt idx="16">
                  <c:v>92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96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46-4DB7-931C-3BA356EAFBDC}"/>
            </c:ext>
          </c:extLst>
        </c:ser>
        <c:ser>
          <c:idx val="6"/>
          <c:order val="6"/>
          <c:tx>
            <c:strRef>
              <c:f>Data_Sum!$J$42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Data_Sum!$J$43:$J$65</c:f>
              <c:numCache>
                <c:formatCode>General</c:formatCode>
                <c:ptCount val="23"/>
                <c:pt idx="0">
                  <c:v>133</c:v>
                </c:pt>
                <c:pt idx="1">
                  <c:v>12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54</c:v>
                </c:pt>
                <c:pt idx="9">
                  <c:v>52</c:v>
                </c:pt>
                <c:pt idx="10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75</c:v>
                </c:pt>
                <c:pt idx="17">
                  <c:v>51</c:v>
                </c:pt>
                <c:pt idx="18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46-4DB7-931C-3BA356EAFBDC}"/>
            </c:ext>
          </c:extLst>
        </c:ser>
        <c:ser>
          <c:idx val="7"/>
          <c:order val="7"/>
          <c:tx>
            <c:strRef>
              <c:f>Data_Sum!$K$42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Data_Sum!$K$43:$K$65</c:f>
              <c:numCache>
                <c:formatCode>General</c:formatCode>
                <c:ptCount val="23"/>
                <c:pt idx="0">
                  <c:v>110</c:v>
                </c:pt>
                <c:pt idx="1">
                  <c:v>6</c:v>
                </c:pt>
                <c:pt idx="2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42</c:v>
                </c:pt>
                <c:pt idx="9">
                  <c:v>40</c:v>
                </c:pt>
                <c:pt idx="10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37</c:v>
                </c:pt>
                <c:pt idx="17">
                  <c:v>36</c:v>
                </c:pt>
                <c:pt idx="18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46-4DB7-931C-3BA356EAFBDC}"/>
            </c:ext>
          </c:extLst>
        </c:ser>
        <c:ser>
          <c:idx val="8"/>
          <c:order val="8"/>
          <c:tx>
            <c:strRef>
              <c:f>Data_Sum!$L$42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Data_Sum!$L$43:$L$65</c:f>
              <c:numCache>
                <c:formatCode>General</c:formatCode>
                <c:ptCount val="23"/>
                <c:pt idx="0">
                  <c:v>57</c:v>
                </c:pt>
                <c:pt idx="1">
                  <c:v>3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24</c:v>
                </c:pt>
                <c:pt idx="9">
                  <c:v>10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41</c:v>
                </c:pt>
                <c:pt idx="17">
                  <c:v>7</c:v>
                </c:pt>
                <c:pt idx="18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46-4DB7-931C-3BA356EAFBDC}"/>
            </c:ext>
          </c:extLst>
        </c:ser>
        <c:ser>
          <c:idx val="9"/>
          <c:order val="9"/>
          <c:tx>
            <c:strRef>
              <c:f>Data_Sum!$M$42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Data_Sum!$M$43:$M$65</c:f>
              <c:numCache>
                <c:formatCode>General</c:formatCode>
                <c:ptCount val="23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46-4DB7-931C-3BA356EAF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Data_Sum!$D$42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Data_Sum!$D$43:$D$65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4</c:v>
                </c:pt>
                <c:pt idx="13">
                  <c:v>38</c:v>
                </c:pt>
                <c:pt idx="14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8</c:v>
                </c:pt>
                <c:pt idx="21">
                  <c:v>24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0-4ABE-BF92-05C66B5E87F2}"/>
            </c:ext>
          </c:extLst>
        </c:ser>
        <c:ser>
          <c:idx val="1"/>
          <c:order val="1"/>
          <c:tx>
            <c:strRef>
              <c:f>Data_Sum!$E$42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Data_Sum!$E$43:$E$65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23</c:v>
                </c:pt>
                <c:pt idx="5">
                  <c:v>8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</c:v>
                </c:pt>
                <c:pt idx="13">
                  <c:v>36</c:v>
                </c:pt>
                <c:pt idx="14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14</c:v>
                </c:pt>
                <c:pt idx="21">
                  <c:v>33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00-4ABE-BF92-05C66B5E87F2}"/>
            </c:ext>
          </c:extLst>
        </c:ser>
        <c:ser>
          <c:idx val="2"/>
          <c:order val="2"/>
          <c:tx>
            <c:strRef>
              <c:f>Data_Sum!$F$42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Data_Sum!$F$43:$F$65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65</c:v>
                </c:pt>
                <c:pt idx="5">
                  <c:v>19</c:v>
                </c:pt>
                <c:pt idx="6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</c:v>
                </c:pt>
                <c:pt idx="13">
                  <c:v>80</c:v>
                </c:pt>
                <c:pt idx="14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34</c:v>
                </c:pt>
                <c:pt idx="21">
                  <c:v>63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00-4ABE-BF92-05C66B5E87F2}"/>
            </c:ext>
          </c:extLst>
        </c:ser>
        <c:ser>
          <c:idx val="3"/>
          <c:order val="3"/>
          <c:tx>
            <c:strRef>
              <c:f>Data_Sum!$G$42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Data_Sum!$G$43:$G$65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119</c:v>
                </c:pt>
                <c:pt idx="5">
                  <c:v>20</c:v>
                </c:pt>
                <c:pt idx="6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52</c:v>
                </c:pt>
                <c:pt idx="13">
                  <c:v>101</c:v>
                </c:pt>
                <c:pt idx="14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57</c:v>
                </c:pt>
                <c:pt idx="21">
                  <c:v>82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00-4ABE-BF92-05C66B5E87F2}"/>
            </c:ext>
          </c:extLst>
        </c:ser>
        <c:ser>
          <c:idx val="4"/>
          <c:order val="4"/>
          <c:tx>
            <c:strRef>
              <c:f>Data_Sum!$H$42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Data_Sum!$H$43:$H$65</c:f>
              <c:numCache>
                <c:formatCode>General</c:formatCode>
                <c:ptCount val="23"/>
                <c:pt idx="0">
                  <c:v>152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1</c:v>
                </c:pt>
                <c:pt idx="8">
                  <c:v>67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120</c:v>
                </c:pt>
                <c:pt idx="14">
                  <c:v>3</c:v>
                </c:pt>
                <c:pt idx="16">
                  <c:v>94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102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00-4ABE-BF92-05C66B5E87F2}"/>
            </c:ext>
          </c:extLst>
        </c:ser>
        <c:ser>
          <c:idx val="5"/>
          <c:order val="5"/>
          <c:tx>
            <c:strRef>
              <c:f>Data_Sum!$I$42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Data_Sum!$I$43:$I$65</c:f>
              <c:numCache>
                <c:formatCode>General</c:formatCode>
                <c:ptCount val="23"/>
                <c:pt idx="0">
                  <c:v>181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8">
                  <c:v>77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109</c:v>
                </c:pt>
                <c:pt idx="14">
                  <c:v>2</c:v>
                </c:pt>
                <c:pt idx="16">
                  <c:v>92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96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00-4ABE-BF92-05C66B5E87F2}"/>
            </c:ext>
          </c:extLst>
        </c:ser>
        <c:ser>
          <c:idx val="6"/>
          <c:order val="6"/>
          <c:tx>
            <c:strRef>
              <c:f>Data_Sum!$J$42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Data_Sum!$J$43:$J$65</c:f>
              <c:numCache>
                <c:formatCode>General</c:formatCode>
                <c:ptCount val="23"/>
                <c:pt idx="0">
                  <c:v>133</c:v>
                </c:pt>
                <c:pt idx="1">
                  <c:v>12</c:v>
                </c:pt>
                <c:pt idx="2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54</c:v>
                </c:pt>
                <c:pt idx="9">
                  <c:v>52</c:v>
                </c:pt>
                <c:pt idx="10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75</c:v>
                </c:pt>
                <c:pt idx="17">
                  <c:v>51</c:v>
                </c:pt>
                <c:pt idx="18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00-4ABE-BF92-05C66B5E87F2}"/>
            </c:ext>
          </c:extLst>
        </c:ser>
        <c:ser>
          <c:idx val="7"/>
          <c:order val="7"/>
          <c:tx>
            <c:strRef>
              <c:f>Data_Sum!$K$42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Data_Sum!$K$43:$K$65</c:f>
              <c:numCache>
                <c:formatCode>General</c:formatCode>
                <c:ptCount val="23"/>
                <c:pt idx="0">
                  <c:v>110</c:v>
                </c:pt>
                <c:pt idx="1">
                  <c:v>6</c:v>
                </c:pt>
                <c:pt idx="2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42</c:v>
                </c:pt>
                <c:pt idx="9">
                  <c:v>40</c:v>
                </c:pt>
                <c:pt idx="10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37</c:v>
                </c:pt>
                <c:pt idx="17">
                  <c:v>36</c:v>
                </c:pt>
                <c:pt idx="18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00-4ABE-BF92-05C66B5E87F2}"/>
            </c:ext>
          </c:extLst>
        </c:ser>
        <c:ser>
          <c:idx val="8"/>
          <c:order val="8"/>
          <c:tx>
            <c:strRef>
              <c:f>Data_Sum!$L$42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Data_Sum!$L$43:$L$65</c:f>
              <c:numCache>
                <c:formatCode>General</c:formatCode>
                <c:ptCount val="23"/>
                <c:pt idx="0">
                  <c:v>57</c:v>
                </c:pt>
                <c:pt idx="1">
                  <c:v>3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24</c:v>
                </c:pt>
                <c:pt idx="9">
                  <c:v>10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41</c:v>
                </c:pt>
                <c:pt idx="17">
                  <c:v>7</c:v>
                </c:pt>
                <c:pt idx="18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00-4ABE-BF92-05C66B5E87F2}"/>
            </c:ext>
          </c:extLst>
        </c:ser>
        <c:ser>
          <c:idx val="9"/>
          <c:order val="9"/>
          <c:tx>
            <c:strRef>
              <c:f>Data_Sum!$M$42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Data_Sum!$C$43:$C$65</c:f>
              <c:strCache>
                <c:ptCount val="2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  <c:pt idx="8">
                  <c:v>Black</c:v>
                </c:pt>
                <c:pt idx="9">
                  <c:v>White</c:v>
                </c:pt>
                <c:pt idx="10">
                  <c:v>Other</c:v>
                </c:pt>
                <c:pt idx="12">
                  <c:v>Black</c:v>
                </c:pt>
                <c:pt idx="13">
                  <c:v>White</c:v>
                </c:pt>
                <c:pt idx="14">
                  <c:v>Other</c:v>
                </c:pt>
                <c:pt idx="16">
                  <c:v>Black</c:v>
                </c:pt>
                <c:pt idx="17">
                  <c:v>White</c:v>
                </c:pt>
                <c:pt idx="18">
                  <c:v>Other</c:v>
                </c:pt>
                <c:pt idx="20">
                  <c:v>Black</c:v>
                </c:pt>
                <c:pt idx="21">
                  <c:v>White</c:v>
                </c:pt>
                <c:pt idx="22">
                  <c:v>Other</c:v>
                </c:pt>
              </c:strCache>
            </c:strRef>
          </c:cat>
          <c:val>
            <c:numRef>
              <c:f>Data_Sum!$M$43:$M$65</c:f>
              <c:numCache>
                <c:formatCode>General</c:formatCode>
                <c:ptCount val="23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00-4ABE-BF92-05C66B5E8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</a:t>
                </a:r>
                <a:r>
                  <a:rPr lang="en-US" b="0" baseline="0"/>
                  <a:t> of group</a:t>
                </a:r>
                <a:endParaRPr lang="en-US" b="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Data_Sum!$S$42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Data_Sum!$S$43:$S$59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11</c:v>
                </c:pt>
                <c:pt idx="4">
                  <c:v>9</c:v>
                </c:pt>
                <c:pt idx="6">
                  <c:v>0</c:v>
                </c:pt>
                <c:pt idx="7">
                  <c:v>0</c:v>
                </c:pt>
                <c:pt idx="9">
                  <c:v>25</c:v>
                </c:pt>
                <c:pt idx="10">
                  <c:v>18</c:v>
                </c:pt>
                <c:pt idx="12">
                  <c:v>0</c:v>
                </c:pt>
                <c:pt idx="13">
                  <c:v>0</c:v>
                </c:pt>
                <c:pt idx="15">
                  <c:v>18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38B-BAE7-3232B41B4D8E}"/>
            </c:ext>
          </c:extLst>
        </c:ser>
        <c:ser>
          <c:idx val="1"/>
          <c:order val="1"/>
          <c:tx>
            <c:strRef>
              <c:f>Data_Sum!$T$42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Data_Sum!$T$43:$T$59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14</c:v>
                </c:pt>
                <c:pt idx="4">
                  <c:v>17</c:v>
                </c:pt>
                <c:pt idx="6">
                  <c:v>0</c:v>
                </c:pt>
                <c:pt idx="7">
                  <c:v>0</c:v>
                </c:pt>
                <c:pt idx="9">
                  <c:v>28</c:v>
                </c:pt>
                <c:pt idx="10">
                  <c:v>24</c:v>
                </c:pt>
                <c:pt idx="12">
                  <c:v>0</c:v>
                </c:pt>
                <c:pt idx="13">
                  <c:v>0</c:v>
                </c:pt>
                <c:pt idx="15">
                  <c:v>26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C-438B-BAE7-3232B41B4D8E}"/>
            </c:ext>
          </c:extLst>
        </c:ser>
        <c:ser>
          <c:idx val="2"/>
          <c:order val="2"/>
          <c:tx>
            <c:strRef>
              <c:f>Data_Sum!$U$42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Data_Sum!$U$43:$U$59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46</c:v>
                </c:pt>
                <c:pt idx="4">
                  <c:v>40</c:v>
                </c:pt>
                <c:pt idx="6">
                  <c:v>0</c:v>
                </c:pt>
                <c:pt idx="7">
                  <c:v>0</c:v>
                </c:pt>
                <c:pt idx="9">
                  <c:v>52</c:v>
                </c:pt>
                <c:pt idx="10">
                  <c:v>64</c:v>
                </c:pt>
                <c:pt idx="12">
                  <c:v>0</c:v>
                </c:pt>
                <c:pt idx="13">
                  <c:v>0</c:v>
                </c:pt>
                <c:pt idx="15">
                  <c:v>51</c:v>
                </c:pt>
                <c:pt idx="1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5C-438B-BAE7-3232B41B4D8E}"/>
            </c:ext>
          </c:extLst>
        </c:ser>
        <c:ser>
          <c:idx val="3"/>
          <c:order val="3"/>
          <c:tx>
            <c:strRef>
              <c:f>Data_Sum!$V$42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Data_Sum!$V$43:$V$59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78</c:v>
                </c:pt>
                <c:pt idx="4">
                  <c:v>64</c:v>
                </c:pt>
                <c:pt idx="6">
                  <c:v>0</c:v>
                </c:pt>
                <c:pt idx="7">
                  <c:v>0</c:v>
                </c:pt>
                <c:pt idx="9">
                  <c:v>73</c:v>
                </c:pt>
                <c:pt idx="10">
                  <c:v>83</c:v>
                </c:pt>
                <c:pt idx="12">
                  <c:v>0</c:v>
                </c:pt>
                <c:pt idx="13">
                  <c:v>0</c:v>
                </c:pt>
                <c:pt idx="15">
                  <c:v>74</c:v>
                </c:pt>
                <c:pt idx="1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5C-438B-BAE7-3232B41B4D8E}"/>
            </c:ext>
          </c:extLst>
        </c:ser>
        <c:ser>
          <c:idx val="4"/>
          <c:order val="4"/>
          <c:tx>
            <c:strRef>
              <c:f>Data_Sum!$W$42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Data_Sum!$W$43:$W$59</c:f>
              <c:numCache>
                <c:formatCode>General</c:formatCode>
                <c:ptCount val="17"/>
                <c:pt idx="0">
                  <c:v>69</c:v>
                </c:pt>
                <c:pt idx="1">
                  <c:v>83</c:v>
                </c:pt>
                <c:pt idx="3">
                  <c:v>9</c:v>
                </c:pt>
                <c:pt idx="4">
                  <c:v>9</c:v>
                </c:pt>
                <c:pt idx="6">
                  <c:v>36</c:v>
                </c:pt>
                <c:pt idx="7">
                  <c:v>31</c:v>
                </c:pt>
                <c:pt idx="9">
                  <c:v>60</c:v>
                </c:pt>
                <c:pt idx="10">
                  <c:v>63</c:v>
                </c:pt>
                <c:pt idx="12">
                  <c:v>56</c:v>
                </c:pt>
                <c:pt idx="13">
                  <c:v>38</c:v>
                </c:pt>
                <c:pt idx="15">
                  <c:v>50</c:v>
                </c:pt>
                <c:pt idx="1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5C-438B-BAE7-3232B41B4D8E}"/>
            </c:ext>
          </c:extLst>
        </c:ser>
        <c:ser>
          <c:idx val="5"/>
          <c:order val="5"/>
          <c:tx>
            <c:strRef>
              <c:f>Data_Sum!$X$42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Data_Sum!$X$43:$X$59</c:f>
              <c:numCache>
                <c:formatCode>General</c:formatCode>
                <c:ptCount val="17"/>
                <c:pt idx="0">
                  <c:v>89</c:v>
                </c:pt>
                <c:pt idx="1">
                  <c:v>92</c:v>
                </c:pt>
                <c:pt idx="3">
                  <c:v>5</c:v>
                </c:pt>
                <c:pt idx="4">
                  <c:v>8</c:v>
                </c:pt>
                <c:pt idx="6">
                  <c:v>38</c:v>
                </c:pt>
                <c:pt idx="7">
                  <c:v>39</c:v>
                </c:pt>
                <c:pt idx="9">
                  <c:v>57</c:v>
                </c:pt>
                <c:pt idx="10">
                  <c:v>54</c:v>
                </c:pt>
                <c:pt idx="12">
                  <c:v>48</c:v>
                </c:pt>
                <c:pt idx="13">
                  <c:v>44</c:v>
                </c:pt>
                <c:pt idx="15">
                  <c:v>54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5C-438B-BAE7-3232B41B4D8E}"/>
            </c:ext>
          </c:extLst>
        </c:ser>
        <c:ser>
          <c:idx val="6"/>
          <c:order val="6"/>
          <c:tx>
            <c:strRef>
              <c:f>Data_Sum!$Y$42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Data_Sum!$Y$43:$Y$59</c:f>
              <c:numCache>
                <c:formatCode>General</c:formatCode>
                <c:ptCount val="17"/>
                <c:pt idx="0">
                  <c:v>73</c:v>
                </c:pt>
                <c:pt idx="1">
                  <c:v>73</c:v>
                </c:pt>
                <c:pt idx="3">
                  <c:v>0</c:v>
                </c:pt>
                <c:pt idx="4">
                  <c:v>0</c:v>
                </c:pt>
                <c:pt idx="6">
                  <c:v>51</c:v>
                </c:pt>
                <c:pt idx="7">
                  <c:v>60</c:v>
                </c:pt>
                <c:pt idx="9">
                  <c:v>0</c:v>
                </c:pt>
                <c:pt idx="10">
                  <c:v>0</c:v>
                </c:pt>
                <c:pt idx="12">
                  <c:v>58</c:v>
                </c:pt>
                <c:pt idx="13">
                  <c:v>73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5C-438B-BAE7-3232B41B4D8E}"/>
            </c:ext>
          </c:extLst>
        </c:ser>
        <c:ser>
          <c:idx val="7"/>
          <c:order val="7"/>
          <c:tx>
            <c:strRef>
              <c:f>Data_Sum!$Z$42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Data_Sum!$Z$43:$Z$59</c:f>
              <c:numCache>
                <c:formatCode>General</c:formatCode>
                <c:ptCount val="17"/>
                <c:pt idx="0">
                  <c:v>54</c:v>
                </c:pt>
                <c:pt idx="1">
                  <c:v>65</c:v>
                </c:pt>
                <c:pt idx="3">
                  <c:v>0</c:v>
                </c:pt>
                <c:pt idx="4">
                  <c:v>0</c:v>
                </c:pt>
                <c:pt idx="6">
                  <c:v>41</c:v>
                </c:pt>
                <c:pt idx="7">
                  <c:v>42</c:v>
                </c:pt>
                <c:pt idx="9">
                  <c:v>0</c:v>
                </c:pt>
                <c:pt idx="10">
                  <c:v>0</c:v>
                </c:pt>
                <c:pt idx="12">
                  <c:v>37</c:v>
                </c:pt>
                <c:pt idx="13">
                  <c:v>39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5C-438B-BAE7-3232B41B4D8E}"/>
            </c:ext>
          </c:extLst>
        </c:ser>
        <c:ser>
          <c:idx val="8"/>
          <c:order val="8"/>
          <c:tx>
            <c:strRef>
              <c:f>Data_Sum!$AA$42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Data_Sum!$AA$43:$AA$59</c:f>
              <c:numCache>
                <c:formatCode>General</c:formatCode>
                <c:ptCount val="17"/>
                <c:pt idx="0">
                  <c:v>36</c:v>
                </c:pt>
                <c:pt idx="1">
                  <c:v>24</c:v>
                </c:pt>
                <c:pt idx="3">
                  <c:v>0</c:v>
                </c:pt>
                <c:pt idx="4">
                  <c:v>0</c:v>
                </c:pt>
                <c:pt idx="6">
                  <c:v>16</c:v>
                </c:pt>
                <c:pt idx="7">
                  <c:v>18</c:v>
                </c:pt>
                <c:pt idx="9">
                  <c:v>0</c:v>
                </c:pt>
                <c:pt idx="10">
                  <c:v>0</c:v>
                </c:pt>
                <c:pt idx="12">
                  <c:v>22</c:v>
                </c:pt>
                <c:pt idx="13">
                  <c:v>27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5C-438B-BAE7-3232B41B4D8E}"/>
            </c:ext>
          </c:extLst>
        </c:ser>
        <c:ser>
          <c:idx val="9"/>
          <c:order val="9"/>
          <c:tx>
            <c:strRef>
              <c:f>Data_Sum!$AB$42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Data_Sum!$AB$43:$AB$59</c:f>
              <c:numCache>
                <c:formatCode>General</c:formatCode>
                <c:ptCount val="17"/>
                <c:pt idx="0">
                  <c:v>21</c:v>
                </c:pt>
                <c:pt idx="1">
                  <c:v>11</c:v>
                </c:pt>
                <c:pt idx="3">
                  <c:v>0</c:v>
                </c:pt>
                <c:pt idx="4">
                  <c:v>0</c:v>
                </c:pt>
                <c:pt idx="6">
                  <c:v>13</c:v>
                </c:pt>
                <c:pt idx="7">
                  <c:v>14</c:v>
                </c:pt>
                <c:pt idx="9">
                  <c:v>0</c:v>
                </c:pt>
                <c:pt idx="10">
                  <c:v>0</c:v>
                </c:pt>
                <c:pt idx="12">
                  <c:v>10</c:v>
                </c:pt>
                <c:pt idx="13">
                  <c:v>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5C-438B-BAE7-3232B41B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334534735922"/>
          <c:y val="0.1186649576649518"/>
          <c:w val="0.78574820777677645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Data_Sum!$S$42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Data_Sum!$S$43:$S$59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11</c:v>
                </c:pt>
                <c:pt idx="4">
                  <c:v>9</c:v>
                </c:pt>
                <c:pt idx="6">
                  <c:v>0</c:v>
                </c:pt>
                <c:pt idx="7">
                  <c:v>0</c:v>
                </c:pt>
                <c:pt idx="9">
                  <c:v>25</c:v>
                </c:pt>
                <c:pt idx="10">
                  <c:v>18</c:v>
                </c:pt>
                <c:pt idx="12">
                  <c:v>0</c:v>
                </c:pt>
                <c:pt idx="13">
                  <c:v>0</c:v>
                </c:pt>
                <c:pt idx="15">
                  <c:v>18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E-401D-ACCE-4CEDEFD85F9C}"/>
            </c:ext>
          </c:extLst>
        </c:ser>
        <c:ser>
          <c:idx val="1"/>
          <c:order val="1"/>
          <c:tx>
            <c:strRef>
              <c:f>Data_Sum!$T$42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Data_Sum!$T$43:$T$59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14</c:v>
                </c:pt>
                <c:pt idx="4">
                  <c:v>17</c:v>
                </c:pt>
                <c:pt idx="6">
                  <c:v>0</c:v>
                </c:pt>
                <c:pt idx="7">
                  <c:v>0</c:v>
                </c:pt>
                <c:pt idx="9">
                  <c:v>28</c:v>
                </c:pt>
                <c:pt idx="10">
                  <c:v>24</c:v>
                </c:pt>
                <c:pt idx="12">
                  <c:v>0</c:v>
                </c:pt>
                <c:pt idx="13">
                  <c:v>0</c:v>
                </c:pt>
                <c:pt idx="15">
                  <c:v>26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E-401D-ACCE-4CEDEFD85F9C}"/>
            </c:ext>
          </c:extLst>
        </c:ser>
        <c:ser>
          <c:idx val="2"/>
          <c:order val="2"/>
          <c:tx>
            <c:strRef>
              <c:f>Data_Sum!$U$42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Data_Sum!$U$43:$U$59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46</c:v>
                </c:pt>
                <c:pt idx="4">
                  <c:v>40</c:v>
                </c:pt>
                <c:pt idx="6">
                  <c:v>0</c:v>
                </c:pt>
                <c:pt idx="7">
                  <c:v>0</c:v>
                </c:pt>
                <c:pt idx="9">
                  <c:v>52</c:v>
                </c:pt>
                <c:pt idx="10">
                  <c:v>64</c:v>
                </c:pt>
                <c:pt idx="12">
                  <c:v>0</c:v>
                </c:pt>
                <c:pt idx="13">
                  <c:v>0</c:v>
                </c:pt>
                <c:pt idx="15">
                  <c:v>51</c:v>
                </c:pt>
                <c:pt idx="1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E-401D-ACCE-4CEDEFD85F9C}"/>
            </c:ext>
          </c:extLst>
        </c:ser>
        <c:ser>
          <c:idx val="3"/>
          <c:order val="3"/>
          <c:tx>
            <c:strRef>
              <c:f>Data_Sum!$V$42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Data_Sum!$V$43:$V$59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78</c:v>
                </c:pt>
                <c:pt idx="4">
                  <c:v>64</c:v>
                </c:pt>
                <c:pt idx="6">
                  <c:v>0</c:v>
                </c:pt>
                <c:pt idx="7">
                  <c:v>0</c:v>
                </c:pt>
                <c:pt idx="9">
                  <c:v>73</c:v>
                </c:pt>
                <c:pt idx="10">
                  <c:v>83</c:v>
                </c:pt>
                <c:pt idx="12">
                  <c:v>0</c:v>
                </c:pt>
                <c:pt idx="13">
                  <c:v>0</c:v>
                </c:pt>
                <c:pt idx="15">
                  <c:v>74</c:v>
                </c:pt>
                <c:pt idx="1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E-401D-ACCE-4CEDEFD85F9C}"/>
            </c:ext>
          </c:extLst>
        </c:ser>
        <c:ser>
          <c:idx val="4"/>
          <c:order val="4"/>
          <c:tx>
            <c:strRef>
              <c:f>Data_Sum!$W$42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Data_Sum!$W$43:$W$59</c:f>
              <c:numCache>
                <c:formatCode>General</c:formatCode>
                <c:ptCount val="17"/>
                <c:pt idx="0">
                  <c:v>69</c:v>
                </c:pt>
                <c:pt idx="1">
                  <c:v>83</c:v>
                </c:pt>
                <c:pt idx="3">
                  <c:v>9</c:v>
                </c:pt>
                <c:pt idx="4">
                  <c:v>9</c:v>
                </c:pt>
                <c:pt idx="6">
                  <c:v>36</c:v>
                </c:pt>
                <c:pt idx="7">
                  <c:v>31</c:v>
                </c:pt>
                <c:pt idx="9">
                  <c:v>60</c:v>
                </c:pt>
                <c:pt idx="10">
                  <c:v>63</c:v>
                </c:pt>
                <c:pt idx="12">
                  <c:v>56</c:v>
                </c:pt>
                <c:pt idx="13">
                  <c:v>38</c:v>
                </c:pt>
                <c:pt idx="15">
                  <c:v>50</c:v>
                </c:pt>
                <c:pt idx="1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E-401D-ACCE-4CEDEFD85F9C}"/>
            </c:ext>
          </c:extLst>
        </c:ser>
        <c:ser>
          <c:idx val="5"/>
          <c:order val="5"/>
          <c:tx>
            <c:strRef>
              <c:f>Data_Sum!$X$42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Data_Sum!$X$43:$X$59</c:f>
              <c:numCache>
                <c:formatCode>General</c:formatCode>
                <c:ptCount val="17"/>
                <c:pt idx="0">
                  <c:v>89</c:v>
                </c:pt>
                <c:pt idx="1">
                  <c:v>92</c:v>
                </c:pt>
                <c:pt idx="3">
                  <c:v>5</c:v>
                </c:pt>
                <c:pt idx="4">
                  <c:v>8</c:v>
                </c:pt>
                <c:pt idx="6">
                  <c:v>38</c:v>
                </c:pt>
                <c:pt idx="7">
                  <c:v>39</c:v>
                </c:pt>
                <c:pt idx="9">
                  <c:v>57</c:v>
                </c:pt>
                <c:pt idx="10">
                  <c:v>54</c:v>
                </c:pt>
                <c:pt idx="12">
                  <c:v>48</c:v>
                </c:pt>
                <c:pt idx="13">
                  <c:v>44</c:v>
                </c:pt>
                <c:pt idx="15">
                  <c:v>54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E-401D-ACCE-4CEDEFD85F9C}"/>
            </c:ext>
          </c:extLst>
        </c:ser>
        <c:ser>
          <c:idx val="6"/>
          <c:order val="6"/>
          <c:tx>
            <c:strRef>
              <c:f>Data_Sum!$Y$42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Data_Sum!$Y$43:$Y$59</c:f>
              <c:numCache>
                <c:formatCode>General</c:formatCode>
                <c:ptCount val="17"/>
                <c:pt idx="0">
                  <c:v>73</c:v>
                </c:pt>
                <c:pt idx="1">
                  <c:v>73</c:v>
                </c:pt>
                <c:pt idx="3">
                  <c:v>0</c:v>
                </c:pt>
                <c:pt idx="4">
                  <c:v>0</c:v>
                </c:pt>
                <c:pt idx="6">
                  <c:v>51</c:v>
                </c:pt>
                <c:pt idx="7">
                  <c:v>60</c:v>
                </c:pt>
                <c:pt idx="9">
                  <c:v>0</c:v>
                </c:pt>
                <c:pt idx="10">
                  <c:v>0</c:v>
                </c:pt>
                <c:pt idx="12">
                  <c:v>58</c:v>
                </c:pt>
                <c:pt idx="13">
                  <c:v>73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E-401D-ACCE-4CEDEFD85F9C}"/>
            </c:ext>
          </c:extLst>
        </c:ser>
        <c:ser>
          <c:idx val="7"/>
          <c:order val="7"/>
          <c:tx>
            <c:strRef>
              <c:f>Data_Sum!$Z$42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Data_Sum!$Z$43:$Z$59</c:f>
              <c:numCache>
                <c:formatCode>General</c:formatCode>
                <c:ptCount val="17"/>
                <c:pt idx="0">
                  <c:v>54</c:v>
                </c:pt>
                <c:pt idx="1">
                  <c:v>65</c:v>
                </c:pt>
                <c:pt idx="3">
                  <c:v>0</c:v>
                </c:pt>
                <c:pt idx="4">
                  <c:v>0</c:v>
                </c:pt>
                <c:pt idx="6">
                  <c:v>41</c:v>
                </c:pt>
                <c:pt idx="7">
                  <c:v>42</c:v>
                </c:pt>
                <c:pt idx="9">
                  <c:v>0</c:v>
                </c:pt>
                <c:pt idx="10">
                  <c:v>0</c:v>
                </c:pt>
                <c:pt idx="12">
                  <c:v>37</c:v>
                </c:pt>
                <c:pt idx="13">
                  <c:v>39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E-401D-ACCE-4CEDEFD85F9C}"/>
            </c:ext>
          </c:extLst>
        </c:ser>
        <c:ser>
          <c:idx val="8"/>
          <c:order val="8"/>
          <c:tx>
            <c:strRef>
              <c:f>Data_Sum!$AA$42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Data_Sum!$AA$43:$AA$59</c:f>
              <c:numCache>
                <c:formatCode>General</c:formatCode>
                <c:ptCount val="17"/>
                <c:pt idx="0">
                  <c:v>36</c:v>
                </c:pt>
                <c:pt idx="1">
                  <c:v>24</c:v>
                </c:pt>
                <c:pt idx="3">
                  <c:v>0</c:v>
                </c:pt>
                <c:pt idx="4">
                  <c:v>0</c:v>
                </c:pt>
                <c:pt idx="6">
                  <c:v>16</c:v>
                </c:pt>
                <c:pt idx="7">
                  <c:v>18</c:v>
                </c:pt>
                <c:pt idx="9">
                  <c:v>0</c:v>
                </c:pt>
                <c:pt idx="10">
                  <c:v>0</c:v>
                </c:pt>
                <c:pt idx="12">
                  <c:v>22</c:v>
                </c:pt>
                <c:pt idx="13">
                  <c:v>27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E-401D-ACCE-4CEDEFD85F9C}"/>
            </c:ext>
          </c:extLst>
        </c:ser>
        <c:ser>
          <c:idx val="9"/>
          <c:order val="9"/>
          <c:tx>
            <c:strRef>
              <c:f>Data_Sum!$AB$42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Data_Sum!$R$43:$R$59</c:f>
              <c:strCache>
                <c:ptCount val="17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  <c:pt idx="6">
                  <c:v>Female</c:v>
                </c:pt>
                <c:pt idx="7">
                  <c:v>Male</c:v>
                </c:pt>
                <c:pt idx="9">
                  <c:v>Female</c:v>
                </c:pt>
                <c:pt idx="10">
                  <c:v>Male</c:v>
                </c:pt>
                <c:pt idx="12">
                  <c:v>Female</c:v>
                </c:pt>
                <c:pt idx="13">
                  <c:v>Male</c:v>
                </c:pt>
                <c:pt idx="15">
                  <c:v>Female</c:v>
                </c:pt>
                <c:pt idx="16">
                  <c:v>Male</c:v>
                </c:pt>
              </c:strCache>
            </c:strRef>
          </c:cat>
          <c:val>
            <c:numRef>
              <c:f>Data_Sum!$AB$43:$AB$59</c:f>
              <c:numCache>
                <c:formatCode>General</c:formatCode>
                <c:ptCount val="17"/>
                <c:pt idx="0">
                  <c:v>21</c:v>
                </c:pt>
                <c:pt idx="1">
                  <c:v>11</c:v>
                </c:pt>
                <c:pt idx="3">
                  <c:v>0</c:v>
                </c:pt>
                <c:pt idx="4">
                  <c:v>0</c:v>
                </c:pt>
                <c:pt idx="6">
                  <c:v>13</c:v>
                </c:pt>
                <c:pt idx="7">
                  <c:v>14</c:v>
                </c:pt>
                <c:pt idx="9">
                  <c:v>0</c:v>
                </c:pt>
                <c:pt idx="10">
                  <c:v>0</c:v>
                </c:pt>
                <c:pt idx="12">
                  <c:v>10</c:v>
                </c:pt>
                <c:pt idx="13">
                  <c:v>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E-401D-ACCE-4CEDEFD85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36937360475597331"/>
          <c:h val="5.593412644717003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Data_Sum!$C$69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Data_Sum!$C$70:$C$76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0</c:v>
                </c:pt>
                <c:pt idx="4">
                  <c:v>19</c:v>
                </c:pt>
                <c:pt idx="5">
                  <c:v>63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47C-8E60-03DBE87AC228}"/>
            </c:ext>
          </c:extLst>
        </c:ser>
        <c:ser>
          <c:idx val="1"/>
          <c:order val="1"/>
          <c:tx>
            <c:strRef>
              <c:f>Data_Sum!$D$69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Data_Sum!$D$70:$D$76</c:f>
              <c:numCache>
                <c:formatCode>General</c:formatCode>
                <c:ptCount val="7"/>
                <c:pt idx="0">
                  <c:v>9</c:v>
                </c:pt>
                <c:pt idx="1">
                  <c:v>13</c:v>
                </c:pt>
                <c:pt idx="2">
                  <c:v>1</c:v>
                </c:pt>
                <c:pt idx="4">
                  <c:v>42</c:v>
                </c:pt>
                <c:pt idx="5">
                  <c:v>64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5-447C-8E60-03DBE87AC228}"/>
            </c:ext>
          </c:extLst>
        </c:ser>
        <c:ser>
          <c:idx val="2"/>
          <c:order val="2"/>
          <c:tx>
            <c:strRef>
              <c:f>Data_Sum!$E$69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Data_Sum!$E$70:$E$76</c:f>
              <c:numCache>
                <c:formatCode>General</c:formatCode>
                <c:ptCount val="7"/>
                <c:pt idx="0">
                  <c:v>25</c:v>
                </c:pt>
                <c:pt idx="1">
                  <c:v>28</c:v>
                </c:pt>
                <c:pt idx="2">
                  <c:v>2</c:v>
                </c:pt>
                <c:pt idx="4">
                  <c:v>103</c:v>
                </c:pt>
                <c:pt idx="5">
                  <c:v>134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5-447C-8E60-03DBE87AC228}"/>
            </c:ext>
          </c:extLst>
        </c:ser>
        <c:ser>
          <c:idx val="3"/>
          <c:order val="3"/>
          <c:tx>
            <c:strRef>
              <c:f>Data_Sum!$F$69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Data_Sum!$F$70:$F$76</c:f>
              <c:numCache>
                <c:formatCode>General</c:formatCode>
                <c:ptCount val="7"/>
                <c:pt idx="0">
                  <c:v>50</c:v>
                </c:pt>
                <c:pt idx="1">
                  <c:v>42</c:v>
                </c:pt>
                <c:pt idx="2">
                  <c:v>1</c:v>
                </c:pt>
                <c:pt idx="4">
                  <c:v>178</c:v>
                </c:pt>
                <c:pt idx="5">
                  <c:v>161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45-447C-8E60-03DBE87AC228}"/>
            </c:ext>
          </c:extLst>
        </c:ser>
        <c:ser>
          <c:idx val="4"/>
          <c:order val="4"/>
          <c:tx>
            <c:strRef>
              <c:f>Data_Sum!$G$69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Data_Sum!$G$70:$G$76</c:f>
              <c:numCache>
                <c:formatCode>General</c:formatCode>
                <c:ptCount val="7"/>
                <c:pt idx="0">
                  <c:v>61</c:v>
                </c:pt>
                <c:pt idx="1">
                  <c:v>55</c:v>
                </c:pt>
                <c:pt idx="2">
                  <c:v>4</c:v>
                </c:pt>
                <c:pt idx="4">
                  <c:v>252</c:v>
                </c:pt>
                <c:pt idx="5">
                  <c:v>184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5-447C-8E60-03DBE87AC228}"/>
            </c:ext>
          </c:extLst>
        </c:ser>
        <c:ser>
          <c:idx val="5"/>
          <c:order val="5"/>
          <c:tx>
            <c:strRef>
              <c:f>Data_Sum!$H$69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Data_Sum!$H$70:$H$76</c:f>
              <c:numCache>
                <c:formatCode>General</c:formatCode>
                <c:ptCount val="7"/>
                <c:pt idx="0">
                  <c:v>90</c:v>
                </c:pt>
                <c:pt idx="1">
                  <c:v>66</c:v>
                </c:pt>
                <c:pt idx="2">
                  <c:v>1</c:v>
                </c:pt>
                <c:pt idx="4">
                  <c:v>260</c:v>
                </c:pt>
                <c:pt idx="5">
                  <c:v>151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45-447C-8E60-03DBE87AC228}"/>
            </c:ext>
          </c:extLst>
        </c:ser>
        <c:ser>
          <c:idx val="6"/>
          <c:order val="6"/>
          <c:tx>
            <c:strRef>
              <c:f>Data_Sum!$I$69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Data_Sum!$I$70:$I$76</c:f>
              <c:numCache>
                <c:formatCode>General</c:formatCode>
                <c:ptCount val="7"/>
                <c:pt idx="0">
                  <c:v>71</c:v>
                </c:pt>
                <c:pt idx="1">
                  <c:v>33</c:v>
                </c:pt>
                <c:pt idx="2">
                  <c:v>2</c:v>
                </c:pt>
                <c:pt idx="4">
                  <c:v>191</c:v>
                </c:pt>
                <c:pt idx="5">
                  <c:v>82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45-447C-8E60-03DBE87AC228}"/>
            </c:ext>
          </c:extLst>
        </c:ser>
        <c:ser>
          <c:idx val="7"/>
          <c:order val="7"/>
          <c:tx>
            <c:strRef>
              <c:f>Data_Sum!$J$69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Data_Sum!$J$70:$J$76</c:f>
              <c:numCache>
                <c:formatCode>General</c:formatCode>
                <c:ptCount val="7"/>
                <c:pt idx="0">
                  <c:v>114</c:v>
                </c:pt>
                <c:pt idx="1">
                  <c:v>51</c:v>
                </c:pt>
                <c:pt idx="2">
                  <c:v>5</c:v>
                </c:pt>
                <c:pt idx="4">
                  <c:v>75</c:v>
                </c:pt>
                <c:pt idx="5">
                  <c:v>31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45-447C-8E60-03DBE87AC228}"/>
            </c:ext>
          </c:extLst>
        </c:ser>
        <c:ser>
          <c:idx val="8"/>
          <c:order val="8"/>
          <c:tx>
            <c:strRef>
              <c:f>Data_Sum!$K$69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Data_Sum!$K$70:$K$76</c:f>
              <c:numCache>
                <c:formatCode>General</c:formatCode>
                <c:ptCount val="7"/>
                <c:pt idx="0">
                  <c:v>82</c:v>
                </c:pt>
                <c:pt idx="1">
                  <c:v>13</c:v>
                </c:pt>
                <c:pt idx="2">
                  <c:v>1</c:v>
                </c:pt>
                <c:pt idx="4">
                  <c:v>40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45-447C-8E60-03DBE87AC228}"/>
            </c:ext>
          </c:extLst>
        </c:ser>
        <c:ser>
          <c:idx val="9"/>
          <c:order val="9"/>
          <c:tx>
            <c:strRef>
              <c:f>Data_Sum!$L$69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Data_Sum!$L$70:$L$76</c:f>
              <c:numCache>
                <c:formatCode>General</c:formatCode>
                <c:ptCount val="7"/>
                <c:pt idx="0">
                  <c:v>31</c:v>
                </c:pt>
                <c:pt idx="1">
                  <c:v>4</c:v>
                </c:pt>
                <c:pt idx="2">
                  <c:v>0</c:v>
                </c:pt>
                <c:pt idx="4">
                  <c:v>31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45-447C-8E60-03DBE87AC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 b="0"/>
                </a:pPr>
                <a:r>
                  <a:rPr lang="en-US" sz="1400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Data_Sum!$C$69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Data_Sum!$C$70:$C$76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0</c:v>
                </c:pt>
                <c:pt idx="4">
                  <c:v>19</c:v>
                </c:pt>
                <c:pt idx="5">
                  <c:v>63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D-45E5-9338-E1D07F65D927}"/>
            </c:ext>
          </c:extLst>
        </c:ser>
        <c:ser>
          <c:idx val="1"/>
          <c:order val="1"/>
          <c:tx>
            <c:strRef>
              <c:f>Data_Sum!$D$69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Data_Sum!$D$70:$D$76</c:f>
              <c:numCache>
                <c:formatCode>General</c:formatCode>
                <c:ptCount val="7"/>
                <c:pt idx="0">
                  <c:v>9</c:v>
                </c:pt>
                <c:pt idx="1">
                  <c:v>13</c:v>
                </c:pt>
                <c:pt idx="2">
                  <c:v>1</c:v>
                </c:pt>
                <c:pt idx="4">
                  <c:v>42</c:v>
                </c:pt>
                <c:pt idx="5">
                  <c:v>64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D-45E5-9338-E1D07F65D927}"/>
            </c:ext>
          </c:extLst>
        </c:ser>
        <c:ser>
          <c:idx val="2"/>
          <c:order val="2"/>
          <c:tx>
            <c:strRef>
              <c:f>Data_Sum!$E$69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Data_Sum!$E$70:$E$76</c:f>
              <c:numCache>
                <c:formatCode>General</c:formatCode>
                <c:ptCount val="7"/>
                <c:pt idx="0">
                  <c:v>25</c:v>
                </c:pt>
                <c:pt idx="1">
                  <c:v>28</c:v>
                </c:pt>
                <c:pt idx="2">
                  <c:v>2</c:v>
                </c:pt>
                <c:pt idx="4">
                  <c:v>103</c:v>
                </c:pt>
                <c:pt idx="5">
                  <c:v>134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4D-45E5-9338-E1D07F65D927}"/>
            </c:ext>
          </c:extLst>
        </c:ser>
        <c:ser>
          <c:idx val="3"/>
          <c:order val="3"/>
          <c:tx>
            <c:strRef>
              <c:f>Data_Sum!$F$69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Data_Sum!$F$70:$F$76</c:f>
              <c:numCache>
                <c:formatCode>General</c:formatCode>
                <c:ptCount val="7"/>
                <c:pt idx="0">
                  <c:v>50</c:v>
                </c:pt>
                <c:pt idx="1">
                  <c:v>42</c:v>
                </c:pt>
                <c:pt idx="2">
                  <c:v>1</c:v>
                </c:pt>
                <c:pt idx="4">
                  <c:v>178</c:v>
                </c:pt>
                <c:pt idx="5">
                  <c:v>161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4D-45E5-9338-E1D07F65D927}"/>
            </c:ext>
          </c:extLst>
        </c:ser>
        <c:ser>
          <c:idx val="4"/>
          <c:order val="4"/>
          <c:tx>
            <c:strRef>
              <c:f>Data_Sum!$G$69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Data_Sum!$G$70:$G$76</c:f>
              <c:numCache>
                <c:formatCode>General</c:formatCode>
                <c:ptCount val="7"/>
                <c:pt idx="0">
                  <c:v>61</c:v>
                </c:pt>
                <c:pt idx="1">
                  <c:v>55</c:v>
                </c:pt>
                <c:pt idx="2">
                  <c:v>4</c:v>
                </c:pt>
                <c:pt idx="4">
                  <c:v>252</c:v>
                </c:pt>
                <c:pt idx="5">
                  <c:v>184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4D-45E5-9338-E1D07F65D927}"/>
            </c:ext>
          </c:extLst>
        </c:ser>
        <c:ser>
          <c:idx val="5"/>
          <c:order val="5"/>
          <c:tx>
            <c:strRef>
              <c:f>Data_Sum!$H$69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Data_Sum!$H$70:$H$76</c:f>
              <c:numCache>
                <c:formatCode>General</c:formatCode>
                <c:ptCount val="7"/>
                <c:pt idx="0">
                  <c:v>90</c:v>
                </c:pt>
                <c:pt idx="1">
                  <c:v>66</c:v>
                </c:pt>
                <c:pt idx="2">
                  <c:v>1</c:v>
                </c:pt>
                <c:pt idx="4">
                  <c:v>260</c:v>
                </c:pt>
                <c:pt idx="5">
                  <c:v>151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4D-45E5-9338-E1D07F65D927}"/>
            </c:ext>
          </c:extLst>
        </c:ser>
        <c:ser>
          <c:idx val="6"/>
          <c:order val="6"/>
          <c:tx>
            <c:strRef>
              <c:f>Data_Sum!$I$69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Data_Sum!$I$70:$I$76</c:f>
              <c:numCache>
                <c:formatCode>General</c:formatCode>
                <c:ptCount val="7"/>
                <c:pt idx="0">
                  <c:v>71</c:v>
                </c:pt>
                <c:pt idx="1">
                  <c:v>33</c:v>
                </c:pt>
                <c:pt idx="2">
                  <c:v>2</c:v>
                </c:pt>
                <c:pt idx="4">
                  <c:v>191</c:v>
                </c:pt>
                <c:pt idx="5">
                  <c:v>82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4D-45E5-9338-E1D07F65D927}"/>
            </c:ext>
          </c:extLst>
        </c:ser>
        <c:ser>
          <c:idx val="7"/>
          <c:order val="7"/>
          <c:tx>
            <c:strRef>
              <c:f>Data_Sum!$J$69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Data_Sum!$J$70:$J$76</c:f>
              <c:numCache>
                <c:formatCode>General</c:formatCode>
                <c:ptCount val="7"/>
                <c:pt idx="0">
                  <c:v>114</c:v>
                </c:pt>
                <c:pt idx="1">
                  <c:v>51</c:v>
                </c:pt>
                <c:pt idx="2">
                  <c:v>5</c:v>
                </c:pt>
                <c:pt idx="4">
                  <c:v>75</c:v>
                </c:pt>
                <c:pt idx="5">
                  <c:v>31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4D-45E5-9338-E1D07F65D927}"/>
            </c:ext>
          </c:extLst>
        </c:ser>
        <c:ser>
          <c:idx val="8"/>
          <c:order val="8"/>
          <c:tx>
            <c:strRef>
              <c:f>Data_Sum!$K$69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Data_Sum!$K$70:$K$76</c:f>
              <c:numCache>
                <c:formatCode>General</c:formatCode>
                <c:ptCount val="7"/>
                <c:pt idx="0">
                  <c:v>82</c:v>
                </c:pt>
                <c:pt idx="1">
                  <c:v>13</c:v>
                </c:pt>
                <c:pt idx="2">
                  <c:v>1</c:v>
                </c:pt>
                <c:pt idx="4">
                  <c:v>40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4D-45E5-9338-E1D07F65D927}"/>
            </c:ext>
          </c:extLst>
        </c:ser>
        <c:ser>
          <c:idx val="9"/>
          <c:order val="9"/>
          <c:tx>
            <c:strRef>
              <c:f>Data_Sum!$L$69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Data_Sum!$B$70:$B$76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  <c:pt idx="4">
                  <c:v>Black</c:v>
                </c:pt>
                <c:pt idx="5">
                  <c:v>White</c:v>
                </c:pt>
                <c:pt idx="6">
                  <c:v>Other</c:v>
                </c:pt>
              </c:strCache>
            </c:strRef>
          </c:cat>
          <c:val>
            <c:numRef>
              <c:f>Data_Sum!$L$70:$L$76</c:f>
              <c:numCache>
                <c:formatCode>General</c:formatCode>
                <c:ptCount val="7"/>
                <c:pt idx="0">
                  <c:v>31</c:v>
                </c:pt>
                <c:pt idx="1">
                  <c:v>4</c:v>
                </c:pt>
                <c:pt idx="2">
                  <c:v>0</c:v>
                </c:pt>
                <c:pt idx="4">
                  <c:v>31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4D-45E5-9338-E1D07F65D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 b="0"/>
                </a:pPr>
                <a:r>
                  <a:rPr lang="en-US" sz="1400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Data_Sum!$Q$69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Data_Sum!$Q$70:$Q$74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3">
                  <c:v>47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A-4340-9A21-7B909A99DE64}"/>
            </c:ext>
          </c:extLst>
        </c:ser>
        <c:ser>
          <c:idx val="1"/>
          <c:order val="1"/>
          <c:tx>
            <c:strRef>
              <c:f>Data_Sum!$R$69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Data_Sum!$R$70:$R$74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3">
                  <c:v>54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A-4340-9A21-7B909A99DE64}"/>
            </c:ext>
          </c:extLst>
        </c:ser>
        <c:ser>
          <c:idx val="2"/>
          <c:order val="2"/>
          <c:tx>
            <c:strRef>
              <c:f>Data_Sum!$S$69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Data_Sum!$S$70:$S$74</c:f>
              <c:numCache>
                <c:formatCode>General</c:formatCode>
                <c:ptCount val="5"/>
                <c:pt idx="0">
                  <c:v>25</c:v>
                </c:pt>
                <c:pt idx="1">
                  <c:v>30</c:v>
                </c:pt>
                <c:pt idx="3">
                  <c:v>124</c:v>
                </c:pt>
                <c:pt idx="4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A-4340-9A21-7B909A99DE64}"/>
            </c:ext>
          </c:extLst>
        </c:ser>
        <c:ser>
          <c:idx val="3"/>
          <c:order val="3"/>
          <c:tx>
            <c:strRef>
              <c:f>Data_Sum!$T$69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Data_Sum!$T$70:$T$74</c:f>
              <c:numCache>
                <c:formatCode>General</c:formatCode>
                <c:ptCount val="5"/>
                <c:pt idx="0">
                  <c:v>50</c:v>
                </c:pt>
                <c:pt idx="1">
                  <c:v>43</c:v>
                </c:pt>
                <c:pt idx="3">
                  <c:v>175</c:v>
                </c:pt>
                <c:pt idx="4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A-4340-9A21-7B909A99DE64}"/>
            </c:ext>
          </c:extLst>
        </c:ser>
        <c:ser>
          <c:idx val="4"/>
          <c:order val="4"/>
          <c:tx>
            <c:strRef>
              <c:f>Data_Sum!$U$69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Data_Sum!$U$70:$U$74</c:f>
              <c:numCache>
                <c:formatCode>General</c:formatCode>
                <c:ptCount val="5"/>
                <c:pt idx="0">
                  <c:v>53</c:v>
                </c:pt>
                <c:pt idx="1">
                  <c:v>67</c:v>
                </c:pt>
                <c:pt idx="3">
                  <c:v>227</c:v>
                </c:pt>
                <c:pt idx="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1A-4340-9A21-7B909A99DE64}"/>
            </c:ext>
          </c:extLst>
        </c:ser>
        <c:ser>
          <c:idx val="5"/>
          <c:order val="5"/>
          <c:tx>
            <c:strRef>
              <c:f>Data_Sum!$V$69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Data_Sum!$V$70:$V$74</c:f>
              <c:numCache>
                <c:formatCode>General</c:formatCode>
                <c:ptCount val="5"/>
                <c:pt idx="0">
                  <c:v>77</c:v>
                </c:pt>
                <c:pt idx="1">
                  <c:v>80</c:v>
                </c:pt>
                <c:pt idx="3">
                  <c:v>214</c:v>
                </c:pt>
                <c:pt idx="4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1A-4340-9A21-7B909A99DE64}"/>
            </c:ext>
          </c:extLst>
        </c:ser>
        <c:ser>
          <c:idx val="6"/>
          <c:order val="6"/>
          <c:tx>
            <c:strRef>
              <c:f>Data_Sum!$W$69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Data_Sum!$W$70:$W$74</c:f>
              <c:numCache>
                <c:formatCode>General</c:formatCode>
                <c:ptCount val="5"/>
                <c:pt idx="0">
                  <c:v>55</c:v>
                </c:pt>
                <c:pt idx="1">
                  <c:v>51</c:v>
                </c:pt>
                <c:pt idx="3">
                  <c:v>127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1A-4340-9A21-7B909A99DE64}"/>
            </c:ext>
          </c:extLst>
        </c:ser>
        <c:ser>
          <c:idx val="7"/>
          <c:order val="7"/>
          <c:tx>
            <c:strRef>
              <c:f>Data_Sum!$X$69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Data_Sum!$X$70:$X$74</c:f>
              <c:numCache>
                <c:formatCode>General</c:formatCode>
                <c:ptCount val="5"/>
                <c:pt idx="0">
                  <c:v>87</c:v>
                </c:pt>
                <c:pt idx="1">
                  <c:v>83</c:v>
                </c:pt>
                <c:pt idx="3">
                  <c:v>45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A-4340-9A21-7B909A99DE64}"/>
            </c:ext>
          </c:extLst>
        </c:ser>
        <c:ser>
          <c:idx val="8"/>
          <c:order val="8"/>
          <c:tx>
            <c:strRef>
              <c:f>Data_Sum!$Y$69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Data_Sum!$Y$70:$Y$74</c:f>
              <c:numCache>
                <c:formatCode>General</c:formatCode>
                <c:ptCount val="5"/>
                <c:pt idx="0">
                  <c:v>51</c:v>
                </c:pt>
                <c:pt idx="1">
                  <c:v>45</c:v>
                </c:pt>
                <c:pt idx="3">
                  <c:v>23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1A-4340-9A21-7B909A99DE64}"/>
            </c:ext>
          </c:extLst>
        </c:ser>
        <c:ser>
          <c:idx val="9"/>
          <c:order val="9"/>
          <c:tx>
            <c:strRef>
              <c:f>Data_Sum!$Z$69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Data_Sum!$Z$70:$Z$74</c:f>
              <c:numCache>
                <c:formatCode>General</c:formatCode>
                <c:ptCount val="5"/>
                <c:pt idx="0">
                  <c:v>16</c:v>
                </c:pt>
                <c:pt idx="1">
                  <c:v>19</c:v>
                </c:pt>
                <c:pt idx="3">
                  <c:v>28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1A-4340-9A21-7B909A99D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 b="0"/>
                </a:pPr>
                <a:r>
                  <a:rPr lang="en-US" sz="1400" b="0"/>
                  <a:t>Number of people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18473652332"/>
          <c:y val="0.1186649576649518"/>
          <c:w val="0.80193965379833598"/>
          <c:h val="0.706347794777916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Data_Sum!$Q$69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9D6E5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Data_Sum!$Q$70:$Q$74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3">
                  <c:v>47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9-46FA-B5E1-8923D610E784}"/>
            </c:ext>
          </c:extLst>
        </c:ser>
        <c:ser>
          <c:idx val="1"/>
          <c:order val="1"/>
          <c:tx>
            <c:strRef>
              <c:f>Data_Sum!$R$69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9C2D9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Data_Sum!$R$70:$R$74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3">
                  <c:v>54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9-46FA-B5E1-8923D610E784}"/>
            </c:ext>
          </c:extLst>
        </c:ser>
        <c:ser>
          <c:idx val="2"/>
          <c:order val="2"/>
          <c:tx>
            <c:strRef>
              <c:f>Data_Sum!$S$69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1A5C2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Data_Sum!$S$70:$S$74</c:f>
              <c:numCache>
                <c:formatCode>General</c:formatCode>
                <c:ptCount val="5"/>
                <c:pt idx="0">
                  <c:v>25</c:v>
                </c:pt>
                <c:pt idx="1">
                  <c:v>30</c:v>
                </c:pt>
                <c:pt idx="3">
                  <c:v>124</c:v>
                </c:pt>
                <c:pt idx="4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F9-46FA-B5E1-8923D610E784}"/>
            </c:ext>
          </c:extLst>
        </c:ser>
        <c:ser>
          <c:idx val="3"/>
          <c:order val="3"/>
          <c:tx>
            <c:strRef>
              <c:f>Data_Sum!$T$69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68FAF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Data_Sum!$T$70:$T$74</c:f>
              <c:numCache>
                <c:formatCode>General</c:formatCode>
                <c:ptCount val="5"/>
                <c:pt idx="0">
                  <c:v>50</c:v>
                </c:pt>
                <c:pt idx="1">
                  <c:v>43</c:v>
                </c:pt>
                <c:pt idx="3">
                  <c:v>175</c:v>
                </c:pt>
                <c:pt idx="4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F9-46FA-B5E1-8923D610E784}"/>
            </c:ext>
          </c:extLst>
        </c:ser>
        <c:ser>
          <c:idx val="4"/>
          <c:order val="4"/>
          <c:tx>
            <c:strRef>
              <c:f>Data_Sum!$U$69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2C7DA0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Data_Sum!$U$70:$U$74</c:f>
              <c:numCache>
                <c:formatCode>General</c:formatCode>
                <c:ptCount val="5"/>
                <c:pt idx="0">
                  <c:v>53</c:v>
                </c:pt>
                <c:pt idx="1">
                  <c:v>67</c:v>
                </c:pt>
                <c:pt idx="3">
                  <c:v>227</c:v>
                </c:pt>
                <c:pt idx="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F9-46FA-B5E1-8923D610E784}"/>
            </c:ext>
          </c:extLst>
        </c:ser>
        <c:ser>
          <c:idx val="5"/>
          <c:order val="5"/>
          <c:tx>
            <c:strRef>
              <c:f>Data_Sum!$V$69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A6F97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Data_Sum!$V$70:$V$74</c:f>
              <c:numCache>
                <c:formatCode>General</c:formatCode>
                <c:ptCount val="5"/>
                <c:pt idx="0">
                  <c:v>77</c:v>
                </c:pt>
                <c:pt idx="1">
                  <c:v>80</c:v>
                </c:pt>
                <c:pt idx="3">
                  <c:v>214</c:v>
                </c:pt>
                <c:pt idx="4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F9-46FA-B5E1-8923D610E784}"/>
            </c:ext>
          </c:extLst>
        </c:ser>
        <c:ser>
          <c:idx val="6"/>
          <c:order val="6"/>
          <c:tx>
            <c:strRef>
              <c:f>Data_Sum!$W$69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014F86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Data_Sum!$W$70:$W$74</c:f>
              <c:numCache>
                <c:formatCode>General</c:formatCode>
                <c:ptCount val="5"/>
                <c:pt idx="0">
                  <c:v>55</c:v>
                </c:pt>
                <c:pt idx="1">
                  <c:v>51</c:v>
                </c:pt>
                <c:pt idx="3">
                  <c:v>127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F9-46FA-B5E1-8923D610E784}"/>
            </c:ext>
          </c:extLst>
        </c:ser>
        <c:ser>
          <c:idx val="7"/>
          <c:order val="7"/>
          <c:tx>
            <c:strRef>
              <c:f>Data_Sum!$X$69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01497C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Data_Sum!$X$70:$X$74</c:f>
              <c:numCache>
                <c:formatCode>General</c:formatCode>
                <c:ptCount val="5"/>
                <c:pt idx="0">
                  <c:v>87</c:v>
                </c:pt>
                <c:pt idx="1">
                  <c:v>83</c:v>
                </c:pt>
                <c:pt idx="3">
                  <c:v>45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F9-46FA-B5E1-8923D610E784}"/>
            </c:ext>
          </c:extLst>
        </c:ser>
        <c:ser>
          <c:idx val="8"/>
          <c:order val="8"/>
          <c:tx>
            <c:strRef>
              <c:f>Data_Sum!$Y$69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013A63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Data_Sum!$Y$70:$Y$74</c:f>
              <c:numCache>
                <c:formatCode>General</c:formatCode>
                <c:ptCount val="5"/>
                <c:pt idx="0">
                  <c:v>51</c:v>
                </c:pt>
                <c:pt idx="1">
                  <c:v>45</c:v>
                </c:pt>
                <c:pt idx="3">
                  <c:v>23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F9-46FA-B5E1-8923D610E784}"/>
            </c:ext>
          </c:extLst>
        </c:ser>
        <c:ser>
          <c:idx val="9"/>
          <c:order val="9"/>
          <c:tx>
            <c:strRef>
              <c:f>Data_Sum!$Z$69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012A4A"/>
            </a:solidFill>
            <a:ln w="6350">
              <a:solidFill>
                <a:schemeClr val="bg1"/>
              </a:solidFill>
              <a:prstDash val="solid"/>
            </a:ln>
          </c:spPr>
          <c:invertIfNegative val="0"/>
          <c:cat>
            <c:strRef>
              <c:f>Data_Sum!$P$70:$P$74</c:f>
              <c:strCache>
                <c:ptCount val="5"/>
                <c:pt idx="0">
                  <c:v>Female</c:v>
                </c:pt>
                <c:pt idx="1">
                  <c:v>Male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Data_Sum!$Z$70:$Z$74</c:f>
              <c:numCache>
                <c:formatCode>General</c:formatCode>
                <c:ptCount val="5"/>
                <c:pt idx="0">
                  <c:v>16</c:v>
                </c:pt>
                <c:pt idx="1">
                  <c:v>19</c:v>
                </c:pt>
                <c:pt idx="3">
                  <c:v>28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F9-46FA-B5E1-8923D610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417158015"/>
        <c:axId val="1417158975"/>
      </c:barChart>
      <c:catAx>
        <c:axId val="1417158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400" b="0"/>
                </a:pPr>
                <a:r>
                  <a:rPr lang="en-US" sz="1400" b="0"/>
                  <a:t>Percent of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17158015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33519541585641882"/>
          <c:y val="4.5778143984330118E-2"/>
          <c:w val="0.51713156300806529"/>
          <c:h val="7.0296517581529508E-2"/>
        </c:manualLayout>
      </c:layout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txPr>
    <a:bodyPr/>
    <a:lstStyle/>
    <a:p>
      <a:pPr>
        <a:defRPr sz="14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5625936434059099E-2"/>
          <c:y val="0.1024611844294111"/>
          <c:w val="0.89585259332461986"/>
          <c:h val="0.79384773206166148"/>
        </c:manualLayout>
      </c:layout>
      <c:barChart>
        <c:barDir val="col"/>
        <c:grouping val="clustered"/>
        <c:varyColors val="0"/>
        <c:ser>
          <c:idx val="0"/>
          <c:order val="0"/>
          <c:tx>
            <c:v>Re-offense Rate</c:v>
          </c:tx>
          <c:spPr>
            <a:solidFill>
              <a:srgbClr val="04253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Data_Sum!$G$31:$G$33</c:f>
              <c:numCache>
                <c:formatCode>0%</c:formatCode>
                <c:ptCount val="3"/>
                <c:pt idx="0">
                  <c:v>0.31036479444122761</c:v>
                </c:pt>
                <c:pt idx="1">
                  <c:v>0.26148705096073521</c:v>
                </c:pt>
                <c:pt idx="2">
                  <c:v>0.22368421052631579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6-4C90-BC96-A93D50051403}"/>
            </c:ext>
          </c:extLst>
        </c:ser>
        <c:ser>
          <c:idx val="1"/>
          <c:order val="1"/>
          <c:tx>
            <c:strRef>
              <c:f>Data_Sum!$H$30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rgbClr val="4C837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bg1"/>
                    </a:solidFill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Data_Sum!$H$31:$H$33</c:f>
              <c:numCache>
                <c:formatCode>0%</c:formatCode>
                <c:ptCount val="3"/>
                <c:pt idx="0">
                  <c:v>0.7128463476070529</c:v>
                </c:pt>
                <c:pt idx="1">
                  <c:v>0.14366515837104071</c:v>
                </c:pt>
                <c:pt idx="2">
                  <c:v>0.1864406779661017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6-4C90-BC96-A93D50051403}"/>
            </c:ext>
          </c:extLst>
        </c:ser>
        <c:ser>
          <c:idx val="2"/>
          <c:order val="2"/>
          <c:tx>
            <c:strRef>
              <c:f>Data_Sum!$I$30</c:f>
              <c:strCache>
                <c:ptCount val="1"/>
                <c:pt idx="0">
                  <c:v>FNR</c:v>
                </c:pt>
              </c:strCache>
            </c:strRef>
          </c:tx>
          <c:spPr>
            <a:solidFill>
              <a:srgbClr val="C7BF87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Data_Sum!$F$31:$F$33</c:f>
              <c:strCache>
                <c:ptCount val="3"/>
                <c:pt idx="0">
                  <c:v>Black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Data_Sum!$I$31:$I$33</c:f>
              <c:numCache>
                <c:formatCode>0%</c:formatCode>
                <c:ptCount val="3"/>
                <c:pt idx="0">
                  <c:v>0.16231343283582089</c:v>
                </c:pt>
                <c:pt idx="1">
                  <c:v>0.67731629392971249</c:v>
                </c:pt>
                <c:pt idx="2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6-4C90-BC96-A93D5005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417158015"/>
        <c:axId val="1417158975"/>
      </c:barChart>
      <c:catAx>
        <c:axId val="141715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975"/>
        <c:crosses val="autoZero"/>
        <c:auto val="1"/>
        <c:lblAlgn val="ctr"/>
        <c:lblOffset val="100"/>
        <c:noMultiLvlLbl val="0"/>
      </c:catAx>
      <c:valAx>
        <c:axId val="141715897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417158015"/>
        <c:crosses val="autoZero"/>
        <c:crossBetween val="between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8.6207561605406588E-2"/>
          <c:y val="5.2816954099274678E-2"/>
          <c:w val="0.82648092065414913"/>
          <c:h val="7.634011285219199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11</xdr:col>
      <xdr:colOff>601980</xdr:colOff>
      <xdr:row>11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6821B-7A51-5705-8CEE-698953073AB0}"/>
            </a:ext>
          </a:extLst>
        </xdr:cNvPr>
        <xdr:cNvSpPr txBox="1"/>
      </xdr:nvSpPr>
      <xdr:spPr>
        <a:xfrm>
          <a:off x="609600" y="190500"/>
          <a:ext cx="6697980" cy="184404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Uncolored</a:t>
          </a:r>
          <a:r>
            <a:rPr lang="en-US" sz="1100" b="1" kern="1200" baseline="0"/>
            <a:t> tabs </a:t>
          </a:r>
        </a:p>
        <a:p>
          <a:r>
            <a:rPr lang="en-US" sz="1100" kern="1200" baseline="0"/>
            <a:t>	</a:t>
          </a:r>
          <a:r>
            <a:rPr lang="en-US" sz="1100" b="1" kern="1200" baseline="0"/>
            <a:t>'Topic'_'Group' </a:t>
          </a:r>
          <a:r>
            <a:rPr lang="en-US" sz="1100" kern="1200" baseline="0"/>
            <a:t>	data directly exported from Python</a:t>
          </a:r>
        </a:p>
        <a:p>
          <a:r>
            <a:rPr lang="en-US" sz="1100" b="1" kern="1200"/>
            <a:t>Colored tabs</a:t>
          </a:r>
          <a:endParaRPr lang="en-US" sz="1100" b="1" kern="1200" baseline="0"/>
        </a:p>
        <a:p>
          <a:r>
            <a:rPr lang="en-US" sz="1100" kern="1200" baseline="0"/>
            <a:t>	</a:t>
          </a:r>
          <a:r>
            <a:rPr lang="en-US" sz="1100" b="1" kern="1200" baseline="0"/>
            <a:t>Data_Sum</a:t>
          </a:r>
          <a:r>
            <a:rPr lang="en-US" sz="1100" kern="1200" baseline="0"/>
            <a:t>	re-formatted data, linked to Python output sheets, used for figure inputs</a:t>
          </a:r>
        </a:p>
        <a:p>
          <a:r>
            <a:rPr lang="en-US" sz="1100" kern="1200" baseline="0"/>
            <a:t>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Figure_'Topic'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formatted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figures</a:t>
          </a: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PS: formatted figures occationally loses formatting after closing/reopening, </a:t>
          </a: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refer to figures pasted in Synthetic Data Analysis file for intended/final formatting</a:t>
          </a:r>
        </a:p>
        <a:p>
          <a:endParaRPr lang="en-US" sz="11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PS: Some figures may lose formatting or elements after after closing/re-opening. Refer to Synthetic Data Analysis for intended final formatting</a:t>
          </a:r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16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17</xdr:col>
      <xdr:colOff>171450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3629</xdr:colOff>
      <xdr:row>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8</xdr:col>
      <xdr:colOff>0</xdr:colOff>
      <xdr:row>9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9B30518-1160-457F-8CBF-3FA844E6F247}"/>
            </a:ext>
          </a:extLst>
        </xdr:cNvPr>
        <xdr:cNvGrpSpPr/>
      </xdr:nvGrpSpPr>
      <xdr:grpSpPr>
        <a:xfrm>
          <a:off x="642257" y="740229"/>
          <a:ext cx="9318172" cy="3635828"/>
          <a:chOff x="642257" y="740229"/>
          <a:chExt cx="9318172" cy="3635828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99D3F94-5C09-2707-BE53-755548BE31AF}"/>
              </a:ext>
            </a:extLst>
          </xdr:cNvPr>
          <xdr:cNvGraphicFramePr>
            <a:graphicFrameLocks/>
          </xdr:cNvGraphicFramePr>
        </xdr:nvGraphicFramePr>
        <xdr:xfrm>
          <a:off x="6738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2C4AC317-AC66-2C28-A371-4B7649419CDB}"/>
              </a:ext>
            </a:extLst>
          </xdr:cNvPr>
          <xdr:cNvGraphicFramePr>
            <a:graphicFrameLocks/>
          </xdr:cNvGraphicFramePr>
        </xdr:nvGraphicFramePr>
        <xdr:xfrm>
          <a:off x="642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44EB1C54-2186-7EE0-25D7-3A791D52ECCE}"/>
              </a:ext>
            </a:extLst>
          </xdr:cNvPr>
          <xdr:cNvGraphicFramePr>
            <a:graphicFrameLocks/>
          </xdr:cNvGraphicFramePr>
        </xdr:nvGraphicFramePr>
        <xdr:xfrm>
          <a:off x="3690257" y="740229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27</xdr:row>
      <xdr:rowOff>21771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D48695D-06C8-4B28-AA40-2AF2B3A1CB80}"/>
            </a:ext>
          </a:extLst>
        </xdr:cNvPr>
        <xdr:cNvGrpSpPr/>
      </xdr:nvGrpSpPr>
      <xdr:grpSpPr>
        <a:xfrm>
          <a:off x="642257" y="6781800"/>
          <a:ext cx="9318172" cy="3635828"/>
          <a:chOff x="642257" y="6596743"/>
          <a:chExt cx="9318172" cy="3635828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87349078-D1CF-D253-9930-D23A3DCEA4DA}"/>
              </a:ext>
            </a:extLst>
          </xdr:cNvPr>
          <xdr:cNvGraphicFramePr>
            <a:graphicFrameLocks/>
          </xdr:cNvGraphicFramePr>
        </xdr:nvGraphicFramePr>
        <xdr:xfrm>
          <a:off x="6738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75F02E5D-6CDC-2465-7C39-ACC454955844}"/>
              </a:ext>
            </a:extLst>
          </xdr:cNvPr>
          <xdr:cNvGraphicFramePr>
            <a:graphicFrameLocks/>
          </xdr:cNvGraphicFramePr>
        </xdr:nvGraphicFramePr>
        <xdr:xfrm>
          <a:off x="642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A8846651-A8E1-1EDF-DCE3-1E94A4D477B9}"/>
              </a:ext>
            </a:extLst>
          </xdr:cNvPr>
          <xdr:cNvGraphicFramePr>
            <a:graphicFrameLocks/>
          </xdr:cNvGraphicFramePr>
        </xdr:nvGraphicFramePr>
        <xdr:xfrm>
          <a:off x="3690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1</xdr:col>
      <xdr:colOff>0</xdr:colOff>
      <xdr:row>41</xdr:row>
      <xdr:rowOff>0</xdr:rowOff>
    </xdr:from>
    <xdr:to>
      <xdr:col>8</xdr:col>
      <xdr:colOff>0</xdr:colOff>
      <xdr:row>48</xdr:row>
      <xdr:rowOff>65315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8BFD10F7-7441-493F-9DCD-94CDA2664F21}"/>
            </a:ext>
          </a:extLst>
        </xdr:cNvPr>
        <xdr:cNvGrpSpPr/>
      </xdr:nvGrpSpPr>
      <xdr:grpSpPr>
        <a:xfrm>
          <a:off x="642257" y="12986657"/>
          <a:ext cx="9318172" cy="4049487"/>
          <a:chOff x="642257" y="6596743"/>
          <a:chExt cx="9318172" cy="4049486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3773321F-29DE-F519-567E-711DB6251973}"/>
              </a:ext>
            </a:extLst>
          </xdr:cNvPr>
          <xdr:cNvGraphicFramePr>
            <a:graphicFrameLocks/>
          </xdr:cNvGraphicFramePr>
        </xdr:nvGraphicFramePr>
        <xdr:xfrm>
          <a:off x="2275115" y="6596743"/>
          <a:ext cx="6019800" cy="40494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EC5752E8-069F-73FB-97C9-44FD5293FDBE}"/>
              </a:ext>
            </a:extLst>
          </xdr:cNvPr>
          <xdr:cNvGraphicFramePr>
            <a:graphicFrameLocks/>
          </xdr:cNvGraphicFramePr>
        </xdr:nvGraphicFramePr>
        <xdr:xfrm>
          <a:off x="6738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7A72028D-0E7B-237C-C2B6-4C8E7E6828D3}"/>
              </a:ext>
            </a:extLst>
          </xdr:cNvPr>
          <xdr:cNvGraphicFramePr>
            <a:graphicFrameLocks/>
          </xdr:cNvGraphicFramePr>
        </xdr:nvGraphicFramePr>
        <xdr:xfrm>
          <a:off x="642257" y="6596743"/>
          <a:ext cx="3222172" cy="36358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0DC20301-B562-797E-B5FD-55C46D791E3E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Copiah County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0.07485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55BA68A-18B1-2AFD-D5B3-65493C2335F3}"/>
            </a:ext>
          </a:extLst>
        </cdr:cNvPr>
        <cdr:cNvSpPr txBox="1"/>
      </cdr:nvSpPr>
      <cdr:spPr>
        <a:xfrm xmlns:a="http://schemas.openxmlformats.org/drawingml/2006/main">
          <a:off x="0" y="0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Warren County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0.18919</cdr:x>
      <cdr:y>0</cdr:y>
    </cdr:from>
    <cdr:to>
      <cdr:x>0.82095</cdr:x>
      <cdr:y>0.06587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7A76F-A04B-E7D5-B0B5-62FD50308847}"/>
            </a:ext>
          </a:extLst>
        </cdr:cNvPr>
        <cdr:cNvSpPr txBox="1"/>
      </cdr:nvSpPr>
      <cdr:spPr>
        <a:xfrm xmlns:a="http://schemas.openxmlformats.org/drawingml/2006/main">
          <a:off x="609600" y="0"/>
          <a:ext cx="2035628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2.75041E-7</cdr:y>
    </cdr:from>
    <cdr:to>
      <cdr:x>1</cdr:x>
      <cdr:y>0.07485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B6200CBA-6426-8ADE-79CA-2388F04513AD}"/>
            </a:ext>
          </a:extLst>
        </cdr:cNvPr>
        <cdr:cNvSpPr txBox="1"/>
      </cdr:nvSpPr>
      <cdr:spPr>
        <a:xfrm xmlns:a="http://schemas.openxmlformats.org/drawingml/2006/main">
          <a:off x="0" y="1"/>
          <a:ext cx="3222172" cy="2721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kern="1200">
              <a:latin typeface="Arial Narrow" panose="020B0606020202030204" pitchFamily="34" charset="0"/>
            </a:rPr>
            <a:t>Claiborne County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3628</xdr:colOff>
      <xdr:row>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-1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-1</xdr:rowOff>
    </xdr:from>
    <xdr:to>
      <xdr:col>6</xdr:col>
      <xdr:colOff>3628</xdr:colOff>
      <xdr:row>10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1</xdr:rowOff>
    </xdr:from>
    <xdr:to>
      <xdr:col>16</xdr:col>
      <xdr:colOff>3629</xdr:colOff>
      <xdr:row>10</xdr:row>
      <xdr:rowOff>97973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3628</xdr:colOff>
      <xdr:row>27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16</xdr:col>
      <xdr:colOff>3629</xdr:colOff>
      <xdr:row>27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6</xdr:col>
      <xdr:colOff>3628</xdr:colOff>
      <xdr:row>46</xdr:row>
      <xdr:rowOff>120832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E416F7-D047-4689-B28D-5FF04C03A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16</xdr:col>
      <xdr:colOff>3628</xdr:colOff>
      <xdr:row>46</xdr:row>
      <xdr:rowOff>120832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969E3D-F0DD-4A35-B5E8-8A5D2AC84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6</xdr:col>
      <xdr:colOff>3628</xdr:colOff>
      <xdr:row>65</xdr:row>
      <xdr:rowOff>120832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39790BB-C6E3-486E-AF52-8B49FA5DB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59</xdr:row>
      <xdr:rowOff>0</xdr:rowOff>
    </xdr:from>
    <xdr:to>
      <xdr:col>16</xdr:col>
      <xdr:colOff>3628</xdr:colOff>
      <xdr:row>65</xdr:row>
      <xdr:rowOff>120832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D58AE36-E509-4F97-B382-1B22DBEE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6</xdr:col>
      <xdr:colOff>3628</xdr:colOff>
      <xdr:row>85</xdr:row>
      <xdr:rowOff>119742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B14E420-3104-4A3B-A865-73EBA3FF7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79</xdr:row>
      <xdr:rowOff>0</xdr:rowOff>
    </xdr:from>
    <xdr:to>
      <xdr:col>16</xdr:col>
      <xdr:colOff>3629</xdr:colOff>
      <xdr:row>85</xdr:row>
      <xdr:rowOff>119742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FABE298-AB00-4E4E-AA36-8D9A59BC8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6</xdr:col>
      <xdr:colOff>3628</xdr:colOff>
      <xdr:row>104</xdr:row>
      <xdr:rowOff>119743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B8B9562-FCDB-40EF-928A-000627974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98</xdr:row>
      <xdr:rowOff>0</xdr:rowOff>
    </xdr:from>
    <xdr:to>
      <xdr:col>16</xdr:col>
      <xdr:colOff>3629</xdr:colOff>
      <xdr:row>104</xdr:row>
      <xdr:rowOff>119743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F194ECE-9C70-481E-93DE-68042E798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0.22238</cdr:x>
      <cdr:y>0.05185</cdr:y>
    </cdr:from>
    <cdr:to>
      <cdr:x>0.36327</cdr:x>
      <cdr:y>0.11657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A3C8EFC5-79C0-A61F-7399-C2B726E14E43}"/>
            </a:ext>
          </a:extLst>
        </cdr:cNvPr>
        <cdr:cNvSpPr txBox="1"/>
      </cdr:nvSpPr>
      <cdr:spPr>
        <a:xfrm xmlns:a="http://schemas.openxmlformats.org/drawingml/2006/main">
          <a:off x="1395186" y="203200"/>
          <a:ext cx="883920" cy="253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Risk score:</a:t>
          </a:r>
        </a:p>
      </cdr:txBody>
    </cdr:sp>
  </cdr:relSizeAnchor>
  <cdr:relSizeAnchor xmlns:cdr="http://schemas.openxmlformats.org/drawingml/2006/chartDrawing">
    <cdr:from>
      <cdr:x>0.00636</cdr:x>
      <cdr:y>0.12824</cdr:y>
    </cdr:from>
    <cdr:to>
      <cdr:x>0.05356</cdr:x>
      <cdr:y>0.3363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D803D420-DFAA-4FDF-87A1-9F47F83CADC0}"/>
            </a:ext>
          </a:extLst>
        </cdr:cNvPr>
        <cdr:cNvSpPr txBox="1"/>
      </cdr:nvSpPr>
      <cdr:spPr>
        <a:xfrm xmlns:a="http://schemas.openxmlformats.org/drawingml/2006/main">
          <a:off x="39914" y="502557"/>
          <a:ext cx="296092" cy="815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0.00636</cdr:x>
      <cdr:y>0.54046</cdr:y>
    </cdr:from>
    <cdr:to>
      <cdr:x>0.05356</cdr:x>
      <cdr:y>0.74852</cdr:y>
    </cdr:to>
    <cdr:sp macro="" textlink="">
      <cdr:nvSpPr>
        <cdr:cNvPr id="4" name="TextBox 11">
          <a:extLst xmlns:a="http://schemas.openxmlformats.org/drawingml/2006/main">
            <a:ext uri="{FF2B5EF4-FFF2-40B4-BE49-F238E27FC236}">
              <a16:creationId xmlns:a16="http://schemas.microsoft.com/office/drawing/2014/main" id="{FA572185-95F4-45E1-83C2-05E1E262F6E7}"/>
            </a:ext>
          </a:extLst>
        </cdr:cNvPr>
        <cdr:cNvSpPr txBox="1"/>
      </cdr:nvSpPr>
      <cdr:spPr>
        <a:xfrm xmlns:a="http://schemas.openxmlformats.org/drawingml/2006/main">
          <a:off x="39914" y="2117997"/>
          <a:ext cx="296092" cy="815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Granted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0.00463</cdr:x>
      <cdr:y>0.09205</cdr:y>
    </cdr:from>
    <cdr:to>
      <cdr:x>0.05182</cdr:x>
      <cdr:y>0.30979</cdr:y>
    </cdr:to>
    <cdr:sp macro="" textlink="">
      <cdr:nvSpPr>
        <cdr:cNvPr id="2" name="TextBox 13">
          <a:extLst xmlns:a="http://schemas.openxmlformats.org/drawingml/2006/main">
            <a:ext uri="{FF2B5EF4-FFF2-40B4-BE49-F238E27FC236}">
              <a16:creationId xmlns:a16="http://schemas.microsoft.com/office/drawing/2014/main" id="{375AE0D5-6F76-4E5C-A018-C48645AEADDB}"/>
            </a:ext>
          </a:extLst>
        </cdr:cNvPr>
        <cdr:cNvSpPr txBox="1"/>
      </cdr:nvSpPr>
      <cdr:spPr>
        <a:xfrm xmlns:a="http://schemas.openxmlformats.org/drawingml/2006/main">
          <a:off x="29028" y="344715"/>
          <a:ext cx="296091" cy="815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0.00463</cdr:x>
      <cdr:y>0.52345</cdr:y>
    </cdr:from>
    <cdr:to>
      <cdr:x>0.05182</cdr:x>
      <cdr:y>0.74118</cdr:y>
    </cdr:to>
    <cdr:sp macro="" textlink="">
      <cdr:nvSpPr>
        <cdr:cNvPr id="3" name="TextBox 14">
          <a:extLst xmlns:a="http://schemas.openxmlformats.org/drawingml/2006/main">
            <a:ext uri="{FF2B5EF4-FFF2-40B4-BE49-F238E27FC236}">
              <a16:creationId xmlns:a16="http://schemas.microsoft.com/office/drawing/2014/main" id="{FCE6BFF0-78F4-454F-8C3B-75781153E23D}"/>
            </a:ext>
          </a:extLst>
        </cdr:cNvPr>
        <cdr:cNvSpPr txBox="1"/>
      </cdr:nvSpPr>
      <cdr:spPr>
        <a:xfrm xmlns:a="http://schemas.openxmlformats.org/drawingml/2006/main">
          <a:off x="29028" y="1960155"/>
          <a:ext cx="296091" cy="815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Granted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0.24611</cdr:x>
      <cdr:y>0.04875</cdr:y>
    </cdr:from>
    <cdr:to>
      <cdr:x>0.34367</cdr:x>
      <cdr:y>0.09099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87DBD6D6-4102-34C4-1921-EE767E519D4D}"/>
            </a:ext>
          </a:extLst>
        </cdr:cNvPr>
        <cdr:cNvSpPr txBox="1"/>
      </cdr:nvSpPr>
      <cdr:spPr>
        <a:xfrm xmlns:a="http://schemas.openxmlformats.org/drawingml/2006/main">
          <a:off x="1544320" y="19050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0.24733</cdr:x>
      <cdr:y>0.05005</cdr:y>
    </cdr:from>
    <cdr:to>
      <cdr:x>0.34488</cdr:x>
      <cdr:y>0.09229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51940" y="19558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0.24854</cdr:x>
      <cdr:y>0.0481</cdr:y>
    </cdr:from>
    <cdr:to>
      <cdr:x>0.34609</cdr:x>
      <cdr:y>0.09034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59560" y="18796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0.0595</cdr:x>
      <cdr:y>0.10724</cdr:y>
    </cdr:from>
    <cdr:to>
      <cdr:x>0.08622</cdr:x>
      <cdr:y>0.22228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F77DDB5B-7FB9-7B32-7380-495D0CB9CF08}"/>
            </a:ext>
          </a:extLst>
        </cdr:cNvPr>
        <cdr:cNvSpPr txBox="1"/>
      </cdr:nvSpPr>
      <cdr:spPr>
        <a:xfrm xmlns:a="http://schemas.openxmlformats.org/drawingml/2006/main">
          <a:off x="373380" y="419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0.34903</cdr:y>
    </cdr:from>
    <cdr:to>
      <cdr:x>0.08622</cdr:x>
      <cdr:y>0.46407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0D92BBF8-907F-C664-E96F-C0B33E1F2661}"/>
            </a:ext>
          </a:extLst>
        </cdr:cNvPr>
        <cdr:cNvSpPr txBox="1"/>
      </cdr:nvSpPr>
      <cdr:spPr>
        <a:xfrm xmlns:a="http://schemas.openxmlformats.org/drawingml/2006/main">
          <a:off x="373380" y="136398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0.59471</cdr:y>
    </cdr:from>
    <cdr:to>
      <cdr:x>0.08622</cdr:x>
      <cdr:y>0.70975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232410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Denied</a:t>
          </a:r>
        </a:p>
      </cdr:txBody>
    </cdr:sp>
  </cdr:relSizeAnchor>
  <cdr:relSizeAnchor xmlns:cdr="http://schemas.openxmlformats.org/drawingml/2006/chartDrawing">
    <cdr:from>
      <cdr:x>0.0595</cdr:x>
      <cdr:y>0.22813</cdr:y>
    </cdr:from>
    <cdr:to>
      <cdr:x>0.08622</cdr:x>
      <cdr:y>0.34318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89154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0.46992</cdr:y>
    </cdr:from>
    <cdr:to>
      <cdr:x>0.08622</cdr:x>
      <cdr:y>0.58496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0D6573A2-F07F-B0DC-0B59-058884CCDBEF}"/>
            </a:ext>
          </a:extLst>
        </cdr:cNvPr>
        <cdr:cNvSpPr txBox="1"/>
      </cdr:nvSpPr>
      <cdr:spPr>
        <a:xfrm xmlns:a="http://schemas.openxmlformats.org/drawingml/2006/main">
          <a:off x="373380" y="18364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0.0595</cdr:x>
      <cdr:y>0.7234</cdr:y>
    </cdr:from>
    <cdr:to>
      <cdr:x>0.08622</cdr:x>
      <cdr:y>0.83844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88088C-1DC4-A82C-506E-A5295B081204}"/>
            </a:ext>
          </a:extLst>
        </cdr:cNvPr>
        <cdr:cNvSpPr txBox="1"/>
      </cdr:nvSpPr>
      <cdr:spPr>
        <a:xfrm xmlns:a="http://schemas.openxmlformats.org/drawingml/2006/main">
          <a:off x="373380" y="2827020"/>
          <a:ext cx="167640" cy="449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Granted</a:t>
          </a:r>
        </a:p>
      </cdr:txBody>
    </cdr:sp>
  </cdr:relSizeAnchor>
  <cdr:relSizeAnchor xmlns:cdr="http://schemas.openxmlformats.org/drawingml/2006/chartDrawing">
    <cdr:from>
      <cdr:x>0.02388</cdr:x>
      <cdr:y>0.15534</cdr:y>
    </cdr:from>
    <cdr:to>
      <cdr:x>0.04857</cdr:x>
      <cdr:y>0.30028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BBCAFC83-34B2-DC7D-3360-1EC44D69ADA4}"/>
            </a:ext>
          </a:extLst>
        </cdr:cNvPr>
        <cdr:cNvSpPr txBox="1"/>
      </cdr:nvSpPr>
      <cdr:spPr>
        <a:xfrm xmlns:a="http://schemas.openxmlformats.org/drawingml/2006/main">
          <a:off x="149860" y="60706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Claiborne</a:t>
          </a:r>
        </a:p>
      </cdr:txBody>
    </cdr:sp>
  </cdr:relSizeAnchor>
  <cdr:relSizeAnchor xmlns:cdr="http://schemas.openxmlformats.org/drawingml/2006/chartDrawing">
    <cdr:from>
      <cdr:x>0.02388</cdr:x>
      <cdr:y>0.39127</cdr:y>
    </cdr:from>
    <cdr:to>
      <cdr:x>0.04857</cdr:x>
      <cdr:y>0.53621</cdr:y>
    </cdr:to>
    <cdr:sp macro="" textlink="">
      <cdr:nvSpPr>
        <cdr:cNvPr id="9" name="TextBox 6">
          <a:extLst xmlns:a="http://schemas.openxmlformats.org/drawingml/2006/main">
            <a:ext uri="{FF2B5EF4-FFF2-40B4-BE49-F238E27FC236}">
              <a16:creationId xmlns:a16="http://schemas.microsoft.com/office/drawing/2014/main" id="{6C9020B2-0977-85DF-4D76-41B12A3F9AAF}"/>
            </a:ext>
          </a:extLst>
        </cdr:cNvPr>
        <cdr:cNvSpPr txBox="1"/>
      </cdr:nvSpPr>
      <cdr:spPr>
        <a:xfrm xmlns:a="http://schemas.openxmlformats.org/drawingml/2006/main">
          <a:off x="149860" y="15290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Copiah</a:t>
          </a:r>
        </a:p>
      </cdr:txBody>
    </cdr:sp>
  </cdr:relSizeAnchor>
  <cdr:relSizeAnchor xmlns:cdr="http://schemas.openxmlformats.org/drawingml/2006/chartDrawing">
    <cdr:from>
      <cdr:x>0.02388</cdr:x>
      <cdr:y>0.635</cdr:y>
    </cdr:from>
    <cdr:to>
      <cdr:x>0.04857</cdr:x>
      <cdr:y>0.77994</cdr:y>
    </cdr:to>
    <cdr:sp macro="" textlink="">
      <cdr:nvSpPr>
        <cdr:cNvPr id="10" name="TextBox 6">
          <a:extLst xmlns:a="http://schemas.openxmlformats.org/drawingml/2006/main">
            <a:ext uri="{FF2B5EF4-FFF2-40B4-BE49-F238E27FC236}">
              <a16:creationId xmlns:a16="http://schemas.microsoft.com/office/drawing/2014/main" id="{03F954D9-F308-FD14-D736-899BD9795228}"/>
            </a:ext>
          </a:extLst>
        </cdr:cNvPr>
        <cdr:cNvSpPr txBox="1"/>
      </cdr:nvSpPr>
      <cdr:spPr>
        <a:xfrm xmlns:a="http://schemas.openxmlformats.org/drawingml/2006/main">
          <a:off x="149860" y="2481580"/>
          <a:ext cx="154940" cy="566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Warren</a:t>
          </a:r>
        </a:p>
      </cdr:txBody>
    </cdr:sp>
  </cdr:relSizeAnchor>
  <cdr:relSizeAnchor xmlns:cdr="http://schemas.openxmlformats.org/drawingml/2006/chartDrawing">
    <cdr:from>
      <cdr:x>0.2449</cdr:x>
      <cdr:y>0.0481</cdr:y>
    </cdr:from>
    <cdr:to>
      <cdr:x>0.34245</cdr:x>
      <cdr:y>0.09034</cdr:y>
    </cdr:to>
    <cdr:sp macro="" textlink="">
      <cdr:nvSpPr>
        <cdr:cNvPr id="11" name="TextBox 6">
          <a:extLst xmlns:a="http://schemas.openxmlformats.org/drawingml/2006/main">
            <a:ext uri="{FF2B5EF4-FFF2-40B4-BE49-F238E27FC236}">
              <a16:creationId xmlns:a16="http://schemas.microsoft.com/office/drawing/2014/main" id="{C5416E08-8BAD-EBEF-CF79-1F60158BA5CC}"/>
            </a:ext>
          </a:extLst>
        </cdr:cNvPr>
        <cdr:cNvSpPr txBox="1"/>
      </cdr:nvSpPr>
      <cdr:spPr>
        <a:xfrm xmlns:a="http://schemas.openxmlformats.org/drawingml/2006/main">
          <a:off x="1536700" y="187960"/>
          <a:ext cx="612140" cy="165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horz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latin typeface="Arial Narrow" panose="020B0606020202030204" pitchFamily="34" charset="0"/>
            </a:rPr>
            <a:t>Risk score: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0.22238</cdr:x>
      <cdr:y>0.05185</cdr:y>
    </cdr:from>
    <cdr:to>
      <cdr:x>0.36327</cdr:x>
      <cdr:y>0.11657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A3C8EFC5-79C0-A61F-7399-C2B726E14E43}"/>
            </a:ext>
          </a:extLst>
        </cdr:cNvPr>
        <cdr:cNvSpPr txBox="1"/>
      </cdr:nvSpPr>
      <cdr:spPr>
        <a:xfrm xmlns:a="http://schemas.openxmlformats.org/drawingml/2006/main">
          <a:off x="1395186" y="203200"/>
          <a:ext cx="883920" cy="253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Risk score:</a:t>
          </a:r>
        </a:p>
      </cdr:txBody>
    </cdr:sp>
  </cdr:relSizeAnchor>
  <cdr:relSizeAnchor xmlns:cdr="http://schemas.openxmlformats.org/drawingml/2006/chartDrawing">
    <cdr:from>
      <cdr:x>0.00289</cdr:x>
      <cdr:y>0.125</cdr:y>
    </cdr:from>
    <cdr:to>
      <cdr:x>0.05205</cdr:x>
      <cdr:y>0.38352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D803D420-DFAA-4FDF-87A1-9F47F83CADC0}"/>
            </a:ext>
          </a:extLst>
        </cdr:cNvPr>
        <cdr:cNvSpPr txBox="1"/>
      </cdr:nvSpPr>
      <cdr:spPr>
        <a:xfrm xmlns:a="http://schemas.openxmlformats.org/drawingml/2006/main">
          <a:off x="18130" y="489857"/>
          <a:ext cx="308442" cy="1013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Re-offended</a:t>
          </a:r>
        </a:p>
      </cdr:txBody>
    </cdr:sp>
  </cdr:relSizeAnchor>
  <cdr:relSizeAnchor xmlns:cdr="http://schemas.openxmlformats.org/drawingml/2006/chartDrawing">
    <cdr:from>
      <cdr:x>0.00289</cdr:x>
      <cdr:y>0.49444</cdr:y>
    </cdr:from>
    <cdr:to>
      <cdr:x>0.04338</cdr:x>
      <cdr:y>0.8263</cdr:y>
    </cdr:to>
    <cdr:sp macro="" textlink="">
      <cdr:nvSpPr>
        <cdr:cNvPr id="4" name="TextBox 11">
          <a:extLst xmlns:a="http://schemas.openxmlformats.org/drawingml/2006/main">
            <a:ext uri="{FF2B5EF4-FFF2-40B4-BE49-F238E27FC236}">
              <a16:creationId xmlns:a16="http://schemas.microsoft.com/office/drawing/2014/main" id="{FA572185-95F4-45E1-83C2-05E1E262F6E7}"/>
            </a:ext>
          </a:extLst>
        </cdr:cNvPr>
        <cdr:cNvSpPr txBox="1"/>
      </cdr:nvSpPr>
      <cdr:spPr>
        <a:xfrm xmlns:a="http://schemas.openxmlformats.org/drawingml/2006/main">
          <a:off x="18130" y="1937657"/>
          <a:ext cx="254013" cy="13004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Did Not</a:t>
          </a:r>
          <a:r>
            <a:rPr lang="en-US" sz="1400" kern="1200" baseline="0">
              <a:latin typeface="Arial Narrow" panose="020B0606020202030204" pitchFamily="34" charset="0"/>
            </a:rPr>
            <a:t> Re-offend</a:t>
          </a:r>
          <a:endParaRPr lang="en-US" sz="1400" kern="1200">
            <a:latin typeface="Arial Narrow" panose="020B060602020203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0.22238</cdr:x>
      <cdr:y>0.05185</cdr:y>
    </cdr:from>
    <cdr:to>
      <cdr:x>0.36327</cdr:x>
      <cdr:y>0.11657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A3C8EFC5-79C0-A61F-7399-C2B726E14E43}"/>
            </a:ext>
          </a:extLst>
        </cdr:cNvPr>
        <cdr:cNvSpPr txBox="1"/>
      </cdr:nvSpPr>
      <cdr:spPr>
        <a:xfrm xmlns:a="http://schemas.openxmlformats.org/drawingml/2006/main">
          <a:off x="1395186" y="203200"/>
          <a:ext cx="883920" cy="253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Risk score:</a:t>
          </a:r>
        </a:p>
      </cdr:txBody>
    </cdr:sp>
  </cdr:relSizeAnchor>
  <cdr:relSizeAnchor xmlns:cdr="http://schemas.openxmlformats.org/drawingml/2006/chartDrawing">
    <cdr:from>
      <cdr:x>0.00289</cdr:x>
      <cdr:y>0.125</cdr:y>
    </cdr:from>
    <cdr:to>
      <cdr:x>0.05205</cdr:x>
      <cdr:y>0.38352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D803D420-DFAA-4FDF-87A1-9F47F83CADC0}"/>
            </a:ext>
          </a:extLst>
        </cdr:cNvPr>
        <cdr:cNvSpPr txBox="1"/>
      </cdr:nvSpPr>
      <cdr:spPr>
        <a:xfrm xmlns:a="http://schemas.openxmlformats.org/drawingml/2006/main">
          <a:off x="18130" y="489857"/>
          <a:ext cx="308442" cy="1013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Re-offended</a:t>
          </a:r>
        </a:p>
      </cdr:txBody>
    </cdr:sp>
  </cdr:relSizeAnchor>
  <cdr:relSizeAnchor xmlns:cdr="http://schemas.openxmlformats.org/drawingml/2006/chartDrawing">
    <cdr:from>
      <cdr:x>0.00289</cdr:x>
      <cdr:y>0.49444</cdr:y>
    </cdr:from>
    <cdr:to>
      <cdr:x>0.04338</cdr:x>
      <cdr:y>0.8263</cdr:y>
    </cdr:to>
    <cdr:sp macro="" textlink="">
      <cdr:nvSpPr>
        <cdr:cNvPr id="4" name="TextBox 11">
          <a:extLst xmlns:a="http://schemas.openxmlformats.org/drawingml/2006/main">
            <a:ext uri="{FF2B5EF4-FFF2-40B4-BE49-F238E27FC236}">
              <a16:creationId xmlns:a16="http://schemas.microsoft.com/office/drawing/2014/main" id="{FA572185-95F4-45E1-83C2-05E1E262F6E7}"/>
            </a:ext>
          </a:extLst>
        </cdr:cNvPr>
        <cdr:cNvSpPr txBox="1"/>
      </cdr:nvSpPr>
      <cdr:spPr>
        <a:xfrm xmlns:a="http://schemas.openxmlformats.org/drawingml/2006/main">
          <a:off x="18130" y="1937657"/>
          <a:ext cx="254013" cy="13004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Did Not</a:t>
          </a:r>
          <a:r>
            <a:rPr lang="en-US" sz="1400" kern="1200" baseline="0">
              <a:latin typeface="Arial Narrow" panose="020B0606020202030204" pitchFamily="34" charset="0"/>
            </a:rPr>
            <a:t> Re-offend</a:t>
          </a:r>
          <a:endParaRPr lang="en-US" sz="1400" kern="1200">
            <a:latin typeface="Arial Narrow" panose="020B0606020202030204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0.22238</cdr:x>
      <cdr:y>0.05185</cdr:y>
    </cdr:from>
    <cdr:to>
      <cdr:x>0.36327</cdr:x>
      <cdr:y>0.11657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A3C8EFC5-79C0-A61F-7399-C2B726E14E43}"/>
            </a:ext>
          </a:extLst>
        </cdr:cNvPr>
        <cdr:cNvSpPr txBox="1"/>
      </cdr:nvSpPr>
      <cdr:spPr>
        <a:xfrm xmlns:a="http://schemas.openxmlformats.org/drawingml/2006/main">
          <a:off x="1395186" y="203200"/>
          <a:ext cx="883920" cy="253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Risk score:</a:t>
          </a:r>
        </a:p>
      </cdr:txBody>
    </cdr:sp>
  </cdr:relSizeAnchor>
  <cdr:relSizeAnchor xmlns:cdr="http://schemas.openxmlformats.org/drawingml/2006/chartDrawing">
    <cdr:from>
      <cdr:x>0.00289</cdr:x>
      <cdr:y>0.125</cdr:y>
    </cdr:from>
    <cdr:to>
      <cdr:x>0.05205</cdr:x>
      <cdr:y>0.38352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D803D420-DFAA-4FDF-87A1-9F47F83CADC0}"/>
            </a:ext>
          </a:extLst>
        </cdr:cNvPr>
        <cdr:cNvSpPr txBox="1"/>
      </cdr:nvSpPr>
      <cdr:spPr>
        <a:xfrm xmlns:a="http://schemas.openxmlformats.org/drawingml/2006/main">
          <a:off x="18130" y="489857"/>
          <a:ext cx="308442" cy="1013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Re-offended</a:t>
          </a:r>
        </a:p>
      </cdr:txBody>
    </cdr:sp>
  </cdr:relSizeAnchor>
  <cdr:relSizeAnchor xmlns:cdr="http://schemas.openxmlformats.org/drawingml/2006/chartDrawing">
    <cdr:from>
      <cdr:x>0.00289</cdr:x>
      <cdr:y>0.49444</cdr:y>
    </cdr:from>
    <cdr:to>
      <cdr:x>0.04338</cdr:x>
      <cdr:y>0.8263</cdr:y>
    </cdr:to>
    <cdr:sp macro="" textlink="">
      <cdr:nvSpPr>
        <cdr:cNvPr id="4" name="TextBox 11">
          <a:extLst xmlns:a="http://schemas.openxmlformats.org/drawingml/2006/main">
            <a:ext uri="{FF2B5EF4-FFF2-40B4-BE49-F238E27FC236}">
              <a16:creationId xmlns:a16="http://schemas.microsoft.com/office/drawing/2014/main" id="{FA572185-95F4-45E1-83C2-05E1E262F6E7}"/>
            </a:ext>
          </a:extLst>
        </cdr:cNvPr>
        <cdr:cNvSpPr txBox="1"/>
      </cdr:nvSpPr>
      <cdr:spPr>
        <a:xfrm xmlns:a="http://schemas.openxmlformats.org/drawingml/2006/main">
          <a:off x="18130" y="1937657"/>
          <a:ext cx="254013" cy="13004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Did Not</a:t>
          </a:r>
          <a:r>
            <a:rPr lang="en-US" sz="1400" kern="1200" baseline="0">
              <a:latin typeface="Arial Narrow" panose="020B0606020202030204" pitchFamily="34" charset="0"/>
            </a:rPr>
            <a:t> Re-offend</a:t>
          </a:r>
          <a:endParaRPr lang="en-US" sz="1400" kern="1200">
            <a:latin typeface="Arial Narrow" panose="020B0606020202030204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0.22238</cdr:x>
      <cdr:y>0.05185</cdr:y>
    </cdr:from>
    <cdr:to>
      <cdr:x>0.36327</cdr:x>
      <cdr:y>0.11657</cdr:y>
    </cdr:to>
    <cdr:sp macro="" textlink="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A3C8EFC5-79C0-A61F-7399-C2B726E14E43}"/>
            </a:ext>
          </a:extLst>
        </cdr:cNvPr>
        <cdr:cNvSpPr txBox="1"/>
      </cdr:nvSpPr>
      <cdr:spPr>
        <a:xfrm xmlns:a="http://schemas.openxmlformats.org/drawingml/2006/main">
          <a:off x="1395186" y="203200"/>
          <a:ext cx="883920" cy="253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Risk score:</a:t>
          </a:r>
        </a:p>
      </cdr:txBody>
    </cdr:sp>
  </cdr:relSizeAnchor>
  <cdr:relSizeAnchor xmlns:cdr="http://schemas.openxmlformats.org/drawingml/2006/chartDrawing">
    <cdr:from>
      <cdr:x>0.00289</cdr:x>
      <cdr:y>0.125</cdr:y>
    </cdr:from>
    <cdr:to>
      <cdr:x>0.05205</cdr:x>
      <cdr:y>0.38352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D803D420-DFAA-4FDF-87A1-9F47F83CADC0}"/>
            </a:ext>
          </a:extLst>
        </cdr:cNvPr>
        <cdr:cNvSpPr txBox="1"/>
      </cdr:nvSpPr>
      <cdr:spPr>
        <a:xfrm xmlns:a="http://schemas.openxmlformats.org/drawingml/2006/main">
          <a:off x="18130" y="489857"/>
          <a:ext cx="308442" cy="1013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Re-offended</a:t>
          </a:r>
        </a:p>
      </cdr:txBody>
    </cdr:sp>
  </cdr:relSizeAnchor>
  <cdr:relSizeAnchor xmlns:cdr="http://schemas.openxmlformats.org/drawingml/2006/chartDrawing">
    <cdr:from>
      <cdr:x>0.00289</cdr:x>
      <cdr:y>0.49444</cdr:y>
    </cdr:from>
    <cdr:to>
      <cdr:x>0.04338</cdr:x>
      <cdr:y>0.8263</cdr:y>
    </cdr:to>
    <cdr:sp macro="" textlink="">
      <cdr:nvSpPr>
        <cdr:cNvPr id="4" name="TextBox 11">
          <a:extLst xmlns:a="http://schemas.openxmlformats.org/drawingml/2006/main">
            <a:ext uri="{FF2B5EF4-FFF2-40B4-BE49-F238E27FC236}">
              <a16:creationId xmlns:a16="http://schemas.microsoft.com/office/drawing/2014/main" id="{FA572185-95F4-45E1-83C2-05E1E262F6E7}"/>
            </a:ext>
          </a:extLst>
        </cdr:cNvPr>
        <cdr:cNvSpPr txBox="1"/>
      </cdr:nvSpPr>
      <cdr:spPr>
        <a:xfrm xmlns:a="http://schemas.openxmlformats.org/drawingml/2006/main">
          <a:off x="18130" y="1937657"/>
          <a:ext cx="254013" cy="13004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vert270" wrap="square" lIns="0" tIns="0" r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kern="1200">
              <a:latin typeface="Arial Narrow" panose="020B0606020202030204" pitchFamily="34" charset="0"/>
            </a:rPr>
            <a:t>Did Not</a:t>
          </a:r>
          <a:r>
            <a:rPr lang="en-US" sz="1400" kern="1200" baseline="0">
              <a:latin typeface="Arial Narrow" panose="020B0606020202030204" pitchFamily="34" charset="0"/>
            </a:rPr>
            <a:t> Re-offend</a:t>
          </a:r>
          <a:endParaRPr lang="en-US" sz="1400" kern="1200">
            <a:latin typeface="Arial Narrow" panose="020B0606020202030204" pitchFamily="34" charset="0"/>
          </a:endParaRP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3628</xdr:colOff>
      <xdr:row>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DE1B-4F9B-4DE6-9D20-1DB90B0A11A5}">
  <sheetPr>
    <tabColor theme="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C92"/>
  <sheetViews>
    <sheetView tabSelected="1" topLeftCell="D71" workbookViewId="0">
      <selection activeCell="D94" sqref="D94"/>
    </sheetView>
  </sheetViews>
  <sheetFormatPr defaultRowHeight="14.4" x14ac:dyDescent="0.3"/>
  <cols>
    <col min="1" max="8" width="8.88671875" style="2" customWidth="1"/>
    <col min="9" max="16384" width="8.88671875" style="2"/>
  </cols>
  <sheetData>
    <row r="1" spans="1:19" x14ac:dyDescent="0.3">
      <c r="A1" s="2" t="s">
        <v>0</v>
      </c>
      <c r="G1" s="2" t="s">
        <v>1</v>
      </c>
      <c r="L1" s="2" t="s">
        <v>2</v>
      </c>
    </row>
    <row r="2" spans="1:19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G2" s="3" t="s">
        <v>3</v>
      </c>
      <c r="H2" s="3" t="s">
        <v>8</v>
      </c>
      <c r="I2" s="3" t="s">
        <v>9</v>
      </c>
      <c r="J2" s="3" t="s">
        <v>7</v>
      </c>
      <c r="L2" s="3" t="s">
        <v>3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7</v>
      </c>
    </row>
    <row r="3" spans="1:19" x14ac:dyDescent="0.3">
      <c r="A3" s="2" t="s">
        <v>16</v>
      </c>
      <c r="B3" s="4">
        <f>INDEX(Demo_Race!$A$1:$E$5,MATCH($A3,Demo_Race!$A$1:$A$5,0),MATCH(B$2,Demo_Race!$A$1:$E$1,0))</f>
        <v>882</v>
      </c>
      <c r="C3" s="4">
        <f>INDEX(Demo_Race!$A$1:$E$5,MATCH($A3,Demo_Race!$A$1:$A$5,0),MATCH(C$2,Demo_Race!$A$1:$E$1,0))</f>
        <v>106</v>
      </c>
      <c r="D3" s="4">
        <f>INDEX(Demo_Race!$A$1:$E$5,MATCH($A3,Demo_Race!$A$1:$A$5,0),MATCH(D$2,Demo_Race!$A$1:$E$1,0))</f>
        <v>12</v>
      </c>
      <c r="E3" s="4">
        <f>INDEX(Demo_Race!$A$1:$E$5,MATCH($A3,Demo_Race!$A$1:$A$5,0),MATCH(E$2,Demo_Race!$A$1:$E$1,0))</f>
        <v>1000</v>
      </c>
      <c r="G3" s="2" t="s">
        <v>16</v>
      </c>
      <c r="H3" s="4">
        <f>INDEX(Demo_Gender!$A$1:$D$5,MATCH($G3,Demo_Gender!$A$1:$A$5,0),MATCH(H$2,Demo_Gender!$A$1:$D$1,0))</f>
        <v>505</v>
      </c>
      <c r="I3" s="4">
        <f>INDEX(Demo_Gender!$A$1:$D$5,MATCH($G3,Demo_Gender!$A$1:$A$5,0),MATCH(I$2,Demo_Gender!$A$1:$D$1,0))</f>
        <v>495</v>
      </c>
      <c r="J3" s="4">
        <f>INDEX(Demo_Gender!$A$1:$D$5,MATCH($G3,Demo_Gender!$A$1:$A$5,0),MATCH(J$2,Demo_Gender!$A$1:$D$1,0))</f>
        <v>1000</v>
      </c>
      <c r="L3" s="2" t="s">
        <v>16</v>
      </c>
      <c r="M3" s="4">
        <f>INDEX('Demo_Education Level'!$A$1:$H$5,MATCH($G3,'Demo_Education Level'!$A$1:$A$5,0),MATCH(M$2,'Demo_Education Level'!$A$1:$H$1,0))</f>
        <v>214</v>
      </c>
      <c r="N3" s="4">
        <f>INDEX('Demo_Education Level'!$A$1:$H$5,MATCH($G3,'Demo_Education Level'!$A$1:$A$5,0),MATCH(N$2,'Demo_Education Level'!$A$1:$H$1,0))</f>
        <v>297</v>
      </c>
      <c r="O3" s="4">
        <f>INDEX('Demo_Education Level'!$A$1:$H$5,MATCH($G3,'Demo_Education Level'!$A$1:$A$5,0),MATCH(O$2,'Demo_Education Level'!$A$1:$H$1,0))</f>
        <v>247</v>
      </c>
      <c r="P3" s="4">
        <f>INDEX('Demo_Education Level'!$A$1:$H$5,MATCH($G3,'Demo_Education Level'!$A$1:$A$5,0),MATCH(P$2,'Demo_Education Level'!$A$1:$H$1,0))</f>
        <v>154</v>
      </c>
      <c r="Q3" s="4">
        <f>INDEX('Demo_Education Level'!$A$1:$H$5,MATCH($G3,'Demo_Education Level'!$A$1:$A$5,0),MATCH(Q$2,'Demo_Education Level'!$A$1:$H$1,0))</f>
        <v>71</v>
      </c>
      <c r="R3" s="4">
        <f>INDEX('Demo_Education Level'!$A$1:$H$5,MATCH($G3,'Demo_Education Level'!$A$1:$A$5,0),MATCH(R$2,'Demo_Education Level'!$A$1:$H$1,0))</f>
        <v>17</v>
      </c>
      <c r="S3" s="4">
        <f>INDEX('Demo_Education Level'!$A$1:$H$5,MATCH($G3,'Demo_Education Level'!$A$1:$A$5,0),MATCH(S$2,'Demo_Education Level'!$A$1:$H$1,0))</f>
        <v>1000</v>
      </c>
    </row>
    <row r="4" spans="1:19" x14ac:dyDescent="0.3">
      <c r="A4" s="2" t="s">
        <v>17</v>
      </c>
      <c r="B4" s="4">
        <f>INDEX(Demo_Race!$A$1:$E$5,MATCH($A4,Demo_Race!$A$1:$A$5,0),MATCH(B$2,Demo_Race!$A$1:$E$1,0))</f>
        <v>381</v>
      </c>
      <c r="C4" s="4">
        <f>INDEX(Demo_Race!$A$1:$E$5,MATCH($A4,Demo_Race!$A$1:$A$5,0),MATCH(C$2,Demo_Race!$A$1:$E$1,0))</f>
        <v>595</v>
      </c>
      <c r="D4" s="4">
        <f>INDEX(Demo_Race!$A$1:$E$5,MATCH($A4,Demo_Race!$A$1:$A$5,0),MATCH(D$2,Demo_Race!$A$1:$E$1,0))</f>
        <v>24</v>
      </c>
      <c r="E4" s="4">
        <f>INDEX(Demo_Race!$A$1:$E$5,MATCH($A4,Demo_Race!$A$1:$A$5,0),MATCH(E$2,Demo_Race!$A$1:$E$1,0))</f>
        <v>1000</v>
      </c>
      <c r="G4" s="2" t="s">
        <v>17</v>
      </c>
      <c r="H4" s="4">
        <f>INDEX(Demo_Gender!$A$1:$D$5,MATCH($G4,Demo_Gender!$A$1:$A$5,0),MATCH(H$2,Demo_Gender!$A$1:$D$1,0))</f>
        <v>490</v>
      </c>
      <c r="I4" s="4">
        <f>INDEX(Demo_Gender!$A$1:$D$5,MATCH($G4,Demo_Gender!$A$1:$A$5,0),MATCH(I$2,Demo_Gender!$A$1:$D$1,0))</f>
        <v>510</v>
      </c>
      <c r="J4" s="4">
        <f>INDEX(Demo_Gender!$A$1:$D$5,MATCH($G4,Demo_Gender!$A$1:$A$5,0),MATCH(J$2,Demo_Gender!$A$1:$D$1,0))</f>
        <v>1000</v>
      </c>
      <c r="L4" s="2" t="s">
        <v>17</v>
      </c>
      <c r="M4" s="4">
        <f>INDEX('Demo_Education Level'!$A$1:$H$5,MATCH($G4,'Demo_Education Level'!$A$1:$A$5,0),MATCH(M$2,'Demo_Education Level'!$A$1:$H$1,0))</f>
        <v>200</v>
      </c>
      <c r="N4" s="4">
        <f>INDEX('Demo_Education Level'!$A$1:$H$5,MATCH($G4,'Demo_Education Level'!$A$1:$A$5,0),MATCH(N$2,'Demo_Education Level'!$A$1:$H$1,0))</f>
        <v>316</v>
      </c>
      <c r="O4" s="4">
        <f>INDEX('Demo_Education Level'!$A$1:$H$5,MATCH($G4,'Demo_Education Level'!$A$1:$A$5,0),MATCH(O$2,'Demo_Education Level'!$A$1:$H$1,0))</f>
        <v>262</v>
      </c>
      <c r="P4" s="4">
        <f>INDEX('Demo_Education Level'!$A$1:$H$5,MATCH($G4,'Demo_Education Level'!$A$1:$A$5,0),MATCH(P$2,'Demo_Education Level'!$A$1:$H$1,0))</f>
        <v>134</v>
      </c>
      <c r="Q4" s="4">
        <f>INDEX('Demo_Education Level'!$A$1:$H$5,MATCH($G4,'Demo_Education Level'!$A$1:$A$5,0),MATCH(Q$2,'Demo_Education Level'!$A$1:$H$1,0))</f>
        <v>74</v>
      </c>
      <c r="R4" s="4">
        <f>INDEX('Demo_Education Level'!$A$1:$H$5,MATCH($G4,'Demo_Education Level'!$A$1:$A$5,0),MATCH(R$2,'Demo_Education Level'!$A$1:$H$1,0))</f>
        <v>14</v>
      </c>
      <c r="S4" s="4">
        <f>INDEX('Demo_Education Level'!$A$1:$H$5,MATCH($G4,'Demo_Education Level'!$A$1:$A$5,0),MATCH(S$2,'Demo_Education Level'!$A$1:$H$1,0))</f>
        <v>1000</v>
      </c>
    </row>
    <row r="5" spans="1:19" x14ac:dyDescent="0.3">
      <c r="A5" s="2" t="s">
        <v>18</v>
      </c>
      <c r="B5" s="4">
        <f>INDEX(Demo_Race!$A$1:$E$5,MATCH($A5,Demo_Race!$A$1:$A$5,0),MATCH(B$2,Demo_Race!$A$1:$E$1,0))</f>
        <v>464</v>
      </c>
      <c r="C5" s="4">
        <f>INDEX(Demo_Race!$A$1:$E$5,MATCH($A5,Demo_Race!$A$1:$A$5,0),MATCH(C$2,Demo_Race!$A$1:$E$1,0))</f>
        <v>496</v>
      </c>
      <c r="D5" s="4">
        <f>INDEX(Demo_Race!$A$1:$E$5,MATCH($A5,Demo_Race!$A$1:$A$5,0),MATCH(D$2,Demo_Race!$A$1:$E$1,0))</f>
        <v>40</v>
      </c>
      <c r="E5" s="4">
        <f>INDEX(Demo_Race!$A$1:$E$5,MATCH($A5,Demo_Race!$A$1:$A$5,0),MATCH(E$2,Demo_Race!$A$1:$E$1,0))</f>
        <v>1000</v>
      </c>
      <c r="G5" s="2" t="s">
        <v>18</v>
      </c>
      <c r="H5" s="4">
        <f>INDEX(Demo_Gender!$A$1:$D$5,MATCH($G5,Demo_Gender!$A$1:$A$5,0),MATCH(H$2,Demo_Gender!$A$1:$D$1,0))</f>
        <v>504</v>
      </c>
      <c r="I5" s="4">
        <f>INDEX(Demo_Gender!$A$1:$D$5,MATCH($G5,Demo_Gender!$A$1:$A$5,0),MATCH(I$2,Demo_Gender!$A$1:$D$1,0))</f>
        <v>496</v>
      </c>
      <c r="J5" s="4">
        <f>INDEX(Demo_Gender!$A$1:$D$5,MATCH($G5,Demo_Gender!$A$1:$A$5,0),MATCH(J$2,Demo_Gender!$A$1:$D$1,0))</f>
        <v>1000</v>
      </c>
      <c r="L5" s="2" t="s">
        <v>18</v>
      </c>
      <c r="M5" s="4">
        <f>INDEX('Demo_Education Level'!$A$1:$H$5,MATCH($G5,'Demo_Education Level'!$A$1:$A$5,0),MATCH(M$2,'Demo_Education Level'!$A$1:$H$1,0))</f>
        <v>209</v>
      </c>
      <c r="N5" s="4">
        <f>INDEX('Demo_Education Level'!$A$1:$H$5,MATCH($G5,'Demo_Education Level'!$A$1:$A$5,0),MATCH(N$2,'Demo_Education Level'!$A$1:$H$1,0))</f>
        <v>298</v>
      </c>
      <c r="O5" s="4">
        <f>INDEX('Demo_Education Level'!$A$1:$H$5,MATCH($G5,'Demo_Education Level'!$A$1:$A$5,0),MATCH(O$2,'Demo_Education Level'!$A$1:$H$1,0))</f>
        <v>250</v>
      </c>
      <c r="P5" s="4">
        <f>INDEX('Demo_Education Level'!$A$1:$H$5,MATCH($G5,'Demo_Education Level'!$A$1:$A$5,0),MATCH(P$2,'Demo_Education Level'!$A$1:$H$1,0))</f>
        <v>143</v>
      </c>
      <c r="Q5" s="4">
        <f>INDEX('Demo_Education Level'!$A$1:$H$5,MATCH($G5,'Demo_Education Level'!$A$1:$A$5,0),MATCH(Q$2,'Demo_Education Level'!$A$1:$H$1,0))</f>
        <v>75</v>
      </c>
      <c r="R5" s="4">
        <f>INDEX('Demo_Education Level'!$A$1:$H$5,MATCH($G5,'Demo_Education Level'!$A$1:$A$5,0),MATCH(R$2,'Demo_Education Level'!$A$1:$H$1,0))</f>
        <v>25</v>
      </c>
      <c r="S5" s="4">
        <f>INDEX('Demo_Education Level'!$A$1:$H$5,MATCH($G5,'Demo_Education Level'!$A$1:$A$5,0),MATCH(S$2,'Demo_Education Level'!$A$1:$H$1,0))</f>
        <v>1000</v>
      </c>
    </row>
    <row r="6" spans="1:19" x14ac:dyDescent="0.3">
      <c r="A6" s="2" t="s">
        <v>7</v>
      </c>
      <c r="B6" s="4">
        <f>INDEX(Demo_Race!$A$1:$E$5,MATCH($A6,Demo_Race!$A$1:$A$5,0),MATCH(B$2,Demo_Race!$A$1:$E$1,0))</f>
        <v>1727</v>
      </c>
      <c r="C6" s="4">
        <f>INDEX(Demo_Race!$A$1:$E$5,MATCH($A6,Demo_Race!$A$1:$A$5,0),MATCH(C$2,Demo_Race!$A$1:$E$1,0))</f>
        <v>1197</v>
      </c>
      <c r="D6" s="4">
        <f>INDEX(Demo_Race!$A$1:$E$5,MATCH($A6,Demo_Race!$A$1:$A$5,0),MATCH(D$2,Demo_Race!$A$1:$E$1,0))</f>
        <v>76</v>
      </c>
      <c r="E6" s="4">
        <f>INDEX(Demo_Race!$A$1:$E$5,MATCH($A6,Demo_Race!$A$1:$A$5,0),MATCH(E$2,Demo_Race!$A$1:$E$1,0))</f>
        <v>3000</v>
      </c>
      <c r="G6" s="2" t="s">
        <v>7</v>
      </c>
      <c r="H6" s="4">
        <f>INDEX(Demo_Gender!$A$1:$D$5,MATCH($G6,Demo_Gender!$A$1:$A$5,0),MATCH(H$2,Demo_Gender!$A$1:$D$1,0))</f>
        <v>1499</v>
      </c>
      <c r="I6" s="4">
        <f>INDEX(Demo_Gender!$A$1:$D$5,MATCH($G6,Demo_Gender!$A$1:$A$5,0),MATCH(I$2,Demo_Gender!$A$1:$D$1,0))</f>
        <v>1501</v>
      </c>
      <c r="J6" s="4">
        <f>INDEX(Demo_Gender!$A$1:$D$5,MATCH($G6,Demo_Gender!$A$1:$A$5,0),MATCH(J$2,Demo_Gender!$A$1:$D$1,0))</f>
        <v>3000</v>
      </c>
      <c r="L6" s="2" t="s">
        <v>7</v>
      </c>
      <c r="M6" s="4">
        <f>INDEX('Demo_Education Level'!$A$1:$H$5,MATCH($G6,'Demo_Education Level'!$A$1:$A$5,0),MATCH(M$2,'Demo_Education Level'!$A$1:$H$1,0))</f>
        <v>623</v>
      </c>
      <c r="N6" s="4">
        <f>INDEX('Demo_Education Level'!$A$1:$H$5,MATCH($G6,'Demo_Education Level'!$A$1:$A$5,0),MATCH(N$2,'Demo_Education Level'!$A$1:$H$1,0))</f>
        <v>911</v>
      </c>
      <c r="O6" s="4">
        <f>INDEX('Demo_Education Level'!$A$1:$H$5,MATCH($G6,'Demo_Education Level'!$A$1:$A$5,0),MATCH(O$2,'Demo_Education Level'!$A$1:$H$1,0))</f>
        <v>759</v>
      </c>
      <c r="P6" s="4">
        <f>INDEX('Demo_Education Level'!$A$1:$H$5,MATCH($G6,'Demo_Education Level'!$A$1:$A$5,0),MATCH(P$2,'Demo_Education Level'!$A$1:$H$1,0))</f>
        <v>431</v>
      </c>
      <c r="Q6" s="4">
        <f>INDEX('Demo_Education Level'!$A$1:$H$5,MATCH($G6,'Demo_Education Level'!$A$1:$A$5,0),MATCH(Q$2,'Demo_Education Level'!$A$1:$H$1,0))</f>
        <v>220</v>
      </c>
      <c r="R6" s="4">
        <f>INDEX('Demo_Education Level'!$A$1:$H$5,MATCH($G6,'Demo_Education Level'!$A$1:$A$5,0),MATCH(R$2,'Demo_Education Level'!$A$1:$H$1,0))</f>
        <v>56</v>
      </c>
      <c r="S6" s="4">
        <f>INDEX('Demo_Education Level'!$A$1:$H$5,MATCH($G6,'Demo_Education Level'!$A$1:$A$5,0),MATCH(S$2,'Demo_Education Level'!$A$1:$H$1,0))</f>
        <v>3000</v>
      </c>
    </row>
    <row r="7" spans="1:19" x14ac:dyDescent="0.3">
      <c r="B7" s="2">
        <f>B6/E6</f>
        <v>0.57566666666666666</v>
      </c>
    </row>
    <row r="9" spans="1:19" x14ac:dyDescent="0.3">
      <c r="A9" s="2" t="s">
        <v>19</v>
      </c>
      <c r="G9" s="2" t="s">
        <v>20</v>
      </c>
      <c r="L9" s="2" t="s">
        <v>45</v>
      </c>
    </row>
    <row r="10" spans="1:19" x14ac:dyDescent="0.3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 t="s">
        <v>3</v>
      </c>
      <c r="H10" s="3" t="s">
        <v>8</v>
      </c>
      <c r="I10" s="3" t="s">
        <v>9</v>
      </c>
      <c r="J10" s="3" t="s">
        <v>7</v>
      </c>
      <c r="L10" s="3" t="s">
        <v>3</v>
      </c>
      <c r="M10" s="3" t="s">
        <v>4</v>
      </c>
      <c r="N10" s="3" t="s">
        <v>5</v>
      </c>
      <c r="O10" s="3" t="s">
        <v>6</v>
      </c>
    </row>
    <row r="11" spans="1:19" x14ac:dyDescent="0.3">
      <c r="A11" s="2" t="s">
        <v>16</v>
      </c>
      <c r="B11" s="8">
        <f>INDEX(Risk_Race!$A$1:$E$5,MATCH($A11,Risk_Race!$A$1:$A$5,0),MATCH(B$10,Risk_Race!$A$1:$E$1,0))</f>
        <v>5.9149659863945576</v>
      </c>
      <c r="C11" s="8">
        <f>INDEX(Risk_Race!$A$1:$E$5,MATCH($A11,Risk_Race!$A$1:$A$5,0),MATCH(C$10,Risk_Race!$A$1:$E$1,0))</f>
        <v>4.5094339622641506</v>
      </c>
      <c r="D11" s="8">
        <f>INDEX(Risk_Race!$A$1:$E$5,MATCH($A11,Risk_Race!$A$1:$A$5,0),MATCH(D$10,Risk_Race!$A$1:$E$1,0))</f>
        <v>5.083333333333333</v>
      </c>
      <c r="E11" s="8">
        <f>INDEX(Risk_Race!$A$1:$E$5,MATCH($A11,Risk_Race!$A$1:$A$5,0),MATCH(E$10,Risk_Race!$A$1:$E$1,0))</f>
        <v>5.7560000000000002</v>
      </c>
      <c r="G11" s="2" t="s">
        <v>16</v>
      </c>
      <c r="H11" s="8">
        <f>INDEX(Risk_Gender!$A$1:$D$5,MATCH($G11,Risk_Gender!$A$1:$A$5,0),MATCH(H$10,Risk_Gender!$A$1:$D$1,0))</f>
        <v>5.782178217821782</v>
      </c>
      <c r="I11" s="8">
        <f>INDEX(Risk_Gender!$A$1:$D$5,MATCH($G11,Risk_Gender!$A$1:$A$5,0),MATCH(I$10,Risk_Gender!$A$1:$D$1,0))</f>
        <v>5.7292929292929289</v>
      </c>
      <c r="J11" s="8">
        <f>INDEX(Risk_Gender!$A$1:$D$5,MATCH($G11,Risk_Gender!$A$1:$A$5,0),MATCH(J$10,Risk_Gender!$A$1:$D$1,0))</f>
        <v>5.7560000000000002</v>
      </c>
      <c r="L11" s="2" t="s">
        <v>16</v>
      </c>
      <c r="M11" s="11">
        <f t="shared" ref="M11:O14" si="0">B11-$E11</f>
        <v>0.15896598639455739</v>
      </c>
      <c r="N11" s="11">
        <f t="shared" si="0"/>
        <v>-1.2465660377358496</v>
      </c>
      <c r="O11" s="11">
        <f t="shared" si="0"/>
        <v>-0.67266666666666719</v>
      </c>
    </row>
    <row r="12" spans="1:19" x14ac:dyDescent="0.3">
      <c r="A12" s="2" t="s">
        <v>17</v>
      </c>
      <c r="B12" s="8">
        <f>INDEX(Risk_Race!$A$1:$E$5,MATCH($A12,Risk_Race!$A$1:$A$5,0),MATCH(B$10,Risk_Race!$A$1:$E$1,0))</f>
        <v>5.863517060367454</v>
      </c>
      <c r="C12" s="8">
        <f>INDEX(Risk_Race!$A$1:$E$5,MATCH($A12,Risk_Race!$A$1:$A$5,0),MATCH(C$10,Risk_Race!$A$1:$E$1,0))</f>
        <v>4.8268907563025207</v>
      </c>
      <c r="D12" s="8">
        <f>INDEX(Risk_Race!$A$1:$E$5,MATCH($A12,Risk_Race!$A$1:$A$5,0),MATCH(D$10,Risk_Race!$A$1:$E$1,0))</f>
        <v>4.5</v>
      </c>
      <c r="E12" s="8">
        <f>INDEX(Risk_Race!$A$1:$E$5,MATCH($A12,Risk_Race!$A$1:$A$5,0),MATCH(E$10,Risk_Race!$A$1:$E$1,0))</f>
        <v>5.2140000000000004</v>
      </c>
      <c r="G12" s="2" t="s">
        <v>17</v>
      </c>
      <c r="H12" s="8">
        <f>INDEX(Risk_Gender!$A$1:$D$5,MATCH($G12,Risk_Gender!$A$1:$A$5,0),MATCH(H$10,Risk_Gender!$A$1:$D$1,0))</f>
        <v>5.1795918367346943</v>
      </c>
      <c r="I12" s="8">
        <f>INDEX(Risk_Gender!$A$1:$D$5,MATCH($G12,Risk_Gender!$A$1:$A$5,0),MATCH(I$10,Risk_Gender!$A$1:$D$1,0))</f>
        <v>5.2470588235294118</v>
      </c>
      <c r="J12" s="8">
        <f>INDEX(Risk_Gender!$A$1:$D$5,MATCH($G12,Risk_Gender!$A$1:$A$5,0),MATCH(J$10,Risk_Gender!$A$1:$D$1,0))</f>
        <v>5.2140000000000004</v>
      </c>
      <c r="L12" s="2" t="s">
        <v>17</v>
      </c>
      <c r="M12" s="11">
        <f t="shared" si="0"/>
        <v>0.6495170603674536</v>
      </c>
      <c r="N12" s="11">
        <f t="shared" si="0"/>
        <v>-0.38710924369747968</v>
      </c>
      <c r="O12" s="11">
        <f t="shared" si="0"/>
        <v>-0.71400000000000041</v>
      </c>
    </row>
    <row r="13" spans="1:19" x14ac:dyDescent="0.3">
      <c r="A13" s="2" t="s">
        <v>18</v>
      </c>
      <c r="B13" s="8">
        <f>INDEX(Risk_Race!$A$1:$E$5,MATCH($A13,Risk_Race!$A$1:$A$5,0),MATCH(B$10,Risk_Race!$A$1:$E$1,0))</f>
        <v>5.8146551724137927</v>
      </c>
      <c r="C13" s="8">
        <f>INDEX(Risk_Race!$A$1:$E$5,MATCH($A13,Risk_Race!$A$1:$A$5,0),MATCH(C$10,Risk_Race!$A$1:$E$1,0))</f>
        <v>4.881048387096774</v>
      </c>
      <c r="D13" s="8">
        <f>INDEX(Risk_Race!$A$1:$E$5,MATCH($A13,Risk_Race!$A$1:$A$5,0),MATCH(D$10,Risk_Race!$A$1:$E$1,0))</f>
        <v>4.625</v>
      </c>
      <c r="E13" s="8">
        <f>INDEX(Risk_Race!$A$1:$E$5,MATCH($A13,Risk_Race!$A$1:$A$5,0),MATCH(E$10,Risk_Race!$A$1:$E$1,0))</f>
        <v>5.3040000000000003</v>
      </c>
      <c r="G13" s="2" t="s">
        <v>18</v>
      </c>
      <c r="H13" s="8">
        <f>INDEX(Risk_Gender!$A$1:$D$5,MATCH($G13,Risk_Gender!$A$1:$A$5,0),MATCH(H$10,Risk_Gender!$A$1:$D$1,0))</f>
        <v>5.2797619047619051</v>
      </c>
      <c r="I13" s="8">
        <f>INDEX(Risk_Gender!$A$1:$D$5,MATCH($G13,Risk_Gender!$A$1:$A$5,0),MATCH(I$10,Risk_Gender!$A$1:$D$1,0))</f>
        <v>5.3286290322580649</v>
      </c>
      <c r="J13" s="8">
        <f>INDEX(Risk_Gender!$A$1:$D$5,MATCH($G13,Risk_Gender!$A$1:$A$5,0),MATCH(J$10,Risk_Gender!$A$1:$D$1,0))</f>
        <v>5.3040000000000003</v>
      </c>
      <c r="L13" s="2" t="s">
        <v>18</v>
      </c>
      <c r="M13" s="11">
        <f t="shared" si="0"/>
        <v>0.51065517241379244</v>
      </c>
      <c r="N13" s="11">
        <f t="shared" si="0"/>
        <v>-0.42295161290322625</v>
      </c>
      <c r="O13" s="11">
        <f t="shared" si="0"/>
        <v>-0.67900000000000027</v>
      </c>
    </row>
    <row r="14" spans="1:19" x14ac:dyDescent="0.3">
      <c r="A14" s="2" t="s">
        <v>7</v>
      </c>
      <c r="B14" s="8">
        <f>INDEX(Risk_Race!$A$1:$E$5,MATCH($A14,Risk_Race!$A$1:$A$5,0),MATCH(B$10,Risk_Race!$A$1:$E$1,0))</f>
        <v>5.8766647365373483</v>
      </c>
      <c r="C14" s="8">
        <f>INDEX(Risk_Race!$A$1:$E$5,MATCH($A14,Risk_Race!$A$1:$A$5,0),MATCH(C$10,Risk_Race!$A$1:$E$1,0))</f>
        <v>4.8212197159565582</v>
      </c>
      <c r="D14" s="8">
        <f>INDEX(Risk_Race!$A$1:$E$5,MATCH($A14,Risk_Race!$A$1:$A$5,0),MATCH(D$10,Risk_Race!$A$1:$E$1,0))</f>
        <v>4.6578947368421053</v>
      </c>
      <c r="E14" s="8">
        <f>INDEX(Risk_Race!$A$1:$E$5,MATCH($A14,Risk_Race!$A$1:$A$5,0),MATCH(E$10,Risk_Race!$A$1:$E$1,0))</f>
        <v>5.424666666666667</v>
      </c>
      <c r="G14" s="2" t="s">
        <v>7</v>
      </c>
      <c r="H14" s="8">
        <f>INDEX(Risk_Gender!$A$1:$D$5,MATCH($G14,Risk_Gender!$A$1:$A$5,0),MATCH(H$10,Risk_Gender!$A$1:$D$1,0))</f>
        <v>5.4162775183455638</v>
      </c>
      <c r="I14" s="8">
        <f>INDEX(Risk_Gender!$A$1:$D$5,MATCH($G14,Risk_Gender!$A$1:$A$5,0),MATCH(I$10,Risk_Gender!$A$1:$D$1,0))</f>
        <v>5.4330446369087273</v>
      </c>
      <c r="J14" s="8">
        <f>INDEX(Risk_Gender!$A$1:$D$5,MATCH($G14,Risk_Gender!$A$1:$A$5,0),MATCH(J$10,Risk_Gender!$A$1:$D$1,0))</f>
        <v>5.424666666666667</v>
      </c>
      <c r="L14" s="2" t="s">
        <v>7</v>
      </c>
      <c r="M14" s="11">
        <f t="shared" si="0"/>
        <v>0.45199806987068136</v>
      </c>
      <c r="N14" s="11">
        <f t="shared" si="0"/>
        <v>-0.60344695071010879</v>
      </c>
      <c r="O14" s="11">
        <f t="shared" si="0"/>
        <v>-0.76677192982456166</v>
      </c>
    </row>
    <row r="17" spans="1:27" x14ac:dyDescent="0.3">
      <c r="A17" s="2" t="s">
        <v>21</v>
      </c>
      <c r="O17" s="2" t="s">
        <v>22</v>
      </c>
    </row>
    <row r="18" spans="1:27" x14ac:dyDescent="0.3">
      <c r="A18" s="1" t="s">
        <v>23</v>
      </c>
      <c r="B18" s="1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 t="s">
        <v>7</v>
      </c>
      <c r="O18" s="1" t="s">
        <v>23</v>
      </c>
      <c r="P18" s="1"/>
      <c r="Q18" s="1">
        <v>1</v>
      </c>
      <c r="R18" s="1">
        <v>2</v>
      </c>
      <c r="S18" s="1">
        <v>3</v>
      </c>
      <c r="T18" s="1">
        <v>4</v>
      </c>
      <c r="U18" s="1">
        <v>5</v>
      </c>
      <c r="V18" s="1">
        <v>6</v>
      </c>
      <c r="W18" s="1">
        <v>7</v>
      </c>
      <c r="X18" s="1">
        <v>8</v>
      </c>
      <c r="Y18" s="1">
        <v>9</v>
      </c>
      <c r="Z18" s="1">
        <v>10</v>
      </c>
      <c r="AA18" s="1" t="s">
        <v>7</v>
      </c>
    </row>
    <row r="19" spans="1:27" x14ac:dyDescent="0.3">
      <c r="A19" t="s">
        <v>24</v>
      </c>
      <c r="B19" t="s">
        <v>4</v>
      </c>
      <c r="C19" s="4">
        <f t="array" ref="C19">INDEX(Bail_Risk_Race!$A$1:$M$8,MATCH(1,(Bail_Risk_Race!$A$1:$A$8=$A19)*(Bail_Risk_Race!$B$1:$B$8=$B19),0),MATCH(C$18,Bail_Risk_Race!$A$1:$M$1,0))</f>
        <v>0</v>
      </c>
      <c r="D19" s="4">
        <f t="array" ref="D19">INDEX(Bail_Risk_Race!$A$1:$M$8,MATCH(1,(Bail_Risk_Race!$A$1:$A$8=$A19)*(Bail_Risk_Race!$B$1:$B$8=$B19),0),MATCH(D$18,Bail_Risk_Race!$A$1:$M$1,0))</f>
        <v>0</v>
      </c>
      <c r="E19" s="4">
        <f t="array" ref="E19">INDEX(Bail_Risk_Race!$A$1:$M$8,MATCH(1,(Bail_Risk_Race!$A$1:$A$8=$A19)*(Bail_Risk_Race!$B$1:$B$8=$B19),0),MATCH(E$18,Bail_Risk_Race!$A$1:$M$1,0))</f>
        <v>0</v>
      </c>
      <c r="F19" s="4">
        <f t="array" ref="F19">INDEX(Bail_Risk_Race!$A$1:$M$8,MATCH(1,(Bail_Risk_Race!$A$1:$A$8=$A19)*(Bail_Risk_Race!$B$1:$B$8=$B19),0),MATCH(F$18,Bail_Risk_Race!$A$1:$M$1,0))</f>
        <v>0</v>
      </c>
      <c r="G19" s="4">
        <f t="array" ref="G19">INDEX(Bail_Risk_Race!$A$1:$M$8,MATCH(1,(Bail_Risk_Race!$A$1:$A$8=$A19)*(Bail_Risk_Race!$B$1:$B$8=$B19),0),MATCH(G$18,Bail_Risk_Race!$A$1:$M$1,0))</f>
        <v>313</v>
      </c>
      <c r="H19" s="4">
        <f t="array" ref="H19">INDEX(Bail_Risk_Race!$A$1:$M$8,MATCH(1,(Bail_Risk_Race!$A$1:$A$8=$A19)*(Bail_Risk_Race!$B$1:$B$8=$B19),0),MATCH(H$18,Bail_Risk_Race!$A$1:$M$1,0))</f>
        <v>350</v>
      </c>
      <c r="I19" s="4">
        <f t="array" ref="I19">INDEX(Bail_Risk_Race!$A$1:$M$8,MATCH(1,(Bail_Risk_Race!$A$1:$A$8=$A19)*(Bail_Risk_Race!$B$1:$B$8=$B19),0),MATCH(I$18,Bail_Risk_Race!$A$1:$M$1,0))</f>
        <v>262</v>
      </c>
      <c r="J19" s="4">
        <f t="array" ref="J19">INDEX(Bail_Risk_Race!$A$1:$M$8,MATCH(1,(Bail_Risk_Race!$A$1:$A$8=$A19)*(Bail_Risk_Race!$B$1:$B$8=$B19),0),MATCH(J$18,Bail_Risk_Race!$A$1:$M$1,0))</f>
        <v>189</v>
      </c>
      <c r="K19" s="4">
        <f t="array" ref="K19">INDEX(Bail_Risk_Race!$A$1:$M$8,MATCH(1,(Bail_Risk_Race!$A$1:$A$8=$A19)*(Bail_Risk_Race!$B$1:$B$8=$B19),0),MATCH(K$18,Bail_Risk_Race!$A$1:$M$1,0))</f>
        <v>122</v>
      </c>
      <c r="L19" s="4">
        <f t="array" ref="L19">INDEX(Bail_Risk_Race!$A$1:$M$8,MATCH(1,(Bail_Risk_Race!$A$1:$A$8=$A19)*(Bail_Risk_Race!$B$1:$B$8=$B19),0),MATCH(L$18,Bail_Risk_Race!$A$1:$M$1,0))</f>
        <v>62</v>
      </c>
      <c r="M19" s="4">
        <f t="array" ref="M19">INDEX(Bail_Risk_Race!$A$1:$M$8,MATCH(1,(Bail_Risk_Race!$A$1:$A$8=$A19)*(Bail_Risk_Race!$B$1:$B$8=$B19),0),MATCH(M$18,Bail_Risk_Race!$A$1:$M$1,0))</f>
        <v>1298</v>
      </c>
      <c r="O19" t="s">
        <v>24</v>
      </c>
      <c r="P19" t="s">
        <v>8</v>
      </c>
      <c r="Q19" s="4">
        <f t="array" ref="Q19">INDEX(Bail_Risk_Gender!$A$1:$M$6,MATCH(1,(Bail_Risk_Gender!$A$1:$A$6=$O19)*(Bail_Risk_Gender!$B$1:$B$6=$P19),0),MATCH(Q$18,Bail_Risk_Gender!$A$1:$M$1,0))</f>
        <v>0</v>
      </c>
      <c r="R19" s="4">
        <f t="array" ref="R19">INDEX(Bail_Risk_Gender!$A$1:$M$6,MATCH(1,(Bail_Risk_Gender!$A$1:$A$6=$O19)*(Bail_Risk_Gender!$B$1:$B$6=$P19),0),MATCH(R$18,Bail_Risk_Gender!$A$1:$M$1,0))</f>
        <v>0</v>
      </c>
      <c r="S19" s="4">
        <f t="array" ref="S19">INDEX(Bail_Risk_Gender!$A$1:$M$6,MATCH(1,(Bail_Risk_Gender!$A$1:$A$6=$O19)*(Bail_Risk_Gender!$B$1:$B$6=$P19),0),MATCH(S$18,Bail_Risk_Gender!$A$1:$M$1,0))</f>
        <v>0</v>
      </c>
      <c r="T19" s="4">
        <f t="array" ref="T19">INDEX(Bail_Risk_Gender!$A$1:$M$6,MATCH(1,(Bail_Risk_Gender!$A$1:$A$6=$O19)*(Bail_Risk_Gender!$B$1:$B$6=$P19),0),MATCH(T$18,Bail_Risk_Gender!$A$1:$M$1,0))</f>
        <v>0</v>
      </c>
      <c r="U19" s="4">
        <f t="array" ref="U19">INDEX(Bail_Risk_Gender!$A$1:$M$6,MATCH(1,(Bail_Risk_Gender!$A$1:$A$6=$O19)*(Bail_Risk_Gender!$B$1:$B$6=$P19),0),MATCH(U$18,Bail_Risk_Gender!$A$1:$M$1,0))</f>
        <v>161</v>
      </c>
      <c r="V19" s="4">
        <f t="array" ref="V19">INDEX(Bail_Risk_Gender!$A$1:$M$6,MATCH(1,(Bail_Risk_Gender!$A$1:$A$6=$O19)*(Bail_Risk_Gender!$B$1:$B$6=$P19),0),MATCH(V$18,Bail_Risk_Gender!$A$1:$M$1,0))</f>
        <v>175</v>
      </c>
      <c r="W19" s="4">
        <f t="array" ref="W19">INDEX(Bail_Risk_Gender!$A$1:$M$6,MATCH(1,(Bail_Risk_Gender!$A$1:$A$6=$O19)*(Bail_Risk_Gender!$B$1:$B$6=$P19),0),MATCH(W$18,Bail_Risk_Gender!$A$1:$M$1,0))</f>
        <v>182</v>
      </c>
      <c r="X19" s="4">
        <f t="array" ref="X19">INDEX(Bail_Risk_Gender!$A$1:$M$6,MATCH(1,(Bail_Risk_Gender!$A$1:$A$6=$O19)*(Bail_Risk_Gender!$B$1:$B$6=$P19),0),MATCH(X$18,Bail_Risk_Gender!$A$1:$M$1,0))</f>
        <v>132</v>
      </c>
      <c r="Y19" s="4">
        <f t="array" ref="Y19">INDEX(Bail_Risk_Gender!$A$1:$M$6,MATCH(1,(Bail_Risk_Gender!$A$1:$A$6=$O19)*(Bail_Risk_Gender!$B$1:$B$6=$P19),0),MATCH(Y$18,Bail_Risk_Gender!$A$1:$M$1,0))</f>
        <v>74</v>
      </c>
      <c r="Z19" s="4">
        <f t="array" ref="Z19">INDEX(Bail_Risk_Gender!$A$1:$M$6,MATCH(1,(Bail_Risk_Gender!$A$1:$A$6=$O19)*(Bail_Risk_Gender!$B$1:$B$6=$P19),0),MATCH(Z$18,Bail_Risk_Gender!$A$1:$M$1,0))</f>
        <v>44</v>
      </c>
      <c r="AA19" s="4">
        <f t="array" ref="AA19">INDEX(Bail_Risk_Gender!$A$1:$M$6,MATCH(1,(Bail_Risk_Gender!$A$1:$A$6=$O19)*(Bail_Risk_Gender!$B$1:$B$6=$P19),0),MATCH(AA$18,Bail_Risk_Gender!$A$1:$M$1,0))</f>
        <v>768</v>
      </c>
    </row>
    <row r="20" spans="1:27" x14ac:dyDescent="0.3">
      <c r="A20" t="s">
        <v>24</v>
      </c>
      <c r="B20" t="s">
        <v>5</v>
      </c>
      <c r="C20" s="4">
        <f t="array" ref="C20">INDEX(Bail_Risk_Race!$A$1:$M$8,MATCH(1,(Bail_Risk_Race!$A$1:$A$8=$A20)*(Bail_Risk_Race!$B$1:$B$8=$B20),0),MATCH(C$18,Bail_Risk_Race!$A$1:$M$1,0))</f>
        <v>0</v>
      </c>
      <c r="D20" s="4">
        <f t="array" ref="D20">INDEX(Bail_Risk_Race!$A$1:$M$8,MATCH(1,(Bail_Risk_Race!$A$1:$A$8=$A20)*(Bail_Risk_Race!$B$1:$B$8=$B20),0),MATCH(D$18,Bail_Risk_Race!$A$1:$M$1,0))</f>
        <v>0</v>
      </c>
      <c r="E20" s="4">
        <f t="array" ref="E20">INDEX(Bail_Risk_Race!$A$1:$M$8,MATCH(1,(Bail_Risk_Race!$A$1:$A$8=$A20)*(Bail_Risk_Race!$B$1:$B$8=$B20),0),MATCH(E$18,Bail_Risk_Race!$A$1:$M$1,0))</f>
        <v>0</v>
      </c>
      <c r="F20" s="4">
        <f t="array" ref="F20">INDEX(Bail_Risk_Race!$A$1:$M$8,MATCH(1,(Bail_Risk_Race!$A$1:$A$8=$A20)*(Bail_Risk_Race!$B$1:$B$8=$B20),0),MATCH(F$18,Bail_Risk_Race!$A$1:$M$1,0))</f>
        <v>0</v>
      </c>
      <c r="G20" s="4">
        <f t="array" ref="G20">INDEX(Bail_Risk_Race!$A$1:$M$8,MATCH(1,(Bail_Risk_Race!$A$1:$A$8=$A20)*(Bail_Risk_Race!$B$1:$B$8=$B20),0),MATCH(G$18,Bail_Risk_Race!$A$1:$M$1,0))</f>
        <v>0</v>
      </c>
      <c r="H20" s="4">
        <f t="array" ref="H20">INDEX(Bail_Risk_Race!$A$1:$M$8,MATCH(1,(Bail_Risk_Race!$A$1:$A$8=$A20)*(Bail_Risk_Race!$B$1:$B$8=$B20),0),MATCH(H$18,Bail_Risk_Race!$A$1:$M$1,0))</f>
        <v>0</v>
      </c>
      <c r="I20" s="4">
        <f t="array" ref="I20">INDEX(Bail_Risk_Race!$A$1:$M$8,MATCH(1,(Bail_Risk_Race!$A$1:$A$8=$A20)*(Bail_Risk_Race!$B$1:$B$8=$B20),0),MATCH(I$18,Bail_Risk_Race!$A$1:$M$1,0))</f>
        <v>115</v>
      </c>
      <c r="J20" s="4">
        <f t="array" ref="J20">INDEX(Bail_Risk_Race!$A$1:$M$8,MATCH(1,(Bail_Risk_Race!$A$1:$A$8=$A20)*(Bail_Risk_Race!$B$1:$B$8=$B20),0),MATCH(J$18,Bail_Risk_Race!$A$1:$M$1,0))</f>
        <v>82</v>
      </c>
      <c r="K20" s="4">
        <f t="array" ref="K20">INDEX(Bail_Risk_Race!$A$1:$M$8,MATCH(1,(Bail_Risk_Race!$A$1:$A$8=$A20)*(Bail_Risk_Race!$B$1:$B$8=$B20),0),MATCH(K$18,Bail_Risk_Race!$A$1:$M$1,0))</f>
        <v>20</v>
      </c>
      <c r="L20" s="4">
        <f t="array" ref="L20">INDEX(Bail_Risk_Race!$A$1:$M$8,MATCH(1,(Bail_Risk_Race!$A$1:$A$8=$A20)*(Bail_Risk_Race!$B$1:$B$8=$B20),0),MATCH(L$18,Bail_Risk_Race!$A$1:$M$1,0))</f>
        <v>11</v>
      </c>
      <c r="M20" s="4">
        <f t="array" ref="M20">INDEX(Bail_Risk_Race!$A$1:$M$8,MATCH(1,(Bail_Risk_Race!$A$1:$A$8=$A20)*(Bail_Risk_Race!$B$1:$B$8=$B20),0),MATCH(M$18,Bail_Risk_Race!$A$1:$M$1,0))</f>
        <v>228</v>
      </c>
      <c r="O20" t="s">
        <v>24</v>
      </c>
      <c r="P20" t="s">
        <v>9</v>
      </c>
      <c r="Q20" s="4">
        <f t="array" ref="Q20">INDEX(Bail_Risk_Gender!$A$1:$M$6,MATCH(1,(Bail_Risk_Gender!$A$1:$A$6=$O20)*(Bail_Risk_Gender!$B$1:$B$6=$P20),0),MATCH(Q$18,Bail_Risk_Gender!$A$1:$M$1,0))</f>
        <v>0</v>
      </c>
      <c r="R20" s="4">
        <f t="array" ref="R20">INDEX(Bail_Risk_Gender!$A$1:$M$6,MATCH(1,(Bail_Risk_Gender!$A$1:$A$6=$O20)*(Bail_Risk_Gender!$B$1:$B$6=$P20),0),MATCH(R$18,Bail_Risk_Gender!$A$1:$M$1,0))</f>
        <v>0</v>
      </c>
      <c r="S20" s="4">
        <f t="array" ref="S20">INDEX(Bail_Risk_Gender!$A$1:$M$6,MATCH(1,(Bail_Risk_Gender!$A$1:$A$6=$O20)*(Bail_Risk_Gender!$B$1:$B$6=$P20),0),MATCH(S$18,Bail_Risk_Gender!$A$1:$M$1,0))</f>
        <v>0</v>
      </c>
      <c r="T20" s="4">
        <f t="array" ref="T20">INDEX(Bail_Risk_Gender!$A$1:$M$6,MATCH(1,(Bail_Risk_Gender!$A$1:$A$6=$O20)*(Bail_Risk_Gender!$B$1:$B$6=$P20),0),MATCH(T$18,Bail_Risk_Gender!$A$1:$M$1,0))</f>
        <v>0</v>
      </c>
      <c r="U20" s="4">
        <f t="array" ref="U20">INDEX(Bail_Risk_Gender!$A$1:$M$6,MATCH(1,(Bail_Risk_Gender!$A$1:$A$6=$O20)*(Bail_Risk_Gender!$B$1:$B$6=$P20),0),MATCH(U$18,Bail_Risk_Gender!$A$1:$M$1,0))</f>
        <v>152</v>
      </c>
      <c r="V20" s="4">
        <f t="array" ref="V20">INDEX(Bail_Risk_Gender!$A$1:$M$6,MATCH(1,(Bail_Risk_Gender!$A$1:$A$6=$O20)*(Bail_Risk_Gender!$B$1:$B$6=$P20),0),MATCH(V$18,Bail_Risk_Gender!$A$1:$M$1,0))</f>
        <v>175</v>
      </c>
      <c r="W20" s="4">
        <f t="array" ref="W20">INDEX(Bail_Risk_Gender!$A$1:$M$6,MATCH(1,(Bail_Risk_Gender!$A$1:$A$6=$O20)*(Bail_Risk_Gender!$B$1:$B$6=$P20),0),MATCH(W$18,Bail_Risk_Gender!$A$1:$M$1,0))</f>
        <v>206</v>
      </c>
      <c r="X20" s="4">
        <f t="array" ref="X20">INDEX(Bail_Risk_Gender!$A$1:$M$6,MATCH(1,(Bail_Risk_Gender!$A$1:$A$6=$O20)*(Bail_Risk_Gender!$B$1:$B$6=$P20),0),MATCH(X$18,Bail_Risk_Gender!$A$1:$M$1,0))</f>
        <v>146</v>
      </c>
      <c r="Y20" s="4">
        <f t="array" ref="Y20">INDEX(Bail_Risk_Gender!$A$1:$M$6,MATCH(1,(Bail_Risk_Gender!$A$1:$A$6=$O20)*(Bail_Risk_Gender!$B$1:$B$6=$P20),0),MATCH(Y$18,Bail_Risk_Gender!$A$1:$M$1,0))</f>
        <v>69</v>
      </c>
      <c r="Z20" s="4">
        <f t="array" ref="Z20">INDEX(Bail_Risk_Gender!$A$1:$M$6,MATCH(1,(Bail_Risk_Gender!$A$1:$A$6=$O20)*(Bail_Risk_Gender!$B$1:$B$6=$P20),0),MATCH(Z$18,Bail_Risk_Gender!$A$1:$M$1,0))</f>
        <v>29</v>
      </c>
      <c r="AA20" s="4">
        <f t="array" ref="AA20">INDEX(Bail_Risk_Gender!$A$1:$M$6,MATCH(1,(Bail_Risk_Gender!$A$1:$A$6=$O20)*(Bail_Risk_Gender!$B$1:$B$6=$P20),0),MATCH(AA$18,Bail_Risk_Gender!$A$1:$M$1,0))</f>
        <v>777</v>
      </c>
    </row>
    <row r="21" spans="1:27" x14ac:dyDescent="0.3">
      <c r="A21" t="s">
        <v>24</v>
      </c>
      <c r="B21" t="s">
        <v>6</v>
      </c>
      <c r="C21" s="4">
        <f t="array" ref="C21">INDEX(Bail_Risk_Race!$A$1:$M$8,MATCH(1,(Bail_Risk_Race!$A$1:$A$8=$A21)*(Bail_Risk_Race!$B$1:$B$8=$B21),0),MATCH(C$18,Bail_Risk_Race!$A$1:$M$1,0))</f>
        <v>0</v>
      </c>
      <c r="D21" s="4">
        <f t="array" ref="D21">INDEX(Bail_Risk_Race!$A$1:$M$8,MATCH(1,(Bail_Risk_Race!$A$1:$A$8=$A21)*(Bail_Risk_Race!$B$1:$B$8=$B21),0),MATCH(D$18,Bail_Risk_Race!$A$1:$M$1,0))</f>
        <v>0</v>
      </c>
      <c r="E21" s="4">
        <f t="array" ref="E21">INDEX(Bail_Risk_Race!$A$1:$M$8,MATCH(1,(Bail_Risk_Race!$A$1:$A$8=$A21)*(Bail_Risk_Race!$B$1:$B$8=$B21),0),MATCH(E$18,Bail_Risk_Race!$A$1:$M$1,0))</f>
        <v>0</v>
      </c>
      <c r="F21" s="4">
        <f t="array" ref="F21">INDEX(Bail_Risk_Race!$A$1:$M$8,MATCH(1,(Bail_Risk_Race!$A$1:$A$8=$A21)*(Bail_Risk_Race!$B$1:$B$8=$B21),0),MATCH(F$18,Bail_Risk_Race!$A$1:$M$1,0))</f>
        <v>0</v>
      </c>
      <c r="G21" s="4">
        <f t="array" ref="G21">INDEX(Bail_Risk_Race!$A$1:$M$8,MATCH(1,(Bail_Risk_Race!$A$1:$A$8=$A21)*(Bail_Risk_Race!$B$1:$B$8=$B21),0),MATCH(G$18,Bail_Risk_Race!$A$1:$M$1,0))</f>
        <v>0</v>
      </c>
      <c r="H21" s="4">
        <f t="array" ref="H21">INDEX(Bail_Risk_Race!$A$1:$M$8,MATCH(1,(Bail_Risk_Race!$A$1:$A$8=$A21)*(Bail_Risk_Race!$B$1:$B$8=$B21),0),MATCH(H$18,Bail_Risk_Race!$A$1:$M$1,0))</f>
        <v>0</v>
      </c>
      <c r="I21" s="4">
        <f t="array" ref="I21">INDEX(Bail_Risk_Race!$A$1:$M$8,MATCH(1,(Bail_Risk_Race!$A$1:$A$8=$A21)*(Bail_Risk_Race!$B$1:$B$8=$B21),0),MATCH(I$18,Bail_Risk_Race!$A$1:$M$1,0))</f>
        <v>11</v>
      </c>
      <c r="J21" s="4">
        <f t="array" ref="J21">INDEX(Bail_Risk_Race!$A$1:$M$8,MATCH(1,(Bail_Risk_Race!$A$1:$A$8=$A21)*(Bail_Risk_Race!$B$1:$B$8=$B21),0),MATCH(J$18,Bail_Risk_Race!$A$1:$M$1,0))</f>
        <v>7</v>
      </c>
      <c r="K21" s="4">
        <f t="array" ref="K21">INDEX(Bail_Risk_Race!$A$1:$M$8,MATCH(1,(Bail_Risk_Race!$A$1:$A$8=$A21)*(Bail_Risk_Race!$B$1:$B$8=$B21),0),MATCH(K$18,Bail_Risk_Race!$A$1:$M$1,0))</f>
        <v>1</v>
      </c>
      <c r="L21" s="4">
        <f t="array" ref="L21">INDEX(Bail_Risk_Race!$A$1:$M$8,MATCH(1,(Bail_Risk_Race!$A$1:$A$8=$A21)*(Bail_Risk_Race!$B$1:$B$8=$B21),0),MATCH(L$18,Bail_Risk_Race!$A$1:$M$1,0))</f>
        <v>0</v>
      </c>
      <c r="M21" s="4">
        <f t="array" ref="M21">INDEX(Bail_Risk_Race!$A$1:$M$8,MATCH(1,(Bail_Risk_Race!$A$1:$A$8=$A21)*(Bail_Risk_Race!$B$1:$B$8=$B21),0),MATCH(M$18,Bail_Risk_Race!$A$1:$M$1,0))</f>
        <v>19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t="s">
        <v>25</v>
      </c>
      <c r="P22" t="s">
        <v>8</v>
      </c>
      <c r="Q22" s="4">
        <f t="array" ref="Q22">INDEX(Bail_Risk_Gender!$A$1:$M$6,MATCH(1,(Bail_Risk_Gender!$A$1:$A$6=$O22)*(Bail_Risk_Gender!$B$1:$B$6=$P22),0),MATCH(Q$18,Bail_Risk_Gender!$A$1:$M$1,0))</f>
        <v>54</v>
      </c>
      <c r="R22" s="4">
        <f t="array" ref="R22">INDEX(Bail_Risk_Gender!$A$1:$M$6,MATCH(1,(Bail_Risk_Gender!$A$1:$A$6=$O22)*(Bail_Risk_Gender!$B$1:$B$6=$P22),0),MATCH(R$18,Bail_Risk_Gender!$A$1:$M$1,0))</f>
        <v>68</v>
      </c>
      <c r="S22" s="4">
        <f t="array" ref="S22">INDEX(Bail_Risk_Gender!$A$1:$M$6,MATCH(1,(Bail_Risk_Gender!$A$1:$A$6=$O22)*(Bail_Risk_Gender!$B$1:$B$6=$P22),0),MATCH(S$18,Bail_Risk_Gender!$A$1:$M$1,0))</f>
        <v>149</v>
      </c>
      <c r="T22" s="4">
        <f t="array" ref="T22">INDEX(Bail_Risk_Gender!$A$1:$M$6,MATCH(1,(Bail_Risk_Gender!$A$1:$A$6=$O22)*(Bail_Risk_Gender!$B$1:$B$6=$P22),0),MATCH(T$18,Bail_Risk_Gender!$A$1:$M$1,0))</f>
        <v>225</v>
      </c>
      <c r="U22" s="4">
        <f t="array" ref="U22">INDEX(Bail_Risk_Gender!$A$1:$M$6,MATCH(1,(Bail_Risk_Gender!$A$1:$A$6=$O22)*(Bail_Risk_Gender!$B$1:$B$6=$P22),0),MATCH(U$18,Bail_Risk_Gender!$A$1:$M$1,0))</f>
        <v>119</v>
      </c>
      <c r="V22" s="4">
        <f t="array" ref="V22">INDEX(Bail_Risk_Gender!$A$1:$M$6,MATCH(1,(Bail_Risk_Gender!$A$1:$A$6=$O22)*(Bail_Risk_Gender!$B$1:$B$6=$P22),0),MATCH(V$18,Bail_Risk_Gender!$A$1:$M$1,0))</f>
        <v>116</v>
      </c>
      <c r="W22" s="4">
        <f t="array" ref="W22">INDEX(Bail_Risk_Gender!$A$1:$M$6,MATCH(1,(Bail_Risk_Gender!$A$1:$A$6=$O22)*(Bail_Risk_Gender!$B$1:$B$6=$P22),0),MATCH(W$18,Bail_Risk_Gender!$A$1:$M$1,0))</f>
        <v>0</v>
      </c>
      <c r="X22" s="4">
        <f t="array" ref="X22">INDEX(Bail_Risk_Gender!$A$1:$M$6,MATCH(1,(Bail_Risk_Gender!$A$1:$A$6=$O22)*(Bail_Risk_Gender!$B$1:$B$6=$P22),0),MATCH(X$18,Bail_Risk_Gender!$A$1:$M$1,0))</f>
        <v>0</v>
      </c>
      <c r="Y22" s="4">
        <f t="array" ref="Y22">INDEX(Bail_Risk_Gender!$A$1:$M$6,MATCH(1,(Bail_Risk_Gender!$A$1:$A$6=$O22)*(Bail_Risk_Gender!$B$1:$B$6=$P22),0),MATCH(Y$18,Bail_Risk_Gender!$A$1:$M$1,0))</f>
        <v>0</v>
      </c>
      <c r="Z22" s="4">
        <f t="array" ref="Z22">INDEX(Bail_Risk_Gender!$A$1:$M$6,MATCH(1,(Bail_Risk_Gender!$A$1:$A$6=$O22)*(Bail_Risk_Gender!$B$1:$B$6=$P22),0),MATCH(Z$18,Bail_Risk_Gender!$A$1:$M$1,0))</f>
        <v>0</v>
      </c>
      <c r="AA22" s="4">
        <f t="array" ref="AA22">INDEX(Bail_Risk_Gender!$A$1:$M$6,MATCH(1,(Bail_Risk_Gender!$A$1:$A$6=$O22)*(Bail_Risk_Gender!$B$1:$B$6=$P22),0),MATCH(AA$18,Bail_Risk_Gender!$A$1:$M$1,0))</f>
        <v>731</v>
      </c>
    </row>
    <row r="23" spans="1:27" x14ac:dyDescent="0.3">
      <c r="A23" t="s">
        <v>25</v>
      </c>
      <c r="B23" t="s">
        <v>4</v>
      </c>
      <c r="C23" s="4">
        <f t="array" ref="C23">INDEX(Bail_Risk_Race!$A$1:$M$8,MATCH(1,(Bail_Risk_Race!$A$1:$A$8=$A23)*(Bail_Risk_Race!$B$1:$B$8=$B23),0),MATCH(C$18,Bail_Risk_Race!$A$1:$M$1,0))</f>
        <v>22</v>
      </c>
      <c r="D23" s="4">
        <f t="array" ref="D23">INDEX(Bail_Risk_Race!$A$1:$M$8,MATCH(1,(Bail_Risk_Race!$A$1:$A$8=$A23)*(Bail_Risk_Race!$B$1:$B$8=$B23),0),MATCH(D$18,Bail_Risk_Race!$A$1:$M$1,0))</f>
        <v>51</v>
      </c>
      <c r="E23" s="4">
        <f t="array" ref="E23">INDEX(Bail_Risk_Race!$A$1:$M$8,MATCH(1,(Bail_Risk_Race!$A$1:$A$8=$A23)*(Bail_Risk_Race!$B$1:$B$8=$B23),0),MATCH(E$18,Bail_Risk_Race!$A$1:$M$1,0))</f>
        <v>128</v>
      </c>
      <c r="F23" s="4">
        <f t="array" ref="F23">INDEX(Bail_Risk_Race!$A$1:$M$8,MATCH(1,(Bail_Risk_Race!$A$1:$A$8=$A23)*(Bail_Risk_Race!$B$1:$B$8=$B23),0),MATCH(F$18,Bail_Risk_Race!$A$1:$M$1,0))</f>
        <v>228</v>
      </c>
      <c r="G23" s="4">
        <f t="array" ref="G23">INDEX(Bail_Risk_Race!$A$1:$M$8,MATCH(1,(Bail_Risk_Race!$A$1:$A$8=$A23)*(Bail_Risk_Race!$B$1:$B$8=$B23),0),MATCH(G$18,Bail_Risk_Race!$A$1:$M$1,0))</f>
        <v>0</v>
      </c>
      <c r="H23" s="4">
        <f t="array" ref="H23">INDEX(Bail_Risk_Race!$A$1:$M$8,MATCH(1,(Bail_Risk_Race!$A$1:$A$8=$A23)*(Bail_Risk_Race!$B$1:$B$8=$B23),0),MATCH(H$18,Bail_Risk_Race!$A$1:$M$1,0))</f>
        <v>0</v>
      </c>
      <c r="I23" s="4">
        <f t="array" ref="I23">INDEX(Bail_Risk_Race!$A$1:$M$8,MATCH(1,(Bail_Risk_Race!$A$1:$A$8=$A23)*(Bail_Risk_Race!$B$1:$B$8=$B23),0),MATCH(I$18,Bail_Risk_Race!$A$1:$M$1,0))</f>
        <v>0</v>
      </c>
      <c r="J23" s="4">
        <f t="array" ref="J23">INDEX(Bail_Risk_Race!$A$1:$M$8,MATCH(1,(Bail_Risk_Race!$A$1:$A$8=$A23)*(Bail_Risk_Race!$B$1:$B$8=$B23),0),MATCH(J$18,Bail_Risk_Race!$A$1:$M$1,0))</f>
        <v>0</v>
      </c>
      <c r="K23" s="4">
        <f t="array" ref="K23">INDEX(Bail_Risk_Race!$A$1:$M$8,MATCH(1,(Bail_Risk_Race!$A$1:$A$8=$A23)*(Bail_Risk_Race!$B$1:$B$8=$B23),0),MATCH(K$18,Bail_Risk_Race!$A$1:$M$1,0))</f>
        <v>0</v>
      </c>
      <c r="L23" s="4">
        <f t="array" ref="L23">INDEX(Bail_Risk_Race!$A$1:$M$8,MATCH(1,(Bail_Risk_Race!$A$1:$A$8=$A23)*(Bail_Risk_Race!$B$1:$B$8=$B23),0),MATCH(L$18,Bail_Risk_Race!$A$1:$M$1,0))</f>
        <v>0</v>
      </c>
      <c r="M23" s="4">
        <f t="array" ref="M23">INDEX(Bail_Risk_Race!$A$1:$M$8,MATCH(1,(Bail_Risk_Race!$A$1:$A$8=$A23)*(Bail_Risk_Race!$B$1:$B$8=$B23),0),MATCH(M$18,Bail_Risk_Race!$A$1:$M$1,0))</f>
        <v>429</v>
      </c>
      <c r="O23" t="s">
        <v>25</v>
      </c>
      <c r="P23" t="s">
        <v>9</v>
      </c>
      <c r="Q23" s="4">
        <f t="array" ref="Q23">INDEX(Bail_Risk_Gender!$A$1:$M$6,MATCH(1,(Bail_Risk_Gender!$A$1:$A$6=$O23)*(Bail_Risk_Gender!$B$1:$B$6=$P23),0),MATCH(Q$18,Bail_Risk_Gender!$A$1:$M$1,0))</f>
        <v>43</v>
      </c>
      <c r="R23" s="4">
        <f t="array" ref="R23">INDEX(Bail_Risk_Gender!$A$1:$M$6,MATCH(1,(Bail_Risk_Gender!$A$1:$A$6=$O23)*(Bail_Risk_Gender!$B$1:$B$6=$P23),0),MATCH(R$18,Bail_Risk_Gender!$A$1:$M$1,0))</f>
        <v>66</v>
      </c>
      <c r="S23" s="4">
        <f t="array" ref="S23">INDEX(Bail_Risk_Gender!$A$1:$M$6,MATCH(1,(Bail_Risk_Gender!$A$1:$A$6=$O23)*(Bail_Risk_Gender!$B$1:$B$6=$P23),0),MATCH(S$18,Bail_Risk_Gender!$A$1:$M$1,0))</f>
        <v>157</v>
      </c>
      <c r="T23" s="4">
        <f t="array" ref="T23">INDEX(Bail_Risk_Gender!$A$1:$M$6,MATCH(1,(Bail_Risk_Gender!$A$1:$A$6=$O23)*(Bail_Risk_Gender!$B$1:$B$6=$P23),0),MATCH(T$18,Bail_Risk_Gender!$A$1:$M$1,0))</f>
        <v>219</v>
      </c>
      <c r="U23" s="4">
        <f t="array" ref="U23">INDEX(Bail_Risk_Gender!$A$1:$M$6,MATCH(1,(Bail_Risk_Gender!$A$1:$A$6=$O23)*(Bail_Risk_Gender!$B$1:$B$6=$P23),0),MATCH(U$18,Bail_Risk_Gender!$A$1:$M$1,0))</f>
        <v>132</v>
      </c>
      <c r="V23" s="4">
        <f t="array" ref="V23">INDEX(Bail_Risk_Gender!$A$1:$M$6,MATCH(1,(Bail_Risk_Gender!$A$1:$A$6=$O23)*(Bail_Risk_Gender!$B$1:$B$6=$P23),0),MATCH(V$18,Bail_Risk_Gender!$A$1:$M$1,0))</f>
        <v>107</v>
      </c>
      <c r="W23" s="4">
        <f t="array" ref="W23">INDEX(Bail_Risk_Gender!$A$1:$M$6,MATCH(1,(Bail_Risk_Gender!$A$1:$A$6=$O23)*(Bail_Risk_Gender!$B$1:$B$6=$P23),0),MATCH(W$18,Bail_Risk_Gender!$A$1:$M$1,0))</f>
        <v>0</v>
      </c>
      <c r="X23" s="4">
        <f t="array" ref="X23">INDEX(Bail_Risk_Gender!$A$1:$M$6,MATCH(1,(Bail_Risk_Gender!$A$1:$A$6=$O23)*(Bail_Risk_Gender!$B$1:$B$6=$P23),0),MATCH(X$18,Bail_Risk_Gender!$A$1:$M$1,0))</f>
        <v>0</v>
      </c>
      <c r="Y23" s="4">
        <f t="array" ref="Y23">INDEX(Bail_Risk_Gender!$A$1:$M$6,MATCH(1,(Bail_Risk_Gender!$A$1:$A$6=$O23)*(Bail_Risk_Gender!$B$1:$B$6=$P23),0),MATCH(Y$18,Bail_Risk_Gender!$A$1:$M$1,0))</f>
        <v>0</v>
      </c>
      <c r="Z23" s="4">
        <f t="array" ref="Z23">INDEX(Bail_Risk_Gender!$A$1:$M$6,MATCH(1,(Bail_Risk_Gender!$A$1:$A$6=$O23)*(Bail_Risk_Gender!$B$1:$B$6=$P23),0),MATCH(Z$18,Bail_Risk_Gender!$A$1:$M$1,0))</f>
        <v>0</v>
      </c>
      <c r="AA23" s="4">
        <f t="array" ref="AA23">INDEX(Bail_Risk_Gender!$A$1:$M$6,MATCH(1,(Bail_Risk_Gender!$A$1:$A$6=$O23)*(Bail_Risk_Gender!$B$1:$B$6=$P23),0),MATCH(AA$18,Bail_Risk_Gender!$A$1:$M$1,0))</f>
        <v>724</v>
      </c>
    </row>
    <row r="24" spans="1:27" x14ac:dyDescent="0.3">
      <c r="A24" t="s">
        <v>25</v>
      </c>
      <c r="B24" t="s">
        <v>5</v>
      </c>
      <c r="C24" s="4">
        <f t="array" ref="C24">INDEX(Bail_Risk_Race!$A$1:$M$8,MATCH(1,(Bail_Risk_Race!$A$1:$A$8=$A24)*(Bail_Risk_Race!$B$1:$B$8=$B24),0),MATCH(C$18,Bail_Risk_Race!$A$1:$M$1,0))</f>
        <v>71</v>
      </c>
      <c r="D24" s="4">
        <f t="array" ref="D24">INDEX(Bail_Risk_Race!$A$1:$M$8,MATCH(1,(Bail_Risk_Race!$A$1:$A$8=$A24)*(Bail_Risk_Race!$B$1:$B$8=$B24),0),MATCH(D$18,Bail_Risk_Race!$A$1:$M$1,0))</f>
        <v>77</v>
      </c>
      <c r="E24" s="4">
        <f t="array" ref="E24">INDEX(Bail_Risk_Race!$A$1:$M$8,MATCH(1,(Bail_Risk_Race!$A$1:$A$8=$A24)*(Bail_Risk_Race!$B$1:$B$8=$B24),0),MATCH(E$18,Bail_Risk_Race!$A$1:$M$1,0))</f>
        <v>162</v>
      </c>
      <c r="F24" s="4">
        <f t="array" ref="F24">INDEX(Bail_Risk_Race!$A$1:$M$8,MATCH(1,(Bail_Risk_Race!$A$1:$A$8=$A24)*(Bail_Risk_Race!$B$1:$B$8=$B24),0),MATCH(F$18,Bail_Risk_Race!$A$1:$M$1,0))</f>
        <v>203</v>
      </c>
      <c r="G24" s="4">
        <f t="array" ref="G24">INDEX(Bail_Risk_Race!$A$1:$M$8,MATCH(1,(Bail_Risk_Race!$A$1:$A$8=$A24)*(Bail_Risk_Race!$B$1:$B$8=$B24),0),MATCH(G$18,Bail_Risk_Race!$A$1:$M$1,0))</f>
        <v>239</v>
      </c>
      <c r="H24" s="4">
        <f t="array" ref="H24">INDEX(Bail_Risk_Race!$A$1:$M$8,MATCH(1,(Bail_Risk_Race!$A$1:$A$8=$A24)*(Bail_Risk_Race!$B$1:$B$8=$B24),0),MATCH(H$18,Bail_Risk_Race!$A$1:$M$1,0))</f>
        <v>217</v>
      </c>
      <c r="I24" s="4">
        <f t="array" ref="I24">INDEX(Bail_Risk_Race!$A$1:$M$8,MATCH(1,(Bail_Risk_Race!$A$1:$A$8=$A24)*(Bail_Risk_Race!$B$1:$B$8=$B24),0),MATCH(I$18,Bail_Risk_Race!$A$1:$M$1,0))</f>
        <v>0</v>
      </c>
      <c r="J24" s="4">
        <f t="array" ref="J24">INDEX(Bail_Risk_Race!$A$1:$M$8,MATCH(1,(Bail_Risk_Race!$A$1:$A$8=$A24)*(Bail_Risk_Race!$B$1:$B$8=$B24),0),MATCH(J$18,Bail_Risk_Race!$A$1:$M$1,0))</f>
        <v>0</v>
      </c>
      <c r="K24" s="4">
        <f t="array" ref="K24">INDEX(Bail_Risk_Race!$A$1:$M$8,MATCH(1,(Bail_Risk_Race!$A$1:$A$8=$A24)*(Bail_Risk_Race!$B$1:$B$8=$B24),0),MATCH(K$18,Bail_Risk_Race!$A$1:$M$1,0))</f>
        <v>0</v>
      </c>
      <c r="L24" s="4">
        <f t="array" ref="L24">INDEX(Bail_Risk_Race!$A$1:$M$8,MATCH(1,(Bail_Risk_Race!$A$1:$A$8=$A24)*(Bail_Risk_Race!$B$1:$B$8=$B24),0),MATCH(L$18,Bail_Risk_Race!$A$1:$M$1,0))</f>
        <v>0</v>
      </c>
      <c r="M24" s="4">
        <f t="array" ref="M24">INDEX(Bail_Risk_Race!$A$1:$M$8,MATCH(1,(Bail_Risk_Race!$A$1:$A$8=$A24)*(Bail_Risk_Race!$B$1:$B$8=$B24),0),MATCH(M$18,Bail_Risk_Race!$A$1:$M$1,0))</f>
        <v>969</v>
      </c>
      <c r="O24" t="s">
        <v>7</v>
      </c>
      <c r="Q24" s="4">
        <f t="array" ref="Q24">INDEX(Bail_Risk_Gender!$A$1:$M$6,MATCH(1,(Bail_Risk_Gender!$A$1:$A$6=$O24)*(Bail_Risk_Gender!$B$1:$B$6=$P24),0),MATCH(Q$18,Bail_Risk_Gender!$A$1:$M$1,0))</f>
        <v>97</v>
      </c>
      <c r="R24" s="4">
        <f t="array" ref="R24">INDEX(Bail_Risk_Gender!$A$1:$M$6,MATCH(1,(Bail_Risk_Gender!$A$1:$A$6=$O24)*(Bail_Risk_Gender!$B$1:$B$6=$P24),0),MATCH(R$18,Bail_Risk_Gender!$A$1:$M$1,0))</f>
        <v>134</v>
      </c>
      <c r="S24" s="4">
        <f t="array" ref="S24">INDEX(Bail_Risk_Gender!$A$1:$M$6,MATCH(1,(Bail_Risk_Gender!$A$1:$A$6=$O24)*(Bail_Risk_Gender!$B$1:$B$6=$P24),0),MATCH(S$18,Bail_Risk_Gender!$A$1:$M$1,0))</f>
        <v>306</v>
      </c>
      <c r="T24" s="4">
        <f t="array" ref="T24">INDEX(Bail_Risk_Gender!$A$1:$M$6,MATCH(1,(Bail_Risk_Gender!$A$1:$A$6=$O24)*(Bail_Risk_Gender!$B$1:$B$6=$P24),0),MATCH(T$18,Bail_Risk_Gender!$A$1:$M$1,0))</f>
        <v>444</v>
      </c>
      <c r="U24" s="4">
        <f t="array" ref="U24">INDEX(Bail_Risk_Gender!$A$1:$M$6,MATCH(1,(Bail_Risk_Gender!$A$1:$A$6=$O24)*(Bail_Risk_Gender!$B$1:$B$6=$P24),0),MATCH(U$18,Bail_Risk_Gender!$A$1:$M$1,0))</f>
        <v>564</v>
      </c>
      <c r="V24" s="4">
        <f t="array" ref="V24">INDEX(Bail_Risk_Gender!$A$1:$M$6,MATCH(1,(Bail_Risk_Gender!$A$1:$A$6=$O24)*(Bail_Risk_Gender!$B$1:$B$6=$P24),0),MATCH(V$18,Bail_Risk_Gender!$A$1:$M$1,0))</f>
        <v>573</v>
      </c>
      <c r="W24" s="4">
        <f t="array" ref="W24">INDEX(Bail_Risk_Gender!$A$1:$M$6,MATCH(1,(Bail_Risk_Gender!$A$1:$A$6=$O24)*(Bail_Risk_Gender!$B$1:$B$6=$P24),0),MATCH(W$18,Bail_Risk_Gender!$A$1:$M$1,0))</f>
        <v>388</v>
      </c>
      <c r="X24" s="4">
        <f t="array" ref="X24">INDEX(Bail_Risk_Gender!$A$1:$M$6,MATCH(1,(Bail_Risk_Gender!$A$1:$A$6=$O24)*(Bail_Risk_Gender!$B$1:$B$6=$P24),0),MATCH(X$18,Bail_Risk_Gender!$A$1:$M$1,0))</f>
        <v>278</v>
      </c>
      <c r="Y24" s="4">
        <f t="array" ref="Y24">INDEX(Bail_Risk_Gender!$A$1:$M$6,MATCH(1,(Bail_Risk_Gender!$A$1:$A$6=$O24)*(Bail_Risk_Gender!$B$1:$B$6=$P24),0),MATCH(Y$18,Bail_Risk_Gender!$A$1:$M$1,0))</f>
        <v>143</v>
      </c>
      <c r="Z24" s="4">
        <f t="array" ref="Z24">INDEX(Bail_Risk_Gender!$A$1:$M$6,MATCH(1,(Bail_Risk_Gender!$A$1:$A$6=$O24)*(Bail_Risk_Gender!$B$1:$B$6=$P24),0),MATCH(Z$18,Bail_Risk_Gender!$A$1:$M$1,0))</f>
        <v>73</v>
      </c>
      <c r="AA24" s="4">
        <f t="array" ref="AA24">INDEX(Bail_Risk_Gender!$A$1:$M$6,MATCH(1,(Bail_Risk_Gender!$A$1:$A$6=$O24)*(Bail_Risk_Gender!$B$1:$B$6=$P24),0),MATCH(AA$18,Bail_Risk_Gender!$A$1:$M$1,0))</f>
        <v>3000</v>
      </c>
    </row>
    <row r="25" spans="1:27" x14ac:dyDescent="0.3">
      <c r="A25" t="s">
        <v>25</v>
      </c>
      <c r="B25" t="s">
        <v>6</v>
      </c>
      <c r="C25" s="4">
        <f t="array" ref="C25">INDEX(Bail_Risk_Race!$A$1:$M$8,MATCH(1,(Bail_Risk_Race!$A$1:$A$8=$A25)*(Bail_Risk_Race!$B$1:$B$8=$B25),0),MATCH(C$18,Bail_Risk_Race!$A$1:$M$1,0))</f>
        <v>4</v>
      </c>
      <c r="D25" s="4">
        <f t="array" ref="D25">INDEX(Bail_Risk_Race!$A$1:$M$8,MATCH(1,(Bail_Risk_Race!$A$1:$A$8=$A25)*(Bail_Risk_Race!$B$1:$B$8=$B25),0),MATCH(D$18,Bail_Risk_Race!$A$1:$M$1,0))</f>
        <v>6</v>
      </c>
      <c r="E25" s="4">
        <f t="array" ref="E25">INDEX(Bail_Risk_Race!$A$1:$M$8,MATCH(1,(Bail_Risk_Race!$A$1:$A$8=$A25)*(Bail_Risk_Race!$B$1:$B$8=$B25),0),MATCH(E$18,Bail_Risk_Race!$A$1:$M$1,0))</f>
        <v>16</v>
      </c>
      <c r="F25" s="4">
        <f t="array" ref="F25">INDEX(Bail_Risk_Race!$A$1:$M$8,MATCH(1,(Bail_Risk_Race!$A$1:$A$8=$A25)*(Bail_Risk_Race!$B$1:$B$8=$B25),0),MATCH(F$18,Bail_Risk_Race!$A$1:$M$1,0))</f>
        <v>13</v>
      </c>
      <c r="G25" s="4">
        <f t="array" ref="G25">INDEX(Bail_Risk_Race!$A$1:$M$8,MATCH(1,(Bail_Risk_Race!$A$1:$A$8=$A25)*(Bail_Risk_Race!$B$1:$B$8=$B25),0),MATCH(G$18,Bail_Risk_Race!$A$1:$M$1,0))</f>
        <v>12</v>
      </c>
      <c r="H25" s="4">
        <f t="array" ref="H25">INDEX(Bail_Risk_Race!$A$1:$M$8,MATCH(1,(Bail_Risk_Race!$A$1:$A$8=$A25)*(Bail_Risk_Race!$B$1:$B$8=$B25),0),MATCH(H$18,Bail_Risk_Race!$A$1:$M$1,0))</f>
        <v>6</v>
      </c>
      <c r="I25" s="4">
        <f t="array" ref="I25">INDEX(Bail_Risk_Race!$A$1:$M$8,MATCH(1,(Bail_Risk_Race!$A$1:$A$8=$A25)*(Bail_Risk_Race!$B$1:$B$8=$B25),0),MATCH(I$18,Bail_Risk_Race!$A$1:$M$1,0))</f>
        <v>0</v>
      </c>
      <c r="J25" s="4">
        <f t="array" ref="J25">INDEX(Bail_Risk_Race!$A$1:$M$8,MATCH(1,(Bail_Risk_Race!$A$1:$A$8=$A25)*(Bail_Risk_Race!$B$1:$B$8=$B25),0),MATCH(J$18,Bail_Risk_Race!$A$1:$M$1,0))</f>
        <v>0</v>
      </c>
      <c r="K25" s="4">
        <f t="array" ref="K25">INDEX(Bail_Risk_Race!$A$1:$M$8,MATCH(1,(Bail_Risk_Race!$A$1:$A$8=$A25)*(Bail_Risk_Race!$B$1:$B$8=$B25),0),MATCH(K$18,Bail_Risk_Race!$A$1:$M$1,0))</f>
        <v>0</v>
      </c>
      <c r="L25" s="4">
        <f t="array" ref="L25">INDEX(Bail_Risk_Race!$A$1:$M$8,MATCH(1,(Bail_Risk_Race!$A$1:$A$8=$A25)*(Bail_Risk_Race!$B$1:$B$8=$B25),0),MATCH(L$18,Bail_Risk_Race!$A$1:$M$1,0))</f>
        <v>0</v>
      </c>
      <c r="M25" s="4">
        <f t="array" ref="M25">INDEX(Bail_Risk_Race!$A$1:$M$8,MATCH(1,(Bail_Risk_Race!$A$1:$A$8=$A25)*(Bail_Risk_Race!$B$1:$B$8=$B25),0),MATCH(M$18,Bail_Risk_Race!$A$1:$M$1,0))</f>
        <v>57</v>
      </c>
    </row>
    <row r="26" spans="1:27" x14ac:dyDescent="0.3">
      <c r="A26" t="s">
        <v>7</v>
      </c>
      <c r="C26" s="4">
        <f t="array" ref="C26">INDEX(Bail_Risk_Race!$A$1:$M$8,MATCH(1,(Bail_Risk_Race!$A$1:$A$8=$A26)*(Bail_Risk_Race!$B$1:$B$8=$B26),0),MATCH(C$18,Bail_Risk_Race!$A$1:$M$1,0))</f>
        <v>97</v>
      </c>
      <c r="D26" s="4">
        <f t="array" ref="D26">INDEX(Bail_Risk_Race!$A$1:$M$8,MATCH(1,(Bail_Risk_Race!$A$1:$A$8=$A26)*(Bail_Risk_Race!$B$1:$B$8=$B26),0),MATCH(D$18,Bail_Risk_Race!$A$1:$M$1,0))</f>
        <v>134</v>
      </c>
      <c r="E26" s="4">
        <f t="array" ref="E26">INDEX(Bail_Risk_Race!$A$1:$M$8,MATCH(1,(Bail_Risk_Race!$A$1:$A$8=$A26)*(Bail_Risk_Race!$B$1:$B$8=$B26),0),MATCH(E$18,Bail_Risk_Race!$A$1:$M$1,0))</f>
        <v>306</v>
      </c>
      <c r="F26" s="4">
        <f t="array" ref="F26">INDEX(Bail_Risk_Race!$A$1:$M$8,MATCH(1,(Bail_Risk_Race!$A$1:$A$8=$A26)*(Bail_Risk_Race!$B$1:$B$8=$B26),0),MATCH(F$18,Bail_Risk_Race!$A$1:$M$1,0))</f>
        <v>444</v>
      </c>
      <c r="G26" s="4">
        <f t="array" ref="G26">INDEX(Bail_Risk_Race!$A$1:$M$8,MATCH(1,(Bail_Risk_Race!$A$1:$A$8=$A26)*(Bail_Risk_Race!$B$1:$B$8=$B26),0),MATCH(G$18,Bail_Risk_Race!$A$1:$M$1,0))</f>
        <v>564</v>
      </c>
      <c r="H26" s="4">
        <f t="array" ref="H26">INDEX(Bail_Risk_Race!$A$1:$M$8,MATCH(1,(Bail_Risk_Race!$A$1:$A$8=$A26)*(Bail_Risk_Race!$B$1:$B$8=$B26),0),MATCH(H$18,Bail_Risk_Race!$A$1:$M$1,0))</f>
        <v>573</v>
      </c>
      <c r="I26" s="4">
        <f t="array" ref="I26">INDEX(Bail_Risk_Race!$A$1:$M$8,MATCH(1,(Bail_Risk_Race!$A$1:$A$8=$A26)*(Bail_Risk_Race!$B$1:$B$8=$B26),0),MATCH(I$18,Bail_Risk_Race!$A$1:$M$1,0))</f>
        <v>388</v>
      </c>
      <c r="J26" s="4">
        <f t="array" ref="J26">INDEX(Bail_Risk_Race!$A$1:$M$8,MATCH(1,(Bail_Risk_Race!$A$1:$A$8=$A26)*(Bail_Risk_Race!$B$1:$B$8=$B26),0),MATCH(J$18,Bail_Risk_Race!$A$1:$M$1,0))</f>
        <v>278</v>
      </c>
      <c r="K26" s="4">
        <f t="array" ref="K26">INDEX(Bail_Risk_Race!$A$1:$M$8,MATCH(1,(Bail_Risk_Race!$A$1:$A$8=$A26)*(Bail_Risk_Race!$B$1:$B$8=$B26),0),MATCH(K$18,Bail_Risk_Race!$A$1:$M$1,0))</f>
        <v>143</v>
      </c>
      <c r="L26" s="4">
        <f t="array" ref="L26">INDEX(Bail_Risk_Race!$A$1:$M$8,MATCH(1,(Bail_Risk_Race!$A$1:$A$8=$A26)*(Bail_Risk_Race!$B$1:$B$8=$B26),0),MATCH(L$18,Bail_Risk_Race!$A$1:$M$1,0))</f>
        <v>73</v>
      </c>
      <c r="M26" s="4">
        <f t="array" ref="M26">INDEX(Bail_Risk_Race!$A$1:$M$8,MATCH(1,(Bail_Risk_Race!$A$1:$A$8=$A26)*(Bail_Risk_Race!$B$1:$B$8=$B26),0),MATCH(M$18,Bail_Risk_Race!$A$1:$M$1,0))</f>
        <v>3000</v>
      </c>
    </row>
    <row r="29" spans="1:27" x14ac:dyDescent="0.3">
      <c r="A29" s="2" t="s">
        <v>26</v>
      </c>
      <c r="F29" s="2" t="s">
        <v>27</v>
      </c>
      <c r="H29" s="2" t="s">
        <v>24</v>
      </c>
      <c r="I29" s="2" t="s">
        <v>25</v>
      </c>
    </row>
    <row r="30" spans="1:27" x14ac:dyDescent="0.3">
      <c r="A30" s="1" t="s">
        <v>28</v>
      </c>
      <c r="B30" s="1" t="s">
        <v>23</v>
      </c>
      <c r="C30" s="1" t="s">
        <v>29</v>
      </c>
      <c r="D30" s="1" t="s">
        <v>30</v>
      </c>
      <c r="F30" s="1" t="s">
        <v>28</v>
      </c>
      <c r="G30" s="7" t="s">
        <v>31</v>
      </c>
      <c r="H30" s="1" t="s">
        <v>32</v>
      </c>
      <c r="I30" s="1" t="s">
        <v>33</v>
      </c>
    </row>
    <row r="31" spans="1:27" x14ac:dyDescent="0.3">
      <c r="A31" t="s">
        <v>4</v>
      </c>
      <c r="B31" t="s">
        <v>24</v>
      </c>
      <c r="C31" s="5">
        <f t="array" ref="C31">INDEX(Fairness!$A$1:$J$8,MATCH(1,(Fairness!$A$1:$A$8=$A31)*(Fairness!$B$1:$B$8=$B31),0),MATCH(C$30,Fairness!$A$1:$J$1,0))</f>
        <v>449</v>
      </c>
      <c r="D31" s="6">
        <f t="array" ref="D31">INDEX(Fairness!$A$1:$J$8,MATCH(1,(Fairness!$A$1:$A$8=$A31)*(Fairness!$B$1:$B$8=$B31),0),MATCH(D$30,Fairness!$A$1:$J$1,0))</f>
        <v>849</v>
      </c>
      <c r="F31" s="2" t="s">
        <v>4</v>
      </c>
      <c r="G31" s="9">
        <f>INDEX(Fairness!$A$1:$J$8,MATCH($F31,Fairness!$A$1:$A$8,0),MATCH(G$30,Fairness!$A$1:$J$1,0))</f>
        <v>0.31036479444122761</v>
      </c>
      <c r="H31" s="9">
        <f t="array" ref="H31">INDEX(Fairness!$A$1:$J$8,MATCH(1,(Fairness!$A$1:$A$8=$F31)*(Fairness!$B$1:$B$8=H$29),0),MATCH(H$30,Fairness!$A$1:$J$1,0))</f>
        <v>0.7128463476070529</v>
      </c>
      <c r="I31" s="9">
        <f t="array" ref="I31">INDEX(Fairness!$A$1:$J$8,MATCH(1,(Fairness!$A$1:$A$8=$F31)*(Fairness!$B$1:$B$8=I$29),0),MATCH(I$30,Fairness!$A$1:$J$1,0))</f>
        <v>0.16231343283582089</v>
      </c>
    </row>
    <row r="32" spans="1:27" x14ac:dyDescent="0.3">
      <c r="A32" t="s">
        <v>4</v>
      </c>
      <c r="B32" t="s">
        <v>25</v>
      </c>
      <c r="C32" s="6">
        <f t="array" ref="C32">INDEX(Fairness!$A$1:$J$8,MATCH(1,(Fairness!$A$1:$A$8=$A32)*(Fairness!$B$1:$B$8=$B32),0),MATCH(C$30,Fairness!$A$1:$J$1,0))</f>
        <v>87</v>
      </c>
      <c r="D32" s="5">
        <f t="array" ref="D32">INDEX(Fairness!$A$1:$J$8,MATCH(1,(Fairness!$A$1:$A$8=$A32)*(Fairness!$B$1:$B$8=$B32),0),MATCH(D$30,Fairness!$A$1:$J$1,0))</f>
        <v>342</v>
      </c>
      <c r="F32" s="2" t="s">
        <v>5</v>
      </c>
      <c r="G32" s="9">
        <f>INDEX(Fairness!$A$1:$J$8,MATCH($F32,Fairness!$A$1:$A$8,0),MATCH(G$30,Fairness!$A$1:$J$1,0))</f>
        <v>0.26148705096073521</v>
      </c>
      <c r="H32" s="9">
        <f t="array" ref="H32">INDEX(Fairness!$A$1:$J$8,MATCH(1,(Fairness!$A$1:$A$8=$F32)*(Fairness!$B$1:$B$8=H$29),0),MATCH(H$30,Fairness!$A$1:$J$1,0))</f>
        <v>0.14366515837104071</v>
      </c>
      <c r="I32" s="9">
        <f t="array" ref="I32">INDEX(Fairness!$A$1:$J$8,MATCH(1,(Fairness!$A$1:$A$8=$F32)*(Fairness!$B$1:$B$8=I$29),0),MATCH(I$30,Fairness!$A$1:$J$1,0))</f>
        <v>0.67731629392971249</v>
      </c>
    </row>
    <row r="33" spans="1:29" x14ac:dyDescent="0.3">
      <c r="C33" s="4"/>
      <c r="D33" s="4"/>
      <c r="F33" s="2" t="s">
        <v>6</v>
      </c>
      <c r="G33" s="9">
        <f>INDEX(Fairness!$A$1:$J$8,MATCH($F33,Fairness!$A$1:$A$8,0),MATCH(G$30,Fairness!$A$1:$J$1,0))</f>
        <v>0.22368421052631579</v>
      </c>
      <c r="H33" s="9">
        <f t="array" ref="H33">INDEX(Fairness!$A$1:$J$8,MATCH(1,(Fairness!$A$1:$A$8=$F33)*(Fairness!$B$1:$B$8=H$29),0),MATCH(H$30,Fairness!$A$1:$J$1,0))</f>
        <v>0.1864406779661017</v>
      </c>
      <c r="I33" s="9">
        <f t="array" ref="I33">INDEX(Fairness!$A$1:$J$8,MATCH(1,(Fairness!$A$1:$A$8=$F33)*(Fairness!$B$1:$B$8=I$29),0),MATCH(I$30,Fairness!$A$1:$J$1,0))</f>
        <v>0.52941176470588236</v>
      </c>
    </row>
    <row r="34" spans="1:29" x14ac:dyDescent="0.3">
      <c r="A34" t="s">
        <v>5</v>
      </c>
      <c r="B34" t="s">
        <v>24</v>
      </c>
      <c r="C34" s="5">
        <f t="array" ref="C34">INDEX(Fairness!$A$1:$J$8,MATCH(1,(Fairness!$A$1:$A$8=$A34)*(Fairness!$B$1:$B$8=$B34),0),MATCH(C$30,Fairness!$A$1:$J$1,0))</f>
        <v>101</v>
      </c>
      <c r="D34" s="6">
        <f t="array" ref="D34">INDEX(Fairness!$A$1:$J$8,MATCH(1,(Fairness!$A$1:$A$8=$A34)*(Fairness!$B$1:$B$8=$B34),0),MATCH(D$30,Fairness!$A$1:$J$1,0))</f>
        <v>127</v>
      </c>
    </row>
    <row r="35" spans="1:29" x14ac:dyDescent="0.3">
      <c r="A35" t="s">
        <v>5</v>
      </c>
      <c r="B35" t="s">
        <v>25</v>
      </c>
      <c r="C35" s="6">
        <f t="array" ref="C35">INDEX(Fairness!$A$1:$J$8,MATCH(1,(Fairness!$A$1:$A$8=$A35)*(Fairness!$B$1:$B$8=$B35),0),MATCH(C$30,Fairness!$A$1:$J$1,0))</f>
        <v>212</v>
      </c>
      <c r="D35" s="5">
        <f t="array" ref="D35">INDEX(Fairness!$A$1:$J$8,MATCH(1,(Fairness!$A$1:$A$8=$A35)*(Fairness!$B$1:$B$8=$B35),0),MATCH(D$30,Fairness!$A$1:$J$1,0))</f>
        <v>757</v>
      </c>
    </row>
    <row r="36" spans="1:29" x14ac:dyDescent="0.3">
      <c r="C36" s="4"/>
      <c r="D36" s="4"/>
    </row>
    <row r="37" spans="1:29" x14ac:dyDescent="0.3">
      <c r="A37" t="s">
        <v>6</v>
      </c>
      <c r="B37" t="s">
        <v>24</v>
      </c>
      <c r="C37" s="5">
        <f t="array" ref="C37">INDEX(Fairness!$A$1:$J$8,MATCH(1,(Fairness!$A$1:$A$8=$A37)*(Fairness!$B$1:$B$8=$B37),0),MATCH(C$30,Fairness!$A$1:$J$1,0))</f>
        <v>8</v>
      </c>
      <c r="D37" s="6">
        <f t="array" ref="D37">INDEX(Fairness!$A$1:$J$8,MATCH(1,(Fairness!$A$1:$A$8=$A37)*(Fairness!$B$1:$B$8=$B37),0),MATCH(D$30,Fairness!$A$1:$J$1,0))</f>
        <v>11</v>
      </c>
    </row>
    <row r="38" spans="1:29" x14ac:dyDescent="0.3">
      <c r="A38" t="s">
        <v>6</v>
      </c>
      <c r="B38" t="s">
        <v>25</v>
      </c>
      <c r="C38" s="6">
        <f t="array" ref="C38">INDEX(Fairness!$A$1:$J$8,MATCH(1,(Fairness!$A$1:$A$8=$A38)*(Fairness!$B$1:$B$8=$B38),0),MATCH(C$30,Fairness!$A$1:$J$1,0))</f>
        <v>9</v>
      </c>
      <c r="D38" s="5">
        <f t="array" ref="D38">INDEX(Fairness!$A$1:$J$8,MATCH(1,(Fairness!$A$1:$A$8=$A38)*(Fairness!$B$1:$B$8=$B38),0),MATCH(D$30,Fairness!$A$1:$J$1,0))</f>
        <v>48</v>
      </c>
    </row>
    <row r="41" spans="1:29" x14ac:dyDescent="0.3">
      <c r="A41" s="2" t="s">
        <v>44</v>
      </c>
    </row>
    <row r="42" spans="1:29" x14ac:dyDescent="0.3">
      <c r="A42" s="3" t="s">
        <v>3</v>
      </c>
      <c r="B42" s="1" t="s">
        <v>23</v>
      </c>
      <c r="C42" s="1"/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 t="s">
        <v>7</v>
      </c>
      <c r="P42" s="3" t="s">
        <v>3</v>
      </c>
      <c r="Q42" s="1" t="s">
        <v>23</v>
      </c>
      <c r="R42" s="1"/>
      <c r="S42" s="1">
        <v>1</v>
      </c>
      <c r="T42" s="1">
        <v>2</v>
      </c>
      <c r="U42" s="1">
        <v>3</v>
      </c>
      <c r="V42" s="1">
        <v>4</v>
      </c>
      <c r="W42" s="1">
        <v>5</v>
      </c>
      <c r="X42" s="1">
        <v>6</v>
      </c>
      <c r="Y42" s="1">
        <v>7</v>
      </c>
      <c r="Z42" s="1">
        <v>8</v>
      </c>
      <c r="AA42" s="1">
        <v>9</v>
      </c>
      <c r="AB42" s="1">
        <v>10</v>
      </c>
      <c r="AC42" s="1" t="s">
        <v>7</v>
      </c>
    </row>
    <row r="43" spans="1:29" x14ac:dyDescent="0.3">
      <c r="A43" s="2" t="s">
        <v>16</v>
      </c>
      <c r="B43" t="s">
        <v>24</v>
      </c>
      <c r="C43" t="s">
        <v>4</v>
      </c>
      <c r="D43" s="4" cm="1">
        <f t="array" ref="D43">INDEX(Bail_Risk_alt_Race!$A$1:$N$20,MATCH(1,(Bail_Risk_alt_Race!$A$1:$A$20=$A43)*(Bail_Risk_alt_Race!$B$1:$B$20=$B43)*(Bail_Risk_alt_Race!$C$1:$C$20=$C43),0),MATCH(D$42,Bail_Risk_alt_Race!$A$1:$N$1,0))</f>
        <v>0</v>
      </c>
      <c r="E43" s="4" cm="1">
        <f t="array" ref="E43">INDEX(Bail_Risk_alt_Race!$A$1:$N$20,MATCH(1,(Bail_Risk_alt_Race!$A$1:$A$20=$A43)*(Bail_Risk_alt_Race!$B$1:$B$20=$B43)*(Bail_Risk_alt_Race!$C$1:$C$20=$C43),0),MATCH(E$42,Bail_Risk_alt_Race!$A$1:$N$1,0))</f>
        <v>0</v>
      </c>
      <c r="F43" s="4" cm="1">
        <f t="array" ref="F43">INDEX(Bail_Risk_alt_Race!$A$1:$N$20,MATCH(1,(Bail_Risk_alt_Race!$A$1:$A$20=$A43)*(Bail_Risk_alt_Race!$B$1:$B$20=$B43)*(Bail_Risk_alt_Race!$C$1:$C$20=$C43),0),MATCH(F$42,Bail_Risk_alt_Race!$A$1:$N$1,0))</f>
        <v>0</v>
      </c>
      <c r="G43" s="4" cm="1">
        <f t="array" ref="G43">INDEX(Bail_Risk_alt_Race!$A$1:$N$20,MATCH(1,(Bail_Risk_alt_Race!$A$1:$A$20=$A43)*(Bail_Risk_alt_Race!$B$1:$B$20=$B43)*(Bail_Risk_alt_Race!$C$1:$C$20=$C43),0),MATCH(G$42,Bail_Risk_alt_Race!$A$1:$N$1,0))</f>
        <v>0</v>
      </c>
      <c r="H43" s="4" cm="1">
        <f t="array" ref="H43">INDEX(Bail_Risk_alt_Race!$A$1:$N$20,MATCH(1,(Bail_Risk_alt_Race!$A$1:$A$20=$A43)*(Bail_Risk_alt_Race!$B$1:$B$20=$B43)*(Bail_Risk_alt_Race!$C$1:$C$20=$C43),0),MATCH(H$42,Bail_Risk_alt_Race!$A$1:$N$1,0))</f>
        <v>152</v>
      </c>
      <c r="I43" s="4" cm="1">
        <f t="array" ref="I43">INDEX(Bail_Risk_alt_Race!$A$1:$N$20,MATCH(1,(Bail_Risk_alt_Race!$A$1:$A$20=$A43)*(Bail_Risk_alt_Race!$B$1:$B$20=$B43)*(Bail_Risk_alt_Race!$C$1:$C$20=$C43),0),MATCH(I$42,Bail_Risk_alt_Race!$A$1:$N$1,0))</f>
        <v>181</v>
      </c>
      <c r="J43" s="4" cm="1">
        <f t="array" ref="J43">INDEX(Bail_Risk_alt_Race!$A$1:$N$20,MATCH(1,(Bail_Risk_alt_Race!$A$1:$A$20=$A43)*(Bail_Risk_alt_Race!$B$1:$B$20=$B43)*(Bail_Risk_alt_Race!$C$1:$C$20=$C43),0),MATCH(J$42,Bail_Risk_alt_Race!$A$1:$N$1,0))</f>
        <v>133</v>
      </c>
      <c r="K43" s="4" cm="1">
        <f t="array" ref="K43">INDEX(Bail_Risk_alt_Race!$A$1:$N$20,MATCH(1,(Bail_Risk_alt_Race!$A$1:$A$20=$A43)*(Bail_Risk_alt_Race!$B$1:$B$20=$B43)*(Bail_Risk_alt_Race!$C$1:$C$20=$C43),0),MATCH(K$42,Bail_Risk_alt_Race!$A$1:$N$1,0))</f>
        <v>110</v>
      </c>
      <c r="L43" s="4" cm="1">
        <f t="array" ref="L43">INDEX(Bail_Risk_alt_Race!$A$1:$N$20,MATCH(1,(Bail_Risk_alt_Race!$A$1:$A$20=$A43)*(Bail_Risk_alt_Race!$B$1:$B$20=$B43)*(Bail_Risk_alt_Race!$C$1:$C$20=$C43),0),MATCH(L$42,Bail_Risk_alt_Race!$A$1:$N$1,0))</f>
        <v>57</v>
      </c>
      <c r="M43" s="4" cm="1">
        <f t="array" ref="M43">INDEX(Bail_Risk_alt_Race!$A$1:$N$20,MATCH(1,(Bail_Risk_alt_Race!$A$1:$A$20=$A43)*(Bail_Risk_alt_Race!$B$1:$B$20=$B43)*(Bail_Risk_alt_Race!$C$1:$C$20=$C43),0),MATCH(M$42,Bail_Risk_alt_Race!$A$1:$N$1,0))</f>
        <v>32</v>
      </c>
      <c r="N43" s="4" cm="1">
        <f t="array" ref="N43">INDEX(Bail_Risk_alt_Race!$A$1:$N$20,MATCH(1,(Bail_Risk_alt_Race!$A$1:$A$20=$A43)*(Bail_Risk_alt_Race!$B$1:$B$20=$B43)*(Bail_Risk_alt_Race!$C$1:$C$20=$C43),0),MATCH(N$42,Bail_Risk_alt_Race!$A$1:$N$1,0))</f>
        <v>665</v>
      </c>
      <c r="P43" s="2" t="s">
        <v>16</v>
      </c>
      <c r="Q43" t="s">
        <v>24</v>
      </c>
      <c r="R43" t="s">
        <v>8</v>
      </c>
      <c r="S43" s="4" cm="1">
        <f t="array" ref="S43">INDEX(Bail_Risk_alt_Gender!$A$1:$N$14,MATCH(1,(Bail_Risk_alt_Gender!$A$1:$A$14=$P43)*(Bail_Risk_alt_Gender!$B$1:$B$14=$Q43)*(Bail_Risk_alt_Gender!$C$1:$C$14=$R43),0),MATCH(S$42,Bail_Risk_alt_Gender!$A$1:$N$1,0))</f>
        <v>0</v>
      </c>
      <c r="T43" s="4" cm="1">
        <f t="array" ref="T43">INDEX(Bail_Risk_alt_Gender!$A$1:$N$14,MATCH(1,(Bail_Risk_alt_Gender!$A$1:$A$14=$P43)*(Bail_Risk_alt_Gender!$B$1:$B$14=$Q43)*(Bail_Risk_alt_Gender!$C$1:$C$14=$R43),0),MATCH(T$42,Bail_Risk_alt_Gender!$A$1:$N$1,0))</f>
        <v>0</v>
      </c>
      <c r="U43" s="4" cm="1">
        <f t="array" ref="U43">INDEX(Bail_Risk_alt_Gender!$A$1:$N$14,MATCH(1,(Bail_Risk_alt_Gender!$A$1:$A$14=$P43)*(Bail_Risk_alt_Gender!$B$1:$B$14=$Q43)*(Bail_Risk_alt_Gender!$C$1:$C$14=$R43),0),MATCH(U$42,Bail_Risk_alt_Gender!$A$1:$N$1,0))</f>
        <v>0</v>
      </c>
      <c r="V43" s="4" cm="1">
        <f t="array" ref="V43">INDEX(Bail_Risk_alt_Gender!$A$1:$N$14,MATCH(1,(Bail_Risk_alt_Gender!$A$1:$A$14=$P43)*(Bail_Risk_alt_Gender!$B$1:$B$14=$Q43)*(Bail_Risk_alt_Gender!$C$1:$C$14=$R43),0),MATCH(V$42,Bail_Risk_alt_Gender!$A$1:$N$1,0))</f>
        <v>0</v>
      </c>
      <c r="W43" s="4" cm="1">
        <f t="array" ref="W43">INDEX(Bail_Risk_alt_Gender!$A$1:$N$14,MATCH(1,(Bail_Risk_alt_Gender!$A$1:$A$14=$P43)*(Bail_Risk_alt_Gender!$B$1:$B$14=$Q43)*(Bail_Risk_alt_Gender!$C$1:$C$14=$R43),0),MATCH(W$42,Bail_Risk_alt_Gender!$A$1:$N$1,0))</f>
        <v>69</v>
      </c>
      <c r="X43" s="4" cm="1">
        <f t="array" ref="X43">INDEX(Bail_Risk_alt_Gender!$A$1:$N$14,MATCH(1,(Bail_Risk_alt_Gender!$A$1:$A$14=$P43)*(Bail_Risk_alt_Gender!$B$1:$B$14=$Q43)*(Bail_Risk_alt_Gender!$C$1:$C$14=$R43),0),MATCH(X$42,Bail_Risk_alt_Gender!$A$1:$N$1,0))</f>
        <v>89</v>
      </c>
      <c r="Y43" s="4" cm="1">
        <f t="array" ref="Y43">INDEX(Bail_Risk_alt_Gender!$A$1:$N$14,MATCH(1,(Bail_Risk_alt_Gender!$A$1:$A$14=$P43)*(Bail_Risk_alt_Gender!$B$1:$B$14=$Q43)*(Bail_Risk_alt_Gender!$C$1:$C$14=$R43),0),MATCH(Y$42,Bail_Risk_alt_Gender!$A$1:$N$1,0))</f>
        <v>73</v>
      </c>
      <c r="Z43" s="4" cm="1">
        <f t="array" ref="Z43">INDEX(Bail_Risk_alt_Gender!$A$1:$N$14,MATCH(1,(Bail_Risk_alt_Gender!$A$1:$A$14=$P43)*(Bail_Risk_alt_Gender!$B$1:$B$14=$Q43)*(Bail_Risk_alt_Gender!$C$1:$C$14=$R43),0),MATCH(Z$42,Bail_Risk_alt_Gender!$A$1:$N$1,0))</f>
        <v>54</v>
      </c>
      <c r="AA43" s="4" cm="1">
        <f t="array" ref="AA43">INDEX(Bail_Risk_alt_Gender!$A$1:$N$14,MATCH(1,(Bail_Risk_alt_Gender!$A$1:$A$14=$P43)*(Bail_Risk_alt_Gender!$B$1:$B$14=$Q43)*(Bail_Risk_alt_Gender!$C$1:$C$14=$R43),0),MATCH(AA$42,Bail_Risk_alt_Gender!$A$1:$N$1,0))</f>
        <v>36</v>
      </c>
      <c r="AB43" s="4" cm="1">
        <f t="array" ref="AB43">INDEX(Bail_Risk_alt_Gender!$A$1:$N$14,MATCH(1,(Bail_Risk_alt_Gender!$A$1:$A$14=$P43)*(Bail_Risk_alt_Gender!$B$1:$B$14=$Q43)*(Bail_Risk_alt_Gender!$C$1:$C$14=$R43),0),MATCH(AB$42,Bail_Risk_alt_Gender!$A$1:$N$1,0))</f>
        <v>21</v>
      </c>
      <c r="AC43" s="4" cm="1">
        <f t="array" ref="AC43">INDEX(Bail_Risk_alt_Gender!$A$1:$N$14,MATCH(1,(Bail_Risk_alt_Gender!$A$1:$A$14=$P43)*(Bail_Risk_alt_Gender!$B$1:$B$14=$Q43)*(Bail_Risk_alt_Gender!$C$1:$C$14=$R43),0),MATCH(AC$42,Bail_Risk_alt_Gender!$A$1:$N$1,0))</f>
        <v>342</v>
      </c>
    </row>
    <row r="44" spans="1:29" x14ac:dyDescent="0.3">
      <c r="A44" s="2" t="s">
        <v>16</v>
      </c>
      <c r="B44" t="s">
        <v>24</v>
      </c>
      <c r="C44" t="s">
        <v>5</v>
      </c>
      <c r="D44" s="4" cm="1">
        <f t="array" ref="D44">INDEX(Bail_Risk_alt_Race!$A$1:$N$20,MATCH(1,(Bail_Risk_alt_Race!$A$1:$A$20=$A44)*(Bail_Risk_alt_Race!$B$1:$B$20=$B44)*(Bail_Risk_alt_Race!$C$1:$C$20=$C44),0),MATCH(D$42,Bail_Risk_alt_Race!$A$1:$N$1,0))</f>
        <v>0</v>
      </c>
      <c r="E44" s="4" cm="1">
        <f t="array" ref="E44">INDEX(Bail_Risk_alt_Race!$A$1:$N$20,MATCH(1,(Bail_Risk_alt_Race!$A$1:$A$20=$A44)*(Bail_Risk_alt_Race!$B$1:$B$20=$B44)*(Bail_Risk_alt_Race!$C$1:$C$20=$C44),0),MATCH(E$42,Bail_Risk_alt_Race!$A$1:$N$1,0))</f>
        <v>0</v>
      </c>
      <c r="F44" s="4" cm="1">
        <f t="array" ref="F44">INDEX(Bail_Risk_alt_Race!$A$1:$N$20,MATCH(1,(Bail_Risk_alt_Race!$A$1:$A$20=$A44)*(Bail_Risk_alt_Race!$B$1:$B$20=$B44)*(Bail_Risk_alt_Race!$C$1:$C$20=$C44),0),MATCH(F$42,Bail_Risk_alt_Race!$A$1:$N$1,0))</f>
        <v>0</v>
      </c>
      <c r="G44" s="4" cm="1">
        <f t="array" ref="G44">INDEX(Bail_Risk_alt_Race!$A$1:$N$20,MATCH(1,(Bail_Risk_alt_Race!$A$1:$A$20=$A44)*(Bail_Risk_alt_Race!$B$1:$B$20=$B44)*(Bail_Risk_alt_Race!$C$1:$C$20=$C44),0),MATCH(G$42,Bail_Risk_alt_Race!$A$1:$N$1,0))</f>
        <v>0</v>
      </c>
      <c r="H44" s="4" cm="1">
        <f t="array" ref="H44">INDEX(Bail_Risk_alt_Race!$A$1:$N$20,MATCH(1,(Bail_Risk_alt_Race!$A$1:$A$20=$A44)*(Bail_Risk_alt_Race!$B$1:$B$20=$B44)*(Bail_Risk_alt_Race!$C$1:$C$20=$C44),0),MATCH(H$42,Bail_Risk_alt_Race!$A$1:$N$1,0))</f>
        <v>0</v>
      </c>
      <c r="I44" s="4" cm="1">
        <f t="array" ref="I44">INDEX(Bail_Risk_alt_Race!$A$1:$N$20,MATCH(1,(Bail_Risk_alt_Race!$A$1:$A$20=$A44)*(Bail_Risk_alt_Race!$B$1:$B$20=$B44)*(Bail_Risk_alt_Race!$C$1:$C$20=$C44),0),MATCH(I$42,Bail_Risk_alt_Race!$A$1:$N$1,0))</f>
        <v>0</v>
      </c>
      <c r="J44" s="4" cm="1">
        <f t="array" ref="J44">INDEX(Bail_Risk_alt_Race!$A$1:$N$20,MATCH(1,(Bail_Risk_alt_Race!$A$1:$A$20=$A44)*(Bail_Risk_alt_Race!$B$1:$B$20=$B44)*(Bail_Risk_alt_Race!$C$1:$C$20=$C44),0),MATCH(J$42,Bail_Risk_alt_Race!$A$1:$N$1,0))</f>
        <v>12</v>
      </c>
      <c r="K44" s="4" cm="1">
        <f t="array" ref="K44">INDEX(Bail_Risk_alt_Race!$A$1:$N$20,MATCH(1,(Bail_Risk_alt_Race!$A$1:$A$20=$A44)*(Bail_Risk_alt_Race!$B$1:$B$20=$B44)*(Bail_Risk_alt_Race!$C$1:$C$20=$C44),0),MATCH(K$42,Bail_Risk_alt_Race!$A$1:$N$1,0))</f>
        <v>6</v>
      </c>
      <c r="L44" s="4" cm="1">
        <f t="array" ref="L44">INDEX(Bail_Risk_alt_Race!$A$1:$N$20,MATCH(1,(Bail_Risk_alt_Race!$A$1:$A$20=$A44)*(Bail_Risk_alt_Race!$B$1:$B$20=$B44)*(Bail_Risk_alt_Race!$C$1:$C$20=$C44),0),MATCH(L$42,Bail_Risk_alt_Race!$A$1:$N$1,0))</f>
        <v>3</v>
      </c>
      <c r="M44" s="4" cm="1">
        <f t="array" ref="M44">INDEX(Bail_Risk_alt_Race!$A$1:$N$20,MATCH(1,(Bail_Risk_alt_Race!$A$1:$A$20=$A44)*(Bail_Risk_alt_Race!$B$1:$B$20=$B44)*(Bail_Risk_alt_Race!$C$1:$C$20=$C44),0),MATCH(M$42,Bail_Risk_alt_Race!$A$1:$N$1,0))</f>
        <v>0</v>
      </c>
      <c r="N44" s="4" cm="1">
        <f t="array" ref="N44">INDEX(Bail_Risk_alt_Race!$A$1:$N$20,MATCH(1,(Bail_Risk_alt_Race!$A$1:$A$20=$A44)*(Bail_Risk_alt_Race!$B$1:$B$20=$B44)*(Bail_Risk_alt_Race!$C$1:$C$20=$C44),0),MATCH(N$42,Bail_Risk_alt_Race!$A$1:$N$1,0))</f>
        <v>21</v>
      </c>
      <c r="P44" s="2" t="s">
        <v>16</v>
      </c>
      <c r="Q44" t="s">
        <v>24</v>
      </c>
      <c r="R44" t="s">
        <v>9</v>
      </c>
      <c r="S44" s="4" cm="1">
        <f t="array" ref="S44">INDEX(Bail_Risk_alt_Gender!$A$1:$N$14,MATCH(1,(Bail_Risk_alt_Gender!$A$1:$A$14=$P44)*(Bail_Risk_alt_Gender!$B$1:$B$14=$Q44)*(Bail_Risk_alt_Gender!$C$1:$C$14=$R44),0),MATCH(S$42,Bail_Risk_alt_Gender!$A$1:$N$1,0))</f>
        <v>0</v>
      </c>
      <c r="T44" s="4" cm="1">
        <f t="array" ref="T44">INDEX(Bail_Risk_alt_Gender!$A$1:$N$14,MATCH(1,(Bail_Risk_alt_Gender!$A$1:$A$14=$P44)*(Bail_Risk_alt_Gender!$B$1:$B$14=$Q44)*(Bail_Risk_alt_Gender!$C$1:$C$14=$R44),0),MATCH(T$42,Bail_Risk_alt_Gender!$A$1:$N$1,0))</f>
        <v>0</v>
      </c>
      <c r="U44" s="4" cm="1">
        <f t="array" ref="U44">INDEX(Bail_Risk_alt_Gender!$A$1:$N$14,MATCH(1,(Bail_Risk_alt_Gender!$A$1:$A$14=$P44)*(Bail_Risk_alt_Gender!$B$1:$B$14=$Q44)*(Bail_Risk_alt_Gender!$C$1:$C$14=$R44),0),MATCH(U$42,Bail_Risk_alt_Gender!$A$1:$N$1,0))</f>
        <v>0</v>
      </c>
      <c r="V44" s="4" cm="1">
        <f t="array" ref="V44">INDEX(Bail_Risk_alt_Gender!$A$1:$N$14,MATCH(1,(Bail_Risk_alt_Gender!$A$1:$A$14=$P44)*(Bail_Risk_alt_Gender!$B$1:$B$14=$Q44)*(Bail_Risk_alt_Gender!$C$1:$C$14=$R44),0),MATCH(V$42,Bail_Risk_alt_Gender!$A$1:$N$1,0))</f>
        <v>0</v>
      </c>
      <c r="W44" s="4" cm="1">
        <f t="array" ref="W44">INDEX(Bail_Risk_alt_Gender!$A$1:$N$14,MATCH(1,(Bail_Risk_alt_Gender!$A$1:$A$14=$P44)*(Bail_Risk_alt_Gender!$B$1:$B$14=$Q44)*(Bail_Risk_alt_Gender!$C$1:$C$14=$R44),0),MATCH(W$42,Bail_Risk_alt_Gender!$A$1:$N$1,0))</f>
        <v>83</v>
      </c>
      <c r="X44" s="4" cm="1">
        <f t="array" ref="X44">INDEX(Bail_Risk_alt_Gender!$A$1:$N$14,MATCH(1,(Bail_Risk_alt_Gender!$A$1:$A$14=$P44)*(Bail_Risk_alt_Gender!$B$1:$B$14=$Q44)*(Bail_Risk_alt_Gender!$C$1:$C$14=$R44),0),MATCH(X$42,Bail_Risk_alt_Gender!$A$1:$N$1,0))</f>
        <v>92</v>
      </c>
      <c r="Y44" s="4" cm="1">
        <f t="array" ref="Y44">INDEX(Bail_Risk_alt_Gender!$A$1:$N$14,MATCH(1,(Bail_Risk_alt_Gender!$A$1:$A$14=$P44)*(Bail_Risk_alt_Gender!$B$1:$B$14=$Q44)*(Bail_Risk_alt_Gender!$C$1:$C$14=$R44),0),MATCH(Y$42,Bail_Risk_alt_Gender!$A$1:$N$1,0))</f>
        <v>73</v>
      </c>
      <c r="Z44" s="4" cm="1">
        <f t="array" ref="Z44">INDEX(Bail_Risk_alt_Gender!$A$1:$N$14,MATCH(1,(Bail_Risk_alt_Gender!$A$1:$A$14=$P44)*(Bail_Risk_alt_Gender!$B$1:$B$14=$Q44)*(Bail_Risk_alt_Gender!$C$1:$C$14=$R44),0),MATCH(Z$42,Bail_Risk_alt_Gender!$A$1:$N$1,0))</f>
        <v>65</v>
      </c>
      <c r="AA44" s="4" cm="1">
        <f t="array" ref="AA44">INDEX(Bail_Risk_alt_Gender!$A$1:$N$14,MATCH(1,(Bail_Risk_alt_Gender!$A$1:$A$14=$P44)*(Bail_Risk_alt_Gender!$B$1:$B$14=$Q44)*(Bail_Risk_alt_Gender!$C$1:$C$14=$R44),0),MATCH(AA$42,Bail_Risk_alt_Gender!$A$1:$N$1,0))</f>
        <v>24</v>
      </c>
      <c r="AB44" s="4" cm="1">
        <f t="array" ref="AB44">INDEX(Bail_Risk_alt_Gender!$A$1:$N$14,MATCH(1,(Bail_Risk_alt_Gender!$A$1:$A$14=$P44)*(Bail_Risk_alt_Gender!$B$1:$B$14=$Q44)*(Bail_Risk_alt_Gender!$C$1:$C$14=$R44),0),MATCH(AB$42,Bail_Risk_alt_Gender!$A$1:$N$1,0))</f>
        <v>11</v>
      </c>
      <c r="AC44" s="4" cm="1">
        <f t="array" ref="AC44">INDEX(Bail_Risk_alt_Gender!$A$1:$N$14,MATCH(1,(Bail_Risk_alt_Gender!$A$1:$A$14=$P44)*(Bail_Risk_alt_Gender!$B$1:$B$14=$Q44)*(Bail_Risk_alt_Gender!$C$1:$C$14=$R44),0),MATCH(AC$42,Bail_Risk_alt_Gender!$A$1:$N$1,0))</f>
        <v>348</v>
      </c>
    </row>
    <row r="45" spans="1:29" x14ac:dyDescent="0.3">
      <c r="A45" s="2" t="s">
        <v>16</v>
      </c>
      <c r="B45" t="s">
        <v>24</v>
      </c>
      <c r="C45" t="s">
        <v>6</v>
      </c>
      <c r="D45" s="4" cm="1">
        <f t="array" ref="D45">INDEX(Bail_Risk_alt_Race!$A$1:$N$20,MATCH(1,(Bail_Risk_alt_Race!$A$1:$A$20=$A45)*(Bail_Risk_alt_Race!$B$1:$B$20=$B45)*(Bail_Risk_alt_Race!$C$1:$C$20=$C45),0),MATCH(D$42,Bail_Risk_alt_Race!$A$1:$N$1,0))</f>
        <v>0</v>
      </c>
      <c r="E45" s="4" cm="1">
        <f t="array" ref="E45">INDEX(Bail_Risk_alt_Race!$A$1:$N$20,MATCH(1,(Bail_Risk_alt_Race!$A$1:$A$20=$A45)*(Bail_Risk_alt_Race!$B$1:$B$20=$B45)*(Bail_Risk_alt_Race!$C$1:$C$20=$C45),0),MATCH(E$42,Bail_Risk_alt_Race!$A$1:$N$1,0))</f>
        <v>0</v>
      </c>
      <c r="F45" s="4" cm="1">
        <f t="array" ref="F45">INDEX(Bail_Risk_alt_Race!$A$1:$N$20,MATCH(1,(Bail_Risk_alt_Race!$A$1:$A$20=$A45)*(Bail_Risk_alt_Race!$B$1:$B$20=$B45)*(Bail_Risk_alt_Race!$C$1:$C$20=$C45),0),MATCH(F$42,Bail_Risk_alt_Race!$A$1:$N$1,0))</f>
        <v>0</v>
      </c>
      <c r="G45" s="4" cm="1">
        <f t="array" ref="G45">INDEX(Bail_Risk_alt_Race!$A$1:$N$20,MATCH(1,(Bail_Risk_alt_Race!$A$1:$A$20=$A45)*(Bail_Risk_alt_Race!$B$1:$B$20=$B45)*(Bail_Risk_alt_Race!$C$1:$C$20=$C45),0),MATCH(G$42,Bail_Risk_alt_Race!$A$1:$N$1,0))</f>
        <v>0</v>
      </c>
      <c r="H45" s="4" cm="1">
        <f t="array" ref="H45">INDEX(Bail_Risk_alt_Race!$A$1:$N$20,MATCH(1,(Bail_Risk_alt_Race!$A$1:$A$20=$A45)*(Bail_Risk_alt_Race!$B$1:$B$20=$B45)*(Bail_Risk_alt_Race!$C$1:$C$20=$C45),0),MATCH(H$42,Bail_Risk_alt_Race!$A$1:$N$1,0))</f>
        <v>0</v>
      </c>
      <c r="I45" s="4" cm="1">
        <f t="array" ref="I45">INDEX(Bail_Risk_alt_Race!$A$1:$N$20,MATCH(1,(Bail_Risk_alt_Race!$A$1:$A$20=$A45)*(Bail_Risk_alt_Race!$B$1:$B$20=$B45)*(Bail_Risk_alt_Race!$C$1:$C$20=$C45),0),MATCH(I$42,Bail_Risk_alt_Race!$A$1:$N$1,0))</f>
        <v>0</v>
      </c>
      <c r="J45" s="4" cm="1">
        <f t="array" ref="J45">INDEX(Bail_Risk_alt_Race!$A$1:$N$20,MATCH(1,(Bail_Risk_alt_Race!$A$1:$A$20=$A45)*(Bail_Risk_alt_Race!$B$1:$B$20=$B45)*(Bail_Risk_alt_Race!$C$1:$C$20=$C45),0),MATCH(J$42,Bail_Risk_alt_Race!$A$1:$N$1,0))</f>
        <v>1</v>
      </c>
      <c r="K45" s="4" cm="1">
        <f t="array" ref="K45">INDEX(Bail_Risk_alt_Race!$A$1:$N$20,MATCH(1,(Bail_Risk_alt_Race!$A$1:$A$20=$A45)*(Bail_Risk_alt_Race!$B$1:$B$20=$B45)*(Bail_Risk_alt_Race!$C$1:$C$20=$C45),0),MATCH(K$42,Bail_Risk_alt_Race!$A$1:$N$1,0))</f>
        <v>3</v>
      </c>
      <c r="L45" s="4" cm="1">
        <f t="array" ref="L45">INDEX(Bail_Risk_alt_Race!$A$1:$N$20,MATCH(1,(Bail_Risk_alt_Race!$A$1:$A$20=$A45)*(Bail_Risk_alt_Race!$B$1:$B$20=$B45)*(Bail_Risk_alt_Race!$C$1:$C$20=$C45),0),MATCH(L$42,Bail_Risk_alt_Race!$A$1:$N$1,0))</f>
        <v>0</v>
      </c>
      <c r="M45" s="4" cm="1">
        <f t="array" ref="M45">INDEX(Bail_Risk_alt_Race!$A$1:$N$20,MATCH(1,(Bail_Risk_alt_Race!$A$1:$A$20=$A45)*(Bail_Risk_alt_Race!$B$1:$B$20=$B45)*(Bail_Risk_alt_Race!$C$1:$C$20=$C45),0),MATCH(M$42,Bail_Risk_alt_Race!$A$1:$N$1,0))</f>
        <v>0</v>
      </c>
      <c r="N45" s="4" cm="1">
        <f t="array" ref="N45">INDEX(Bail_Risk_alt_Race!$A$1:$N$20,MATCH(1,(Bail_Risk_alt_Race!$A$1:$A$20=$A45)*(Bail_Risk_alt_Race!$B$1:$B$20=$B45)*(Bail_Risk_alt_Race!$C$1:$C$20=$C45),0),MATCH(N$42,Bail_Risk_alt_Race!$A$1:$N$1,0))</f>
        <v>4</v>
      </c>
    </row>
    <row r="46" spans="1:29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 s="2" t="s">
        <v>16</v>
      </c>
      <c r="Q46" t="s">
        <v>25</v>
      </c>
      <c r="R46" t="s">
        <v>8</v>
      </c>
      <c r="S46" s="4" cm="1">
        <f t="array" ref="S46">INDEX(Bail_Risk_alt_Gender!$A$1:$N$14,MATCH(1,(Bail_Risk_alt_Gender!$A$1:$A$14=$P46)*(Bail_Risk_alt_Gender!$B$1:$B$14=$Q46)*(Bail_Risk_alt_Gender!$C$1:$C$14=$R46),0),MATCH(S$42,Bail_Risk_alt_Gender!$A$1:$N$1,0))</f>
        <v>11</v>
      </c>
      <c r="T46" s="4" cm="1">
        <f t="array" ref="T46">INDEX(Bail_Risk_alt_Gender!$A$1:$N$14,MATCH(1,(Bail_Risk_alt_Gender!$A$1:$A$14=$P46)*(Bail_Risk_alt_Gender!$B$1:$B$14=$Q46)*(Bail_Risk_alt_Gender!$C$1:$C$14=$R46),0),MATCH(T$42,Bail_Risk_alt_Gender!$A$1:$N$1,0))</f>
        <v>14</v>
      </c>
      <c r="U46" s="4" cm="1">
        <f t="array" ref="U46">INDEX(Bail_Risk_alt_Gender!$A$1:$N$14,MATCH(1,(Bail_Risk_alt_Gender!$A$1:$A$14=$P46)*(Bail_Risk_alt_Gender!$B$1:$B$14=$Q46)*(Bail_Risk_alt_Gender!$C$1:$C$14=$R46),0),MATCH(U$42,Bail_Risk_alt_Gender!$A$1:$N$1,0))</f>
        <v>46</v>
      </c>
      <c r="V46" s="4" cm="1">
        <f t="array" ref="V46">INDEX(Bail_Risk_alt_Gender!$A$1:$N$14,MATCH(1,(Bail_Risk_alt_Gender!$A$1:$A$14=$P46)*(Bail_Risk_alt_Gender!$B$1:$B$14=$Q46)*(Bail_Risk_alt_Gender!$C$1:$C$14=$R46),0),MATCH(V$42,Bail_Risk_alt_Gender!$A$1:$N$1,0))</f>
        <v>78</v>
      </c>
      <c r="W46" s="4" cm="1">
        <f t="array" ref="W46">INDEX(Bail_Risk_alt_Gender!$A$1:$N$14,MATCH(1,(Bail_Risk_alt_Gender!$A$1:$A$14=$P46)*(Bail_Risk_alt_Gender!$B$1:$B$14=$Q46)*(Bail_Risk_alt_Gender!$C$1:$C$14=$R46),0),MATCH(W$42,Bail_Risk_alt_Gender!$A$1:$N$1,0))</f>
        <v>9</v>
      </c>
      <c r="X46" s="4" cm="1">
        <f t="array" ref="X46">INDEX(Bail_Risk_alt_Gender!$A$1:$N$14,MATCH(1,(Bail_Risk_alt_Gender!$A$1:$A$14=$P46)*(Bail_Risk_alt_Gender!$B$1:$B$14=$Q46)*(Bail_Risk_alt_Gender!$C$1:$C$14=$R46),0),MATCH(X$42,Bail_Risk_alt_Gender!$A$1:$N$1,0))</f>
        <v>5</v>
      </c>
      <c r="Y46" s="4" cm="1">
        <f t="array" ref="Y46">INDEX(Bail_Risk_alt_Gender!$A$1:$N$14,MATCH(1,(Bail_Risk_alt_Gender!$A$1:$A$14=$P46)*(Bail_Risk_alt_Gender!$B$1:$B$14=$Q46)*(Bail_Risk_alt_Gender!$C$1:$C$14=$R46),0),MATCH(Y$42,Bail_Risk_alt_Gender!$A$1:$N$1,0))</f>
        <v>0</v>
      </c>
      <c r="Z46" s="4" cm="1">
        <f t="array" ref="Z46">INDEX(Bail_Risk_alt_Gender!$A$1:$N$14,MATCH(1,(Bail_Risk_alt_Gender!$A$1:$A$14=$P46)*(Bail_Risk_alt_Gender!$B$1:$B$14=$Q46)*(Bail_Risk_alt_Gender!$C$1:$C$14=$R46),0),MATCH(Z$42,Bail_Risk_alt_Gender!$A$1:$N$1,0))</f>
        <v>0</v>
      </c>
      <c r="AA46" s="4" cm="1">
        <f t="array" ref="AA46">INDEX(Bail_Risk_alt_Gender!$A$1:$N$14,MATCH(1,(Bail_Risk_alt_Gender!$A$1:$A$14=$P46)*(Bail_Risk_alt_Gender!$B$1:$B$14=$Q46)*(Bail_Risk_alt_Gender!$C$1:$C$14=$R46),0),MATCH(AA$42,Bail_Risk_alt_Gender!$A$1:$N$1,0))</f>
        <v>0</v>
      </c>
      <c r="AB46" s="4" cm="1">
        <f t="array" ref="AB46">INDEX(Bail_Risk_alt_Gender!$A$1:$N$14,MATCH(1,(Bail_Risk_alt_Gender!$A$1:$A$14=$P46)*(Bail_Risk_alt_Gender!$B$1:$B$14=$Q46)*(Bail_Risk_alt_Gender!$C$1:$C$14=$R46),0),MATCH(AB$42,Bail_Risk_alt_Gender!$A$1:$N$1,0))</f>
        <v>0</v>
      </c>
      <c r="AC46" s="4" cm="1">
        <f t="array" ref="AC46">INDEX(Bail_Risk_alt_Gender!$A$1:$N$14,MATCH(1,(Bail_Risk_alt_Gender!$A$1:$A$14=$P46)*(Bail_Risk_alt_Gender!$B$1:$B$14=$Q46)*(Bail_Risk_alt_Gender!$C$1:$C$14=$R46),0),MATCH(AC$42,Bail_Risk_alt_Gender!$A$1:$N$1,0))</f>
        <v>163</v>
      </c>
    </row>
    <row r="47" spans="1:29" x14ac:dyDescent="0.3">
      <c r="A47" s="2" t="s">
        <v>16</v>
      </c>
      <c r="B47" t="s">
        <v>25</v>
      </c>
      <c r="C47" t="s">
        <v>4</v>
      </c>
      <c r="D47" s="4" cm="1">
        <f t="array" ref="D47">INDEX(Bail_Risk_alt_Race!$A$1:$N$20,MATCH(1,(Bail_Risk_alt_Race!$A$1:$A$20=$A47)*(Bail_Risk_alt_Race!$B$1:$B$20=$B47)*(Bail_Risk_alt_Race!$C$1:$C$20=$C47),0),MATCH(D$42,Bail_Risk_alt_Race!$A$1:$N$1,0))</f>
        <v>10</v>
      </c>
      <c r="E47" s="4" cm="1">
        <f t="array" ref="E47">INDEX(Bail_Risk_alt_Race!$A$1:$N$20,MATCH(1,(Bail_Risk_alt_Race!$A$1:$A$20=$A47)*(Bail_Risk_alt_Race!$B$1:$B$20=$B47)*(Bail_Risk_alt_Race!$C$1:$C$20=$C47),0),MATCH(E$42,Bail_Risk_alt_Race!$A$1:$N$1,0))</f>
        <v>23</v>
      </c>
      <c r="F47" s="4" cm="1">
        <f t="array" ref="F47">INDEX(Bail_Risk_alt_Race!$A$1:$N$20,MATCH(1,(Bail_Risk_alt_Race!$A$1:$A$20=$A47)*(Bail_Risk_alt_Race!$B$1:$B$20=$B47)*(Bail_Risk_alt_Race!$C$1:$C$20=$C47),0),MATCH(F$42,Bail_Risk_alt_Race!$A$1:$N$1,0))</f>
        <v>65</v>
      </c>
      <c r="G47" s="4" cm="1">
        <f t="array" ref="G47">INDEX(Bail_Risk_alt_Race!$A$1:$N$20,MATCH(1,(Bail_Risk_alt_Race!$A$1:$A$20=$A47)*(Bail_Risk_alt_Race!$B$1:$B$20=$B47)*(Bail_Risk_alt_Race!$C$1:$C$20=$C47),0),MATCH(G$42,Bail_Risk_alt_Race!$A$1:$N$1,0))</f>
        <v>119</v>
      </c>
      <c r="H47" s="4" cm="1">
        <f t="array" ref="H47">INDEX(Bail_Risk_alt_Race!$A$1:$N$20,MATCH(1,(Bail_Risk_alt_Race!$A$1:$A$20=$A47)*(Bail_Risk_alt_Race!$B$1:$B$20=$B47)*(Bail_Risk_alt_Race!$C$1:$C$20=$C47),0),MATCH(H$42,Bail_Risk_alt_Race!$A$1:$N$1,0))</f>
        <v>0</v>
      </c>
      <c r="I47" s="4" cm="1">
        <f t="array" ref="I47">INDEX(Bail_Risk_alt_Race!$A$1:$N$20,MATCH(1,(Bail_Risk_alt_Race!$A$1:$A$20=$A47)*(Bail_Risk_alt_Race!$B$1:$B$20=$B47)*(Bail_Risk_alt_Race!$C$1:$C$20=$C47),0),MATCH(I$42,Bail_Risk_alt_Race!$A$1:$N$1,0))</f>
        <v>0</v>
      </c>
      <c r="J47" s="4" cm="1">
        <f t="array" ref="J47">INDEX(Bail_Risk_alt_Race!$A$1:$N$20,MATCH(1,(Bail_Risk_alt_Race!$A$1:$A$20=$A47)*(Bail_Risk_alt_Race!$B$1:$B$20=$B47)*(Bail_Risk_alt_Race!$C$1:$C$20=$C47),0),MATCH(J$42,Bail_Risk_alt_Race!$A$1:$N$1,0))</f>
        <v>0</v>
      </c>
      <c r="K47" s="4" cm="1">
        <f t="array" ref="K47">INDEX(Bail_Risk_alt_Race!$A$1:$N$20,MATCH(1,(Bail_Risk_alt_Race!$A$1:$A$20=$A47)*(Bail_Risk_alt_Race!$B$1:$B$20=$B47)*(Bail_Risk_alt_Race!$C$1:$C$20=$C47),0),MATCH(K$42,Bail_Risk_alt_Race!$A$1:$N$1,0))</f>
        <v>0</v>
      </c>
      <c r="L47" s="4" cm="1">
        <f t="array" ref="L47">INDEX(Bail_Risk_alt_Race!$A$1:$N$20,MATCH(1,(Bail_Risk_alt_Race!$A$1:$A$20=$A47)*(Bail_Risk_alt_Race!$B$1:$B$20=$B47)*(Bail_Risk_alt_Race!$C$1:$C$20=$C47),0),MATCH(L$42,Bail_Risk_alt_Race!$A$1:$N$1,0))</f>
        <v>0</v>
      </c>
      <c r="M47" s="4" cm="1">
        <f t="array" ref="M47">INDEX(Bail_Risk_alt_Race!$A$1:$N$20,MATCH(1,(Bail_Risk_alt_Race!$A$1:$A$20=$A47)*(Bail_Risk_alt_Race!$B$1:$B$20=$B47)*(Bail_Risk_alt_Race!$C$1:$C$20=$C47),0),MATCH(M$42,Bail_Risk_alt_Race!$A$1:$N$1,0))</f>
        <v>0</v>
      </c>
      <c r="N47" s="4" cm="1">
        <f t="array" ref="N47">INDEX(Bail_Risk_alt_Race!$A$1:$N$20,MATCH(1,(Bail_Risk_alt_Race!$A$1:$A$20=$A47)*(Bail_Risk_alt_Race!$B$1:$B$20=$B47)*(Bail_Risk_alt_Race!$C$1:$C$20=$C47),0),MATCH(N$42,Bail_Risk_alt_Race!$A$1:$N$1,0))</f>
        <v>217</v>
      </c>
      <c r="P47" s="2" t="s">
        <v>16</v>
      </c>
      <c r="Q47" t="s">
        <v>25</v>
      </c>
      <c r="R47" t="s">
        <v>9</v>
      </c>
      <c r="S47" s="4" cm="1">
        <f t="array" ref="S47">INDEX(Bail_Risk_alt_Gender!$A$1:$N$14,MATCH(1,(Bail_Risk_alt_Gender!$A$1:$A$14=$P47)*(Bail_Risk_alt_Gender!$B$1:$B$14=$Q47)*(Bail_Risk_alt_Gender!$C$1:$C$14=$R47),0),MATCH(S$42,Bail_Risk_alt_Gender!$A$1:$N$1,0))</f>
        <v>9</v>
      </c>
      <c r="T47" s="4" cm="1">
        <f t="array" ref="T47">INDEX(Bail_Risk_alt_Gender!$A$1:$N$14,MATCH(1,(Bail_Risk_alt_Gender!$A$1:$A$14=$P47)*(Bail_Risk_alt_Gender!$B$1:$B$14=$Q47)*(Bail_Risk_alt_Gender!$C$1:$C$14=$R47),0),MATCH(T$42,Bail_Risk_alt_Gender!$A$1:$N$1,0))</f>
        <v>17</v>
      </c>
      <c r="U47" s="4" cm="1">
        <f t="array" ref="U47">INDEX(Bail_Risk_alt_Gender!$A$1:$N$14,MATCH(1,(Bail_Risk_alt_Gender!$A$1:$A$14=$P47)*(Bail_Risk_alt_Gender!$B$1:$B$14=$Q47)*(Bail_Risk_alt_Gender!$C$1:$C$14=$R47),0),MATCH(U$42,Bail_Risk_alt_Gender!$A$1:$N$1,0))</f>
        <v>40</v>
      </c>
      <c r="V47" s="4" cm="1">
        <f t="array" ref="V47">INDEX(Bail_Risk_alt_Gender!$A$1:$N$14,MATCH(1,(Bail_Risk_alt_Gender!$A$1:$A$14=$P47)*(Bail_Risk_alt_Gender!$B$1:$B$14=$Q47)*(Bail_Risk_alt_Gender!$C$1:$C$14=$R47),0),MATCH(V$42,Bail_Risk_alt_Gender!$A$1:$N$1,0))</f>
        <v>64</v>
      </c>
      <c r="W47" s="4" cm="1">
        <f t="array" ref="W47">INDEX(Bail_Risk_alt_Gender!$A$1:$N$14,MATCH(1,(Bail_Risk_alt_Gender!$A$1:$A$14=$P47)*(Bail_Risk_alt_Gender!$B$1:$B$14=$Q47)*(Bail_Risk_alt_Gender!$C$1:$C$14=$R47),0),MATCH(W$42,Bail_Risk_alt_Gender!$A$1:$N$1,0))</f>
        <v>9</v>
      </c>
      <c r="X47" s="4" cm="1">
        <f t="array" ref="X47">INDEX(Bail_Risk_alt_Gender!$A$1:$N$14,MATCH(1,(Bail_Risk_alt_Gender!$A$1:$A$14=$P47)*(Bail_Risk_alt_Gender!$B$1:$B$14=$Q47)*(Bail_Risk_alt_Gender!$C$1:$C$14=$R47),0),MATCH(X$42,Bail_Risk_alt_Gender!$A$1:$N$1,0))</f>
        <v>8</v>
      </c>
      <c r="Y47" s="4" cm="1">
        <f t="array" ref="Y47">INDEX(Bail_Risk_alt_Gender!$A$1:$N$14,MATCH(1,(Bail_Risk_alt_Gender!$A$1:$A$14=$P47)*(Bail_Risk_alt_Gender!$B$1:$B$14=$Q47)*(Bail_Risk_alt_Gender!$C$1:$C$14=$R47),0),MATCH(Y$42,Bail_Risk_alt_Gender!$A$1:$N$1,0))</f>
        <v>0</v>
      </c>
      <c r="Z47" s="4" cm="1">
        <f t="array" ref="Z47">INDEX(Bail_Risk_alt_Gender!$A$1:$N$14,MATCH(1,(Bail_Risk_alt_Gender!$A$1:$A$14=$P47)*(Bail_Risk_alt_Gender!$B$1:$B$14=$Q47)*(Bail_Risk_alt_Gender!$C$1:$C$14=$R47),0),MATCH(Z$42,Bail_Risk_alt_Gender!$A$1:$N$1,0))</f>
        <v>0</v>
      </c>
      <c r="AA47" s="4" cm="1">
        <f t="array" ref="AA47">INDEX(Bail_Risk_alt_Gender!$A$1:$N$14,MATCH(1,(Bail_Risk_alt_Gender!$A$1:$A$14=$P47)*(Bail_Risk_alt_Gender!$B$1:$B$14=$Q47)*(Bail_Risk_alt_Gender!$C$1:$C$14=$R47),0),MATCH(AA$42,Bail_Risk_alt_Gender!$A$1:$N$1,0))</f>
        <v>0</v>
      </c>
      <c r="AB47" s="4" cm="1">
        <f t="array" ref="AB47">INDEX(Bail_Risk_alt_Gender!$A$1:$N$14,MATCH(1,(Bail_Risk_alt_Gender!$A$1:$A$14=$P47)*(Bail_Risk_alt_Gender!$B$1:$B$14=$Q47)*(Bail_Risk_alt_Gender!$C$1:$C$14=$R47),0),MATCH(AB$42,Bail_Risk_alt_Gender!$A$1:$N$1,0))</f>
        <v>0</v>
      </c>
      <c r="AC47" s="4" cm="1">
        <f t="array" ref="AC47">INDEX(Bail_Risk_alt_Gender!$A$1:$N$14,MATCH(1,(Bail_Risk_alt_Gender!$A$1:$A$14=$P47)*(Bail_Risk_alt_Gender!$B$1:$B$14=$Q47)*(Bail_Risk_alt_Gender!$C$1:$C$14=$R47),0),MATCH(AC$42,Bail_Risk_alt_Gender!$A$1:$N$1,0))</f>
        <v>147</v>
      </c>
    </row>
    <row r="48" spans="1:29" x14ac:dyDescent="0.3">
      <c r="A48" s="2" t="s">
        <v>16</v>
      </c>
      <c r="B48" t="s">
        <v>25</v>
      </c>
      <c r="C48" t="s">
        <v>5</v>
      </c>
      <c r="D48" s="4" cm="1">
        <f t="array" ref="D48">INDEX(Bail_Risk_alt_Race!$A$1:$N$20,MATCH(1,(Bail_Risk_alt_Race!$A$1:$A$20=$A48)*(Bail_Risk_alt_Race!$B$1:$B$20=$B48)*(Bail_Risk_alt_Race!$C$1:$C$20=$C48),0),MATCH(D$42,Bail_Risk_alt_Race!$A$1:$N$1,0))</f>
        <v>9</v>
      </c>
      <c r="E48" s="4" cm="1">
        <f t="array" ref="E48">INDEX(Bail_Risk_alt_Race!$A$1:$N$20,MATCH(1,(Bail_Risk_alt_Race!$A$1:$A$20=$A48)*(Bail_Risk_alt_Race!$B$1:$B$20=$B48)*(Bail_Risk_alt_Race!$C$1:$C$20=$C48),0),MATCH(E$42,Bail_Risk_alt_Race!$A$1:$N$1,0))</f>
        <v>8</v>
      </c>
      <c r="F48" s="4" cm="1">
        <f t="array" ref="F48">INDEX(Bail_Risk_alt_Race!$A$1:$N$20,MATCH(1,(Bail_Risk_alt_Race!$A$1:$A$20=$A48)*(Bail_Risk_alt_Race!$B$1:$B$20=$B48)*(Bail_Risk_alt_Race!$C$1:$C$20=$C48),0),MATCH(F$42,Bail_Risk_alt_Race!$A$1:$N$1,0))</f>
        <v>19</v>
      </c>
      <c r="G48" s="4" cm="1">
        <f t="array" ref="G48">INDEX(Bail_Risk_alt_Race!$A$1:$N$20,MATCH(1,(Bail_Risk_alt_Race!$A$1:$A$20=$A48)*(Bail_Risk_alt_Race!$B$1:$B$20=$B48)*(Bail_Risk_alt_Race!$C$1:$C$20=$C48),0),MATCH(G$42,Bail_Risk_alt_Race!$A$1:$N$1,0))</f>
        <v>20</v>
      </c>
      <c r="H48" s="4" cm="1">
        <f t="array" ref="H48">INDEX(Bail_Risk_alt_Race!$A$1:$N$20,MATCH(1,(Bail_Risk_alt_Race!$A$1:$A$20=$A48)*(Bail_Risk_alt_Race!$B$1:$B$20=$B48)*(Bail_Risk_alt_Race!$C$1:$C$20=$C48),0),MATCH(H$42,Bail_Risk_alt_Race!$A$1:$N$1,0))</f>
        <v>17</v>
      </c>
      <c r="I48" s="4" cm="1">
        <f t="array" ref="I48">INDEX(Bail_Risk_alt_Race!$A$1:$N$20,MATCH(1,(Bail_Risk_alt_Race!$A$1:$A$20=$A48)*(Bail_Risk_alt_Race!$B$1:$B$20=$B48)*(Bail_Risk_alt_Race!$C$1:$C$20=$C48),0),MATCH(I$42,Bail_Risk_alt_Race!$A$1:$N$1,0))</f>
        <v>12</v>
      </c>
      <c r="J48" s="4" cm="1">
        <f t="array" ref="J48">INDEX(Bail_Risk_alt_Race!$A$1:$N$20,MATCH(1,(Bail_Risk_alt_Race!$A$1:$A$20=$A48)*(Bail_Risk_alt_Race!$B$1:$B$20=$B48)*(Bail_Risk_alt_Race!$C$1:$C$20=$C48),0),MATCH(J$42,Bail_Risk_alt_Race!$A$1:$N$1,0))</f>
        <v>0</v>
      </c>
      <c r="K48" s="4" cm="1">
        <f t="array" ref="K48">INDEX(Bail_Risk_alt_Race!$A$1:$N$20,MATCH(1,(Bail_Risk_alt_Race!$A$1:$A$20=$A48)*(Bail_Risk_alt_Race!$B$1:$B$20=$B48)*(Bail_Risk_alt_Race!$C$1:$C$20=$C48),0),MATCH(K$42,Bail_Risk_alt_Race!$A$1:$N$1,0))</f>
        <v>0</v>
      </c>
      <c r="L48" s="4" cm="1">
        <f t="array" ref="L48">INDEX(Bail_Risk_alt_Race!$A$1:$N$20,MATCH(1,(Bail_Risk_alt_Race!$A$1:$A$20=$A48)*(Bail_Risk_alt_Race!$B$1:$B$20=$B48)*(Bail_Risk_alt_Race!$C$1:$C$20=$C48),0),MATCH(L$42,Bail_Risk_alt_Race!$A$1:$N$1,0))</f>
        <v>0</v>
      </c>
      <c r="M48" s="4" cm="1">
        <f t="array" ref="M48">INDEX(Bail_Risk_alt_Race!$A$1:$N$20,MATCH(1,(Bail_Risk_alt_Race!$A$1:$A$20=$A48)*(Bail_Risk_alt_Race!$B$1:$B$20=$B48)*(Bail_Risk_alt_Race!$C$1:$C$20=$C48),0),MATCH(M$42,Bail_Risk_alt_Race!$A$1:$N$1,0))</f>
        <v>0</v>
      </c>
      <c r="N48" s="4" cm="1">
        <f t="array" ref="N48">INDEX(Bail_Risk_alt_Race!$A$1:$N$20,MATCH(1,(Bail_Risk_alt_Race!$A$1:$A$20=$A48)*(Bail_Risk_alt_Race!$B$1:$B$20=$B48)*(Bail_Risk_alt_Race!$C$1:$C$20=$C48),0),MATCH(N$42,Bail_Risk_alt_Race!$A$1:$N$1,0))</f>
        <v>85</v>
      </c>
    </row>
    <row r="49" spans="1:29" x14ac:dyDescent="0.3">
      <c r="A49" s="2" t="s">
        <v>16</v>
      </c>
      <c r="B49" t="s">
        <v>25</v>
      </c>
      <c r="C49" t="s">
        <v>6</v>
      </c>
      <c r="D49" s="4" cm="1">
        <f t="array" ref="D49">INDEX(Bail_Risk_alt_Race!$A$1:$N$20,MATCH(1,(Bail_Risk_alt_Race!$A$1:$A$20=$A49)*(Bail_Risk_alt_Race!$B$1:$B$20=$B49)*(Bail_Risk_alt_Race!$C$1:$C$20=$C49),0),MATCH(D$42,Bail_Risk_alt_Race!$A$1:$N$1,0))</f>
        <v>1</v>
      </c>
      <c r="E49" s="4" cm="1">
        <f t="array" ref="E49">INDEX(Bail_Risk_alt_Race!$A$1:$N$20,MATCH(1,(Bail_Risk_alt_Race!$A$1:$A$20=$A49)*(Bail_Risk_alt_Race!$B$1:$B$20=$B49)*(Bail_Risk_alt_Race!$C$1:$C$20=$C49),0),MATCH(E$42,Bail_Risk_alt_Race!$A$1:$N$1,0))</f>
        <v>0</v>
      </c>
      <c r="F49" s="4" cm="1">
        <f t="array" ref="F49">INDEX(Bail_Risk_alt_Race!$A$1:$N$20,MATCH(1,(Bail_Risk_alt_Race!$A$1:$A$20=$A49)*(Bail_Risk_alt_Race!$B$1:$B$20=$B49)*(Bail_Risk_alt_Race!$C$1:$C$20=$C49),0),MATCH(F$42,Bail_Risk_alt_Race!$A$1:$N$1,0))</f>
        <v>2</v>
      </c>
      <c r="G49" s="4" cm="1">
        <f t="array" ref="G49">INDEX(Bail_Risk_alt_Race!$A$1:$N$20,MATCH(1,(Bail_Risk_alt_Race!$A$1:$A$20=$A49)*(Bail_Risk_alt_Race!$B$1:$B$20=$B49)*(Bail_Risk_alt_Race!$C$1:$C$20=$C49),0),MATCH(G$42,Bail_Risk_alt_Race!$A$1:$N$1,0))</f>
        <v>3</v>
      </c>
      <c r="H49" s="4" cm="1">
        <f t="array" ref="H49">INDEX(Bail_Risk_alt_Race!$A$1:$N$20,MATCH(1,(Bail_Risk_alt_Race!$A$1:$A$20=$A49)*(Bail_Risk_alt_Race!$B$1:$B$20=$B49)*(Bail_Risk_alt_Race!$C$1:$C$20=$C49),0),MATCH(H$42,Bail_Risk_alt_Race!$A$1:$N$1,0))</f>
        <v>1</v>
      </c>
      <c r="I49" s="4" cm="1">
        <f t="array" ref="I49">INDEX(Bail_Risk_alt_Race!$A$1:$N$20,MATCH(1,(Bail_Risk_alt_Race!$A$1:$A$20=$A49)*(Bail_Risk_alt_Race!$B$1:$B$20=$B49)*(Bail_Risk_alt_Race!$C$1:$C$20=$C49),0),MATCH(I$42,Bail_Risk_alt_Race!$A$1:$N$1,0))</f>
        <v>1</v>
      </c>
      <c r="J49" s="4" cm="1">
        <f t="array" ref="J49">INDEX(Bail_Risk_alt_Race!$A$1:$N$20,MATCH(1,(Bail_Risk_alt_Race!$A$1:$A$20=$A49)*(Bail_Risk_alt_Race!$B$1:$B$20=$B49)*(Bail_Risk_alt_Race!$C$1:$C$20=$C49),0),MATCH(J$42,Bail_Risk_alt_Race!$A$1:$N$1,0))</f>
        <v>0</v>
      </c>
      <c r="K49" s="4" cm="1">
        <f t="array" ref="K49">INDEX(Bail_Risk_alt_Race!$A$1:$N$20,MATCH(1,(Bail_Risk_alt_Race!$A$1:$A$20=$A49)*(Bail_Risk_alt_Race!$B$1:$B$20=$B49)*(Bail_Risk_alt_Race!$C$1:$C$20=$C49),0),MATCH(K$42,Bail_Risk_alt_Race!$A$1:$N$1,0))</f>
        <v>0</v>
      </c>
      <c r="L49" s="4" cm="1">
        <f t="array" ref="L49">INDEX(Bail_Risk_alt_Race!$A$1:$N$20,MATCH(1,(Bail_Risk_alt_Race!$A$1:$A$20=$A49)*(Bail_Risk_alt_Race!$B$1:$B$20=$B49)*(Bail_Risk_alt_Race!$C$1:$C$20=$C49),0),MATCH(L$42,Bail_Risk_alt_Race!$A$1:$N$1,0))</f>
        <v>0</v>
      </c>
      <c r="M49" s="4" cm="1">
        <f t="array" ref="M49">INDEX(Bail_Risk_alt_Race!$A$1:$N$20,MATCH(1,(Bail_Risk_alt_Race!$A$1:$A$20=$A49)*(Bail_Risk_alt_Race!$B$1:$B$20=$B49)*(Bail_Risk_alt_Race!$C$1:$C$20=$C49),0),MATCH(M$42,Bail_Risk_alt_Race!$A$1:$N$1,0))</f>
        <v>0</v>
      </c>
      <c r="N49" s="4" cm="1">
        <f t="array" ref="N49">INDEX(Bail_Risk_alt_Race!$A$1:$N$20,MATCH(1,(Bail_Risk_alt_Race!$A$1:$A$20=$A49)*(Bail_Risk_alt_Race!$B$1:$B$20=$B49)*(Bail_Risk_alt_Race!$C$1:$C$20=$C49),0),MATCH(N$42,Bail_Risk_alt_Race!$A$1:$N$1,0))</f>
        <v>8</v>
      </c>
      <c r="P49" s="2" t="s">
        <v>17</v>
      </c>
      <c r="Q49" t="s">
        <v>24</v>
      </c>
      <c r="R49" t="s">
        <v>8</v>
      </c>
      <c r="S49" s="4" cm="1">
        <f t="array" ref="S49">INDEX(Bail_Risk_alt_Gender!$A$1:$N$14,MATCH(1,(Bail_Risk_alt_Gender!$A$1:$A$14=$P49)*(Bail_Risk_alt_Gender!$B$1:$B$14=$Q49)*(Bail_Risk_alt_Gender!$C$1:$C$14=$R49),0),MATCH(S$42,Bail_Risk_alt_Gender!$A$1:$N$1,0))</f>
        <v>0</v>
      </c>
      <c r="T49" s="4" cm="1">
        <f t="array" ref="T49">INDEX(Bail_Risk_alt_Gender!$A$1:$N$14,MATCH(1,(Bail_Risk_alt_Gender!$A$1:$A$14=$P49)*(Bail_Risk_alt_Gender!$B$1:$B$14=$Q49)*(Bail_Risk_alt_Gender!$C$1:$C$14=$R49),0),MATCH(T$42,Bail_Risk_alt_Gender!$A$1:$N$1,0))</f>
        <v>0</v>
      </c>
      <c r="U49" s="4" cm="1">
        <f t="array" ref="U49">INDEX(Bail_Risk_alt_Gender!$A$1:$N$14,MATCH(1,(Bail_Risk_alt_Gender!$A$1:$A$14=$P49)*(Bail_Risk_alt_Gender!$B$1:$B$14=$Q49)*(Bail_Risk_alt_Gender!$C$1:$C$14=$R49),0),MATCH(U$42,Bail_Risk_alt_Gender!$A$1:$N$1,0))</f>
        <v>0</v>
      </c>
      <c r="V49" s="4" cm="1">
        <f t="array" ref="V49">INDEX(Bail_Risk_alt_Gender!$A$1:$N$14,MATCH(1,(Bail_Risk_alt_Gender!$A$1:$A$14=$P49)*(Bail_Risk_alt_Gender!$B$1:$B$14=$Q49)*(Bail_Risk_alt_Gender!$C$1:$C$14=$R49),0),MATCH(V$42,Bail_Risk_alt_Gender!$A$1:$N$1,0))</f>
        <v>0</v>
      </c>
      <c r="W49" s="4" cm="1">
        <f t="array" ref="W49">INDEX(Bail_Risk_alt_Gender!$A$1:$N$14,MATCH(1,(Bail_Risk_alt_Gender!$A$1:$A$14=$P49)*(Bail_Risk_alt_Gender!$B$1:$B$14=$Q49)*(Bail_Risk_alt_Gender!$C$1:$C$14=$R49),0),MATCH(W$42,Bail_Risk_alt_Gender!$A$1:$N$1,0))</f>
        <v>36</v>
      </c>
      <c r="X49" s="4" cm="1">
        <f t="array" ref="X49">INDEX(Bail_Risk_alt_Gender!$A$1:$N$14,MATCH(1,(Bail_Risk_alt_Gender!$A$1:$A$14=$P49)*(Bail_Risk_alt_Gender!$B$1:$B$14=$Q49)*(Bail_Risk_alt_Gender!$C$1:$C$14=$R49),0),MATCH(X$42,Bail_Risk_alt_Gender!$A$1:$N$1,0))</f>
        <v>38</v>
      </c>
      <c r="Y49" s="4" cm="1">
        <f t="array" ref="Y49">INDEX(Bail_Risk_alt_Gender!$A$1:$N$14,MATCH(1,(Bail_Risk_alt_Gender!$A$1:$A$14=$P49)*(Bail_Risk_alt_Gender!$B$1:$B$14=$Q49)*(Bail_Risk_alt_Gender!$C$1:$C$14=$R49),0),MATCH(Y$42,Bail_Risk_alt_Gender!$A$1:$N$1,0))</f>
        <v>51</v>
      </c>
      <c r="Z49" s="4" cm="1">
        <f t="array" ref="Z49">INDEX(Bail_Risk_alt_Gender!$A$1:$N$14,MATCH(1,(Bail_Risk_alt_Gender!$A$1:$A$14=$P49)*(Bail_Risk_alt_Gender!$B$1:$B$14=$Q49)*(Bail_Risk_alt_Gender!$C$1:$C$14=$R49),0),MATCH(Z$42,Bail_Risk_alt_Gender!$A$1:$N$1,0))</f>
        <v>41</v>
      </c>
      <c r="AA49" s="4" cm="1">
        <f t="array" ref="AA49">INDEX(Bail_Risk_alt_Gender!$A$1:$N$14,MATCH(1,(Bail_Risk_alt_Gender!$A$1:$A$14=$P49)*(Bail_Risk_alt_Gender!$B$1:$B$14=$Q49)*(Bail_Risk_alt_Gender!$C$1:$C$14=$R49),0),MATCH(AA$42,Bail_Risk_alt_Gender!$A$1:$N$1,0))</f>
        <v>16</v>
      </c>
      <c r="AB49" s="4" cm="1">
        <f t="array" ref="AB49">INDEX(Bail_Risk_alt_Gender!$A$1:$N$14,MATCH(1,(Bail_Risk_alt_Gender!$A$1:$A$14=$P49)*(Bail_Risk_alt_Gender!$B$1:$B$14=$Q49)*(Bail_Risk_alt_Gender!$C$1:$C$14=$R49),0),MATCH(AB$42,Bail_Risk_alt_Gender!$A$1:$N$1,0))</f>
        <v>13</v>
      </c>
      <c r="AC49" s="4" cm="1">
        <f t="array" ref="AC49">INDEX(Bail_Risk_alt_Gender!$A$1:$N$14,MATCH(1,(Bail_Risk_alt_Gender!$A$1:$A$14=$P49)*(Bail_Risk_alt_Gender!$B$1:$B$14=$Q49)*(Bail_Risk_alt_Gender!$C$1:$C$14=$R49),0),MATCH(AC$42,Bail_Risk_alt_Gender!$A$1:$N$1,0))</f>
        <v>195</v>
      </c>
    </row>
    <row r="50" spans="1:29" x14ac:dyDescent="0.3">
      <c r="B5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 s="2" t="s">
        <v>17</v>
      </c>
      <c r="Q50" t="s">
        <v>24</v>
      </c>
      <c r="R50" t="s">
        <v>9</v>
      </c>
      <c r="S50" s="4" cm="1">
        <f t="array" ref="S50">INDEX(Bail_Risk_alt_Gender!$A$1:$N$14,MATCH(1,(Bail_Risk_alt_Gender!$A$1:$A$14=$P50)*(Bail_Risk_alt_Gender!$B$1:$B$14=$Q50)*(Bail_Risk_alt_Gender!$C$1:$C$14=$R50),0),MATCH(S$42,Bail_Risk_alt_Gender!$A$1:$N$1,0))</f>
        <v>0</v>
      </c>
      <c r="T50" s="4" cm="1">
        <f t="array" ref="T50">INDEX(Bail_Risk_alt_Gender!$A$1:$N$14,MATCH(1,(Bail_Risk_alt_Gender!$A$1:$A$14=$P50)*(Bail_Risk_alt_Gender!$B$1:$B$14=$Q50)*(Bail_Risk_alt_Gender!$C$1:$C$14=$R50),0),MATCH(T$42,Bail_Risk_alt_Gender!$A$1:$N$1,0))</f>
        <v>0</v>
      </c>
      <c r="U50" s="4" cm="1">
        <f t="array" ref="U50">INDEX(Bail_Risk_alt_Gender!$A$1:$N$14,MATCH(1,(Bail_Risk_alt_Gender!$A$1:$A$14=$P50)*(Bail_Risk_alt_Gender!$B$1:$B$14=$Q50)*(Bail_Risk_alt_Gender!$C$1:$C$14=$R50),0),MATCH(U$42,Bail_Risk_alt_Gender!$A$1:$N$1,0))</f>
        <v>0</v>
      </c>
      <c r="V50" s="4" cm="1">
        <f t="array" ref="V50">INDEX(Bail_Risk_alt_Gender!$A$1:$N$14,MATCH(1,(Bail_Risk_alt_Gender!$A$1:$A$14=$P50)*(Bail_Risk_alt_Gender!$B$1:$B$14=$Q50)*(Bail_Risk_alt_Gender!$C$1:$C$14=$R50),0),MATCH(V$42,Bail_Risk_alt_Gender!$A$1:$N$1,0))</f>
        <v>0</v>
      </c>
      <c r="W50" s="4" cm="1">
        <f t="array" ref="W50">INDEX(Bail_Risk_alt_Gender!$A$1:$N$14,MATCH(1,(Bail_Risk_alt_Gender!$A$1:$A$14=$P50)*(Bail_Risk_alt_Gender!$B$1:$B$14=$Q50)*(Bail_Risk_alt_Gender!$C$1:$C$14=$R50),0),MATCH(W$42,Bail_Risk_alt_Gender!$A$1:$N$1,0))</f>
        <v>31</v>
      </c>
      <c r="X50" s="4" cm="1">
        <f t="array" ref="X50">INDEX(Bail_Risk_alt_Gender!$A$1:$N$14,MATCH(1,(Bail_Risk_alt_Gender!$A$1:$A$14=$P50)*(Bail_Risk_alt_Gender!$B$1:$B$14=$Q50)*(Bail_Risk_alt_Gender!$C$1:$C$14=$R50),0),MATCH(X$42,Bail_Risk_alt_Gender!$A$1:$N$1,0))</f>
        <v>39</v>
      </c>
      <c r="Y50" s="4" cm="1">
        <f t="array" ref="Y50">INDEX(Bail_Risk_alt_Gender!$A$1:$N$14,MATCH(1,(Bail_Risk_alt_Gender!$A$1:$A$14=$P50)*(Bail_Risk_alt_Gender!$B$1:$B$14=$Q50)*(Bail_Risk_alt_Gender!$C$1:$C$14=$R50),0),MATCH(Y$42,Bail_Risk_alt_Gender!$A$1:$N$1,0))</f>
        <v>60</v>
      </c>
      <c r="Z50" s="4" cm="1">
        <f t="array" ref="Z50">INDEX(Bail_Risk_alt_Gender!$A$1:$N$14,MATCH(1,(Bail_Risk_alt_Gender!$A$1:$A$14=$P50)*(Bail_Risk_alt_Gender!$B$1:$B$14=$Q50)*(Bail_Risk_alt_Gender!$C$1:$C$14=$R50),0),MATCH(Z$42,Bail_Risk_alt_Gender!$A$1:$N$1,0))</f>
        <v>42</v>
      </c>
      <c r="AA50" s="4" cm="1">
        <f t="array" ref="AA50">INDEX(Bail_Risk_alt_Gender!$A$1:$N$14,MATCH(1,(Bail_Risk_alt_Gender!$A$1:$A$14=$P50)*(Bail_Risk_alt_Gender!$B$1:$B$14=$Q50)*(Bail_Risk_alt_Gender!$C$1:$C$14=$R50),0),MATCH(AA$42,Bail_Risk_alt_Gender!$A$1:$N$1,0))</f>
        <v>18</v>
      </c>
      <c r="AB50" s="4" cm="1">
        <f t="array" ref="AB50">INDEX(Bail_Risk_alt_Gender!$A$1:$N$14,MATCH(1,(Bail_Risk_alt_Gender!$A$1:$A$14=$P50)*(Bail_Risk_alt_Gender!$B$1:$B$14=$Q50)*(Bail_Risk_alt_Gender!$C$1:$C$14=$R50),0),MATCH(AB$42,Bail_Risk_alt_Gender!$A$1:$N$1,0))</f>
        <v>14</v>
      </c>
      <c r="AC50" s="4" cm="1">
        <f t="array" ref="AC50">INDEX(Bail_Risk_alt_Gender!$A$1:$N$14,MATCH(1,(Bail_Risk_alt_Gender!$A$1:$A$14=$P50)*(Bail_Risk_alt_Gender!$B$1:$B$14=$Q50)*(Bail_Risk_alt_Gender!$C$1:$C$14=$R50),0),MATCH(AC$42,Bail_Risk_alt_Gender!$A$1:$N$1,0))</f>
        <v>204</v>
      </c>
    </row>
    <row r="51" spans="1:29" x14ac:dyDescent="0.3">
      <c r="A51" s="2" t="s">
        <v>17</v>
      </c>
      <c r="B51" t="s">
        <v>24</v>
      </c>
      <c r="C51" t="s">
        <v>4</v>
      </c>
      <c r="D51" s="4" cm="1">
        <f t="array" ref="D51">INDEX(Bail_Risk_alt_Race!$A$1:$N$20,MATCH(1,(Bail_Risk_alt_Race!$A$1:$A$20=$A51)*(Bail_Risk_alt_Race!$B$1:$B$20=$B51)*(Bail_Risk_alt_Race!$C$1:$C$20=$C51),0),MATCH(D$42,Bail_Risk_alt_Race!$A$1:$N$1,0))</f>
        <v>0</v>
      </c>
      <c r="E51" s="4" cm="1">
        <f t="array" ref="E51">INDEX(Bail_Risk_alt_Race!$A$1:$N$20,MATCH(1,(Bail_Risk_alt_Race!$A$1:$A$20=$A51)*(Bail_Risk_alt_Race!$B$1:$B$20=$B51)*(Bail_Risk_alt_Race!$C$1:$C$20=$C51),0),MATCH(E$42,Bail_Risk_alt_Race!$A$1:$N$1,0))</f>
        <v>0</v>
      </c>
      <c r="F51" s="4" cm="1">
        <f t="array" ref="F51">INDEX(Bail_Risk_alt_Race!$A$1:$N$20,MATCH(1,(Bail_Risk_alt_Race!$A$1:$A$20=$A51)*(Bail_Risk_alt_Race!$B$1:$B$20=$B51)*(Bail_Risk_alt_Race!$C$1:$C$20=$C51),0),MATCH(F$42,Bail_Risk_alt_Race!$A$1:$N$1,0))</f>
        <v>0</v>
      </c>
      <c r="G51" s="4" cm="1">
        <f t="array" ref="G51">INDEX(Bail_Risk_alt_Race!$A$1:$N$20,MATCH(1,(Bail_Risk_alt_Race!$A$1:$A$20=$A51)*(Bail_Risk_alt_Race!$B$1:$B$20=$B51)*(Bail_Risk_alt_Race!$C$1:$C$20=$C51),0),MATCH(G$42,Bail_Risk_alt_Race!$A$1:$N$1,0))</f>
        <v>0</v>
      </c>
      <c r="H51" s="4" cm="1">
        <f t="array" ref="H51">INDEX(Bail_Risk_alt_Race!$A$1:$N$20,MATCH(1,(Bail_Risk_alt_Race!$A$1:$A$20=$A51)*(Bail_Risk_alt_Race!$B$1:$B$20=$B51)*(Bail_Risk_alt_Race!$C$1:$C$20=$C51),0),MATCH(H$42,Bail_Risk_alt_Race!$A$1:$N$1,0))</f>
        <v>67</v>
      </c>
      <c r="I51" s="4" cm="1">
        <f t="array" ref="I51">INDEX(Bail_Risk_alt_Race!$A$1:$N$20,MATCH(1,(Bail_Risk_alt_Race!$A$1:$A$20=$A51)*(Bail_Risk_alt_Race!$B$1:$B$20=$B51)*(Bail_Risk_alt_Race!$C$1:$C$20=$C51),0),MATCH(I$42,Bail_Risk_alt_Race!$A$1:$N$1,0))</f>
        <v>77</v>
      </c>
      <c r="J51" s="4" cm="1">
        <f t="array" ref="J51">INDEX(Bail_Risk_alt_Race!$A$1:$N$20,MATCH(1,(Bail_Risk_alt_Race!$A$1:$A$20=$A51)*(Bail_Risk_alt_Race!$B$1:$B$20=$B51)*(Bail_Risk_alt_Race!$C$1:$C$20=$C51),0),MATCH(J$42,Bail_Risk_alt_Race!$A$1:$N$1,0))</f>
        <v>54</v>
      </c>
      <c r="K51" s="4" cm="1">
        <f t="array" ref="K51">INDEX(Bail_Risk_alt_Race!$A$1:$N$20,MATCH(1,(Bail_Risk_alt_Race!$A$1:$A$20=$A51)*(Bail_Risk_alt_Race!$B$1:$B$20=$B51)*(Bail_Risk_alt_Race!$C$1:$C$20=$C51),0),MATCH(K$42,Bail_Risk_alt_Race!$A$1:$N$1,0))</f>
        <v>42</v>
      </c>
      <c r="L51" s="4" cm="1">
        <f t="array" ref="L51">INDEX(Bail_Risk_alt_Race!$A$1:$N$20,MATCH(1,(Bail_Risk_alt_Race!$A$1:$A$20=$A51)*(Bail_Risk_alt_Race!$B$1:$B$20=$B51)*(Bail_Risk_alt_Race!$C$1:$C$20=$C51),0),MATCH(L$42,Bail_Risk_alt_Race!$A$1:$N$1,0))</f>
        <v>24</v>
      </c>
      <c r="M51" s="4" cm="1">
        <f t="array" ref="M51">INDEX(Bail_Risk_alt_Race!$A$1:$N$20,MATCH(1,(Bail_Risk_alt_Race!$A$1:$A$20=$A51)*(Bail_Risk_alt_Race!$B$1:$B$20=$B51)*(Bail_Risk_alt_Race!$C$1:$C$20=$C51),0),MATCH(M$42,Bail_Risk_alt_Race!$A$1:$N$1,0))</f>
        <v>18</v>
      </c>
      <c r="N51" s="4" cm="1">
        <f t="array" ref="N51">INDEX(Bail_Risk_alt_Race!$A$1:$N$20,MATCH(1,(Bail_Risk_alt_Race!$A$1:$A$20=$A51)*(Bail_Risk_alt_Race!$B$1:$B$20=$B51)*(Bail_Risk_alt_Race!$C$1:$C$20=$C51),0),MATCH(N$42,Bail_Risk_alt_Race!$A$1:$N$1,0))</f>
        <v>282</v>
      </c>
    </row>
    <row r="52" spans="1:29" x14ac:dyDescent="0.3">
      <c r="A52" s="2" t="s">
        <v>17</v>
      </c>
      <c r="B52" t="s">
        <v>24</v>
      </c>
      <c r="C52" t="s">
        <v>5</v>
      </c>
      <c r="D52" s="4" cm="1">
        <f t="array" ref="D52">INDEX(Bail_Risk_alt_Race!$A$1:$N$20,MATCH(1,(Bail_Risk_alt_Race!$A$1:$A$20=$A52)*(Bail_Risk_alt_Race!$B$1:$B$20=$B52)*(Bail_Risk_alt_Race!$C$1:$C$20=$C52),0),MATCH(D$42,Bail_Risk_alt_Race!$A$1:$N$1,0))</f>
        <v>0</v>
      </c>
      <c r="E52" s="4" cm="1">
        <f t="array" ref="E52">INDEX(Bail_Risk_alt_Race!$A$1:$N$20,MATCH(1,(Bail_Risk_alt_Race!$A$1:$A$20=$A52)*(Bail_Risk_alt_Race!$B$1:$B$20=$B52)*(Bail_Risk_alt_Race!$C$1:$C$20=$C52),0),MATCH(E$42,Bail_Risk_alt_Race!$A$1:$N$1,0))</f>
        <v>0</v>
      </c>
      <c r="F52" s="4" cm="1">
        <f t="array" ref="F52">INDEX(Bail_Risk_alt_Race!$A$1:$N$20,MATCH(1,(Bail_Risk_alt_Race!$A$1:$A$20=$A52)*(Bail_Risk_alt_Race!$B$1:$B$20=$B52)*(Bail_Risk_alt_Race!$C$1:$C$20=$C52),0),MATCH(F$42,Bail_Risk_alt_Race!$A$1:$N$1,0))</f>
        <v>0</v>
      </c>
      <c r="G52" s="4" cm="1">
        <f t="array" ref="G52">INDEX(Bail_Risk_alt_Race!$A$1:$N$20,MATCH(1,(Bail_Risk_alt_Race!$A$1:$A$20=$A52)*(Bail_Risk_alt_Race!$B$1:$B$20=$B52)*(Bail_Risk_alt_Race!$C$1:$C$20=$C52),0),MATCH(G$42,Bail_Risk_alt_Race!$A$1:$N$1,0))</f>
        <v>0</v>
      </c>
      <c r="H52" s="4" cm="1">
        <f t="array" ref="H52">INDEX(Bail_Risk_alt_Race!$A$1:$N$20,MATCH(1,(Bail_Risk_alt_Race!$A$1:$A$20=$A52)*(Bail_Risk_alt_Race!$B$1:$B$20=$B52)*(Bail_Risk_alt_Race!$C$1:$C$20=$C52),0),MATCH(H$42,Bail_Risk_alt_Race!$A$1:$N$1,0))</f>
        <v>0</v>
      </c>
      <c r="I52" s="4" cm="1">
        <f t="array" ref="I52">INDEX(Bail_Risk_alt_Race!$A$1:$N$20,MATCH(1,(Bail_Risk_alt_Race!$A$1:$A$20=$A52)*(Bail_Risk_alt_Race!$B$1:$B$20=$B52)*(Bail_Risk_alt_Race!$C$1:$C$20=$C52),0),MATCH(I$42,Bail_Risk_alt_Race!$A$1:$N$1,0))</f>
        <v>0</v>
      </c>
      <c r="J52" s="4" cm="1">
        <f t="array" ref="J52">INDEX(Bail_Risk_alt_Race!$A$1:$N$20,MATCH(1,(Bail_Risk_alt_Race!$A$1:$A$20=$A52)*(Bail_Risk_alt_Race!$B$1:$B$20=$B52)*(Bail_Risk_alt_Race!$C$1:$C$20=$C52),0),MATCH(J$42,Bail_Risk_alt_Race!$A$1:$N$1,0))</f>
        <v>52</v>
      </c>
      <c r="K52" s="4" cm="1">
        <f t="array" ref="K52">INDEX(Bail_Risk_alt_Race!$A$1:$N$20,MATCH(1,(Bail_Risk_alt_Race!$A$1:$A$20=$A52)*(Bail_Risk_alt_Race!$B$1:$B$20=$B52)*(Bail_Risk_alt_Race!$C$1:$C$20=$C52),0),MATCH(K$42,Bail_Risk_alt_Race!$A$1:$N$1,0))</f>
        <v>40</v>
      </c>
      <c r="L52" s="4" cm="1">
        <f t="array" ref="L52">INDEX(Bail_Risk_alt_Race!$A$1:$N$20,MATCH(1,(Bail_Risk_alt_Race!$A$1:$A$20=$A52)*(Bail_Risk_alt_Race!$B$1:$B$20=$B52)*(Bail_Risk_alt_Race!$C$1:$C$20=$C52),0),MATCH(L$42,Bail_Risk_alt_Race!$A$1:$N$1,0))</f>
        <v>10</v>
      </c>
      <c r="M52" s="4" cm="1">
        <f t="array" ref="M52">INDEX(Bail_Risk_alt_Race!$A$1:$N$20,MATCH(1,(Bail_Risk_alt_Race!$A$1:$A$20=$A52)*(Bail_Risk_alt_Race!$B$1:$B$20=$B52)*(Bail_Risk_alt_Race!$C$1:$C$20=$C52),0),MATCH(M$42,Bail_Risk_alt_Race!$A$1:$N$1,0))</f>
        <v>9</v>
      </c>
      <c r="N52" s="4" cm="1">
        <f t="array" ref="N52">INDEX(Bail_Risk_alt_Race!$A$1:$N$20,MATCH(1,(Bail_Risk_alt_Race!$A$1:$A$20=$A52)*(Bail_Risk_alt_Race!$B$1:$B$20=$B52)*(Bail_Risk_alt_Race!$C$1:$C$20=$C52),0),MATCH(N$42,Bail_Risk_alt_Race!$A$1:$N$1,0))</f>
        <v>111</v>
      </c>
      <c r="P52" s="2" t="s">
        <v>17</v>
      </c>
      <c r="Q52" t="s">
        <v>25</v>
      </c>
      <c r="R52" t="s">
        <v>8</v>
      </c>
      <c r="S52" s="4" cm="1">
        <f t="array" ref="S52">INDEX(Bail_Risk_alt_Gender!$A$1:$N$14,MATCH(1,(Bail_Risk_alt_Gender!$A$1:$A$14=$P52)*(Bail_Risk_alt_Gender!$B$1:$B$14=$Q52)*(Bail_Risk_alt_Gender!$C$1:$C$14=$R52),0),MATCH(S$42,Bail_Risk_alt_Gender!$A$1:$N$1,0))</f>
        <v>25</v>
      </c>
      <c r="T52" s="4" cm="1">
        <f t="array" ref="T52">INDEX(Bail_Risk_alt_Gender!$A$1:$N$14,MATCH(1,(Bail_Risk_alt_Gender!$A$1:$A$14=$P52)*(Bail_Risk_alt_Gender!$B$1:$B$14=$Q52)*(Bail_Risk_alt_Gender!$C$1:$C$14=$R52),0),MATCH(T$42,Bail_Risk_alt_Gender!$A$1:$N$1,0))</f>
        <v>28</v>
      </c>
      <c r="U52" s="4" cm="1">
        <f t="array" ref="U52">INDEX(Bail_Risk_alt_Gender!$A$1:$N$14,MATCH(1,(Bail_Risk_alt_Gender!$A$1:$A$14=$P52)*(Bail_Risk_alt_Gender!$B$1:$B$14=$Q52)*(Bail_Risk_alt_Gender!$C$1:$C$14=$R52),0),MATCH(U$42,Bail_Risk_alt_Gender!$A$1:$N$1,0))</f>
        <v>52</v>
      </c>
      <c r="V52" s="4" cm="1">
        <f t="array" ref="V52">INDEX(Bail_Risk_alt_Gender!$A$1:$N$14,MATCH(1,(Bail_Risk_alt_Gender!$A$1:$A$14=$P52)*(Bail_Risk_alt_Gender!$B$1:$B$14=$Q52)*(Bail_Risk_alt_Gender!$C$1:$C$14=$R52),0),MATCH(V$42,Bail_Risk_alt_Gender!$A$1:$N$1,0))</f>
        <v>73</v>
      </c>
      <c r="W52" s="4" cm="1">
        <f t="array" ref="W52">INDEX(Bail_Risk_alt_Gender!$A$1:$N$14,MATCH(1,(Bail_Risk_alt_Gender!$A$1:$A$14=$P52)*(Bail_Risk_alt_Gender!$B$1:$B$14=$Q52)*(Bail_Risk_alt_Gender!$C$1:$C$14=$R52),0),MATCH(W$42,Bail_Risk_alt_Gender!$A$1:$N$1,0))</f>
        <v>60</v>
      </c>
      <c r="X52" s="4" cm="1">
        <f t="array" ref="X52">INDEX(Bail_Risk_alt_Gender!$A$1:$N$14,MATCH(1,(Bail_Risk_alt_Gender!$A$1:$A$14=$P52)*(Bail_Risk_alt_Gender!$B$1:$B$14=$Q52)*(Bail_Risk_alt_Gender!$C$1:$C$14=$R52),0),MATCH(X$42,Bail_Risk_alt_Gender!$A$1:$N$1,0))</f>
        <v>57</v>
      </c>
      <c r="Y52" s="4" cm="1">
        <f t="array" ref="Y52">INDEX(Bail_Risk_alt_Gender!$A$1:$N$14,MATCH(1,(Bail_Risk_alt_Gender!$A$1:$A$14=$P52)*(Bail_Risk_alt_Gender!$B$1:$B$14=$Q52)*(Bail_Risk_alt_Gender!$C$1:$C$14=$R52),0),MATCH(Y$42,Bail_Risk_alt_Gender!$A$1:$N$1,0))</f>
        <v>0</v>
      </c>
      <c r="Z52" s="4" cm="1">
        <f t="array" ref="Z52">INDEX(Bail_Risk_alt_Gender!$A$1:$N$14,MATCH(1,(Bail_Risk_alt_Gender!$A$1:$A$14=$P52)*(Bail_Risk_alt_Gender!$B$1:$B$14=$Q52)*(Bail_Risk_alt_Gender!$C$1:$C$14=$R52),0),MATCH(Z$42,Bail_Risk_alt_Gender!$A$1:$N$1,0))</f>
        <v>0</v>
      </c>
      <c r="AA52" s="4" cm="1">
        <f t="array" ref="AA52">INDEX(Bail_Risk_alt_Gender!$A$1:$N$14,MATCH(1,(Bail_Risk_alt_Gender!$A$1:$A$14=$P52)*(Bail_Risk_alt_Gender!$B$1:$B$14=$Q52)*(Bail_Risk_alt_Gender!$C$1:$C$14=$R52),0),MATCH(AA$42,Bail_Risk_alt_Gender!$A$1:$N$1,0))</f>
        <v>0</v>
      </c>
      <c r="AB52" s="4" cm="1">
        <f t="array" ref="AB52">INDEX(Bail_Risk_alt_Gender!$A$1:$N$14,MATCH(1,(Bail_Risk_alt_Gender!$A$1:$A$14=$P52)*(Bail_Risk_alt_Gender!$B$1:$B$14=$Q52)*(Bail_Risk_alt_Gender!$C$1:$C$14=$R52),0),MATCH(AB$42,Bail_Risk_alt_Gender!$A$1:$N$1,0))</f>
        <v>0</v>
      </c>
      <c r="AC52" s="4" cm="1">
        <f t="array" ref="AC52">INDEX(Bail_Risk_alt_Gender!$A$1:$N$14,MATCH(1,(Bail_Risk_alt_Gender!$A$1:$A$14=$P52)*(Bail_Risk_alt_Gender!$B$1:$B$14=$Q52)*(Bail_Risk_alt_Gender!$C$1:$C$14=$R52),0),MATCH(AC$42,Bail_Risk_alt_Gender!$A$1:$N$1,0))</f>
        <v>295</v>
      </c>
    </row>
    <row r="53" spans="1:29" x14ac:dyDescent="0.3">
      <c r="A53" s="2" t="s">
        <v>17</v>
      </c>
      <c r="B53" t="s">
        <v>24</v>
      </c>
      <c r="C53" t="s">
        <v>6</v>
      </c>
      <c r="D53" s="4" cm="1">
        <f t="array" ref="D53">INDEX(Bail_Risk_alt_Race!$A$1:$N$20,MATCH(1,(Bail_Risk_alt_Race!$A$1:$A$20=$A53)*(Bail_Risk_alt_Race!$B$1:$B$20=$B53)*(Bail_Risk_alt_Race!$C$1:$C$20=$C53),0),MATCH(D$42,Bail_Risk_alt_Race!$A$1:$N$1,0))</f>
        <v>0</v>
      </c>
      <c r="E53" s="4" cm="1">
        <f t="array" ref="E53">INDEX(Bail_Risk_alt_Race!$A$1:$N$20,MATCH(1,(Bail_Risk_alt_Race!$A$1:$A$20=$A53)*(Bail_Risk_alt_Race!$B$1:$B$20=$B53)*(Bail_Risk_alt_Race!$C$1:$C$20=$C53),0),MATCH(E$42,Bail_Risk_alt_Race!$A$1:$N$1,0))</f>
        <v>0</v>
      </c>
      <c r="F53" s="4" cm="1">
        <f t="array" ref="F53">INDEX(Bail_Risk_alt_Race!$A$1:$N$20,MATCH(1,(Bail_Risk_alt_Race!$A$1:$A$20=$A53)*(Bail_Risk_alt_Race!$B$1:$B$20=$B53)*(Bail_Risk_alt_Race!$C$1:$C$20=$C53),0),MATCH(F$42,Bail_Risk_alt_Race!$A$1:$N$1,0))</f>
        <v>0</v>
      </c>
      <c r="G53" s="4" cm="1">
        <f t="array" ref="G53">INDEX(Bail_Risk_alt_Race!$A$1:$N$20,MATCH(1,(Bail_Risk_alt_Race!$A$1:$A$20=$A53)*(Bail_Risk_alt_Race!$B$1:$B$20=$B53)*(Bail_Risk_alt_Race!$C$1:$C$20=$C53),0),MATCH(G$42,Bail_Risk_alt_Race!$A$1:$N$1,0))</f>
        <v>0</v>
      </c>
      <c r="H53" s="4" cm="1">
        <f t="array" ref="H53">INDEX(Bail_Risk_alt_Race!$A$1:$N$20,MATCH(1,(Bail_Risk_alt_Race!$A$1:$A$20=$A53)*(Bail_Risk_alt_Race!$B$1:$B$20=$B53)*(Bail_Risk_alt_Race!$C$1:$C$20=$C53),0),MATCH(H$42,Bail_Risk_alt_Race!$A$1:$N$1,0))</f>
        <v>0</v>
      </c>
      <c r="I53" s="4" cm="1">
        <f t="array" ref="I53">INDEX(Bail_Risk_alt_Race!$A$1:$N$20,MATCH(1,(Bail_Risk_alt_Race!$A$1:$A$20=$A53)*(Bail_Risk_alt_Race!$B$1:$B$20=$B53)*(Bail_Risk_alt_Race!$C$1:$C$20=$C53),0),MATCH(I$42,Bail_Risk_alt_Race!$A$1:$N$1,0))</f>
        <v>0</v>
      </c>
      <c r="J53" s="4" cm="1">
        <f t="array" ref="J53">INDEX(Bail_Risk_alt_Race!$A$1:$N$20,MATCH(1,(Bail_Risk_alt_Race!$A$1:$A$20=$A53)*(Bail_Risk_alt_Race!$B$1:$B$20=$B53)*(Bail_Risk_alt_Race!$C$1:$C$20=$C53),0),MATCH(J$42,Bail_Risk_alt_Race!$A$1:$N$1,0))</f>
        <v>5</v>
      </c>
      <c r="K53" s="4" cm="1">
        <f t="array" ref="K53">INDEX(Bail_Risk_alt_Race!$A$1:$N$20,MATCH(1,(Bail_Risk_alt_Race!$A$1:$A$20=$A53)*(Bail_Risk_alt_Race!$B$1:$B$20=$B53)*(Bail_Risk_alt_Race!$C$1:$C$20=$C53),0),MATCH(K$42,Bail_Risk_alt_Race!$A$1:$N$1,0))</f>
        <v>1</v>
      </c>
      <c r="L53" s="4" cm="1">
        <f t="array" ref="L53">INDEX(Bail_Risk_alt_Race!$A$1:$N$20,MATCH(1,(Bail_Risk_alt_Race!$A$1:$A$20=$A53)*(Bail_Risk_alt_Race!$B$1:$B$20=$B53)*(Bail_Risk_alt_Race!$C$1:$C$20=$C53),0),MATCH(L$42,Bail_Risk_alt_Race!$A$1:$N$1,0))</f>
        <v>0</v>
      </c>
      <c r="M53" s="4" cm="1">
        <f t="array" ref="M53">INDEX(Bail_Risk_alt_Race!$A$1:$N$20,MATCH(1,(Bail_Risk_alt_Race!$A$1:$A$20=$A53)*(Bail_Risk_alt_Race!$B$1:$B$20=$B53)*(Bail_Risk_alt_Race!$C$1:$C$20=$C53),0),MATCH(M$42,Bail_Risk_alt_Race!$A$1:$N$1,0))</f>
        <v>0</v>
      </c>
      <c r="N53" s="4" cm="1">
        <f t="array" ref="N53">INDEX(Bail_Risk_alt_Race!$A$1:$N$20,MATCH(1,(Bail_Risk_alt_Race!$A$1:$A$20=$A53)*(Bail_Risk_alt_Race!$B$1:$B$20=$B53)*(Bail_Risk_alt_Race!$C$1:$C$20=$C53),0),MATCH(N$42,Bail_Risk_alt_Race!$A$1:$N$1,0))</f>
        <v>6</v>
      </c>
      <c r="P53" s="2" t="s">
        <v>17</v>
      </c>
      <c r="Q53" t="s">
        <v>25</v>
      </c>
      <c r="R53" t="s">
        <v>9</v>
      </c>
      <c r="S53" s="4" cm="1">
        <f t="array" ref="S53">INDEX(Bail_Risk_alt_Gender!$A$1:$N$14,MATCH(1,(Bail_Risk_alt_Gender!$A$1:$A$14=$P53)*(Bail_Risk_alt_Gender!$B$1:$B$14=$Q53)*(Bail_Risk_alt_Gender!$C$1:$C$14=$R53),0),MATCH(S$42,Bail_Risk_alt_Gender!$A$1:$N$1,0))</f>
        <v>18</v>
      </c>
      <c r="T53" s="4" cm="1">
        <f t="array" ref="T53">INDEX(Bail_Risk_alt_Gender!$A$1:$N$14,MATCH(1,(Bail_Risk_alt_Gender!$A$1:$A$14=$P53)*(Bail_Risk_alt_Gender!$B$1:$B$14=$Q53)*(Bail_Risk_alt_Gender!$C$1:$C$14=$R53),0),MATCH(T$42,Bail_Risk_alt_Gender!$A$1:$N$1,0))</f>
        <v>24</v>
      </c>
      <c r="U53" s="4" cm="1">
        <f t="array" ref="U53">INDEX(Bail_Risk_alt_Gender!$A$1:$N$14,MATCH(1,(Bail_Risk_alt_Gender!$A$1:$A$14=$P53)*(Bail_Risk_alt_Gender!$B$1:$B$14=$Q53)*(Bail_Risk_alt_Gender!$C$1:$C$14=$R53),0),MATCH(U$42,Bail_Risk_alt_Gender!$A$1:$N$1,0))</f>
        <v>64</v>
      </c>
      <c r="V53" s="4" cm="1">
        <f t="array" ref="V53">INDEX(Bail_Risk_alt_Gender!$A$1:$N$14,MATCH(1,(Bail_Risk_alt_Gender!$A$1:$A$14=$P53)*(Bail_Risk_alt_Gender!$B$1:$B$14=$Q53)*(Bail_Risk_alt_Gender!$C$1:$C$14=$R53),0),MATCH(V$42,Bail_Risk_alt_Gender!$A$1:$N$1,0))</f>
        <v>83</v>
      </c>
      <c r="W53" s="4" cm="1">
        <f t="array" ref="W53">INDEX(Bail_Risk_alt_Gender!$A$1:$N$14,MATCH(1,(Bail_Risk_alt_Gender!$A$1:$A$14=$P53)*(Bail_Risk_alt_Gender!$B$1:$B$14=$Q53)*(Bail_Risk_alt_Gender!$C$1:$C$14=$R53),0),MATCH(W$42,Bail_Risk_alt_Gender!$A$1:$N$1,0))</f>
        <v>63</v>
      </c>
      <c r="X53" s="4" cm="1">
        <f t="array" ref="X53">INDEX(Bail_Risk_alt_Gender!$A$1:$N$14,MATCH(1,(Bail_Risk_alt_Gender!$A$1:$A$14=$P53)*(Bail_Risk_alt_Gender!$B$1:$B$14=$Q53)*(Bail_Risk_alt_Gender!$C$1:$C$14=$R53),0),MATCH(X$42,Bail_Risk_alt_Gender!$A$1:$N$1,0))</f>
        <v>54</v>
      </c>
      <c r="Y53" s="4" cm="1">
        <f t="array" ref="Y53">INDEX(Bail_Risk_alt_Gender!$A$1:$N$14,MATCH(1,(Bail_Risk_alt_Gender!$A$1:$A$14=$P53)*(Bail_Risk_alt_Gender!$B$1:$B$14=$Q53)*(Bail_Risk_alt_Gender!$C$1:$C$14=$R53),0),MATCH(Y$42,Bail_Risk_alt_Gender!$A$1:$N$1,0))</f>
        <v>0</v>
      </c>
      <c r="Z53" s="4" cm="1">
        <f t="array" ref="Z53">INDEX(Bail_Risk_alt_Gender!$A$1:$N$14,MATCH(1,(Bail_Risk_alt_Gender!$A$1:$A$14=$P53)*(Bail_Risk_alt_Gender!$B$1:$B$14=$Q53)*(Bail_Risk_alt_Gender!$C$1:$C$14=$R53),0),MATCH(Z$42,Bail_Risk_alt_Gender!$A$1:$N$1,0))</f>
        <v>0</v>
      </c>
      <c r="AA53" s="4" cm="1">
        <f t="array" ref="AA53">INDEX(Bail_Risk_alt_Gender!$A$1:$N$14,MATCH(1,(Bail_Risk_alt_Gender!$A$1:$A$14=$P53)*(Bail_Risk_alt_Gender!$B$1:$B$14=$Q53)*(Bail_Risk_alt_Gender!$C$1:$C$14=$R53),0),MATCH(AA$42,Bail_Risk_alt_Gender!$A$1:$N$1,0))</f>
        <v>0</v>
      </c>
      <c r="AB53" s="4" cm="1">
        <f t="array" ref="AB53">INDEX(Bail_Risk_alt_Gender!$A$1:$N$14,MATCH(1,(Bail_Risk_alt_Gender!$A$1:$A$14=$P53)*(Bail_Risk_alt_Gender!$B$1:$B$14=$Q53)*(Bail_Risk_alt_Gender!$C$1:$C$14=$R53),0),MATCH(AB$42,Bail_Risk_alt_Gender!$A$1:$N$1,0))</f>
        <v>0</v>
      </c>
      <c r="AC53" s="4" cm="1">
        <f t="array" ref="AC53">INDEX(Bail_Risk_alt_Gender!$A$1:$N$14,MATCH(1,(Bail_Risk_alt_Gender!$A$1:$A$14=$P53)*(Bail_Risk_alt_Gender!$B$1:$B$14=$Q53)*(Bail_Risk_alt_Gender!$C$1:$C$14=$R53),0),MATCH(AC$42,Bail_Risk_alt_Gender!$A$1:$N$1,0))</f>
        <v>306</v>
      </c>
    </row>
    <row r="55" spans="1:29" x14ac:dyDescent="0.3">
      <c r="A55" s="2" t="s">
        <v>17</v>
      </c>
      <c r="B55" t="s">
        <v>25</v>
      </c>
      <c r="C55" t="s">
        <v>4</v>
      </c>
      <c r="D55" s="4" cm="1">
        <f t="array" ref="D55">INDEX(Bail_Risk_alt_Race!$A$1:$N$20,MATCH(1,(Bail_Risk_alt_Race!$A$1:$A$20=$A55)*(Bail_Risk_alt_Race!$B$1:$B$20=$B55)*(Bail_Risk_alt_Race!$C$1:$C$20=$C55),0),MATCH(D$42,Bail_Risk_alt_Race!$A$1:$N$1,0))</f>
        <v>4</v>
      </c>
      <c r="E55" s="4" cm="1">
        <f t="array" ref="E55">INDEX(Bail_Risk_alt_Race!$A$1:$N$20,MATCH(1,(Bail_Risk_alt_Race!$A$1:$A$20=$A55)*(Bail_Risk_alt_Race!$B$1:$B$20=$B55)*(Bail_Risk_alt_Race!$C$1:$C$20=$C55),0),MATCH(E$42,Bail_Risk_alt_Race!$A$1:$N$1,0))</f>
        <v>14</v>
      </c>
      <c r="F55" s="4" cm="1">
        <f t="array" ref="F55">INDEX(Bail_Risk_alt_Race!$A$1:$N$20,MATCH(1,(Bail_Risk_alt_Race!$A$1:$A$20=$A55)*(Bail_Risk_alt_Race!$B$1:$B$20=$B55)*(Bail_Risk_alt_Race!$C$1:$C$20=$C55),0),MATCH(F$42,Bail_Risk_alt_Race!$A$1:$N$1,0))</f>
        <v>29</v>
      </c>
      <c r="G55" s="4" cm="1">
        <f t="array" ref="G55">INDEX(Bail_Risk_alt_Race!$A$1:$N$20,MATCH(1,(Bail_Risk_alt_Race!$A$1:$A$20=$A55)*(Bail_Risk_alt_Race!$B$1:$B$20=$B55)*(Bail_Risk_alt_Race!$C$1:$C$20=$C55),0),MATCH(G$42,Bail_Risk_alt_Race!$A$1:$N$1,0))</f>
        <v>52</v>
      </c>
      <c r="H55" s="4" cm="1">
        <f t="array" ref="H55">INDEX(Bail_Risk_alt_Race!$A$1:$N$20,MATCH(1,(Bail_Risk_alt_Race!$A$1:$A$20=$A55)*(Bail_Risk_alt_Race!$B$1:$B$20=$B55)*(Bail_Risk_alt_Race!$C$1:$C$20=$C55),0),MATCH(H$42,Bail_Risk_alt_Race!$A$1:$N$1,0))</f>
        <v>0</v>
      </c>
      <c r="I55" s="4" cm="1">
        <f t="array" ref="I55">INDEX(Bail_Risk_alt_Race!$A$1:$N$20,MATCH(1,(Bail_Risk_alt_Race!$A$1:$A$20=$A55)*(Bail_Risk_alt_Race!$B$1:$B$20=$B55)*(Bail_Risk_alt_Race!$C$1:$C$20=$C55),0),MATCH(I$42,Bail_Risk_alt_Race!$A$1:$N$1,0))</f>
        <v>0</v>
      </c>
      <c r="J55" s="4" cm="1">
        <f t="array" ref="J55">INDEX(Bail_Risk_alt_Race!$A$1:$N$20,MATCH(1,(Bail_Risk_alt_Race!$A$1:$A$20=$A55)*(Bail_Risk_alt_Race!$B$1:$B$20=$B55)*(Bail_Risk_alt_Race!$C$1:$C$20=$C55),0),MATCH(J$42,Bail_Risk_alt_Race!$A$1:$N$1,0))</f>
        <v>0</v>
      </c>
      <c r="K55" s="4" cm="1">
        <f t="array" ref="K55">INDEX(Bail_Risk_alt_Race!$A$1:$N$20,MATCH(1,(Bail_Risk_alt_Race!$A$1:$A$20=$A55)*(Bail_Risk_alt_Race!$B$1:$B$20=$B55)*(Bail_Risk_alt_Race!$C$1:$C$20=$C55),0),MATCH(K$42,Bail_Risk_alt_Race!$A$1:$N$1,0))</f>
        <v>0</v>
      </c>
      <c r="L55" s="4" cm="1">
        <f t="array" ref="L55">INDEX(Bail_Risk_alt_Race!$A$1:$N$20,MATCH(1,(Bail_Risk_alt_Race!$A$1:$A$20=$A55)*(Bail_Risk_alt_Race!$B$1:$B$20=$B55)*(Bail_Risk_alt_Race!$C$1:$C$20=$C55),0),MATCH(L$42,Bail_Risk_alt_Race!$A$1:$N$1,0))</f>
        <v>0</v>
      </c>
      <c r="M55" s="4" cm="1">
        <f t="array" ref="M55">INDEX(Bail_Risk_alt_Race!$A$1:$N$20,MATCH(1,(Bail_Risk_alt_Race!$A$1:$A$20=$A55)*(Bail_Risk_alt_Race!$B$1:$B$20=$B55)*(Bail_Risk_alt_Race!$C$1:$C$20=$C55),0),MATCH(M$42,Bail_Risk_alt_Race!$A$1:$N$1,0))</f>
        <v>0</v>
      </c>
      <c r="N55" s="4" cm="1">
        <f t="array" ref="N55">INDEX(Bail_Risk_alt_Race!$A$1:$N$20,MATCH(1,(Bail_Risk_alt_Race!$A$1:$A$20=$A55)*(Bail_Risk_alt_Race!$B$1:$B$20=$B55)*(Bail_Risk_alt_Race!$C$1:$C$20=$C55),0),MATCH(N$42,Bail_Risk_alt_Race!$A$1:$N$1,0))</f>
        <v>99</v>
      </c>
      <c r="P55" s="2" t="s">
        <v>18</v>
      </c>
      <c r="Q55" t="s">
        <v>24</v>
      </c>
      <c r="R55" t="s">
        <v>8</v>
      </c>
      <c r="S55" s="4" cm="1">
        <f t="array" ref="S55">INDEX(Bail_Risk_alt_Gender!$A$1:$N$14,MATCH(1,(Bail_Risk_alt_Gender!$A$1:$A$14=$P55)*(Bail_Risk_alt_Gender!$B$1:$B$14=$Q55)*(Bail_Risk_alt_Gender!$C$1:$C$14=$R55),0),MATCH(S$42,Bail_Risk_alt_Gender!$A$1:$N$1,0))</f>
        <v>0</v>
      </c>
      <c r="T55" s="4" cm="1">
        <f t="array" ref="T55">INDEX(Bail_Risk_alt_Gender!$A$1:$N$14,MATCH(1,(Bail_Risk_alt_Gender!$A$1:$A$14=$P55)*(Bail_Risk_alt_Gender!$B$1:$B$14=$Q55)*(Bail_Risk_alt_Gender!$C$1:$C$14=$R55),0),MATCH(T$42,Bail_Risk_alt_Gender!$A$1:$N$1,0))</f>
        <v>0</v>
      </c>
      <c r="U55" s="4" cm="1">
        <f t="array" ref="U55">INDEX(Bail_Risk_alt_Gender!$A$1:$N$14,MATCH(1,(Bail_Risk_alt_Gender!$A$1:$A$14=$P55)*(Bail_Risk_alt_Gender!$B$1:$B$14=$Q55)*(Bail_Risk_alt_Gender!$C$1:$C$14=$R55),0),MATCH(U$42,Bail_Risk_alt_Gender!$A$1:$N$1,0))</f>
        <v>0</v>
      </c>
      <c r="V55" s="4" cm="1">
        <f t="array" ref="V55">INDEX(Bail_Risk_alt_Gender!$A$1:$N$14,MATCH(1,(Bail_Risk_alt_Gender!$A$1:$A$14=$P55)*(Bail_Risk_alt_Gender!$B$1:$B$14=$Q55)*(Bail_Risk_alt_Gender!$C$1:$C$14=$R55),0),MATCH(V$42,Bail_Risk_alt_Gender!$A$1:$N$1,0))</f>
        <v>0</v>
      </c>
      <c r="W55" s="4" cm="1">
        <f t="array" ref="W55">INDEX(Bail_Risk_alt_Gender!$A$1:$N$14,MATCH(1,(Bail_Risk_alt_Gender!$A$1:$A$14=$P55)*(Bail_Risk_alt_Gender!$B$1:$B$14=$Q55)*(Bail_Risk_alt_Gender!$C$1:$C$14=$R55),0),MATCH(W$42,Bail_Risk_alt_Gender!$A$1:$N$1,0))</f>
        <v>56</v>
      </c>
      <c r="X55" s="4" cm="1">
        <f t="array" ref="X55">INDEX(Bail_Risk_alt_Gender!$A$1:$N$14,MATCH(1,(Bail_Risk_alt_Gender!$A$1:$A$14=$P55)*(Bail_Risk_alt_Gender!$B$1:$B$14=$Q55)*(Bail_Risk_alt_Gender!$C$1:$C$14=$R55),0),MATCH(X$42,Bail_Risk_alt_Gender!$A$1:$N$1,0))</f>
        <v>48</v>
      </c>
      <c r="Y55" s="4" cm="1">
        <f t="array" ref="Y55">INDEX(Bail_Risk_alt_Gender!$A$1:$N$14,MATCH(1,(Bail_Risk_alt_Gender!$A$1:$A$14=$P55)*(Bail_Risk_alt_Gender!$B$1:$B$14=$Q55)*(Bail_Risk_alt_Gender!$C$1:$C$14=$R55),0),MATCH(Y$42,Bail_Risk_alt_Gender!$A$1:$N$1,0))</f>
        <v>58</v>
      </c>
      <c r="Z55" s="4" cm="1">
        <f t="array" ref="Z55">INDEX(Bail_Risk_alt_Gender!$A$1:$N$14,MATCH(1,(Bail_Risk_alt_Gender!$A$1:$A$14=$P55)*(Bail_Risk_alt_Gender!$B$1:$B$14=$Q55)*(Bail_Risk_alt_Gender!$C$1:$C$14=$R55),0),MATCH(Z$42,Bail_Risk_alt_Gender!$A$1:$N$1,0))</f>
        <v>37</v>
      </c>
      <c r="AA55" s="4" cm="1">
        <f t="array" ref="AA55">INDEX(Bail_Risk_alt_Gender!$A$1:$N$14,MATCH(1,(Bail_Risk_alt_Gender!$A$1:$A$14=$P55)*(Bail_Risk_alt_Gender!$B$1:$B$14=$Q55)*(Bail_Risk_alt_Gender!$C$1:$C$14=$R55),0),MATCH(AA$42,Bail_Risk_alt_Gender!$A$1:$N$1,0))</f>
        <v>22</v>
      </c>
      <c r="AB55" s="4" cm="1">
        <f t="array" ref="AB55">INDEX(Bail_Risk_alt_Gender!$A$1:$N$14,MATCH(1,(Bail_Risk_alt_Gender!$A$1:$A$14=$P55)*(Bail_Risk_alt_Gender!$B$1:$B$14=$Q55)*(Bail_Risk_alt_Gender!$C$1:$C$14=$R55),0),MATCH(AB$42,Bail_Risk_alt_Gender!$A$1:$N$1,0))</f>
        <v>10</v>
      </c>
      <c r="AC55" s="4" cm="1">
        <f t="array" ref="AC55">INDEX(Bail_Risk_alt_Gender!$A$1:$N$14,MATCH(1,(Bail_Risk_alt_Gender!$A$1:$A$14=$P55)*(Bail_Risk_alt_Gender!$B$1:$B$14=$Q55)*(Bail_Risk_alt_Gender!$C$1:$C$14=$R55),0),MATCH(AC$42,Bail_Risk_alt_Gender!$A$1:$N$1,0))</f>
        <v>231</v>
      </c>
    </row>
    <row r="56" spans="1:29" x14ac:dyDescent="0.3">
      <c r="A56" s="2" t="s">
        <v>17</v>
      </c>
      <c r="B56" t="s">
        <v>25</v>
      </c>
      <c r="C56" t="s">
        <v>5</v>
      </c>
      <c r="D56" s="4" cm="1">
        <f t="array" ref="D56">INDEX(Bail_Risk_alt_Race!$A$1:$N$20,MATCH(1,(Bail_Risk_alt_Race!$A$1:$A$20=$A56)*(Bail_Risk_alt_Race!$B$1:$B$20=$B56)*(Bail_Risk_alt_Race!$C$1:$C$20=$C56),0),MATCH(D$42,Bail_Risk_alt_Race!$A$1:$N$1,0))</f>
        <v>38</v>
      </c>
      <c r="E56" s="4" cm="1">
        <f t="array" ref="E56">INDEX(Bail_Risk_alt_Race!$A$1:$N$20,MATCH(1,(Bail_Risk_alt_Race!$A$1:$A$20=$A56)*(Bail_Risk_alt_Race!$B$1:$B$20=$B56)*(Bail_Risk_alt_Race!$C$1:$C$20=$C56),0),MATCH(E$42,Bail_Risk_alt_Race!$A$1:$N$1,0))</f>
        <v>36</v>
      </c>
      <c r="F56" s="4" cm="1">
        <f t="array" ref="F56">INDEX(Bail_Risk_alt_Race!$A$1:$N$20,MATCH(1,(Bail_Risk_alt_Race!$A$1:$A$20=$A56)*(Bail_Risk_alt_Race!$B$1:$B$20=$B56)*(Bail_Risk_alt_Race!$C$1:$C$20=$C56),0),MATCH(F$42,Bail_Risk_alt_Race!$A$1:$N$1,0))</f>
        <v>80</v>
      </c>
      <c r="G56" s="4" cm="1">
        <f t="array" ref="G56">INDEX(Bail_Risk_alt_Race!$A$1:$N$20,MATCH(1,(Bail_Risk_alt_Race!$A$1:$A$20=$A56)*(Bail_Risk_alt_Race!$B$1:$B$20=$B56)*(Bail_Risk_alt_Race!$C$1:$C$20=$C56),0),MATCH(G$42,Bail_Risk_alt_Race!$A$1:$N$1,0))</f>
        <v>101</v>
      </c>
      <c r="H56" s="4" cm="1">
        <f t="array" ref="H56">INDEX(Bail_Risk_alt_Race!$A$1:$N$20,MATCH(1,(Bail_Risk_alt_Race!$A$1:$A$20=$A56)*(Bail_Risk_alt_Race!$B$1:$B$20=$B56)*(Bail_Risk_alt_Race!$C$1:$C$20=$C56),0),MATCH(H$42,Bail_Risk_alt_Race!$A$1:$N$1,0))</f>
        <v>120</v>
      </c>
      <c r="I56" s="4" cm="1">
        <f t="array" ref="I56">INDEX(Bail_Risk_alt_Race!$A$1:$N$20,MATCH(1,(Bail_Risk_alt_Race!$A$1:$A$20=$A56)*(Bail_Risk_alt_Race!$B$1:$B$20=$B56)*(Bail_Risk_alt_Race!$C$1:$C$20=$C56),0),MATCH(I$42,Bail_Risk_alt_Race!$A$1:$N$1,0))</f>
        <v>109</v>
      </c>
      <c r="J56" s="4" cm="1">
        <f t="array" ref="J56">INDEX(Bail_Risk_alt_Race!$A$1:$N$20,MATCH(1,(Bail_Risk_alt_Race!$A$1:$A$20=$A56)*(Bail_Risk_alt_Race!$B$1:$B$20=$B56)*(Bail_Risk_alt_Race!$C$1:$C$20=$C56),0),MATCH(J$42,Bail_Risk_alt_Race!$A$1:$N$1,0))</f>
        <v>0</v>
      </c>
      <c r="K56" s="4" cm="1">
        <f t="array" ref="K56">INDEX(Bail_Risk_alt_Race!$A$1:$N$20,MATCH(1,(Bail_Risk_alt_Race!$A$1:$A$20=$A56)*(Bail_Risk_alt_Race!$B$1:$B$20=$B56)*(Bail_Risk_alt_Race!$C$1:$C$20=$C56),0),MATCH(K$42,Bail_Risk_alt_Race!$A$1:$N$1,0))</f>
        <v>0</v>
      </c>
      <c r="L56" s="4" cm="1">
        <f t="array" ref="L56">INDEX(Bail_Risk_alt_Race!$A$1:$N$20,MATCH(1,(Bail_Risk_alt_Race!$A$1:$A$20=$A56)*(Bail_Risk_alt_Race!$B$1:$B$20=$B56)*(Bail_Risk_alt_Race!$C$1:$C$20=$C56),0),MATCH(L$42,Bail_Risk_alt_Race!$A$1:$N$1,0))</f>
        <v>0</v>
      </c>
      <c r="M56" s="4" cm="1">
        <f t="array" ref="M56">INDEX(Bail_Risk_alt_Race!$A$1:$N$20,MATCH(1,(Bail_Risk_alt_Race!$A$1:$A$20=$A56)*(Bail_Risk_alt_Race!$B$1:$B$20=$B56)*(Bail_Risk_alt_Race!$C$1:$C$20=$C56),0),MATCH(M$42,Bail_Risk_alt_Race!$A$1:$N$1,0))</f>
        <v>0</v>
      </c>
      <c r="N56" s="4" cm="1">
        <f t="array" ref="N56">INDEX(Bail_Risk_alt_Race!$A$1:$N$20,MATCH(1,(Bail_Risk_alt_Race!$A$1:$A$20=$A56)*(Bail_Risk_alt_Race!$B$1:$B$20=$B56)*(Bail_Risk_alt_Race!$C$1:$C$20=$C56),0),MATCH(N$42,Bail_Risk_alt_Race!$A$1:$N$1,0))</f>
        <v>484</v>
      </c>
      <c r="P56" s="2" t="s">
        <v>18</v>
      </c>
      <c r="Q56" t="s">
        <v>24</v>
      </c>
      <c r="R56" t="s">
        <v>9</v>
      </c>
      <c r="S56" s="4" cm="1">
        <f t="array" ref="S56">INDEX(Bail_Risk_alt_Gender!$A$1:$N$14,MATCH(1,(Bail_Risk_alt_Gender!$A$1:$A$14=$P56)*(Bail_Risk_alt_Gender!$B$1:$B$14=$Q56)*(Bail_Risk_alt_Gender!$C$1:$C$14=$R56),0),MATCH(S$42,Bail_Risk_alt_Gender!$A$1:$N$1,0))</f>
        <v>0</v>
      </c>
      <c r="T56" s="4" cm="1">
        <f t="array" ref="T56">INDEX(Bail_Risk_alt_Gender!$A$1:$N$14,MATCH(1,(Bail_Risk_alt_Gender!$A$1:$A$14=$P56)*(Bail_Risk_alt_Gender!$B$1:$B$14=$Q56)*(Bail_Risk_alt_Gender!$C$1:$C$14=$R56),0),MATCH(T$42,Bail_Risk_alt_Gender!$A$1:$N$1,0))</f>
        <v>0</v>
      </c>
      <c r="U56" s="4" cm="1">
        <f t="array" ref="U56">INDEX(Bail_Risk_alt_Gender!$A$1:$N$14,MATCH(1,(Bail_Risk_alt_Gender!$A$1:$A$14=$P56)*(Bail_Risk_alt_Gender!$B$1:$B$14=$Q56)*(Bail_Risk_alt_Gender!$C$1:$C$14=$R56),0),MATCH(U$42,Bail_Risk_alt_Gender!$A$1:$N$1,0))</f>
        <v>0</v>
      </c>
      <c r="V56" s="4" cm="1">
        <f t="array" ref="V56">INDEX(Bail_Risk_alt_Gender!$A$1:$N$14,MATCH(1,(Bail_Risk_alt_Gender!$A$1:$A$14=$P56)*(Bail_Risk_alt_Gender!$B$1:$B$14=$Q56)*(Bail_Risk_alt_Gender!$C$1:$C$14=$R56),0),MATCH(V$42,Bail_Risk_alt_Gender!$A$1:$N$1,0))</f>
        <v>0</v>
      </c>
      <c r="W56" s="4" cm="1">
        <f t="array" ref="W56">INDEX(Bail_Risk_alt_Gender!$A$1:$N$14,MATCH(1,(Bail_Risk_alt_Gender!$A$1:$A$14=$P56)*(Bail_Risk_alt_Gender!$B$1:$B$14=$Q56)*(Bail_Risk_alt_Gender!$C$1:$C$14=$R56),0),MATCH(W$42,Bail_Risk_alt_Gender!$A$1:$N$1,0))</f>
        <v>38</v>
      </c>
      <c r="X56" s="4" cm="1">
        <f t="array" ref="X56">INDEX(Bail_Risk_alt_Gender!$A$1:$N$14,MATCH(1,(Bail_Risk_alt_Gender!$A$1:$A$14=$P56)*(Bail_Risk_alt_Gender!$B$1:$B$14=$Q56)*(Bail_Risk_alt_Gender!$C$1:$C$14=$R56),0),MATCH(X$42,Bail_Risk_alt_Gender!$A$1:$N$1,0))</f>
        <v>44</v>
      </c>
      <c r="Y56" s="4" cm="1">
        <f t="array" ref="Y56">INDEX(Bail_Risk_alt_Gender!$A$1:$N$14,MATCH(1,(Bail_Risk_alt_Gender!$A$1:$A$14=$P56)*(Bail_Risk_alt_Gender!$B$1:$B$14=$Q56)*(Bail_Risk_alt_Gender!$C$1:$C$14=$R56),0),MATCH(Y$42,Bail_Risk_alt_Gender!$A$1:$N$1,0))</f>
        <v>73</v>
      </c>
      <c r="Z56" s="4" cm="1">
        <f t="array" ref="Z56">INDEX(Bail_Risk_alt_Gender!$A$1:$N$14,MATCH(1,(Bail_Risk_alt_Gender!$A$1:$A$14=$P56)*(Bail_Risk_alt_Gender!$B$1:$B$14=$Q56)*(Bail_Risk_alt_Gender!$C$1:$C$14=$R56),0),MATCH(Z$42,Bail_Risk_alt_Gender!$A$1:$N$1,0))</f>
        <v>39</v>
      </c>
      <c r="AA56" s="4" cm="1">
        <f t="array" ref="AA56">INDEX(Bail_Risk_alt_Gender!$A$1:$N$14,MATCH(1,(Bail_Risk_alt_Gender!$A$1:$A$14=$P56)*(Bail_Risk_alt_Gender!$B$1:$B$14=$Q56)*(Bail_Risk_alt_Gender!$C$1:$C$14=$R56),0),MATCH(AA$42,Bail_Risk_alt_Gender!$A$1:$N$1,0))</f>
        <v>27</v>
      </c>
      <c r="AB56" s="4" cm="1">
        <f t="array" ref="AB56">INDEX(Bail_Risk_alt_Gender!$A$1:$N$14,MATCH(1,(Bail_Risk_alt_Gender!$A$1:$A$14=$P56)*(Bail_Risk_alt_Gender!$B$1:$B$14=$Q56)*(Bail_Risk_alt_Gender!$C$1:$C$14=$R56),0),MATCH(AB$42,Bail_Risk_alt_Gender!$A$1:$N$1,0))</f>
        <v>4</v>
      </c>
      <c r="AC56" s="4" cm="1">
        <f t="array" ref="AC56">INDEX(Bail_Risk_alt_Gender!$A$1:$N$14,MATCH(1,(Bail_Risk_alt_Gender!$A$1:$A$14=$P56)*(Bail_Risk_alt_Gender!$B$1:$B$14=$Q56)*(Bail_Risk_alt_Gender!$C$1:$C$14=$R56),0),MATCH(AC$42,Bail_Risk_alt_Gender!$A$1:$N$1,0))</f>
        <v>225</v>
      </c>
    </row>
    <row r="57" spans="1:29" x14ac:dyDescent="0.3">
      <c r="A57" s="2" t="s">
        <v>17</v>
      </c>
      <c r="B57" t="s">
        <v>25</v>
      </c>
      <c r="C57" t="s">
        <v>6</v>
      </c>
      <c r="D57" s="4" cm="1">
        <f t="array" ref="D57">INDEX(Bail_Risk_alt_Race!$A$1:$N$20,MATCH(1,(Bail_Risk_alt_Race!$A$1:$A$20=$A57)*(Bail_Risk_alt_Race!$B$1:$B$20=$B57)*(Bail_Risk_alt_Race!$C$1:$C$20=$C57),0),MATCH(D$42,Bail_Risk_alt_Race!$A$1:$N$1,0))</f>
        <v>1</v>
      </c>
      <c r="E57" s="4" cm="1">
        <f t="array" ref="E57">INDEX(Bail_Risk_alt_Race!$A$1:$N$20,MATCH(1,(Bail_Risk_alt_Race!$A$1:$A$20=$A57)*(Bail_Risk_alt_Race!$B$1:$B$20=$B57)*(Bail_Risk_alt_Race!$C$1:$C$20=$C57),0),MATCH(E$42,Bail_Risk_alt_Race!$A$1:$N$1,0))</f>
        <v>2</v>
      </c>
      <c r="F57" s="4" cm="1">
        <f t="array" ref="F57">INDEX(Bail_Risk_alt_Race!$A$1:$N$20,MATCH(1,(Bail_Risk_alt_Race!$A$1:$A$20=$A57)*(Bail_Risk_alt_Race!$B$1:$B$20=$B57)*(Bail_Risk_alt_Race!$C$1:$C$20=$C57),0),MATCH(F$42,Bail_Risk_alt_Race!$A$1:$N$1,0))</f>
        <v>7</v>
      </c>
      <c r="G57" s="4" cm="1">
        <f t="array" ref="G57">INDEX(Bail_Risk_alt_Race!$A$1:$N$20,MATCH(1,(Bail_Risk_alt_Race!$A$1:$A$20=$A57)*(Bail_Risk_alt_Race!$B$1:$B$20=$B57)*(Bail_Risk_alt_Race!$C$1:$C$20=$C57),0),MATCH(G$42,Bail_Risk_alt_Race!$A$1:$N$1,0))</f>
        <v>3</v>
      </c>
      <c r="H57" s="4" cm="1">
        <f t="array" ref="H57">INDEX(Bail_Risk_alt_Race!$A$1:$N$20,MATCH(1,(Bail_Risk_alt_Race!$A$1:$A$20=$A57)*(Bail_Risk_alt_Race!$B$1:$B$20=$B57)*(Bail_Risk_alt_Race!$C$1:$C$20=$C57),0),MATCH(H$42,Bail_Risk_alt_Race!$A$1:$N$1,0))</f>
        <v>3</v>
      </c>
      <c r="I57" s="4" cm="1">
        <f t="array" ref="I57">INDEX(Bail_Risk_alt_Race!$A$1:$N$20,MATCH(1,(Bail_Risk_alt_Race!$A$1:$A$20=$A57)*(Bail_Risk_alt_Race!$B$1:$B$20=$B57)*(Bail_Risk_alt_Race!$C$1:$C$20=$C57),0),MATCH(I$42,Bail_Risk_alt_Race!$A$1:$N$1,0))</f>
        <v>2</v>
      </c>
      <c r="J57" s="4" cm="1">
        <f t="array" ref="J57">INDEX(Bail_Risk_alt_Race!$A$1:$N$20,MATCH(1,(Bail_Risk_alt_Race!$A$1:$A$20=$A57)*(Bail_Risk_alt_Race!$B$1:$B$20=$B57)*(Bail_Risk_alt_Race!$C$1:$C$20=$C57),0),MATCH(J$42,Bail_Risk_alt_Race!$A$1:$N$1,0))</f>
        <v>0</v>
      </c>
      <c r="K57" s="4" cm="1">
        <f t="array" ref="K57">INDEX(Bail_Risk_alt_Race!$A$1:$N$20,MATCH(1,(Bail_Risk_alt_Race!$A$1:$A$20=$A57)*(Bail_Risk_alt_Race!$B$1:$B$20=$B57)*(Bail_Risk_alt_Race!$C$1:$C$20=$C57),0),MATCH(K$42,Bail_Risk_alt_Race!$A$1:$N$1,0))</f>
        <v>0</v>
      </c>
      <c r="L57" s="4" cm="1">
        <f t="array" ref="L57">INDEX(Bail_Risk_alt_Race!$A$1:$N$20,MATCH(1,(Bail_Risk_alt_Race!$A$1:$A$20=$A57)*(Bail_Risk_alt_Race!$B$1:$B$20=$B57)*(Bail_Risk_alt_Race!$C$1:$C$20=$C57),0),MATCH(L$42,Bail_Risk_alt_Race!$A$1:$N$1,0))</f>
        <v>0</v>
      </c>
      <c r="M57" s="4" cm="1">
        <f t="array" ref="M57">INDEX(Bail_Risk_alt_Race!$A$1:$N$20,MATCH(1,(Bail_Risk_alt_Race!$A$1:$A$20=$A57)*(Bail_Risk_alt_Race!$B$1:$B$20=$B57)*(Bail_Risk_alt_Race!$C$1:$C$20=$C57),0),MATCH(M$42,Bail_Risk_alt_Race!$A$1:$N$1,0))</f>
        <v>0</v>
      </c>
      <c r="N57" s="4" cm="1">
        <f t="array" ref="N57">INDEX(Bail_Risk_alt_Race!$A$1:$N$20,MATCH(1,(Bail_Risk_alt_Race!$A$1:$A$20=$A57)*(Bail_Risk_alt_Race!$B$1:$B$20=$B57)*(Bail_Risk_alt_Race!$C$1:$C$20=$C57),0),MATCH(N$42,Bail_Risk_alt_Race!$A$1:$N$1,0))</f>
        <v>18</v>
      </c>
    </row>
    <row r="58" spans="1:29" x14ac:dyDescent="0.3">
      <c r="P58" s="2" t="s">
        <v>18</v>
      </c>
      <c r="Q58" t="s">
        <v>25</v>
      </c>
      <c r="R58" t="s">
        <v>8</v>
      </c>
      <c r="S58" s="4" cm="1">
        <f t="array" ref="S58">INDEX(Bail_Risk_alt_Gender!$A$1:$N$14,MATCH(1,(Bail_Risk_alt_Gender!$A$1:$A$14=$P58)*(Bail_Risk_alt_Gender!$B$1:$B$14=$Q58)*(Bail_Risk_alt_Gender!$C$1:$C$14=$R58),0),MATCH(S$42,Bail_Risk_alt_Gender!$A$1:$N$1,0))</f>
        <v>18</v>
      </c>
      <c r="T58" s="4" cm="1">
        <f t="array" ref="T58">INDEX(Bail_Risk_alt_Gender!$A$1:$N$14,MATCH(1,(Bail_Risk_alt_Gender!$A$1:$A$14=$P58)*(Bail_Risk_alt_Gender!$B$1:$B$14=$Q58)*(Bail_Risk_alt_Gender!$C$1:$C$14=$R58),0),MATCH(T$42,Bail_Risk_alt_Gender!$A$1:$N$1,0))</f>
        <v>26</v>
      </c>
      <c r="U58" s="4" cm="1">
        <f t="array" ref="U58">INDEX(Bail_Risk_alt_Gender!$A$1:$N$14,MATCH(1,(Bail_Risk_alt_Gender!$A$1:$A$14=$P58)*(Bail_Risk_alt_Gender!$B$1:$B$14=$Q58)*(Bail_Risk_alt_Gender!$C$1:$C$14=$R58),0),MATCH(U$42,Bail_Risk_alt_Gender!$A$1:$N$1,0))</f>
        <v>51</v>
      </c>
      <c r="V58" s="4" cm="1">
        <f t="array" ref="V58">INDEX(Bail_Risk_alt_Gender!$A$1:$N$14,MATCH(1,(Bail_Risk_alt_Gender!$A$1:$A$14=$P58)*(Bail_Risk_alt_Gender!$B$1:$B$14=$Q58)*(Bail_Risk_alt_Gender!$C$1:$C$14=$R58),0),MATCH(V$42,Bail_Risk_alt_Gender!$A$1:$N$1,0))</f>
        <v>74</v>
      </c>
      <c r="W58" s="4" cm="1">
        <f t="array" ref="W58">INDEX(Bail_Risk_alt_Gender!$A$1:$N$14,MATCH(1,(Bail_Risk_alt_Gender!$A$1:$A$14=$P58)*(Bail_Risk_alt_Gender!$B$1:$B$14=$Q58)*(Bail_Risk_alt_Gender!$C$1:$C$14=$R58),0),MATCH(W$42,Bail_Risk_alt_Gender!$A$1:$N$1,0))</f>
        <v>50</v>
      </c>
      <c r="X58" s="4" cm="1">
        <f t="array" ref="X58">INDEX(Bail_Risk_alt_Gender!$A$1:$N$14,MATCH(1,(Bail_Risk_alt_Gender!$A$1:$A$14=$P58)*(Bail_Risk_alt_Gender!$B$1:$B$14=$Q58)*(Bail_Risk_alt_Gender!$C$1:$C$14=$R58),0),MATCH(X$42,Bail_Risk_alt_Gender!$A$1:$N$1,0))</f>
        <v>54</v>
      </c>
      <c r="Y58" s="4" cm="1">
        <f t="array" ref="Y58">INDEX(Bail_Risk_alt_Gender!$A$1:$N$14,MATCH(1,(Bail_Risk_alt_Gender!$A$1:$A$14=$P58)*(Bail_Risk_alt_Gender!$B$1:$B$14=$Q58)*(Bail_Risk_alt_Gender!$C$1:$C$14=$R58),0),MATCH(Y$42,Bail_Risk_alt_Gender!$A$1:$N$1,0))</f>
        <v>0</v>
      </c>
      <c r="Z58" s="4" cm="1">
        <f t="array" ref="Z58">INDEX(Bail_Risk_alt_Gender!$A$1:$N$14,MATCH(1,(Bail_Risk_alt_Gender!$A$1:$A$14=$P58)*(Bail_Risk_alt_Gender!$B$1:$B$14=$Q58)*(Bail_Risk_alt_Gender!$C$1:$C$14=$R58),0),MATCH(Z$42,Bail_Risk_alt_Gender!$A$1:$N$1,0))</f>
        <v>0</v>
      </c>
      <c r="AA58" s="4" cm="1">
        <f t="array" ref="AA58">INDEX(Bail_Risk_alt_Gender!$A$1:$N$14,MATCH(1,(Bail_Risk_alt_Gender!$A$1:$A$14=$P58)*(Bail_Risk_alt_Gender!$B$1:$B$14=$Q58)*(Bail_Risk_alt_Gender!$C$1:$C$14=$R58),0),MATCH(AA$42,Bail_Risk_alt_Gender!$A$1:$N$1,0))</f>
        <v>0</v>
      </c>
      <c r="AB58" s="4" cm="1">
        <f t="array" ref="AB58">INDEX(Bail_Risk_alt_Gender!$A$1:$N$14,MATCH(1,(Bail_Risk_alt_Gender!$A$1:$A$14=$P58)*(Bail_Risk_alt_Gender!$B$1:$B$14=$Q58)*(Bail_Risk_alt_Gender!$C$1:$C$14=$R58),0),MATCH(AB$42,Bail_Risk_alt_Gender!$A$1:$N$1,0))</f>
        <v>0</v>
      </c>
      <c r="AC58" s="4" cm="1">
        <f t="array" ref="AC58">INDEX(Bail_Risk_alt_Gender!$A$1:$N$14,MATCH(1,(Bail_Risk_alt_Gender!$A$1:$A$14=$P58)*(Bail_Risk_alt_Gender!$B$1:$B$14=$Q58)*(Bail_Risk_alt_Gender!$C$1:$C$14=$R58),0),MATCH(AC$42,Bail_Risk_alt_Gender!$A$1:$N$1,0))</f>
        <v>273</v>
      </c>
    </row>
    <row r="59" spans="1:29" x14ac:dyDescent="0.3">
      <c r="A59" s="2" t="s">
        <v>18</v>
      </c>
      <c r="B59" t="s">
        <v>24</v>
      </c>
      <c r="C59" t="s">
        <v>4</v>
      </c>
      <c r="D59" s="4" cm="1">
        <f t="array" ref="D59">INDEX(Bail_Risk_alt_Race!$A$1:$N$20,MATCH(1,(Bail_Risk_alt_Race!$A$1:$A$20=$A59)*(Bail_Risk_alt_Race!$B$1:$B$20=$B59)*(Bail_Risk_alt_Race!$C$1:$C$20=$C59),0),MATCH(D$42,Bail_Risk_alt_Race!$A$1:$N$1,0))</f>
        <v>0</v>
      </c>
      <c r="E59" s="4" cm="1">
        <f t="array" ref="E59">INDEX(Bail_Risk_alt_Race!$A$1:$N$20,MATCH(1,(Bail_Risk_alt_Race!$A$1:$A$20=$A59)*(Bail_Risk_alt_Race!$B$1:$B$20=$B59)*(Bail_Risk_alt_Race!$C$1:$C$20=$C59),0),MATCH(E$42,Bail_Risk_alt_Race!$A$1:$N$1,0))</f>
        <v>0</v>
      </c>
      <c r="F59" s="4" cm="1">
        <f t="array" ref="F59">INDEX(Bail_Risk_alt_Race!$A$1:$N$20,MATCH(1,(Bail_Risk_alt_Race!$A$1:$A$20=$A59)*(Bail_Risk_alt_Race!$B$1:$B$20=$B59)*(Bail_Risk_alt_Race!$C$1:$C$20=$C59),0),MATCH(F$42,Bail_Risk_alt_Race!$A$1:$N$1,0))</f>
        <v>0</v>
      </c>
      <c r="G59" s="4" cm="1">
        <f t="array" ref="G59">INDEX(Bail_Risk_alt_Race!$A$1:$N$20,MATCH(1,(Bail_Risk_alt_Race!$A$1:$A$20=$A59)*(Bail_Risk_alt_Race!$B$1:$B$20=$B59)*(Bail_Risk_alt_Race!$C$1:$C$20=$C59),0),MATCH(G$42,Bail_Risk_alt_Race!$A$1:$N$1,0))</f>
        <v>0</v>
      </c>
      <c r="H59" s="4" cm="1">
        <f t="array" ref="H59">INDEX(Bail_Risk_alt_Race!$A$1:$N$20,MATCH(1,(Bail_Risk_alt_Race!$A$1:$A$20=$A59)*(Bail_Risk_alt_Race!$B$1:$B$20=$B59)*(Bail_Risk_alt_Race!$C$1:$C$20=$C59),0),MATCH(H$42,Bail_Risk_alt_Race!$A$1:$N$1,0))</f>
        <v>94</v>
      </c>
      <c r="I59" s="4" cm="1">
        <f t="array" ref="I59">INDEX(Bail_Risk_alt_Race!$A$1:$N$20,MATCH(1,(Bail_Risk_alt_Race!$A$1:$A$20=$A59)*(Bail_Risk_alt_Race!$B$1:$B$20=$B59)*(Bail_Risk_alt_Race!$C$1:$C$20=$C59),0),MATCH(I$42,Bail_Risk_alt_Race!$A$1:$N$1,0))</f>
        <v>92</v>
      </c>
      <c r="J59" s="4" cm="1">
        <f t="array" ref="J59">INDEX(Bail_Risk_alt_Race!$A$1:$N$20,MATCH(1,(Bail_Risk_alt_Race!$A$1:$A$20=$A59)*(Bail_Risk_alt_Race!$B$1:$B$20=$B59)*(Bail_Risk_alt_Race!$C$1:$C$20=$C59),0),MATCH(J$42,Bail_Risk_alt_Race!$A$1:$N$1,0))</f>
        <v>75</v>
      </c>
      <c r="K59" s="4" cm="1">
        <f t="array" ref="K59">INDEX(Bail_Risk_alt_Race!$A$1:$N$20,MATCH(1,(Bail_Risk_alt_Race!$A$1:$A$20=$A59)*(Bail_Risk_alt_Race!$B$1:$B$20=$B59)*(Bail_Risk_alt_Race!$C$1:$C$20=$C59),0),MATCH(K$42,Bail_Risk_alt_Race!$A$1:$N$1,0))</f>
        <v>37</v>
      </c>
      <c r="L59" s="4" cm="1">
        <f t="array" ref="L59">INDEX(Bail_Risk_alt_Race!$A$1:$N$20,MATCH(1,(Bail_Risk_alt_Race!$A$1:$A$20=$A59)*(Bail_Risk_alt_Race!$B$1:$B$20=$B59)*(Bail_Risk_alt_Race!$C$1:$C$20=$C59),0),MATCH(L$42,Bail_Risk_alt_Race!$A$1:$N$1,0))</f>
        <v>41</v>
      </c>
      <c r="M59" s="4" cm="1">
        <f t="array" ref="M59">INDEX(Bail_Risk_alt_Race!$A$1:$N$20,MATCH(1,(Bail_Risk_alt_Race!$A$1:$A$20=$A59)*(Bail_Risk_alt_Race!$B$1:$B$20=$B59)*(Bail_Risk_alt_Race!$C$1:$C$20=$C59),0),MATCH(M$42,Bail_Risk_alt_Race!$A$1:$N$1,0))</f>
        <v>12</v>
      </c>
      <c r="N59" s="4" cm="1">
        <f t="array" ref="N59">INDEX(Bail_Risk_alt_Race!$A$1:$N$20,MATCH(1,(Bail_Risk_alt_Race!$A$1:$A$20=$A59)*(Bail_Risk_alt_Race!$B$1:$B$20=$B59)*(Bail_Risk_alt_Race!$C$1:$C$20=$C59),0),MATCH(N$42,Bail_Risk_alt_Race!$A$1:$N$1,0))</f>
        <v>351</v>
      </c>
      <c r="P59" s="2" t="s">
        <v>18</v>
      </c>
      <c r="Q59" t="s">
        <v>25</v>
      </c>
      <c r="R59" t="s">
        <v>9</v>
      </c>
      <c r="S59" s="4" cm="1">
        <f t="array" ref="S59">INDEX(Bail_Risk_alt_Gender!$A$1:$N$14,MATCH(1,(Bail_Risk_alt_Gender!$A$1:$A$14=$P59)*(Bail_Risk_alt_Gender!$B$1:$B$14=$Q59)*(Bail_Risk_alt_Gender!$C$1:$C$14=$R59),0),MATCH(S$42,Bail_Risk_alt_Gender!$A$1:$N$1,0))</f>
        <v>16</v>
      </c>
      <c r="T59" s="4" cm="1">
        <f t="array" ref="T59">INDEX(Bail_Risk_alt_Gender!$A$1:$N$14,MATCH(1,(Bail_Risk_alt_Gender!$A$1:$A$14=$P59)*(Bail_Risk_alt_Gender!$B$1:$B$14=$Q59)*(Bail_Risk_alt_Gender!$C$1:$C$14=$R59),0),MATCH(T$42,Bail_Risk_alt_Gender!$A$1:$N$1,0))</f>
        <v>25</v>
      </c>
      <c r="U59" s="4" cm="1">
        <f t="array" ref="U59">INDEX(Bail_Risk_alt_Gender!$A$1:$N$14,MATCH(1,(Bail_Risk_alt_Gender!$A$1:$A$14=$P59)*(Bail_Risk_alt_Gender!$B$1:$B$14=$Q59)*(Bail_Risk_alt_Gender!$C$1:$C$14=$R59),0),MATCH(U$42,Bail_Risk_alt_Gender!$A$1:$N$1,0))</f>
        <v>53</v>
      </c>
      <c r="V59" s="4" cm="1">
        <f t="array" ref="V59">INDEX(Bail_Risk_alt_Gender!$A$1:$N$14,MATCH(1,(Bail_Risk_alt_Gender!$A$1:$A$14=$P59)*(Bail_Risk_alt_Gender!$B$1:$B$14=$Q59)*(Bail_Risk_alt_Gender!$C$1:$C$14=$R59),0),MATCH(V$42,Bail_Risk_alt_Gender!$A$1:$N$1,0))</f>
        <v>72</v>
      </c>
      <c r="W59" s="4" cm="1">
        <f t="array" ref="W59">INDEX(Bail_Risk_alt_Gender!$A$1:$N$14,MATCH(1,(Bail_Risk_alt_Gender!$A$1:$A$14=$P59)*(Bail_Risk_alt_Gender!$B$1:$B$14=$Q59)*(Bail_Risk_alt_Gender!$C$1:$C$14=$R59),0),MATCH(W$42,Bail_Risk_alt_Gender!$A$1:$N$1,0))</f>
        <v>60</v>
      </c>
      <c r="X59" s="4" cm="1">
        <f t="array" ref="X59">INDEX(Bail_Risk_alt_Gender!$A$1:$N$14,MATCH(1,(Bail_Risk_alt_Gender!$A$1:$A$14=$P59)*(Bail_Risk_alt_Gender!$B$1:$B$14=$Q59)*(Bail_Risk_alt_Gender!$C$1:$C$14=$R59),0),MATCH(X$42,Bail_Risk_alt_Gender!$A$1:$N$1,0))</f>
        <v>45</v>
      </c>
      <c r="Y59" s="4" cm="1">
        <f t="array" ref="Y59">INDEX(Bail_Risk_alt_Gender!$A$1:$N$14,MATCH(1,(Bail_Risk_alt_Gender!$A$1:$A$14=$P59)*(Bail_Risk_alt_Gender!$B$1:$B$14=$Q59)*(Bail_Risk_alt_Gender!$C$1:$C$14=$R59),0),MATCH(Y$42,Bail_Risk_alt_Gender!$A$1:$N$1,0))</f>
        <v>0</v>
      </c>
      <c r="Z59" s="4" cm="1">
        <f t="array" ref="Z59">INDEX(Bail_Risk_alt_Gender!$A$1:$N$14,MATCH(1,(Bail_Risk_alt_Gender!$A$1:$A$14=$P59)*(Bail_Risk_alt_Gender!$B$1:$B$14=$Q59)*(Bail_Risk_alt_Gender!$C$1:$C$14=$R59),0),MATCH(Z$42,Bail_Risk_alt_Gender!$A$1:$N$1,0))</f>
        <v>0</v>
      </c>
      <c r="AA59" s="4" cm="1">
        <f t="array" ref="AA59">INDEX(Bail_Risk_alt_Gender!$A$1:$N$14,MATCH(1,(Bail_Risk_alt_Gender!$A$1:$A$14=$P59)*(Bail_Risk_alt_Gender!$B$1:$B$14=$Q59)*(Bail_Risk_alt_Gender!$C$1:$C$14=$R59),0),MATCH(AA$42,Bail_Risk_alt_Gender!$A$1:$N$1,0))</f>
        <v>0</v>
      </c>
      <c r="AB59" s="4" cm="1">
        <f t="array" ref="AB59">INDEX(Bail_Risk_alt_Gender!$A$1:$N$14,MATCH(1,(Bail_Risk_alt_Gender!$A$1:$A$14=$P59)*(Bail_Risk_alt_Gender!$B$1:$B$14=$Q59)*(Bail_Risk_alt_Gender!$C$1:$C$14=$R59),0),MATCH(AB$42,Bail_Risk_alt_Gender!$A$1:$N$1,0))</f>
        <v>0</v>
      </c>
      <c r="AC59" s="4" cm="1">
        <f t="array" ref="AC59">INDEX(Bail_Risk_alt_Gender!$A$1:$N$14,MATCH(1,(Bail_Risk_alt_Gender!$A$1:$A$14=$P59)*(Bail_Risk_alt_Gender!$B$1:$B$14=$Q59)*(Bail_Risk_alt_Gender!$C$1:$C$14=$R59),0),MATCH(AC$42,Bail_Risk_alt_Gender!$A$1:$N$1,0))</f>
        <v>271</v>
      </c>
    </row>
    <row r="60" spans="1:29" x14ac:dyDescent="0.3">
      <c r="A60" s="2" t="s">
        <v>18</v>
      </c>
      <c r="B60" t="s">
        <v>24</v>
      </c>
      <c r="C60" t="s">
        <v>5</v>
      </c>
      <c r="D60" s="4" cm="1">
        <f t="array" ref="D60">INDEX(Bail_Risk_alt_Race!$A$1:$N$20,MATCH(1,(Bail_Risk_alt_Race!$A$1:$A$20=$A60)*(Bail_Risk_alt_Race!$B$1:$B$20=$B60)*(Bail_Risk_alt_Race!$C$1:$C$20=$C60),0),MATCH(D$42,Bail_Risk_alt_Race!$A$1:$N$1,0))</f>
        <v>0</v>
      </c>
      <c r="E60" s="4" cm="1">
        <f t="array" ref="E60">INDEX(Bail_Risk_alt_Race!$A$1:$N$20,MATCH(1,(Bail_Risk_alt_Race!$A$1:$A$20=$A60)*(Bail_Risk_alt_Race!$B$1:$B$20=$B60)*(Bail_Risk_alt_Race!$C$1:$C$20=$C60),0),MATCH(E$42,Bail_Risk_alt_Race!$A$1:$N$1,0))</f>
        <v>0</v>
      </c>
      <c r="F60" s="4" cm="1">
        <f t="array" ref="F60">INDEX(Bail_Risk_alt_Race!$A$1:$N$20,MATCH(1,(Bail_Risk_alt_Race!$A$1:$A$20=$A60)*(Bail_Risk_alt_Race!$B$1:$B$20=$B60)*(Bail_Risk_alt_Race!$C$1:$C$20=$C60),0),MATCH(F$42,Bail_Risk_alt_Race!$A$1:$N$1,0))</f>
        <v>0</v>
      </c>
      <c r="G60" s="4" cm="1">
        <f t="array" ref="G60">INDEX(Bail_Risk_alt_Race!$A$1:$N$20,MATCH(1,(Bail_Risk_alt_Race!$A$1:$A$20=$A60)*(Bail_Risk_alt_Race!$B$1:$B$20=$B60)*(Bail_Risk_alt_Race!$C$1:$C$20=$C60),0),MATCH(G$42,Bail_Risk_alt_Race!$A$1:$N$1,0))</f>
        <v>0</v>
      </c>
      <c r="H60" s="4" cm="1">
        <f t="array" ref="H60">INDEX(Bail_Risk_alt_Race!$A$1:$N$20,MATCH(1,(Bail_Risk_alt_Race!$A$1:$A$20=$A60)*(Bail_Risk_alt_Race!$B$1:$B$20=$B60)*(Bail_Risk_alt_Race!$C$1:$C$20=$C60),0),MATCH(H$42,Bail_Risk_alt_Race!$A$1:$N$1,0))</f>
        <v>0</v>
      </c>
      <c r="I60" s="4" cm="1">
        <f t="array" ref="I60">INDEX(Bail_Risk_alt_Race!$A$1:$N$20,MATCH(1,(Bail_Risk_alt_Race!$A$1:$A$20=$A60)*(Bail_Risk_alt_Race!$B$1:$B$20=$B60)*(Bail_Risk_alt_Race!$C$1:$C$20=$C60),0),MATCH(I$42,Bail_Risk_alt_Race!$A$1:$N$1,0))</f>
        <v>0</v>
      </c>
      <c r="J60" s="4" cm="1">
        <f t="array" ref="J60">INDEX(Bail_Risk_alt_Race!$A$1:$N$20,MATCH(1,(Bail_Risk_alt_Race!$A$1:$A$20=$A60)*(Bail_Risk_alt_Race!$B$1:$B$20=$B60)*(Bail_Risk_alt_Race!$C$1:$C$20=$C60),0),MATCH(J$42,Bail_Risk_alt_Race!$A$1:$N$1,0))</f>
        <v>51</v>
      </c>
      <c r="K60" s="4" cm="1">
        <f t="array" ref="K60">INDEX(Bail_Risk_alt_Race!$A$1:$N$20,MATCH(1,(Bail_Risk_alt_Race!$A$1:$A$20=$A60)*(Bail_Risk_alt_Race!$B$1:$B$20=$B60)*(Bail_Risk_alt_Race!$C$1:$C$20=$C60),0),MATCH(K$42,Bail_Risk_alt_Race!$A$1:$N$1,0))</f>
        <v>36</v>
      </c>
      <c r="L60" s="4" cm="1">
        <f t="array" ref="L60">INDEX(Bail_Risk_alt_Race!$A$1:$N$20,MATCH(1,(Bail_Risk_alt_Race!$A$1:$A$20=$A60)*(Bail_Risk_alt_Race!$B$1:$B$20=$B60)*(Bail_Risk_alt_Race!$C$1:$C$20=$C60),0),MATCH(L$42,Bail_Risk_alt_Race!$A$1:$N$1,0))</f>
        <v>7</v>
      </c>
      <c r="M60" s="4" cm="1">
        <f t="array" ref="M60">INDEX(Bail_Risk_alt_Race!$A$1:$N$20,MATCH(1,(Bail_Risk_alt_Race!$A$1:$A$20=$A60)*(Bail_Risk_alt_Race!$B$1:$B$20=$B60)*(Bail_Risk_alt_Race!$C$1:$C$20=$C60),0),MATCH(M$42,Bail_Risk_alt_Race!$A$1:$N$1,0))</f>
        <v>2</v>
      </c>
      <c r="N60" s="4" cm="1">
        <f t="array" ref="N60">INDEX(Bail_Risk_alt_Race!$A$1:$N$20,MATCH(1,(Bail_Risk_alt_Race!$A$1:$A$20=$A60)*(Bail_Risk_alt_Race!$B$1:$B$20=$B60)*(Bail_Risk_alt_Race!$C$1:$C$20=$C60),0),MATCH(N$42,Bail_Risk_alt_Race!$A$1:$N$1,0))</f>
        <v>96</v>
      </c>
    </row>
    <row r="61" spans="1:29" x14ac:dyDescent="0.3">
      <c r="A61" s="2" t="s">
        <v>18</v>
      </c>
      <c r="B61" t="s">
        <v>24</v>
      </c>
      <c r="C61" t="s">
        <v>6</v>
      </c>
      <c r="D61" s="4" cm="1">
        <f t="array" ref="D61">INDEX(Bail_Risk_alt_Race!$A$1:$N$20,MATCH(1,(Bail_Risk_alt_Race!$A$1:$A$20=$A61)*(Bail_Risk_alt_Race!$B$1:$B$20=$B61)*(Bail_Risk_alt_Race!$C$1:$C$20=$C61),0),MATCH(D$42,Bail_Risk_alt_Race!$A$1:$N$1,0))</f>
        <v>0</v>
      </c>
      <c r="E61" s="4" cm="1">
        <f t="array" ref="E61">INDEX(Bail_Risk_alt_Race!$A$1:$N$20,MATCH(1,(Bail_Risk_alt_Race!$A$1:$A$20=$A61)*(Bail_Risk_alt_Race!$B$1:$B$20=$B61)*(Bail_Risk_alt_Race!$C$1:$C$20=$C61),0),MATCH(E$42,Bail_Risk_alt_Race!$A$1:$N$1,0))</f>
        <v>0</v>
      </c>
      <c r="F61" s="4" cm="1">
        <f t="array" ref="F61">INDEX(Bail_Risk_alt_Race!$A$1:$N$20,MATCH(1,(Bail_Risk_alt_Race!$A$1:$A$20=$A61)*(Bail_Risk_alt_Race!$B$1:$B$20=$B61)*(Bail_Risk_alt_Race!$C$1:$C$20=$C61),0),MATCH(F$42,Bail_Risk_alt_Race!$A$1:$N$1,0))</f>
        <v>0</v>
      </c>
      <c r="G61" s="4" cm="1">
        <f t="array" ref="G61">INDEX(Bail_Risk_alt_Race!$A$1:$N$20,MATCH(1,(Bail_Risk_alt_Race!$A$1:$A$20=$A61)*(Bail_Risk_alt_Race!$B$1:$B$20=$B61)*(Bail_Risk_alt_Race!$C$1:$C$20=$C61),0),MATCH(G$42,Bail_Risk_alt_Race!$A$1:$N$1,0))</f>
        <v>0</v>
      </c>
      <c r="H61" s="4" cm="1">
        <f t="array" ref="H61">INDEX(Bail_Risk_alt_Race!$A$1:$N$20,MATCH(1,(Bail_Risk_alt_Race!$A$1:$A$20=$A61)*(Bail_Risk_alt_Race!$B$1:$B$20=$B61)*(Bail_Risk_alt_Race!$C$1:$C$20=$C61),0),MATCH(H$42,Bail_Risk_alt_Race!$A$1:$N$1,0))</f>
        <v>0</v>
      </c>
      <c r="I61" s="4" cm="1">
        <f t="array" ref="I61">INDEX(Bail_Risk_alt_Race!$A$1:$N$20,MATCH(1,(Bail_Risk_alt_Race!$A$1:$A$20=$A61)*(Bail_Risk_alt_Race!$B$1:$B$20=$B61)*(Bail_Risk_alt_Race!$C$1:$C$20=$C61),0),MATCH(I$42,Bail_Risk_alt_Race!$A$1:$N$1,0))</f>
        <v>0</v>
      </c>
      <c r="J61" s="4" cm="1">
        <f t="array" ref="J61">INDEX(Bail_Risk_alt_Race!$A$1:$N$20,MATCH(1,(Bail_Risk_alt_Race!$A$1:$A$20=$A61)*(Bail_Risk_alt_Race!$B$1:$B$20=$B61)*(Bail_Risk_alt_Race!$C$1:$C$20=$C61),0),MATCH(J$42,Bail_Risk_alt_Race!$A$1:$N$1,0))</f>
        <v>5</v>
      </c>
      <c r="K61" s="4" cm="1">
        <f t="array" ref="K61">INDEX(Bail_Risk_alt_Race!$A$1:$N$20,MATCH(1,(Bail_Risk_alt_Race!$A$1:$A$20=$A61)*(Bail_Risk_alt_Race!$B$1:$B$20=$B61)*(Bail_Risk_alt_Race!$C$1:$C$20=$C61),0),MATCH(K$42,Bail_Risk_alt_Race!$A$1:$N$1,0))</f>
        <v>3</v>
      </c>
      <c r="L61" s="4" cm="1">
        <f t="array" ref="L61">INDEX(Bail_Risk_alt_Race!$A$1:$N$20,MATCH(1,(Bail_Risk_alt_Race!$A$1:$A$20=$A61)*(Bail_Risk_alt_Race!$B$1:$B$20=$B61)*(Bail_Risk_alt_Race!$C$1:$C$20=$C61),0),MATCH(L$42,Bail_Risk_alt_Race!$A$1:$N$1,0))</f>
        <v>1</v>
      </c>
      <c r="M61" s="4" cm="1">
        <f t="array" ref="M61">INDEX(Bail_Risk_alt_Race!$A$1:$N$20,MATCH(1,(Bail_Risk_alt_Race!$A$1:$A$20=$A61)*(Bail_Risk_alt_Race!$B$1:$B$20=$B61)*(Bail_Risk_alt_Race!$C$1:$C$20=$C61),0),MATCH(M$42,Bail_Risk_alt_Race!$A$1:$N$1,0))</f>
        <v>0</v>
      </c>
      <c r="N61" s="4" cm="1">
        <f t="array" ref="N61">INDEX(Bail_Risk_alt_Race!$A$1:$N$20,MATCH(1,(Bail_Risk_alt_Race!$A$1:$A$20=$A61)*(Bail_Risk_alt_Race!$B$1:$B$20=$B61)*(Bail_Risk_alt_Race!$C$1:$C$20=$C61),0),MATCH(N$42,Bail_Risk_alt_Race!$A$1:$N$1,0))</f>
        <v>9</v>
      </c>
    </row>
    <row r="63" spans="1:29" x14ac:dyDescent="0.3">
      <c r="A63" s="2" t="s">
        <v>18</v>
      </c>
      <c r="B63" t="s">
        <v>25</v>
      </c>
      <c r="C63" t="s">
        <v>4</v>
      </c>
      <c r="D63" s="4" cm="1">
        <f t="array" ref="D63">INDEX(Bail_Risk_alt_Race!$A$1:$N$20,MATCH(1,(Bail_Risk_alt_Race!$A$1:$A$20=$A63)*(Bail_Risk_alt_Race!$B$1:$B$20=$B63)*(Bail_Risk_alt_Race!$C$1:$C$20=$C63),0),MATCH(D$42,Bail_Risk_alt_Race!$A$1:$N$1,0))</f>
        <v>8</v>
      </c>
      <c r="E63" s="4" cm="1">
        <f t="array" ref="E63">INDEX(Bail_Risk_alt_Race!$A$1:$N$20,MATCH(1,(Bail_Risk_alt_Race!$A$1:$A$20=$A63)*(Bail_Risk_alt_Race!$B$1:$B$20=$B63)*(Bail_Risk_alt_Race!$C$1:$C$20=$C63),0),MATCH(E$42,Bail_Risk_alt_Race!$A$1:$N$1,0))</f>
        <v>14</v>
      </c>
      <c r="F63" s="4" cm="1">
        <f t="array" ref="F63">INDEX(Bail_Risk_alt_Race!$A$1:$N$20,MATCH(1,(Bail_Risk_alt_Race!$A$1:$A$20=$A63)*(Bail_Risk_alt_Race!$B$1:$B$20=$B63)*(Bail_Risk_alt_Race!$C$1:$C$20=$C63),0),MATCH(F$42,Bail_Risk_alt_Race!$A$1:$N$1,0))</f>
        <v>34</v>
      </c>
      <c r="G63" s="4" cm="1">
        <f t="array" ref="G63">INDEX(Bail_Risk_alt_Race!$A$1:$N$20,MATCH(1,(Bail_Risk_alt_Race!$A$1:$A$20=$A63)*(Bail_Risk_alt_Race!$B$1:$B$20=$B63)*(Bail_Risk_alt_Race!$C$1:$C$20=$C63),0),MATCH(G$42,Bail_Risk_alt_Race!$A$1:$N$1,0))</f>
        <v>57</v>
      </c>
      <c r="H63" s="4" cm="1">
        <f t="array" ref="H63">INDEX(Bail_Risk_alt_Race!$A$1:$N$20,MATCH(1,(Bail_Risk_alt_Race!$A$1:$A$20=$A63)*(Bail_Risk_alt_Race!$B$1:$B$20=$B63)*(Bail_Risk_alt_Race!$C$1:$C$20=$C63),0),MATCH(H$42,Bail_Risk_alt_Race!$A$1:$N$1,0))</f>
        <v>0</v>
      </c>
      <c r="I63" s="4" cm="1">
        <f t="array" ref="I63">INDEX(Bail_Risk_alt_Race!$A$1:$N$20,MATCH(1,(Bail_Risk_alt_Race!$A$1:$A$20=$A63)*(Bail_Risk_alt_Race!$B$1:$B$20=$B63)*(Bail_Risk_alt_Race!$C$1:$C$20=$C63),0),MATCH(I$42,Bail_Risk_alt_Race!$A$1:$N$1,0))</f>
        <v>0</v>
      </c>
      <c r="J63" s="4" cm="1">
        <f t="array" ref="J63">INDEX(Bail_Risk_alt_Race!$A$1:$N$20,MATCH(1,(Bail_Risk_alt_Race!$A$1:$A$20=$A63)*(Bail_Risk_alt_Race!$B$1:$B$20=$B63)*(Bail_Risk_alt_Race!$C$1:$C$20=$C63),0),MATCH(J$42,Bail_Risk_alt_Race!$A$1:$N$1,0))</f>
        <v>0</v>
      </c>
      <c r="K63" s="4" cm="1">
        <f t="array" ref="K63">INDEX(Bail_Risk_alt_Race!$A$1:$N$20,MATCH(1,(Bail_Risk_alt_Race!$A$1:$A$20=$A63)*(Bail_Risk_alt_Race!$B$1:$B$20=$B63)*(Bail_Risk_alt_Race!$C$1:$C$20=$C63),0),MATCH(K$42,Bail_Risk_alt_Race!$A$1:$N$1,0))</f>
        <v>0</v>
      </c>
      <c r="L63" s="4" cm="1">
        <f t="array" ref="L63">INDEX(Bail_Risk_alt_Race!$A$1:$N$20,MATCH(1,(Bail_Risk_alt_Race!$A$1:$A$20=$A63)*(Bail_Risk_alt_Race!$B$1:$B$20=$B63)*(Bail_Risk_alt_Race!$C$1:$C$20=$C63),0),MATCH(L$42,Bail_Risk_alt_Race!$A$1:$N$1,0))</f>
        <v>0</v>
      </c>
      <c r="M63" s="4" cm="1">
        <f t="array" ref="M63">INDEX(Bail_Risk_alt_Race!$A$1:$N$20,MATCH(1,(Bail_Risk_alt_Race!$A$1:$A$20=$A63)*(Bail_Risk_alt_Race!$B$1:$B$20=$B63)*(Bail_Risk_alt_Race!$C$1:$C$20=$C63),0),MATCH(M$42,Bail_Risk_alt_Race!$A$1:$N$1,0))</f>
        <v>0</v>
      </c>
      <c r="N63" s="4" cm="1">
        <f t="array" ref="N63">INDEX(Bail_Risk_alt_Race!$A$1:$N$20,MATCH(1,(Bail_Risk_alt_Race!$A$1:$A$20=$A63)*(Bail_Risk_alt_Race!$B$1:$B$20=$B63)*(Bail_Risk_alt_Race!$C$1:$C$20=$C63),0),MATCH(N$42,Bail_Risk_alt_Race!$A$1:$N$1,0))</f>
        <v>113</v>
      </c>
    </row>
    <row r="64" spans="1:29" x14ac:dyDescent="0.3">
      <c r="A64" s="2" t="s">
        <v>18</v>
      </c>
      <c r="B64" t="s">
        <v>25</v>
      </c>
      <c r="C64" t="s">
        <v>5</v>
      </c>
      <c r="D64" s="4" cm="1">
        <f t="array" ref="D64">INDEX(Bail_Risk_alt_Race!$A$1:$N$20,MATCH(1,(Bail_Risk_alt_Race!$A$1:$A$20=$A64)*(Bail_Risk_alt_Race!$B$1:$B$20=$B64)*(Bail_Risk_alt_Race!$C$1:$C$20=$C64),0),MATCH(D$42,Bail_Risk_alt_Race!$A$1:$N$1,0))</f>
        <v>24</v>
      </c>
      <c r="E64" s="4" cm="1">
        <f t="array" ref="E64">INDEX(Bail_Risk_alt_Race!$A$1:$N$20,MATCH(1,(Bail_Risk_alt_Race!$A$1:$A$20=$A64)*(Bail_Risk_alt_Race!$B$1:$B$20=$B64)*(Bail_Risk_alt_Race!$C$1:$C$20=$C64),0),MATCH(E$42,Bail_Risk_alt_Race!$A$1:$N$1,0))</f>
        <v>33</v>
      </c>
      <c r="F64" s="4" cm="1">
        <f t="array" ref="F64">INDEX(Bail_Risk_alt_Race!$A$1:$N$20,MATCH(1,(Bail_Risk_alt_Race!$A$1:$A$20=$A64)*(Bail_Risk_alt_Race!$B$1:$B$20=$B64)*(Bail_Risk_alt_Race!$C$1:$C$20=$C64),0),MATCH(F$42,Bail_Risk_alt_Race!$A$1:$N$1,0))</f>
        <v>63</v>
      </c>
      <c r="G64" s="4" cm="1">
        <f t="array" ref="G64">INDEX(Bail_Risk_alt_Race!$A$1:$N$20,MATCH(1,(Bail_Risk_alt_Race!$A$1:$A$20=$A64)*(Bail_Risk_alt_Race!$B$1:$B$20=$B64)*(Bail_Risk_alt_Race!$C$1:$C$20=$C64),0),MATCH(G$42,Bail_Risk_alt_Race!$A$1:$N$1,0))</f>
        <v>82</v>
      </c>
      <c r="H64" s="4" cm="1">
        <f t="array" ref="H64">INDEX(Bail_Risk_alt_Race!$A$1:$N$20,MATCH(1,(Bail_Risk_alt_Race!$A$1:$A$20=$A64)*(Bail_Risk_alt_Race!$B$1:$B$20=$B64)*(Bail_Risk_alt_Race!$C$1:$C$20=$C64),0),MATCH(H$42,Bail_Risk_alt_Race!$A$1:$N$1,0))</f>
        <v>102</v>
      </c>
      <c r="I64" s="4" cm="1">
        <f t="array" ref="I64">INDEX(Bail_Risk_alt_Race!$A$1:$N$20,MATCH(1,(Bail_Risk_alt_Race!$A$1:$A$20=$A64)*(Bail_Risk_alt_Race!$B$1:$B$20=$B64)*(Bail_Risk_alt_Race!$C$1:$C$20=$C64),0),MATCH(I$42,Bail_Risk_alt_Race!$A$1:$N$1,0))</f>
        <v>96</v>
      </c>
      <c r="J64" s="4" cm="1">
        <f t="array" ref="J64">INDEX(Bail_Risk_alt_Race!$A$1:$N$20,MATCH(1,(Bail_Risk_alt_Race!$A$1:$A$20=$A64)*(Bail_Risk_alt_Race!$B$1:$B$20=$B64)*(Bail_Risk_alt_Race!$C$1:$C$20=$C64),0),MATCH(J$42,Bail_Risk_alt_Race!$A$1:$N$1,0))</f>
        <v>0</v>
      </c>
      <c r="K64" s="4" cm="1">
        <f t="array" ref="K64">INDEX(Bail_Risk_alt_Race!$A$1:$N$20,MATCH(1,(Bail_Risk_alt_Race!$A$1:$A$20=$A64)*(Bail_Risk_alt_Race!$B$1:$B$20=$B64)*(Bail_Risk_alt_Race!$C$1:$C$20=$C64),0),MATCH(K$42,Bail_Risk_alt_Race!$A$1:$N$1,0))</f>
        <v>0</v>
      </c>
      <c r="L64" s="4" cm="1">
        <f t="array" ref="L64">INDEX(Bail_Risk_alt_Race!$A$1:$N$20,MATCH(1,(Bail_Risk_alt_Race!$A$1:$A$20=$A64)*(Bail_Risk_alt_Race!$B$1:$B$20=$B64)*(Bail_Risk_alt_Race!$C$1:$C$20=$C64),0),MATCH(L$42,Bail_Risk_alt_Race!$A$1:$N$1,0))</f>
        <v>0</v>
      </c>
      <c r="M64" s="4" cm="1">
        <f t="array" ref="M64">INDEX(Bail_Risk_alt_Race!$A$1:$N$20,MATCH(1,(Bail_Risk_alt_Race!$A$1:$A$20=$A64)*(Bail_Risk_alt_Race!$B$1:$B$20=$B64)*(Bail_Risk_alt_Race!$C$1:$C$20=$C64),0),MATCH(M$42,Bail_Risk_alt_Race!$A$1:$N$1,0))</f>
        <v>0</v>
      </c>
      <c r="N64" s="4" cm="1">
        <f t="array" ref="N64">INDEX(Bail_Risk_alt_Race!$A$1:$N$20,MATCH(1,(Bail_Risk_alt_Race!$A$1:$A$20=$A64)*(Bail_Risk_alt_Race!$B$1:$B$20=$B64)*(Bail_Risk_alt_Race!$C$1:$C$20=$C64),0),MATCH(N$42,Bail_Risk_alt_Race!$A$1:$N$1,0))</f>
        <v>400</v>
      </c>
    </row>
    <row r="65" spans="1:27" x14ac:dyDescent="0.3">
      <c r="A65" s="2" t="s">
        <v>18</v>
      </c>
      <c r="B65" t="s">
        <v>25</v>
      </c>
      <c r="C65" t="s">
        <v>6</v>
      </c>
      <c r="D65" s="4" cm="1">
        <f t="array" ref="D65">INDEX(Bail_Risk_alt_Race!$A$1:$N$20,MATCH(1,(Bail_Risk_alt_Race!$A$1:$A$20=$A65)*(Bail_Risk_alt_Race!$B$1:$B$20=$B65)*(Bail_Risk_alt_Race!$C$1:$C$20=$C65),0),MATCH(D$42,Bail_Risk_alt_Race!$A$1:$N$1,0))</f>
        <v>2</v>
      </c>
      <c r="E65" s="4" cm="1">
        <f t="array" ref="E65">INDEX(Bail_Risk_alt_Race!$A$1:$N$20,MATCH(1,(Bail_Risk_alt_Race!$A$1:$A$20=$A65)*(Bail_Risk_alt_Race!$B$1:$B$20=$B65)*(Bail_Risk_alt_Race!$C$1:$C$20=$C65),0),MATCH(E$42,Bail_Risk_alt_Race!$A$1:$N$1,0))</f>
        <v>4</v>
      </c>
      <c r="F65" s="4" cm="1">
        <f t="array" ref="F65">INDEX(Bail_Risk_alt_Race!$A$1:$N$20,MATCH(1,(Bail_Risk_alt_Race!$A$1:$A$20=$A65)*(Bail_Risk_alt_Race!$B$1:$B$20=$B65)*(Bail_Risk_alt_Race!$C$1:$C$20=$C65),0),MATCH(F$42,Bail_Risk_alt_Race!$A$1:$N$1,0))</f>
        <v>7</v>
      </c>
      <c r="G65" s="4" cm="1">
        <f t="array" ref="G65">INDEX(Bail_Risk_alt_Race!$A$1:$N$20,MATCH(1,(Bail_Risk_alt_Race!$A$1:$A$20=$A65)*(Bail_Risk_alt_Race!$B$1:$B$20=$B65)*(Bail_Risk_alt_Race!$C$1:$C$20=$C65),0),MATCH(G$42,Bail_Risk_alt_Race!$A$1:$N$1,0))</f>
        <v>7</v>
      </c>
      <c r="H65" s="4" cm="1">
        <f t="array" ref="H65">INDEX(Bail_Risk_alt_Race!$A$1:$N$20,MATCH(1,(Bail_Risk_alt_Race!$A$1:$A$20=$A65)*(Bail_Risk_alt_Race!$B$1:$B$20=$B65)*(Bail_Risk_alt_Race!$C$1:$C$20=$C65),0),MATCH(H$42,Bail_Risk_alt_Race!$A$1:$N$1,0))</f>
        <v>8</v>
      </c>
      <c r="I65" s="4" cm="1">
        <f t="array" ref="I65">INDEX(Bail_Risk_alt_Race!$A$1:$N$20,MATCH(1,(Bail_Risk_alt_Race!$A$1:$A$20=$A65)*(Bail_Risk_alt_Race!$B$1:$B$20=$B65)*(Bail_Risk_alt_Race!$C$1:$C$20=$C65),0),MATCH(I$42,Bail_Risk_alt_Race!$A$1:$N$1,0))</f>
        <v>3</v>
      </c>
      <c r="J65" s="4" cm="1">
        <f t="array" ref="J65">INDEX(Bail_Risk_alt_Race!$A$1:$N$20,MATCH(1,(Bail_Risk_alt_Race!$A$1:$A$20=$A65)*(Bail_Risk_alt_Race!$B$1:$B$20=$B65)*(Bail_Risk_alt_Race!$C$1:$C$20=$C65),0),MATCH(J$42,Bail_Risk_alt_Race!$A$1:$N$1,0))</f>
        <v>0</v>
      </c>
      <c r="K65" s="4" cm="1">
        <f t="array" ref="K65">INDEX(Bail_Risk_alt_Race!$A$1:$N$20,MATCH(1,(Bail_Risk_alt_Race!$A$1:$A$20=$A65)*(Bail_Risk_alt_Race!$B$1:$B$20=$B65)*(Bail_Risk_alt_Race!$C$1:$C$20=$C65),0),MATCH(K$42,Bail_Risk_alt_Race!$A$1:$N$1,0))</f>
        <v>0</v>
      </c>
      <c r="L65" s="4" cm="1">
        <f t="array" ref="L65">INDEX(Bail_Risk_alt_Race!$A$1:$N$20,MATCH(1,(Bail_Risk_alt_Race!$A$1:$A$20=$A65)*(Bail_Risk_alt_Race!$B$1:$B$20=$B65)*(Bail_Risk_alt_Race!$C$1:$C$20=$C65),0),MATCH(L$42,Bail_Risk_alt_Race!$A$1:$N$1,0))</f>
        <v>0</v>
      </c>
      <c r="M65" s="4" cm="1">
        <f t="array" ref="M65">INDEX(Bail_Risk_alt_Race!$A$1:$N$20,MATCH(1,(Bail_Risk_alt_Race!$A$1:$A$20=$A65)*(Bail_Risk_alt_Race!$B$1:$B$20=$B65)*(Bail_Risk_alt_Race!$C$1:$C$20=$C65),0),MATCH(M$42,Bail_Risk_alt_Race!$A$1:$N$1,0))</f>
        <v>0</v>
      </c>
      <c r="N65" s="4" cm="1">
        <f t="array" ref="N65">INDEX(Bail_Risk_alt_Race!$A$1:$N$20,MATCH(1,(Bail_Risk_alt_Race!$A$1:$A$20=$A65)*(Bail_Risk_alt_Race!$B$1:$B$20=$B65)*(Bail_Risk_alt_Race!$C$1:$C$20=$C65),0),MATCH(N$42,Bail_Risk_alt_Race!$A$1:$N$1,0))</f>
        <v>31</v>
      </c>
    </row>
    <row r="68" spans="1:27" x14ac:dyDescent="0.3">
      <c r="A68" s="2" t="s">
        <v>44</v>
      </c>
    </row>
    <row r="69" spans="1:27" x14ac:dyDescent="0.3">
      <c r="A69" s="1" t="s">
        <v>46</v>
      </c>
      <c r="B69" s="1"/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 s="1">
        <v>9</v>
      </c>
      <c r="L69" s="1">
        <v>10</v>
      </c>
      <c r="M69" s="1" t="s">
        <v>7</v>
      </c>
      <c r="O69" s="1" t="s">
        <v>46</v>
      </c>
      <c r="P69" s="1"/>
      <c r="Q69" s="1">
        <v>1</v>
      </c>
      <c r="R69" s="1">
        <v>2</v>
      </c>
      <c r="S69" s="1">
        <v>3</v>
      </c>
      <c r="T69" s="1">
        <v>4</v>
      </c>
      <c r="U69" s="1">
        <v>5</v>
      </c>
      <c r="V69" s="1">
        <v>6</v>
      </c>
      <c r="W69" s="1">
        <v>7</v>
      </c>
      <c r="X69" s="1">
        <v>8</v>
      </c>
      <c r="Y69" s="1">
        <v>9</v>
      </c>
      <c r="Z69" s="1">
        <v>10</v>
      </c>
      <c r="AA69" s="1" t="s">
        <v>7</v>
      </c>
    </row>
    <row r="70" spans="1:27" x14ac:dyDescent="0.3">
      <c r="A70" t="s">
        <v>29</v>
      </c>
      <c r="B70" t="s">
        <v>4</v>
      </c>
      <c r="C70" s="4" cm="1">
        <f t="array" ref="C70">INDEX(Reoffense_Risk_alt_Race!$A$1:$M$8,MATCH(1,(Reoffense_Risk_alt_Race!$A$1:$A$8=$A70)*(Reoffense_Risk_alt_Race!$B$1:$B$8=$B70),0),MATCH(C$69,Reoffense_Risk_alt_Race!$A$1:$M$1,0))</f>
        <v>3</v>
      </c>
      <c r="D70" s="4" cm="1">
        <f t="array" ref="D70">INDEX(Reoffense_Risk_alt_Race!$A$1:$M$8,MATCH(1,(Reoffense_Risk_alt_Race!$A$1:$A$8=$A70)*(Reoffense_Risk_alt_Race!$B$1:$B$8=$B70),0),MATCH(D$69,Reoffense_Risk_alt_Race!$A$1:$M$1,0))</f>
        <v>9</v>
      </c>
      <c r="E70" s="4" cm="1">
        <f t="array" ref="E70">INDEX(Reoffense_Risk_alt_Race!$A$1:$M$8,MATCH(1,(Reoffense_Risk_alt_Race!$A$1:$A$8=$A70)*(Reoffense_Risk_alt_Race!$B$1:$B$8=$B70),0),MATCH(E$69,Reoffense_Risk_alt_Race!$A$1:$M$1,0))</f>
        <v>25</v>
      </c>
      <c r="F70" s="4" cm="1">
        <f t="array" ref="F70">INDEX(Reoffense_Risk_alt_Race!$A$1:$M$8,MATCH(1,(Reoffense_Risk_alt_Race!$A$1:$A$8=$A70)*(Reoffense_Risk_alt_Race!$B$1:$B$8=$B70),0),MATCH(F$69,Reoffense_Risk_alt_Race!$A$1:$M$1,0))</f>
        <v>50</v>
      </c>
      <c r="G70" s="4" cm="1">
        <f t="array" ref="G70">INDEX(Reoffense_Risk_alt_Race!$A$1:$M$8,MATCH(1,(Reoffense_Risk_alt_Race!$A$1:$A$8=$A70)*(Reoffense_Risk_alt_Race!$B$1:$B$8=$B70),0),MATCH(G$69,Reoffense_Risk_alt_Race!$A$1:$M$1,0))</f>
        <v>61</v>
      </c>
      <c r="H70" s="4" cm="1">
        <f t="array" ref="H70">INDEX(Reoffense_Risk_alt_Race!$A$1:$M$8,MATCH(1,(Reoffense_Risk_alt_Race!$A$1:$A$8=$A70)*(Reoffense_Risk_alt_Race!$B$1:$B$8=$B70),0),MATCH(H$69,Reoffense_Risk_alt_Race!$A$1:$M$1,0))</f>
        <v>90</v>
      </c>
      <c r="I70" s="4" cm="1">
        <f t="array" ref="I70">INDEX(Reoffense_Risk_alt_Race!$A$1:$M$8,MATCH(1,(Reoffense_Risk_alt_Race!$A$1:$A$8=$A70)*(Reoffense_Risk_alt_Race!$B$1:$B$8=$B70),0),MATCH(I$69,Reoffense_Risk_alt_Race!$A$1:$M$1,0))</f>
        <v>71</v>
      </c>
      <c r="J70" s="4" cm="1">
        <f t="array" ref="J70">INDEX(Reoffense_Risk_alt_Race!$A$1:$M$8,MATCH(1,(Reoffense_Risk_alt_Race!$A$1:$A$8=$A70)*(Reoffense_Risk_alt_Race!$B$1:$B$8=$B70),0),MATCH(J$69,Reoffense_Risk_alt_Race!$A$1:$M$1,0))</f>
        <v>114</v>
      </c>
      <c r="K70" s="4" cm="1">
        <f t="array" ref="K70">INDEX(Reoffense_Risk_alt_Race!$A$1:$M$8,MATCH(1,(Reoffense_Risk_alt_Race!$A$1:$A$8=$A70)*(Reoffense_Risk_alt_Race!$B$1:$B$8=$B70),0),MATCH(K$69,Reoffense_Risk_alt_Race!$A$1:$M$1,0))</f>
        <v>82</v>
      </c>
      <c r="L70" s="4" cm="1">
        <f t="array" ref="L70">INDEX(Reoffense_Risk_alt_Race!$A$1:$M$8,MATCH(1,(Reoffense_Risk_alt_Race!$A$1:$A$8=$A70)*(Reoffense_Risk_alt_Race!$B$1:$B$8=$B70),0),MATCH(L$69,Reoffense_Risk_alt_Race!$A$1:$M$1,0))</f>
        <v>31</v>
      </c>
      <c r="M70" s="4" cm="1">
        <f t="array" ref="M70">INDEX(Reoffense_Risk_alt_Race!$A$1:$M$8,MATCH(1,(Reoffense_Risk_alt_Race!$A$1:$A$8=$A70)*(Reoffense_Risk_alt_Race!$B$1:$B$8=$B70),0),MATCH(M$69,Reoffense_Risk_alt_Race!$A$1:$M$1,0))</f>
        <v>536</v>
      </c>
      <c r="O70" t="s">
        <v>29</v>
      </c>
      <c r="P70" t="s">
        <v>8</v>
      </c>
      <c r="Q70" s="4">
        <f t="array" ref="Q70">INDEX(Reoffense_Risk_alt_Gender!$A$1:$M$6,MATCH(1,(Reoffense_Risk_alt_Gender!$A$1:$A$6=$O70)*(Reoffense_Risk_alt_Gender!$B$1:$B$6=$P70),0),MATCH(Q$18,Reoffense_Risk_alt_Gender!$A$1:$M$1,0))</f>
        <v>7</v>
      </c>
      <c r="R70" s="4">
        <f t="array" ref="R70">INDEX(Reoffense_Risk_alt_Gender!$A$1:$M$6,MATCH(1,(Reoffense_Risk_alt_Gender!$A$1:$A$6=$O70)*(Reoffense_Risk_alt_Gender!$B$1:$B$6=$P70),0),MATCH(R$18,Reoffense_Risk_alt_Gender!$A$1:$M$1,0))</f>
        <v>14</v>
      </c>
      <c r="S70" s="4">
        <f t="array" ref="S70">INDEX(Reoffense_Risk_alt_Gender!$A$1:$M$6,MATCH(1,(Reoffense_Risk_alt_Gender!$A$1:$A$6=$O70)*(Reoffense_Risk_alt_Gender!$B$1:$B$6=$P70),0),MATCH(S$18,Reoffense_Risk_alt_Gender!$A$1:$M$1,0))</f>
        <v>25</v>
      </c>
      <c r="T70" s="4">
        <f t="array" ref="T70">INDEX(Reoffense_Risk_alt_Gender!$A$1:$M$6,MATCH(1,(Reoffense_Risk_alt_Gender!$A$1:$A$6=$O70)*(Reoffense_Risk_alt_Gender!$B$1:$B$6=$P70),0),MATCH(T$18,Reoffense_Risk_alt_Gender!$A$1:$M$1,0))</f>
        <v>50</v>
      </c>
      <c r="U70" s="4">
        <f t="array" ref="U70">INDEX(Reoffense_Risk_alt_Gender!$A$1:$M$6,MATCH(1,(Reoffense_Risk_alt_Gender!$A$1:$A$6=$O70)*(Reoffense_Risk_alt_Gender!$B$1:$B$6=$P70),0),MATCH(U$18,Reoffense_Risk_alt_Gender!$A$1:$M$1,0))</f>
        <v>53</v>
      </c>
      <c r="V70" s="4">
        <f t="array" ref="V70">INDEX(Reoffense_Risk_alt_Gender!$A$1:$M$6,MATCH(1,(Reoffense_Risk_alt_Gender!$A$1:$A$6=$O70)*(Reoffense_Risk_alt_Gender!$B$1:$B$6=$P70),0),MATCH(V$18,Reoffense_Risk_alt_Gender!$A$1:$M$1,0))</f>
        <v>77</v>
      </c>
      <c r="W70" s="4">
        <f t="array" ref="W70">INDEX(Reoffense_Risk_alt_Gender!$A$1:$M$6,MATCH(1,(Reoffense_Risk_alt_Gender!$A$1:$A$6=$O70)*(Reoffense_Risk_alt_Gender!$B$1:$B$6=$P70),0),MATCH(W$18,Reoffense_Risk_alt_Gender!$A$1:$M$1,0))</f>
        <v>55</v>
      </c>
      <c r="X70" s="4">
        <f t="array" ref="X70">INDEX(Reoffense_Risk_alt_Gender!$A$1:$M$6,MATCH(1,(Reoffense_Risk_alt_Gender!$A$1:$A$6=$O70)*(Reoffense_Risk_alt_Gender!$B$1:$B$6=$P70),0),MATCH(X$18,Reoffense_Risk_alt_Gender!$A$1:$M$1,0))</f>
        <v>87</v>
      </c>
      <c r="Y70" s="4">
        <f t="array" ref="Y70">INDEX(Reoffense_Risk_alt_Gender!$A$1:$M$6,MATCH(1,(Reoffense_Risk_alt_Gender!$A$1:$A$6=$O70)*(Reoffense_Risk_alt_Gender!$B$1:$B$6=$P70),0),MATCH(Y$18,Reoffense_Risk_alt_Gender!$A$1:$M$1,0))</f>
        <v>51</v>
      </c>
      <c r="Z70" s="4">
        <f t="array" ref="Z70">INDEX(Reoffense_Risk_alt_Gender!$A$1:$M$6,MATCH(1,(Reoffense_Risk_alt_Gender!$A$1:$A$6=$O70)*(Reoffense_Risk_alt_Gender!$B$1:$B$6=$P70),0),MATCH(Z$18,Reoffense_Risk_alt_Gender!$A$1:$M$1,0))</f>
        <v>16</v>
      </c>
      <c r="AA70" s="4">
        <f t="array" ref="AA70">INDEX(Reoffense_Risk_alt_Gender!$A$1:$M$6,MATCH(1,(Reoffense_Risk_alt_Gender!$A$1:$A$6=$O70)*(Reoffense_Risk_alt_Gender!$B$1:$B$6=$P70),0),MATCH(AA$18,Reoffense_Risk_alt_Gender!$A$1:$M$1,0))</f>
        <v>435</v>
      </c>
    </row>
    <row r="71" spans="1:27" x14ac:dyDescent="0.3">
      <c r="A71" t="s">
        <v>29</v>
      </c>
      <c r="B71" t="s">
        <v>5</v>
      </c>
      <c r="C71" s="4" cm="1">
        <f t="array" ref="C71">INDEX(Reoffense_Risk_alt_Race!$A$1:$M$8,MATCH(1,(Reoffense_Risk_alt_Race!$A$1:$A$8=$A71)*(Reoffense_Risk_alt_Race!$B$1:$B$8=$B71),0),MATCH(C$69,Reoffense_Risk_alt_Race!$A$1:$M$1,0))</f>
        <v>8</v>
      </c>
      <c r="D71" s="4" cm="1">
        <f t="array" ref="D71">INDEX(Reoffense_Risk_alt_Race!$A$1:$M$8,MATCH(1,(Reoffense_Risk_alt_Race!$A$1:$A$8=$A71)*(Reoffense_Risk_alt_Race!$B$1:$B$8=$B71),0),MATCH(D$69,Reoffense_Risk_alt_Race!$A$1:$M$1,0))</f>
        <v>13</v>
      </c>
      <c r="E71" s="4" cm="1">
        <f t="array" ref="E71">INDEX(Reoffense_Risk_alt_Race!$A$1:$M$8,MATCH(1,(Reoffense_Risk_alt_Race!$A$1:$A$8=$A71)*(Reoffense_Risk_alt_Race!$B$1:$B$8=$B71),0),MATCH(E$69,Reoffense_Risk_alt_Race!$A$1:$M$1,0))</f>
        <v>28</v>
      </c>
      <c r="F71" s="4" cm="1">
        <f t="array" ref="F71">INDEX(Reoffense_Risk_alt_Race!$A$1:$M$8,MATCH(1,(Reoffense_Risk_alt_Race!$A$1:$A$8=$A71)*(Reoffense_Risk_alt_Race!$B$1:$B$8=$B71),0),MATCH(F$69,Reoffense_Risk_alt_Race!$A$1:$M$1,0))</f>
        <v>42</v>
      </c>
      <c r="G71" s="4" cm="1">
        <f t="array" ref="G71">INDEX(Reoffense_Risk_alt_Race!$A$1:$M$8,MATCH(1,(Reoffense_Risk_alt_Race!$A$1:$A$8=$A71)*(Reoffense_Risk_alt_Race!$B$1:$B$8=$B71),0),MATCH(G$69,Reoffense_Risk_alt_Race!$A$1:$M$1,0))</f>
        <v>55</v>
      </c>
      <c r="H71" s="4" cm="1">
        <f t="array" ref="H71">INDEX(Reoffense_Risk_alt_Race!$A$1:$M$8,MATCH(1,(Reoffense_Risk_alt_Race!$A$1:$A$8=$A71)*(Reoffense_Risk_alt_Race!$B$1:$B$8=$B71),0),MATCH(H$69,Reoffense_Risk_alt_Race!$A$1:$M$1,0))</f>
        <v>66</v>
      </c>
      <c r="I71" s="4" cm="1">
        <f t="array" ref="I71">INDEX(Reoffense_Risk_alt_Race!$A$1:$M$8,MATCH(1,(Reoffense_Risk_alt_Race!$A$1:$A$8=$A71)*(Reoffense_Risk_alt_Race!$B$1:$B$8=$B71),0),MATCH(I$69,Reoffense_Risk_alt_Race!$A$1:$M$1,0))</f>
        <v>33</v>
      </c>
      <c r="J71" s="4" cm="1">
        <f t="array" ref="J71">INDEX(Reoffense_Risk_alt_Race!$A$1:$M$8,MATCH(1,(Reoffense_Risk_alt_Race!$A$1:$A$8=$A71)*(Reoffense_Risk_alt_Race!$B$1:$B$8=$B71),0),MATCH(J$69,Reoffense_Risk_alt_Race!$A$1:$M$1,0))</f>
        <v>51</v>
      </c>
      <c r="K71" s="4" cm="1">
        <f t="array" ref="K71">INDEX(Reoffense_Risk_alt_Race!$A$1:$M$8,MATCH(1,(Reoffense_Risk_alt_Race!$A$1:$A$8=$A71)*(Reoffense_Risk_alt_Race!$B$1:$B$8=$B71),0),MATCH(K$69,Reoffense_Risk_alt_Race!$A$1:$M$1,0))</f>
        <v>13</v>
      </c>
      <c r="L71" s="4" cm="1">
        <f t="array" ref="L71">INDEX(Reoffense_Risk_alt_Race!$A$1:$M$8,MATCH(1,(Reoffense_Risk_alt_Race!$A$1:$A$8=$A71)*(Reoffense_Risk_alt_Race!$B$1:$B$8=$B71),0),MATCH(L$69,Reoffense_Risk_alt_Race!$A$1:$M$1,0))</f>
        <v>4</v>
      </c>
      <c r="M71" s="4" cm="1">
        <f t="array" ref="M71">INDEX(Reoffense_Risk_alt_Race!$A$1:$M$8,MATCH(1,(Reoffense_Risk_alt_Race!$A$1:$A$8=$A71)*(Reoffense_Risk_alt_Race!$B$1:$B$8=$B71),0),MATCH(M$69,Reoffense_Risk_alt_Race!$A$1:$M$1,0))</f>
        <v>313</v>
      </c>
      <c r="O71" t="s">
        <v>29</v>
      </c>
      <c r="P71" t="s">
        <v>9</v>
      </c>
      <c r="Q71" s="4">
        <f t="array" ref="Q71">INDEX(Reoffense_Risk_alt_Gender!$A$1:$M$6,MATCH(1,(Reoffense_Risk_alt_Gender!$A$1:$A$6=$O71)*(Reoffense_Risk_alt_Gender!$B$1:$B$6=$P71),0),MATCH(Q$18,Reoffense_Risk_alt_Gender!$A$1:$M$1,0))</f>
        <v>4</v>
      </c>
      <c r="R71" s="4">
        <f t="array" ref="R71">INDEX(Reoffense_Risk_alt_Gender!$A$1:$M$6,MATCH(1,(Reoffense_Risk_alt_Gender!$A$1:$A$6=$O71)*(Reoffense_Risk_alt_Gender!$B$1:$B$6=$P71),0),MATCH(R$18,Reoffense_Risk_alt_Gender!$A$1:$M$1,0))</f>
        <v>9</v>
      </c>
      <c r="S71" s="4">
        <f t="array" ref="S71">INDEX(Reoffense_Risk_alt_Gender!$A$1:$M$6,MATCH(1,(Reoffense_Risk_alt_Gender!$A$1:$A$6=$O71)*(Reoffense_Risk_alt_Gender!$B$1:$B$6=$P71),0),MATCH(S$18,Reoffense_Risk_alt_Gender!$A$1:$M$1,0))</f>
        <v>30</v>
      </c>
      <c r="T71" s="4">
        <f t="array" ref="T71">INDEX(Reoffense_Risk_alt_Gender!$A$1:$M$6,MATCH(1,(Reoffense_Risk_alt_Gender!$A$1:$A$6=$O71)*(Reoffense_Risk_alt_Gender!$B$1:$B$6=$P71),0),MATCH(T$18,Reoffense_Risk_alt_Gender!$A$1:$M$1,0))</f>
        <v>43</v>
      </c>
      <c r="U71" s="4">
        <f t="array" ref="U71">INDEX(Reoffense_Risk_alt_Gender!$A$1:$M$6,MATCH(1,(Reoffense_Risk_alt_Gender!$A$1:$A$6=$O71)*(Reoffense_Risk_alt_Gender!$B$1:$B$6=$P71),0),MATCH(U$18,Reoffense_Risk_alt_Gender!$A$1:$M$1,0))</f>
        <v>67</v>
      </c>
      <c r="V71" s="4">
        <f t="array" ref="V71">INDEX(Reoffense_Risk_alt_Gender!$A$1:$M$6,MATCH(1,(Reoffense_Risk_alt_Gender!$A$1:$A$6=$O71)*(Reoffense_Risk_alt_Gender!$B$1:$B$6=$P71),0),MATCH(V$18,Reoffense_Risk_alt_Gender!$A$1:$M$1,0))</f>
        <v>80</v>
      </c>
      <c r="W71" s="4">
        <f t="array" ref="W71">INDEX(Reoffense_Risk_alt_Gender!$A$1:$M$6,MATCH(1,(Reoffense_Risk_alt_Gender!$A$1:$A$6=$O71)*(Reoffense_Risk_alt_Gender!$B$1:$B$6=$P71),0),MATCH(W$18,Reoffense_Risk_alt_Gender!$A$1:$M$1,0))</f>
        <v>51</v>
      </c>
      <c r="X71" s="4">
        <f t="array" ref="X71">INDEX(Reoffense_Risk_alt_Gender!$A$1:$M$6,MATCH(1,(Reoffense_Risk_alt_Gender!$A$1:$A$6=$O71)*(Reoffense_Risk_alt_Gender!$B$1:$B$6=$P71),0),MATCH(X$18,Reoffense_Risk_alt_Gender!$A$1:$M$1,0))</f>
        <v>83</v>
      </c>
      <c r="Y71" s="4">
        <f t="array" ref="Y71">INDEX(Reoffense_Risk_alt_Gender!$A$1:$M$6,MATCH(1,(Reoffense_Risk_alt_Gender!$A$1:$A$6=$O71)*(Reoffense_Risk_alt_Gender!$B$1:$B$6=$P71),0),MATCH(Y$18,Reoffense_Risk_alt_Gender!$A$1:$M$1,0))</f>
        <v>45</v>
      </c>
      <c r="Z71" s="4">
        <f t="array" ref="Z71">INDEX(Reoffense_Risk_alt_Gender!$A$1:$M$6,MATCH(1,(Reoffense_Risk_alt_Gender!$A$1:$A$6=$O71)*(Reoffense_Risk_alt_Gender!$B$1:$B$6=$P71),0),MATCH(Z$18,Reoffense_Risk_alt_Gender!$A$1:$M$1,0))</f>
        <v>19</v>
      </c>
      <c r="AA71" s="4">
        <f t="array" ref="AA71">INDEX(Reoffense_Risk_alt_Gender!$A$1:$M$6,MATCH(1,(Reoffense_Risk_alt_Gender!$A$1:$A$6=$O71)*(Reoffense_Risk_alt_Gender!$B$1:$B$6=$P71),0),MATCH(AA$18,Reoffense_Risk_alt_Gender!$A$1:$M$1,0))</f>
        <v>431</v>
      </c>
    </row>
    <row r="72" spans="1:27" x14ac:dyDescent="0.3">
      <c r="A72" t="s">
        <v>29</v>
      </c>
      <c r="B72" t="s">
        <v>6</v>
      </c>
      <c r="C72" s="4" cm="1">
        <f t="array" ref="C72">INDEX(Reoffense_Risk_alt_Race!$A$1:$M$8,MATCH(1,(Reoffense_Risk_alt_Race!$A$1:$A$8=$A72)*(Reoffense_Risk_alt_Race!$B$1:$B$8=$B72),0),MATCH(C$69,Reoffense_Risk_alt_Race!$A$1:$M$1,0))</f>
        <v>0</v>
      </c>
      <c r="D72" s="4" cm="1">
        <f t="array" ref="D72">INDEX(Reoffense_Risk_alt_Race!$A$1:$M$8,MATCH(1,(Reoffense_Risk_alt_Race!$A$1:$A$8=$A72)*(Reoffense_Risk_alt_Race!$B$1:$B$8=$B72),0),MATCH(D$69,Reoffense_Risk_alt_Race!$A$1:$M$1,0))</f>
        <v>1</v>
      </c>
      <c r="E72" s="4" cm="1">
        <f t="array" ref="E72">INDEX(Reoffense_Risk_alt_Race!$A$1:$M$8,MATCH(1,(Reoffense_Risk_alt_Race!$A$1:$A$8=$A72)*(Reoffense_Risk_alt_Race!$B$1:$B$8=$B72),0),MATCH(E$69,Reoffense_Risk_alt_Race!$A$1:$M$1,0))</f>
        <v>2</v>
      </c>
      <c r="F72" s="4" cm="1">
        <f t="array" ref="F72">INDEX(Reoffense_Risk_alt_Race!$A$1:$M$8,MATCH(1,(Reoffense_Risk_alt_Race!$A$1:$A$8=$A72)*(Reoffense_Risk_alt_Race!$B$1:$B$8=$B72),0),MATCH(F$69,Reoffense_Risk_alt_Race!$A$1:$M$1,0))</f>
        <v>1</v>
      </c>
      <c r="G72" s="4" cm="1">
        <f t="array" ref="G72">INDEX(Reoffense_Risk_alt_Race!$A$1:$M$8,MATCH(1,(Reoffense_Risk_alt_Race!$A$1:$A$8=$A72)*(Reoffense_Risk_alt_Race!$B$1:$B$8=$B72),0),MATCH(G$69,Reoffense_Risk_alt_Race!$A$1:$M$1,0))</f>
        <v>4</v>
      </c>
      <c r="H72" s="4" cm="1">
        <f t="array" ref="H72">INDEX(Reoffense_Risk_alt_Race!$A$1:$M$8,MATCH(1,(Reoffense_Risk_alt_Race!$A$1:$A$8=$A72)*(Reoffense_Risk_alt_Race!$B$1:$B$8=$B72),0),MATCH(H$69,Reoffense_Risk_alt_Race!$A$1:$M$1,0))</f>
        <v>1</v>
      </c>
      <c r="I72" s="4" cm="1">
        <f t="array" ref="I72">INDEX(Reoffense_Risk_alt_Race!$A$1:$M$8,MATCH(1,(Reoffense_Risk_alt_Race!$A$1:$A$8=$A72)*(Reoffense_Risk_alt_Race!$B$1:$B$8=$B72),0),MATCH(I$69,Reoffense_Risk_alt_Race!$A$1:$M$1,0))</f>
        <v>2</v>
      </c>
      <c r="J72" s="4" cm="1">
        <f t="array" ref="J72">INDEX(Reoffense_Risk_alt_Race!$A$1:$M$8,MATCH(1,(Reoffense_Risk_alt_Race!$A$1:$A$8=$A72)*(Reoffense_Risk_alt_Race!$B$1:$B$8=$B72),0),MATCH(J$69,Reoffense_Risk_alt_Race!$A$1:$M$1,0))</f>
        <v>5</v>
      </c>
      <c r="K72" s="4" cm="1">
        <f t="array" ref="K72">INDEX(Reoffense_Risk_alt_Race!$A$1:$M$8,MATCH(1,(Reoffense_Risk_alt_Race!$A$1:$A$8=$A72)*(Reoffense_Risk_alt_Race!$B$1:$B$8=$B72),0),MATCH(K$69,Reoffense_Risk_alt_Race!$A$1:$M$1,0))</f>
        <v>1</v>
      </c>
      <c r="L72" s="4" cm="1">
        <f t="array" ref="L72">INDEX(Reoffense_Risk_alt_Race!$A$1:$M$8,MATCH(1,(Reoffense_Risk_alt_Race!$A$1:$A$8=$A72)*(Reoffense_Risk_alt_Race!$B$1:$B$8=$B72),0),MATCH(L$69,Reoffense_Risk_alt_Race!$A$1:$M$1,0))</f>
        <v>0</v>
      </c>
      <c r="M72" s="4" cm="1">
        <f t="array" ref="M72">INDEX(Reoffense_Risk_alt_Race!$A$1:$M$8,MATCH(1,(Reoffense_Risk_alt_Race!$A$1:$A$8=$A72)*(Reoffense_Risk_alt_Race!$B$1:$B$8=$B72),0),MATCH(M$69,Reoffense_Risk_alt_Race!$A$1:$M$1,0))</f>
        <v>17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O73" t="s">
        <v>30</v>
      </c>
      <c r="P73" t="s">
        <v>8</v>
      </c>
      <c r="Q73" s="4">
        <f t="array" ref="Q73">INDEX(Reoffense_Risk_alt_Gender!$A$1:$M$6,MATCH(1,(Reoffense_Risk_alt_Gender!$A$1:$A$6=$O73)*(Reoffense_Risk_alt_Gender!$B$1:$B$6=$P73),0),MATCH(Q$18,Reoffense_Risk_alt_Gender!$A$1:$M$1,0))</f>
        <v>47</v>
      </c>
      <c r="R73" s="4">
        <f t="array" ref="R73">INDEX(Reoffense_Risk_alt_Gender!$A$1:$M$6,MATCH(1,(Reoffense_Risk_alt_Gender!$A$1:$A$6=$O73)*(Reoffense_Risk_alt_Gender!$B$1:$B$6=$P73),0),MATCH(R$18,Reoffense_Risk_alt_Gender!$A$1:$M$1,0))</f>
        <v>54</v>
      </c>
      <c r="S73" s="4">
        <f t="array" ref="S73">INDEX(Reoffense_Risk_alt_Gender!$A$1:$M$6,MATCH(1,(Reoffense_Risk_alt_Gender!$A$1:$A$6=$O73)*(Reoffense_Risk_alt_Gender!$B$1:$B$6=$P73),0),MATCH(S$18,Reoffense_Risk_alt_Gender!$A$1:$M$1,0))</f>
        <v>124</v>
      </c>
      <c r="T73" s="4">
        <f t="array" ref="T73">INDEX(Reoffense_Risk_alt_Gender!$A$1:$M$6,MATCH(1,(Reoffense_Risk_alt_Gender!$A$1:$A$6=$O73)*(Reoffense_Risk_alt_Gender!$B$1:$B$6=$P73),0),MATCH(T$18,Reoffense_Risk_alt_Gender!$A$1:$M$1,0))</f>
        <v>175</v>
      </c>
      <c r="U73" s="4">
        <f t="array" ref="U73">INDEX(Reoffense_Risk_alt_Gender!$A$1:$M$6,MATCH(1,(Reoffense_Risk_alt_Gender!$A$1:$A$6=$O73)*(Reoffense_Risk_alt_Gender!$B$1:$B$6=$P73),0),MATCH(U$18,Reoffense_Risk_alt_Gender!$A$1:$M$1,0))</f>
        <v>227</v>
      </c>
      <c r="V73" s="4">
        <f t="array" ref="V73">INDEX(Reoffense_Risk_alt_Gender!$A$1:$M$6,MATCH(1,(Reoffense_Risk_alt_Gender!$A$1:$A$6=$O73)*(Reoffense_Risk_alt_Gender!$B$1:$B$6=$P73),0),MATCH(V$18,Reoffense_Risk_alt_Gender!$A$1:$M$1,0))</f>
        <v>214</v>
      </c>
      <c r="W73" s="4">
        <f t="array" ref="W73">INDEX(Reoffense_Risk_alt_Gender!$A$1:$M$6,MATCH(1,(Reoffense_Risk_alt_Gender!$A$1:$A$6=$O73)*(Reoffense_Risk_alt_Gender!$B$1:$B$6=$P73),0),MATCH(W$18,Reoffense_Risk_alt_Gender!$A$1:$M$1,0))</f>
        <v>127</v>
      </c>
      <c r="X73" s="4">
        <f t="array" ref="X73">INDEX(Reoffense_Risk_alt_Gender!$A$1:$M$6,MATCH(1,(Reoffense_Risk_alt_Gender!$A$1:$A$6=$O73)*(Reoffense_Risk_alt_Gender!$B$1:$B$6=$P73),0),MATCH(X$18,Reoffense_Risk_alt_Gender!$A$1:$M$1,0))</f>
        <v>45</v>
      </c>
      <c r="Y73" s="4">
        <f t="array" ref="Y73">INDEX(Reoffense_Risk_alt_Gender!$A$1:$M$6,MATCH(1,(Reoffense_Risk_alt_Gender!$A$1:$A$6=$O73)*(Reoffense_Risk_alt_Gender!$B$1:$B$6=$P73),0),MATCH(Y$18,Reoffense_Risk_alt_Gender!$A$1:$M$1,0))</f>
        <v>23</v>
      </c>
      <c r="Z73" s="4">
        <f t="array" ref="Z73">INDEX(Reoffense_Risk_alt_Gender!$A$1:$M$6,MATCH(1,(Reoffense_Risk_alt_Gender!$A$1:$A$6=$O73)*(Reoffense_Risk_alt_Gender!$B$1:$B$6=$P73),0),MATCH(Z$18,Reoffense_Risk_alt_Gender!$A$1:$M$1,0))</f>
        <v>28</v>
      </c>
      <c r="AA73" s="4">
        <f t="array" ref="AA73">INDEX(Reoffense_Risk_alt_Gender!$A$1:$M$6,MATCH(1,(Reoffense_Risk_alt_Gender!$A$1:$A$6=$O73)*(Reoffense_Risk_alt_Gender!$B$1:$B$6=$P73),0),MATCH(AA$18,Reoffense_Risk_alt_Gender!$A$1:$M$1,0))</f>
        <v>1064</v>
      </c>
    </row>
    <row r="74" spans="1:27" x14ac:dyDescent="0.3">
      <c r="A74" t="s">
        <v>30</v>
      </c>
      <c r="B74" t="s">
        <v>4</v>
      </c>
      <c r="C74" s="4" cm="1">
        <f t="array" ref="C74">INDEX(Reoffense_Risk_alt_Race!$A$1:$M$8,MATCH(1,(Reoffense_Risk_alt_Race!$A$1:$A$8=$A74)*(Reoffense_Risk_alt_Race!$B$1:$B$8=$B74),0),MATCH(C$69,Reoffense_Risk_alt_Race!$A$1:$M$1,0))</f>
        <v>19</v>
      </c>
      <c r="D74" s="4" cm="1">
        <f t="array" ref="D74">INDEX(Reoffense_Risk_alt_Race!$A$1:$M$8,MATCH(1,(Reoffense_Risk_alt_Race!$A$1:$A$8=$A74)*(Reoffense_Risk_alt_Race!$B$1:$B$8=$B74),0),MATCH(D$69,Reoffense_Risk_alt_Race!$A$1:$M$1,0))</f>
        <v>42</v>
      </c>
      <c r="E74" s="4" cm="1">
        <f t="array" ref="E74">INDEX(Reoffense_Risk_alt_Race!$A$1:$M$8,MATCH(1,(Reoffense_Risk_alt_Race!$A$1:$A$8=$A74)*(Reoffense_Risk_alt_Race!$B$1:$B$8=$B74),0),MATCH(E$69,Reoffense_Risk_alt_Race!$A$1:$M$1,0))</f>
        <v>103</v>
      </c>
      <c r="F74" s="4" cm="1">
        <f t="array" ref="F74">INDEX(Reoffense_Risk_alt_Race!$A$1:$M$8,MATCH(1,(Reoffense_Risk_alt_Race!$A$1:$A$8=$A74)*(Reoffense_Risk_alt_Race!$B$1:$B$8=$B74),0),MATCH(F$69,Reoffense_Risk_alt_Race!$A$1:$M$1,0))</f>
        <v>178</v>
      </c>
      <c r="G74" s="4" cm="1">
        <f t="array" ref="G74">INDEX(Reoffense_Risk_alt_Race!$A$1:$M$8,MATCH(1,(Reoffense_Risk_alt_Race!$A$1:$A$8=$A74)*(Reoffense_Risk_alt_Race!$B$1:$B$8=$B74),0),MATCH(G$69,Reoffense_Risk_alt_Race!$A$1:$M$1,0))</f>
        <v>252</v>
      </c>
      <c r="H74" s="4" cm="1">
        <f t="array" ref="H74">INDEX(Reoffense_Risk_alt_Race!$A$1:$M$8,MATCH(1,(Reoffense_Risk_alt_Race!$A$1:$A$8=$A74)*(Reoffense_Risk_alt_Race!$B$1:$B$8=$B74),0),MATCH(H$69,Reoffense_Risk_alt_Race!$A$1:$M$1,0))</f>
        <v>260</v>
      </c>
      <c r="I74" s="4" cm="1">
        <f t="array" ref="I74">INDEX(Reoffense_Risk_alt_Race!$A$1:$M$8,MATCH(1,(Reoffense_Risk_alt_Race!$A$1:$A$8=$A74)*(Reoffense_Risk_alt_Race!$B$1:$B$8=$B74),0),MATCH(I$69,Reoffense_Risk_alt_Race!$A$1:$M$1,0))</f>
        <v>191</v>
      </c>
      <c r="J74" s="4" cm="1">
        <f t="array" ref="J74">INDEX(Reoffense_Risk_alt_Race!$A$1:$M$8,MATCH(1,(Reoffense_Risk_alt_Race!$A$1:$A$8=$A74)*(Reoffense_Risk_alt_Race!$B$1:$B$8=$B74),0),MATCH(J$69,Reoffense_Risk_alt_Race!$A$1:$M$1,0))</f>
        <v>75</v>
      </c>
      <c r="K74" s="4" cm="1">
        <f t="array" ref="K74">INDEX(Reoffense_Risk_alt_Race!$A$1:$M$8,MATCH(1,(Reoffense_Risk_alt_Race!$A$1:$A$8=$A74)*(Reoffense_Risk_alt_Race!$B$1:$B$8=$B74),0),MATCH(K$69,Reoffense_Risk_alt_Race!$A$1:$M$1,0))</f>
        <v>40</v>
      </c>
      <c r="L74" s="4" cm="1">
        <f t="array" ref="L74">INDEX(Reoffense_Risk_alt_Race!$A$1:$M$8,MATCH(1,(Reoffense_Risk_alt_Race!$A$1:$A$8=$A74)*(Reoffense_Risk_alt_Race!$B$1:$B$8=$B74),0),MATCH(L$69,Reoffense_Risk_alt_Race!$A$1:$M$1,0))</f>
        <v>31</v>
      </c>
      <c r="M74" s="4" cm="1">
        <f t="array" ref="M74">INDEX(Reoffense_Risk_alt_Race!$A$1:$M$8,MATCH(1,(Reoffense_Risk_alt_Race!$A$1:$A$8=$A74)*(Reoffense_Risk_alt_Race!$B$1:$B$8=$B74),0),MATCH(M$69,Reoffense_Risk_alt_Race!$A$1:$M$1,0))</f>
        <v>1191</v>
      </c>
      <c r="O74" t="s">
        <v>30</v>
      </c>
      <c r="P74" t="s">
        <v>9</v>
      </c>
      <c r="Q74" s="4">
        <f t="array" ref="Q74">INDEX(Reoffense_Risk_alt_Gender!$A$1:$M$6,MATCH(1,(Reoffense_Risk_alt_Gender!$A$1:$A$6=$O74)*(Reoffense_Risk_alt_Gender!$B$1:$B$6=$P74),0),MATCH(Q$18,Reoffense_Risk_alt_Gender!$A$1:$M$1,0))</f>
        <v>39</v>
      </c>
      <c r="R74" s="4">
        <f t="array" ref="R74">INDEX(Reoffense_Risk_alt_Gender!$A$1:$M$6,MATCH(1,(Reoffense_Risk_alt_Gender!$A$1:$A$6=$O74)*(Reoffense_Risk_alt_Gender!$B$1:$B$6=$P74),0),MATCH(R$18,Reoffense_Risk_alt_Gender!$A$1:$M$1,0))</f>
        <v>57</v>
      </c>
      <c r="S74" s="4">
        <f t="array" ref="S74">INDEX(Reoffense_Risk_alt_Gender!$A$1:$M$6,MATCH(1,(Reoffense_Risk_alt_Gender!$A$1:$A$6=$O74)*(Reoffense_Risk_alt_Gender!$B$1:$B$6=$P74),0),MATCH(S$18,Reoffense_Risk_alt_Gender!$A$1:$M$1,0))</f>
        <v>127</v>
      </c>
      <c r="T74" s="4">
        <f t="array" ref="T74">INDEX(Reoffense_Risk_alt_Gender!$A$1:$M$6,MATCH(1,(Reoffense_Risk_alt_Gender!$A$1:$A$6=$O74)*(Reoffense_Risk_alt_Gender!$B$1:$B$6=$P74),0),MATCH(T$18,Reoffense_Risk_alt_Gender!$A$1:$M$1,0))</f>
        <v>176</v>
      </c>
      <c r="U74" s="4">
        <f t="array" ref="U74">INDEX(Reoffense_Risk_alt_Gender!$A$1:$M$6,MATCH(1,(Reoffense_Risk_alt_Gender!$A$1:$A$6=$O74)*(Reoffense_Risk_alt_Gender!$B$1:$B$6=$P74),0),MATCH(U$18,Reoffense_Risk_alt_Gender!$A$1:$M$1,0))</f>
        <v>217</v>
      </c>
      <c r="V74" s="4">
        <f t="array" ref="V74">INDEX(Reoffense_Risk_alt_Gender!$A$1:$M$6,MATCH(1,(Reoffense_Risk_alt_Gender!$A$1:$A$6=$O74)*(Reoffense_Risk_alt_Gender!$B$1:$B$6=$P74),0),MATCH(V$18,Reoffense_Risk_alt_Gender!$A$1:$M$1,0))</f>
        <v>202</v>
      </c>
      <c r="W74" s="4">
        <f t="array" ref="W74">INDEX(Reoffense_Risk_alt_Gender!$A$1:$M$6,MATCH(1,(Reoffense_Risk_alt_Gender!$A$1:$A$6=$O74)*(Reoffense_Risk_alt_Gender!$B$1:$B$6=$P74),0),MATCH(W$18,Reoffense_Risk_alt_Gender!$A$1:$M$1,0))</f>
        <v>155</v>
      </c>
      <c r="X74" s="4">
        <f t="array" ref="X74">INDEX(Reoffense_Risk_alt_Gender!$A$1:$M$6,MATCH(1,(Reoffense_Risk_alt_Gender!$A$1:$A$6=$O74)*(Reoffense_Risk_alt_Gender!$B$1:$B$6=$P74),0),MATCH(X$18,Reoffense_Risk_alt_Gender!$A$1:$M$1,0))</f>
        <v>63</v>
      </c>
      <c r="Y74" s="4">
        <f t="array" ref="Y74">INDEX(Reoffense_Risk_alt_Gender!$A$1:$M$6,MATCH(1,(Reoffense_Risk_alt_Gender!$A$1:$A$6=$O74)*(Reoffense_Risk_alt_Gender!$B$1:$B$6=$P74),0),MATCH(Y$18,Reoffense_Risk_alt_Gender!$A$1:$M$1,0))</f>
        <v>24</v>
      </c>
      <c r="Z74" s="4">
        <f t="array" ref="Z74">INDEX(Reoffense_Risk_alt_Gender!$A$1:$M$6,MATCH(1,(Reoffense_Risk_alt_Gender!$A$1:$A$6=$O74)*(Reoffense_Risk_alt_Gender!$B$1:$B$6=$P74),0),MATCH(Z$18,Reoffense_Risk_alt_Gender!$A$1:$M$1,0))</f>
        <v>10</v>
      </c>
      <c r="AA74" s="4">
        <f t="array" ref="AA74">INDEX(Reoffense_Risk_alt_Gender!$A$1:$M$6,MATCH(1,(Reoffense_Risk_alt_Gender!$A$1:$A$6=$O74)*(Reoffense_Risk_alt_Gender!$B$1:$B$6=$P74),0),MATCH(AA$18,Reoffense_Risk_alt_Gender!$A$1:$M$1,0))</f>
        <v>1070</v>
      </c>
    </row>
    <row r="75" spans="1:27" x14ac:dyDescent="0.3">
      <c r="A75" t="s">
        <v>30</v>
      </c>
      <c r="B75" t="s">
        <v>5</v>
      </c>
      <c r="C75" s="4" cm="1">
        <f t="array" ref="C75">INDEX(Reoffense_Risk_alt_Race!$A$1:$M$8,MATCH(1,(Reoffense_Risk_alt_Race!$A$1:$A$8=$A75)*(Reoffense_Risk_alt_Race!$B$1:$B$8=$B75),0),MATCH(C$69,Reoffense_Risk_alt_Race!$A$1:$M$1,0))</f>
        <v>63</v>
      </c>
      <c r="D75" s="4" cm="1">
        <f t="array" ref="D75">INDEX(Reoffense_Risk_alt_Race!$A$1:$M$8,MATCH(1,(Reoffense_Risk_alt_Race!$A$1:$A$8=$A75)*(Reoffense_Risk_alt_Race!$B$1:$B$8=$B75),0),MATCH(D$69,Reoffense_Risk_alt_Race!$A$1:$M$1,0))</f>
        <v>64</v>
      </c>
      <c r="E75" s="4" cm="1">
        <f t="array" ref="E75">INDEX(Reoffense_Risk_alt_Race!$A$1:$M$8,MATCH(1,(Reoffense_Risk_alt_Race!$A$1:$A$8=$A75)*(Reoffense_Risk_alt_Race!$B$1:$B$8=$B75),0),MATCH(E$69,Reoffense_Risk_alt_Race!$A$1:$M$1,0))</f>
        <v>134</v>
      </c>
      <c r="F75" s="4" cm="1">
        <f t="array" ref="F75">INDEX(Reoffense_Risk_alt_Race!$A$1:$M$8,MATCH(1,(Reoffense_Risk_alt_Race!$A$1:$A$8=$A75)*(Reoffense_Risk_alt_Race!$B$1:$B$8=$B75),0),MATCH(F$69,Reoffense_Risk_alt_Race!$A$1:$M$1,0))</f>
        <v>161</v>
      </c>
      <c r="G75" s="4" cm="1">
        <f t="array" ref="G75">INDEX(Reoffense_Risk_alt_Race!$A$1:$M$8,MATCH(1,(Reoffense_Risk_alt_Race!$A$1:$A$8=$A75)*(Reoffense_Risk_alt_Race!$B$1:$B$8=$B75),0),MATCH(G$69,Reoffense_Risk_alt_Race!$A$1:$M$1,0))</f>
        <v>184</v>
      </c>
      <c r="H75" s="4" cm="1">
        <f t="array" ref="H75">INDEX(Reoffense_Risk_alt_Race!$A$1:$M$8,MATCH(1,(Reoffense_Risk_alt_Race!$A$1:$A$8=$A75)*(Reoffense_Risk_alt_Race!$B$1:$B$8=$B75),0),MATCH(H$69,Reoffense_Risk_alt_Race!$A$1:$M$1,0))</f>
        <v>151</v>
      </c>
      <c r="I75" s="4" cm="1">
        <f t="array" ref="I75">INDEX(Reoffense_Risk_alt_Race!$A$1:$M$8,MATCH(1,(Reoffense_Risk_alt_Race!$A$1:$A$8=$A75)*(Reoffense_Risk_alt_Race!$B$1:$B$8=$B75),0),MATCH(I$69,Reoffense_Risk_alt_Race!$A$1:$M$1,0))</f>
        <v>82</v>
      </c>
      <c r="J75" s="4" cm="1">
        <f t="array" ref="J75">INDEX(Reoffense_Risk_alt_Race!$A$1:$M$8,MATCH(1,(Reoffense_Risk_alt_Race!$A$1:$A$8=$A75)*(Reoffense_Risk_alt_Race!$B$1:$B$8=$B75),0),MATCH(J$69,Reoffense_Risk_alt_Race!$A$1:$M$1,0))</f>
        <v>31</v>
      </c>
      <c r="K75" s="4" cm="1">
        <f t="array" ref="K75">INDEX(Reoffense_Risk_alt_Race!$A$1:$M$8,MATCH(1,(Reoffense_Risk_alt_Race!$A$1:$A$8=$A75)*(Reoffense_Risk_alt_Race!$B$1:$B$8=$B75),0),MATCH(K$69,Reoffense_Risk_alt_Race!$A$1:$M$1,0))</f>
        <v>7</v>
      </c>
      <c r="L75" s="4" cm="1">
        <f t="array" ref="L75">INDEX(Reoffense_Risk_alt_Race!$A$1:$M$8,MATCH(1,(Reoffense_Risk_alt_Race!$A$1:$A$8=$A75)*(Reoffense_Risk_alt_Race!$B$1:$B$8=$B75),0),MATCH(L$69,Reoffense_Risk_alt_Race!$A$1:$M$1,0))</f>
        <v>7</v>
      </c>
      <c r="M75" s="4" cm="1">
        <f t="array" ref="M75">INDEX(Reoffense_Risk_alt_Race!$A$1:$M$8,MATCH(1,(Reoffense_Risk_alt_Race!$A$1:$A$8=$A75)*(Reoffense_Risk_alt_Race!$B$1:$B$8=$B75),0),MATCH(M$69,Reoffense_Risk_alt_Race!$A$1:$M$1,0))</f>
        <v>884</v>
      </c>
      <c r="O75" t="s">
        <v>7</v>
      </c>
      <c r="Q75" s="4">
        <f t="array" ref="Q75">INDEX(Reoffense_Risk_alt_Gender!$A$1:$M$6,MATCH(1,(Reoffense_Risk_alt_Gender!$A$1:$A$6=$O75)*(Reoffense_Risk_alt_Gender!$B$1:$B$6=$P75),0),MATCH(Q$18,Reoffense_Risk_alt_Gender!$A$1:$M$1,0))</f>
        <v>97</v>
      </c>
      <c r="R75" s="4">
        <f t="array" ref="R75">INDEX(Reoffense_Risk_alt_Gender!$A$1:$M$6,MATCH(1,(Reoffense_Risk_alt_Gender!$A$1:$A$6=$O75)*(Reoffense_Risk_alt_Gender!$B$1:$B$6=$P75),0),MATCH(R$18,Reoffense_Risk_alt_Gender!$A$1:$M$1,0))</f>
        <v>134</v>
      </c>
      <c r="S75" s="4">
        <f t="array" ref="S75">INDEX(Reoffense_Risk_alt_Gender!$A$1:$M$6,MATCH(1,(Reoffense_Risk_alt_Gender!$A$1:$A$6=$O75)*(Reoffense_Risk_alt_Gender!$B$1:$B$6=$P75),0),MATCH(S$18,Reoffense_Risk_alt_Gender!$A$1:$M$1,0))</f>
        <v>306</v>
      </c>
      <c r="T75" s="4">
        <f t="array" ref="T75">INDEX(Reoffense_Risk_alt_Gender!$A$1:$M$6,MATCH(1,(Reoffense_Risk_alt_Gender!$A$1:$A$6=$O75)*(Reoffense_Risk_alt_Gender!$B$1:$B$6=$P75),0),MATCH(T$18,Reoffense_Risk_alt_Gender!$A$1:$M$1,0))</f>
        <v>444</v>
      </c>
      <c r="U75" s="4">
        <f t="array" ref="U75">INDEX(Reoffense_Risk_alt_Gender!$A$1:$M$6,MATCH(1,(Reoffense_Risk_alt_Gender!$A$1:$A$6=$O75)*(Reoffense_Risk_alt_Gender!$B$1:$B$6=$P75),0),MATCH(U$18,Reoffense_Risk_alt_Gender!$A$1:$M$1,0))</f>
        <v>564</v>
      </c>
      <c r="V75" s="4">
        <f t="array" ref="V75">INDEX(Reoffense_Risk_alt_Gender!$A$1:$M$6,MATCH(1,(Reoffense_Risk_alt_Gender!$A$1:$A$6=$O75)*(Reoffense_Risk_alt_Gender!$B$1:$B$6=$P75),0),MATCH(V$18,Reoffense_Risk_alt_Gender!$A$1:$M$1,0))</f>
        <v>573</v>
      </c>
      <c r="W75" s="4">
        <f t="array" ref="W75">INDEX(Reoffense_Risk_alt_Gender!$A$1:$M$6,MATCH(1,(Reoffense_Risk_alt_Gender!$A$1:$A$6=$O75)*(Reoffense_Risk_alt_Gender!$B$1:$B$6=$P75),0),MATCH(W$18,Reoffense_Risk_alt_Gender!$A$1:$M$1,0))</f>
        <v>388</v>
      </c>
      <c r="X75" s="4">
        <f t="array" ref="X75">INDEX(Reoffense_Risk_alt_Gender!$A$1:$M$6,MATCH(1,(Reoffense_Risk_alt_Gender!$A$1:$A$6=$O75)*(Reoffense_Risk_alt_Gender!$B$1:$B$6=$P75),0),MATCH(X$18,Reoffense_Risk_alt_Gender!$A$1:$M$1,0))</f>
        <v>278</v>
      </c>
      <c r="Y75" s="4">
        <f t="array" ref="Y75">INDEX(Reoffense_Risk_alt_Gender!$A$1:$M$6,MATCH(1,(Reoffense_Risk_alt_Gender!$A$1:$A$6=$O75)*(Reoffense_Risk_alt_Gender!$B$1:$B$6=$P75),0),MATCH(Y$18,Reoffense_Risk_alt_Gender!$A$1:$M$1,0))</f>
        <v>143</v>
      </c>
      <c r="Z75" s="4">
        <f t="array" ref="Z75">INDEX(Reoffense_Risk_alt_Gender!$A$1:$M$6,MATCH(1,(Reoffense_Risk_alt_Gender!$A$1:$A$6=$O75)*(Reoffense_Risk_alt_Gender!$B$1:$B$6=$P75),0),MATCH(Z$18,Reoffense_Risk_alt_Gender!$A$1:$M$1,0))</f>
        <v>73</v>
      </c>
      <c r="AA75" s="4">
        <f t="array" ref="AA75">INDEX(Reoffense_Risk_alt_Gender!$A$1:$M$6,MATCH(1,(Reoffense_Risk_alt_Gender!$A$1:$A$6=$O75)*(Reoffense_Risk_alt_Gender!$B$1:$B$6=$P75),0),MATCH(AA$18,Reoffense_Risk_alt_Gender!$A$1:$M$1,0))</f>
        <v>3000</v>
      </c>
    </row>
    <row r="76" spans="1:27" x14ac:dyDescent="0.3">
      <c r="A76" t="s">
        <v>30</v>
      </c>
      <c r="B76" t="s">
        <v>6</v>
      </c>
      <c r="C76" s="4" cm="1">
        <f t="array" ref="C76">INDEX(Reoffense_Risk_alt_Race!$A$1:$M$8,MATCH(1,(Reoffense_Risk_alt_Race!$A$1:$A$8=$A76)*(Reoffense_Risk_alt_Race!$B$1:$B$8=$B76),0),MATCH(C$69,Reoffense_Risk_alt_Race!$A$1:$M$1,0))</f>
        <v>4</v>
      </c>
      <c r="D76" s="4" cm="1">
        <f t="array" ref="D76">INDEX(Reoffense_Risk_alt_Race!$A$1:$M$8,MATCH(1,(Reoffense_Risk_alt_Race!$A$1:$A$8=$A76)*(Reoffense_Risk_alt_Race!$B$1:$B$8=$B76),0),MATCH(D$69,Reoffense_Risk_alt_Race!$A$1:$M$1,0))</f>
        <v>5</v>
      </c>
      <c r="E76" s="4" cm="1">
        <f t="array" ref="E76">INDEX(Reoffense_Risk_alt_Race!$A$1:$M$8,MATCH(1,(Reoffense_Risk_alt_Race!$A$1:$A$8=$A76)*(Reoffense_Risk_alt_Race!$B$1:$B$8=$B76),0),MATCH(E$69,Reoffense_Risk_alt_Race!$A$1:$M$1,0))</f>
        <v>14</v>
      </c>
      <c r="F76" s="4" cm="1">
        <f t="array" ref="F76">INDEX(Reoffense_Risk_alt_Race!$A$1:$M$8,MATCH(1,(Reoffense_Risk_alt_Race!$A$1:$A$8=$A76)*(Reoffense_Risk_alt_Race!$B$1:$B$8=$B76),0),MATCH(F$69,Reoffense_Risk_alt_Race!$A$1:$M$1,0))</f>
        <v>12</v>
      </c>
      <c r="G76" s="4" cm="1">
        <f t="array" ref="G76">INDEX(Reoffense_Risk_alt_Race!$A$1:$M$8,MATCH(1,(Reoffense_Risk_alt_Race!$A$1:$A$8=$A76)*(Reoffense_Risk_alt_Race!$B$1:$B$8=$B76),0),MATCH(G$69,Reoffense_Risk_alt_Race!$A$1:$M$1,0))</f>
        <v>8</v>
      </c>
      <c r="H76" s="4" cm="1">
        <f t="array" ref="H76">INDEX(Reoffense_Risk_alt_Race!$A$1:$M$8,MATCH(1,(Reoffense_Risk_alt_Race!$A$1:$A$8=$A76)*(Reoffense_Risk_alt_Race!$B$1:$B$8=$B76),0),MATCH(H$69,Reoffense_Risk_alt_Race!$A$1:$M$1,0))</f>
        <v>5</v>
      </c>
      <c r="I76" s="4" cm="1">
        <f t="array" ref="I76">INDEX(Reoffense_Risk_alt_Race!$A$1:$M$8,MATCH(1,(Reoffense_Risk_alt_Race!$A$1:$A$8=$A76)*(Reoffense_Risk_alt_Race!$B$1:$B$8=$B76),0),MATCH(I$69,Reoffense_Risk_alt_Race!$A$1:$M$1,0))</f>
        <v>9</v>
      </c>
      <c r="J76" s="4" cm="1">
        <f t="array" ref="J76">INDEX(Reoffense_Risk_alt_Race!$A$1:$M$8,MATCH(1,(Reoffense_Risk_alt_Race!$A$1:$A$8=$A76)*(Reoffense_Risk_alt_Race!$B$1:$B$8=$B76),0),MATCH(J$69,Reoffense_Risk_alt_Race!$A$1:$M$1,0))</f>
        <v>2</v>
      </c>
      <c r="K76" s="4" cm="1">
        <f t="array" ref="K76">INDEX(Reoffense_Risk_alt_Race!$A$1:$M$8,MATCH(1,(Reoffense_Risk_alt_Race!$A$1:$A$8=$A76)*(Reoffense_Risk_alt_Race!$B$1:$B$8=$B76),0),MATCH(K$69,Reoffense_Risk_alt_Race!$A$1:$M$1,0))</f>
        <v>0</v>
      </c>
      <c r="L76" s="4" cm="1">
        <f t="array" ref="L76">INDEX(Reoffense_Risk_alt_Race!$A$1:$M$8,MATCH(1,(Reoffense_Risk_alt_Race!$A$1:$A$8=$A76)*(Reoffense_Risk_alt_Race!$B$1:$B$8=$B76),0),MATCH(L$69,Reoffense_Risk_alt_Race!$A$1:$M$1,0))</f>
        <v>0</v>
      </c>
      <c r="M76" s="4" cm="1">
        <f t="array" ref="M76">INDEX(Reoffense_Risk_alt_Race!$A$1:$M$8,MATCH(1,(Reoffense_Risk_alt_Race!$A$1:$A$8=$A76)*(Reoffense_Risk_alt_Race!$B$1:$B$8=$B76),0),MATCH(M$69,Reoffense_Risk_alt_Race!$A$1:$M$1,0))</f>
        <v>59</v>
      </c>
    </row>
    <row r="77" spans="1:27" x14ac:dyDescent="0.3">
      <c r="A77" t="s">
        <v>7</v>
      </c>
      <c r="C77" s="4" cm="1">
        <f t="array" ref="C77">INDEX(Reoffense_Risk_alt_Race!$A$1:$M$8,MATCH(1,(Reoffense_Risk_alt_Race!$A$1:$A$8=$A77)*(Reoffense_Risk_alt_Race!$B$1:$B$8=$B77),0),MATCH(C$69,Reoffense_Risk_alt_Race!$A$1:$M$1,0))</f>
        <v>97</v>
      </c>
      <c r="D77" s="4" cm="1">
        <f t="array" ref="D77">INDEX(Reoffense_Risk_alt_Race!$A$1:$M$8,MATCH(1,(Reoffense_Risk_alt_Race!$A$1:$A$8=$A77)*(Reoffense_Risk_alt_Race!$B$1:$B$8=$B77),0),MATCH(D$69,Reoffense_Risk_alt_Race!$A$1:$M$1,0))</f>
        <v>134</v>
      </c>
      <c r="E77" s="4" cm="1">
        <f t="array" ref="E77">INDEX(Reoffense_Risk_alt_Race!$A$1:$M$8,MATCH(1,(Reoffense_Risk_alt_Race!$A$1:$A$8=$A77)*(Reoffense_Risk_alt_Race!$B$1:$B$8=$B77),0),MATCH(E$69,Reoffense_Risk_alt_Race!$A$1:$M$1,0))</f>
        <v>306</v>
      </c>
      <c r="F77" s="4" cm="1">
        <f t="array" ref="F77">INDEX(Reoffense_Risk_alt_Race!$A$1:$M$8,MATCH(1,(Reoffense_Risk_alt_Race!$A$1:$A$8=$A77)*(Reoffense_Risk_alt_Race!$B$1:$B$8=$B77),0),MATCH(F$69,Reoffense_Risk_alt_Race!$A$1:$M$1,0))</f>
        <v>444</v>
      </c>
      <c r="G77" s="4" cm="1">
        <f t="array" ref="G77">INDEX(Reoffense_Risk_alt_Race!$A$1:$M$8,MATCH(1,(Reoffense_Risk_alt_Race!$A$1:$A$8=$A77)*(Reoffense_Risk_alt_Race!$B$1:$B$8=$B77),0),MATCH(G$69,Reoffense_Risk_alt_Race!$A$1:$M$1,0))</f>
        <v>564</v>
      </c>
      <c r="H77" s="4" cm="1">
        <f t="array" ref="H77">INDEX(Reoffense_Risk_alt_Race!$A$1:$M$8,MATCH(1,(Reoffense_Risk_alt_Race!$A$1:$A$8=$A77)*(Reoffense_Risk_alt_Race!$B$1:$B$8=$B77),0),MATCH(H$69,Reoffense_Risk_alt_Race!$A$1:$M$1,0))</f>
        <v>573</v>
      </c>
      <c r="I77" s="4" cm="1">
        <f t="array" ref="I77">INDEX(Reoffense_Risk_alt_Race!$A$1:$M$8,MATCH(1,(Reoffense_Risk_alt_Race!$A$1:$A$8=$A77)*(Reoffense_Risk_alt_Race!$B$1:$B$8=$B77),0),MATCH(I$69,Reoffense_Risk_alt_Race!$A$1:$M$1,0))</f>
        <v>388</v>
      </c>
      <c r="J77" s="4" cm="1">
        <f t="array" ref="J77">INDEX(Reoffense_Risk_alt_Race!$A$1:$M$8,MATCH(1,(Reoffense_Risk_alt_Race!$A$1:$A$8=$A77)*(Reoffense_Risk_alt_Race!$B$1:$B$8=$B77),0),MATCH(J$69,Reoffense_Risk_alt_Race!$A$1:$M$1,0))</f>
        <v>278</v>
      </c>
      <c r="K77" s="4" cm="1">
        <f t="array" ref="K77">INDEX(Reoffense_Risk_alt_Race!$A$1:$M$8,MATCH(1,(Reoffense_Risk_alt_Race!$A$1:$A$8=$A77)*(Reoffense_Risk_alt_Race!$B$1:$B$8=$B77),0),MATCH(K$69,Reoffense_Risk_alt_Race!$A$1:$M$1,0))</f>
        <v>143</v>
      </c>
      <c r="L77" s="4" cm="1">
        <f t="array" ref="L77">INDEX(Reoffense_Risk_alt_Race!$A$1:$M$8,MATCH(1,(Reoffense_Risk_alt_Race!$A$1:$A$8=$A77)*(Reoffense_Risk_alt_Race!$B$1:$B$8=$B77),0),MATCH(L$69,Reoffense_Risk_alt_Race!$A$1:$M$1,0))</f>
        <v>73</v>
      </c>
      <c r="M77" s="4" cm="1">
        <f t="array" ref="M77">INDEX(Reoffense_Risk_alt_Race!$A$1:$M$8,MATCH(1,(Reoffense_Risk_alt_Race!$A$1:$A$8=$A77)*(Reoffense_Risk_alt_Race!$B$1:$B$8=$B77),0),MATCH(M$69,Reoffense_Risk_alt_Race!$A$1:$M$1,0))</f>
        <v>3000</v>
      </c>
    </row>
    <row r="80" spans="1:27" x14ac:dyDescent="0.3">
      <c r="A80" s="2" t="s">
        <v>54</v>
      </c>
    </row>
    <row r="81" spans="1:14" x14ac:dyDescent="0.3">
      <c r="A81" s="1" t="s">
        <v>56</v>
      </c>
      <c r="B81" s="12" t="s">
        <v>57</v>
      </c>
      <c r="C81" s="12" t="s">
        <v>58</v>
      </c>
      <c r="D81" s="1" t="s">
        <v>28</v>
      </c>
      <c r="E81" s="1">
        <v>1</v>
      </c>
      <c r="F81" s="1">
        <v>2</v>
      </c>
      <c r="G81" s="1">
        <v>3</v>
      </c>
      <c r="H81" s="1">
        <v>4</v>
      </c>
      <c r="I81" s="1">
        <v>5</v>
      </c>
      <c r="J81" s="1">
        <v>6</v>
      </c>
      <c r="K81" s="1">
        <v>7</v>
      </c>
      <c r="L81" s="1">
        <v>8</v>
      </c>
      <c r="M81" s="1">
        <v>9</v>
      </c>
      <c r="N81" s="1">
        <v>10</v>
      </c>
    </row>
    <row r="82" spans="1:14" x14ac:dyDescent="0.3">
      <c r="A82" s="15" t="s">
        <v>32</v>
      </c>
      <c r="B82" s="2" t="s">
        <v>50</v>
      </c>
      <c r="C82" s="2" t="s">
        <v>59</v>
      </c>
      <c r="D82" t="s">
        <v>4</v>
      </c>
      <c r="E82" s="13" cm="1">
        <f t="array" ref="E82">INDEX(Fairness_Risk!$D$1:$D$121,MATCH(1,(Fairness_Risk!$A$1:$A$121=Data_Sum!$D82)*(Fairness_Risk!$B$1:$B$121=Data_Sum!E$81)*(Fairness_Risk!$C$1:$C$121="FP"),0))/(INDEX(Fairness_Risk!$D$1:$D$121,MATCH(1,(Fairness_Risk!$A$1:$A$121=Data_Sum!$D82)*(Fairness_Risk!$B$1:$B$121=Data_Sum!E$81)*(Fairness_Risk!$C$1:$C$121="FP"),0))+INDEX(Fairness_Risk!$D$1:$D$121,MATCH(1,(Fairness_Risk!$A$1:$A$121=Data_Sum!$D82)*(Fairness_Risk!$B$1:$B$121=Data_Sum!E$81)*(Fairness_Risk!$C$1:$C$121="TN"),0)))</f>
        <v>1</v>
      </c>
      <c r="F82" s="13" cm="1">
        <f t="array" ref="F82">INDEX(Fairness_Risk!$D$1:$D$121,MATCH(1,(Fairness_Risk!$A$1:$A$121=Data_Sum!$D82)*(Fairness_Risk!$B$1:$B$121=Data_Sum!F$81)*(Fairness_Risk!$C$1:$C$121="FP"),0))/(INDEX(Fairness_Risk!$D$1:$D$121,MATCH(1,(Fairness_Risk!$A$1:$A$121=Data_Sum!$D82)*(Fairness_Risk!$B$1:$B$121=Data_Sum!F$81)*(Fairness_Risk!$C$1:$C$121="FP"),0))+INDEX(Fairness_Risk!$D$1:$D$121,MATCH(1,(Fairness_Risk!$A$1:$A$121=Data_Sum!$D82)*(Fairness_Risk!$B$1:$B$121=Data_Sum!F$81)*(Fairness_Risk!$C$1:$C$121="TN"),0)))</f>
        <v>0.98404701931150296</v>
      </c>
      <c r="G82" s="13" cm="1">
        <f t="array" ref="G82">INDEX(Fairness_Risk!$D$1:$D$121,MATCH(1,(Fairness_Risk!$A$1:$A$121=Data_Sum!$D82)*(Fairness_Risk!$B$1:$B$121=Data_Sum!G$81)*(Fairness_Risk!$C$1:$C$121="FP"),0))/(INDEX(Fairness_Risk!$D$1:$D$121,MATCH(1,(Fairness_Risk!$A$1:$A$121=Data_Sum!$D82)*(Fairness_Risk!$B$1:$B$121=Data_Sum!G$81)*(Fairness_Risk!$C$1:$C$121="FP"),0))+INDEX(Fairness_Risk!$D$1:$D$121,MATCH(1,(Fairness_Risk!$A$1:$A$121=Data_Sum!$D82)*(Fairness_Risk!$B$1:$B$121=Data_Sum!G$81)*(Fairness_Risk!$C$1:$C$121="TN"),0)))</f>
        <v>0.94878253568429893</v>
      </c>
      <c r="H82" s="13" cm="1">
        <f t="array" ref="H82">INDEX(Fairness_Risk!$D$1:$D$121,MATCH(1,(Fairness_Risk!$A$1:$A$121=Data_Sum!$D82)*(Fairness_Risk!$B$1:$B$121=Data_Sum!H$81)*(Fairness_Risk!$C$1:$C$121="FP"),0))/(INDEX(Fairness_Risk!$D$1:$D$121,MATCH(1,(Fairness_Risk!$A$1:$A$121=Data_Sum!$D82)*(Fairness_Risk!$B$1:$B$121=Data_Sum!H$81)*(Fairness_Risk!$C$1:$C$121="FP"),0))+INDEX(Fairness_Risk!$D$1:$D$121,MATCH(1,(Fairness_Risk!$A$1:$A$121=Data_Sum!$D82)*(Fairness_Risk!$B$1:$B$121=Data_Sum!H$81)*(Fairness_Risk!$C$1:$C$121="TN"),0)))</f>
        <v>0.86230058774139373</v>
      </c>
      <c r="I82" s="17" cm="1">
        <f t="array" ref="I82">INDEX(Fairness_Risk!$D$1:$D$121,MATCH(1,(Fairness_Risk!$A$1:$A$121=Data_Sum!$D82)*(Fairness_Risk!$B$1:$B$121=Data_Sum!I$81)*(Fairness_Risk!$C$1:$C$121="FP"),0))/(INDEX(Fairness_Risk!$D$1:$D$121,MATCH(1,(Fairness_Risk!$A$1:$A$121=Data_Sum!$D82)*(Fairness_Risk!$B$1:$B$121=Data_Sum!I$81)*(Fairness_Risk!$C$1:$C$121="FP"),0))+INDEX(Fairness_Risk!$D$1:$D$121,MATCH(1,(Fairness_Risk!$A$1:$A$121=Data_Sum!$D82)*(Fairness_Risk!$B$1:$B$121=Data_Sum!I$81)*(Fairness_Risk!$C$1:$C$121="TN"),0)))</f>
        <v>0.7128463476070529</v>
      </c>
      <c r="J82" s="13" cm="1">
        <f t="array" ref="J82">INDEX(Fairness_Risk!$D$1:$D$121,MATCH(1,(Fairness_Risk!$A$1:$A$121=Data_Sum!$D82)*(Fairness_Risk!$B$1:$B$121=Data_Sum!J$81)*(Fairness_Risk!$C$1:$C$121="FP"),0))/(INDEX(Fairness_Risk!$D$1:$D$121,MATCH(1,(Fairness_Risk!$A$1:$A$121=Data_Sum!$D82)*(Fairness_Risk!$B$1:$B$121=Data_Sum!J$81)*(Fairness_Risk!$C$1:$C$121="FP"),0))+INDEX(Fairness_Risk!$D$1:$D$121,MATCH(1,(Fairness_Risk!$A$1:$A$121=Data_Sum!$D82)*(Fairness_Risk!$B$1:$B$121=Data_Sum!J$81)*(Fairness_Risk!$C$1:$C$121="TN"),0)))</f>
        <v>0.50125944584382875</v>
      </c>
      <c r="K82" s="13" cm="1">
        <f t="array" ref="K82">INDEX(Fairness_Risk!$D$1:$D$121,MATCH(1,(Fairness_Risk!$A$1:$A$121=Data_Sum!$D82)*(Fairness_Risk!$B$1:$B$121=Data_Sum!K$81)*(Fairness_Risk!$C$1:$C$121="FP"),0))/(INDEX(Fairness_Risk!$D$1:$D$121,MATCH(1,(Fairness_Risk!$A$1:$A$121=Data_Sum!$D82)*(Fairness_Risk!$B$1:$B$121=Data_Sum!K$81)*(Fairness_Risk!$C$1:$C$121="FP"),0))+INDEX(Fairness_Risk!$D$1:$D$121,MATCH(1,(Fairness_Risk!$A$1:$A$121=Data_Sum!$D82)*(Fairness_Risk!$B$1:$B$121=Data_Sum!K$81)*(Fairness_Risk!$C$1:$C$121="TN"),0)))</f>
        <v>0.28295549958018473</v>
      </c>
      <c r="L82" s="13" cm="1">
        <f t="array" ref="L82">INDEX(Fairness_Risk!$D$1:$D$121,MATCH(1,(Fairness_Risk!$A$1:$A$121=Data_Sum!$D82)*(Fairness_Risk!$B$1:$B$121=Data_Sum!L$81)*(Fairness_Risk!$C$1:$C$121="FP"),0))/(INDEX(Fairness_Risk!$D$1:$D$121,MATCH(1,(Fairness_Risk!$A$1:$A$121=Data_Sum!$D82)*(Fairness_Risk!$B$1:$B$121=Data_Sum!L$81)*(Fairness_Risk!$C$1:$C$121="FP"),0))+INDEX(Fairness_Risk!$D$1:$D$121,MATCH(1,(Fairness_Risk!$A$1:$A$121=Data_Sum!$D82)*(Fairness_Risk!$B$1:$B$121=Data_Sum!L$81)*(Fairness_Risk!$C$1:$C$121="TN"),0)))</f>
        <v>0.12258606213266163</v>
      </c>
      <c r="M82" s="13" cm="1">
        <f t="array" ref="M82">INDEX(Fairness_Risk!$D$1:$D$121,MATCH(1,(Fairness_Risk!$A$1:$A$121=Data_Sum!$D82)*(Fairness_Risk!$B$1:$B$121=Data_Sum!M$81)*(Fairness_Risk!$C$1:$C$121="FP"),0))/(INDEX(Fairness_Risk!$D$1:$D$121,MATCH(1,(Fairness_Risk!$A$1:$A$121=Data_Sum!$D82)*(Fairness_Risk!$B$1:$B$121=Data_Sum!M$81)*(Fairness_Risk!$C$1:$C$121="FP"),0))+INDEX(Fairness_Risk!$D$1:$D$121,MATCH(1,(Fairness_Risk!$A$1:$A$121=Data_Sum!$D82)*(Fairness_Risk!$B$1:$B$121=Data_Sum!M$81)*(Fairness_Risk!$C$1:$C$121="TN"),0)))</f>
        <v>5.9613769941225858E-2</v>
      </c>
      <c r="N82" s="13" cm="1">
        <f t="array" ref="N82">INDEX(Fairness_Risk!$D$1:$D$121,MATCH(1,(Fairness_Risk!$A$1:$A$121=Data_Sum!$D82)*(Fairness_Risk!$B$1:$B$121=Data_Sum!N$81)*(Fairness_Risk!$C$1:$C$121="FP"),0))/(INDEX(Fairness_Risk!$D$1:$D$121,MATCH(1,(Fairness_Risk!$A$1:$A$121=Data_Sum!$D82)*(Fairness_Risk!$B$1:$B$121=Data_Sum!N$81)*(Fairness_Risk!$C$1:$C$121="FP"),0))+INDEX(Fairness_Risk!$D$1:$D$121,MATCH(1,(Fairness_Risk!$A$1:$A$121=Data_Sum!$D82)*(Fairness_Risk!$B$1:$B$121=Data_Sum!N$81)*(Fairness_Risk!$C$1:$C$121="TN"),0)))</f>
        <v>2.6028547439126783E-2</v>
      </c>
    </row>
    <row r="83" spans="1:14" x14ac:dyDescent="0.3">
      <c r="A83" s="16"/>
      <c r="B83" s="2" t="s">
        <v>50</v>
      </c>
      <c r="C83" s="2" t="s">
        <v>59</v>
      </c>
      <c r="D83" t="s">
        <v>5</v>
      </c>
      <c r="E83" s="13" cm="1">
        <f t="array" ref="E83">INDEX(Fairness_Risk!$D$1:$D$121,MATCH(1,(Fairness_Risk!$A$1:$A$121=Data_Sum!$D83)*(Fairness_Risk!$B$1:$B$121=Data_Sum!E$81)*(Fairness_Risk!$C$1:$C$121="FP"),0))/(INDEX(Fairness_Risk!$D$1:$D$121,MATCH(1,(Fairness_Risk!$A$1:$A$121=Data_Sum!$D83)*(Fairness_Risk!$B$1:$B$121=Data_Sum!E$81)*(Fairness_Risk!$C$1:$C$121="FP"),0))+INDEX(Fairness_Risk!$D$1:$D$121,MATCH(1,(Fairness_Risk!$A$1:$A$121=Data_Sum!$D83)*(Fairness_Risk!$B$1:$B$121=Data_Sum!E$81)*(Fairness_Risk!$C$1:$C$121="TN"),0)))</f>
        <v>1</v>
      </c>
      <c r="F83" s="13" cm="1">
        <f t="array" ref="F83">INDEX(Fairness_Risk!$D$1:$D$121,MATCH(1,(Fairness_Risk!$A$1:$A$121=Data_Sum!$D83)*(Fairness_Risk!$B$1:$B$121=Data_Sum!F$81)*(Fairness_Risk!$C$1:$C$121="FP"),0))/(INDEX(Fairness_Risk!$D$1:$D$121,MATCH(1,(Fairness_Risk!$A$1:$A$121=Data_Sum!$D83)*(Fairness_Risk!$B$1:$B$121=Data_Sum!F$81)*(Fairness_Risk!$C$1:$C$121="FP"),0))+INDEX(Fairness_Risk!$D$1:$D$121,MATCH(1,(Fairness_Risk!$A$1:$A$121=Data_Sum!$D83)*(Fairness_Risk!$B$1:$B$121=Data_Sum!F$81)*(Fairness_Risk!$C$1:$C$121="TN"),0)))</f>
        <v>0.92873303167420818</v>
      </c>
      <c r="G83" s="13" cm="1">
        <f t="array" ref="G83">INDEX(Fairness_Risk!$D$1:$D$121,MATCH(1,(Fairness_Risk!$A$1:$A$121=Data_Sum!$D83)*(Fairness_Risk!$B$1:$B$121=Data_Sum!G$81)*(Fairness_Risk!$C$1:$C$121="FP"),0))/(INDEX(Fairness_Risk!$D$1:$D$121,MATCH(1,(Fairness_Risk!$A$1:$A$121=Data_Sum!$D83)*(Fairness_Risk!$B$1:$B$121=Data_Sum!G$81)*(Fairness_Risk!$C$1:$C$121="FP"),0))+INDEX(Fairness_Risk!$D$1:$D$121,MATCH(1,(Fairness_Risk!$A$1:$A$121=Data_Sum!$D83)*(Fairness_Risk!$B$1:$B$121=Data_Sum!G$81)*(Fairness_Risk!$C$1:$C$121="TN"),0)))</f>
        <v>0.85633484162895923</v>
      </c>
      <c r="H83" s="13" cm="1">
        <f t="array" ref="H83">INDEX(Fairness_Risk!$D$1:$D$121,MATCH(1,(Fairness_Risk!$A$1:$A$121=Data_Sum!$D83)*(Fairness_Risk!$B$1:$B$121=Data_Sum!H$81)*(Fairness_Risk!$C$1:$C$121="FP"),0))/(INDEX(Fairness_Risk!$D$1:$D$121,MATCH(1,(Fairness_Risk!$A$1:$A$121=Data_Sum!$D83)*(Fairness_Risk!$B$1:$B$121=Data_Sum!H$81)*(Fairness_Risk!$C$1:$C$121="FP"),0))+INDEX(Fairness_Risk!$D$1:$D$121,MATCH(1,(Fairness_Risk!$A$1:$A$121=Data_Sum!$D83)*(Fairness_Risk!$B$1:$B$121=Data_Sum!H$81)*(Fairness_Risk!$C$1:$C$121="TN"),0)))</f>
        <v>0.70475113122171951</v>
      </c>
      <c r="I83" s="13" cm="1">
        <f t="array" ref="I83">INDEX(Fairness_Risk!$D$1:$D$121,MATCH(1,(Fairness_Risk!$A$1:$A$121=Data_Sum!$D83)*(Fairness_Risk!$B$1:$B$121=Data_Sum!I$81)*(Fairness_Risk!$C$1:$C$121="FP"),0))/(INDEX(Fairness_Risk!$D$1:$D$121,MATCH(1,(Fairness_Risk!$A$1:$A$121=Data_Sum!$D83)*(Fairness_Risk!$B$1:$B$121=Data_Sum!I$81)*(Fairness_Risk!$C$1:$C$121="FP"),0))+INDEX(Fairness_Risk!$D$1:$D$121,MATCH(1,(Fairness_Risk!$A$1:$A$121=Data_Sum!$D83)*(Fairness_Risk!$B$1:$B$121=Data_Sum!I$81)*(Fairness_Risk!$C$1:$C$121="TN"),0)))</f>
        <v>0.5226244343891403</v>
      </c>
      <c r="J83" s="13" cm="1">
        <f t="array" ref="J83">INDEX(Fairness_Risk!$D$1:$D$121,MATCH(1,(Fairness_Risk!$A$1:$A$121=Data_Sum!$D83)*(Fairness_Risk!$B$1:$B$121=Data_Sum!J$81)*(Fairness_Risk!$C$1:$C$121="FP"),0))/(INDEX(Fairness_Risk!$D$1:$D$121,MATCH(1,(Fairness_Risk!$A$1:$A$121=Data_Sum!$D83)*(Fairness_Risk!$B$1:$B$121=Data_Sum!J$81)*(Fairness_Risk!$C$1:$C$121="FP"),0))+INDEX(Fairness_Risk!$D$1:$D$121,MATCH(1,(Fairness_Risk!$A$1:$A$121=Data_Sum!$D83)*(Fairness_Risk!$B$1:$B$121=Data_Sum!J$81)*(Fairness_Risk!$C$1:$C$121="TN"),0)))</f>
        <v>0.31447963800904977</v>
      </c>
      <c r="K83" s="17" cm="1">
        <f t="array" ref="K83">INDEX(Fairness_Risk!$D$1:$D$121,MATCH(1,(Fairness_Risk!$A$1:$A$121=Data_Sum!$D83)*(Fairness_Risk!$B$1:$B$121=Data_Sum!K$81)*(Fairness_Risk!$C$1:$C$121="FP"),0))/(INDEX(Fairness_Risk!$D$1:$D$121,MATCH(1,(Fairness_Risk!$A$1:$A$121=Data_Sum!$D83)*(Fairness_Risk!$B$1:$B$121=Data_Sum!K$81)*(Fairness_Risk!$C$1:$C$121="FP"),0))+INDEX(Fairness_Risk!$D$1:$D$121,MATCH(1,(Fairness_Risk!$A$1:$A$121=Data_Sum!$D83)*(Fairness_Risk!$B$1:$B$121=Data_Sum!K$81)*(Fairness_Risk!$C$1:$C$121="TN"),0)))</f>
        <v>0.14366515837104071</v>
      </c>
      <c r="L83" s="13" cm="1">
        <f t="array" ref="L83">INDEX(Fairness_Risk!$D$1:$D$121,MATCH(1,(Fairness_Risk!$A$1:$A$121=Data_Sum!$D83)*(Fairness_Risk!$B$1:$B$121=Data_Sum!L$81)*(Fairness_Risk!$C$1:$C$121="FP"),0))/(INDEX(Fairness_Risk!$D$1:$D$121,MATCH(1,(Fairness_Risk!$A$1:$A$121=Data_Sum!$D83)*(Fairness_Risk!$B$1:$B$121=Data_Sum!L$81)*(Fairness_Risk!$C$1:$C$121="FP"),0))+INDEX(Fairness_Risk!$D$1:$D$121,MATCH(1,(Fairness_Risk!$A$1:$A$121=Data_Sum!$D83)*(Fairness_Risk!$B$1:$B$121=Data_Sum!L$81)*(Fairness_Risk!$C$1:$C$121="TN"),0)))</f>
        <v>5.090497737556561E-2</v>
      </c>
      <c r="M83" s="13" cm="1">
        <f t="array" ref="M83">INDEX(Fairness_Risk!$D$1:$D$121,MATCH(1,(Fairness_Risk!$A$1:$A$121=Data_Sum!$D83)*(Fairness_Risk!$B$1:$B$121=Data_Sum!M$81)*(Fairness_Risk!$C$1:$C$121="FP"),0))/(INDEX(Fairness_Risk!$D$1:$D$121,MATCH(1,(Fairness_Risk!$A$1:$A$121=Data_Sum!$D83)*(Fairness_Risk!$B$1:$B$121=Data_Sum!M$81)*(Fairness_Risk!$C$1:$C$121="FP"),0))+INDEX(Fairness_Risk!$D$1:$D$121,MATCH(1,(Fairness_Risk!$A$1:$A$121=Data_Sum!$D83)*(Fairness_Risk!$B$1:$B$121=Data_Sum!M$81)*(Fairness_Risk!$C$1:$C$121="TN"),0)))</f>
        <v>1.5837104072398189E-2</v>
      </c>
      <c r="N83" s="13" cm="1">
        <f t="array" ref="N83">INDEX(Fairness_Risk!$D$1:$D$121,MATCH(1,(Fairness_Risk!$A$1:$A$121=Data_Sum!$D83)*(Fairness_Risk!$B$1:$B$121=Data_Sum!N$81)*(Fairness_Risk!$C$1:$C$121="FP"),0))/(INDEX(Fairness_Risk!$D$1:$D$121,MATCH(1,(Fairness_Risk!$A$1:$A$121=Data_Sum!$D83)*(Fairness_Risk!$B$1:$B$121=Data_Sum!N$81)*(Fairness_Risk!$C$1:$C$121="FP"),0))+INDEX(Fairness_Risk!$D$1:$D$121,MATCH(1,(Fairness_Risk!$A$1:$A$121=Data_Sum!$D83)*(Fairness_Risk!$B$1:$B$121=Data_Sum!N$81)*(Fairness_Risk!$C$1:$C$121="TN"),0)))</f>
        <v>7.9185520361990946E-3</v>
      </c>
    </row>
    <row r="84" spans="1:14" x14ac:dyDescent="0.3">
      <c r="A84" s="16"/>
      <c r="B84" s="2" t="s">
        <v>50</v>
      </c>
      <c r="C84" s="2" t="s">
        <v>59</v>
      </c>
      <c r="D84" t="s">
        <v>6</v>
      </c>
      <c r="E84" s="13" cm="1">
        <f t="array" ref="E84">INDEX(Fairness_Risk!$D$1:$D$121,MATCH(1,(Fairness_Risk!$A$1:$A$121=Data_Sum!$D84)*(Fairness_Risk!$B$1:$B$121=Data_Sum!E$81)*(Fairness_Risk!$C$1:$C$121="FP"),0))/(INDEX(Fairness_Risk!$D$1:$D$121,MATCH(1,(Fairness_Risk!$A$1:$A$121=Data_Sum!$D84)*(Fairness_Risk!$B$1:$B$121=Data_Sum!E$81)*(Fairness_Risk!$C$1:$C$121="FP"),0))+INDEX(Fairness_Risk!$D$1:$D$121,MATCH(1,(Fairness_Risk!$A$1:$A$121=Data_Sum!$D84)*(Fairness_Risk!$B$1:$B$121=Data_Sum!E$81)*(Fairness_Risk!$C$1:$C$121="TN"),0)))</f>
        <v>1</v>
      </c>
      <c r="F84" s="13" cm="1">
        <f t="array" ref="F84">INDEX(Fairness_Risk!$D$1:$D$121,MATCH(1,(Fairness_Risk!$A$1:$A$121=Data_Sum!$D84)*(Fairness_Risk!$B$1:$B$121=Data_Sum!F$81)*(Fairness_Risk!$C$1:$C$121="FP"),0))/(INDEX(Fairness_Risk!$D$1:$D$121,MATCH(1,(Fairness_Risk!$A$1:$A$121=Data_Sum!$D84)*(Fairness_Risk!$B$1:$B$121=Data_Sum!F$81)*(Fairness_Risk!$C$1:$C$121="FP"),0))+INDEX(Fairness_Risk!$D$1:$D$121,MATCH(1,(Fairness_Risk!$A$1:$A$121=Data_Sum!$D84)*(Fairness_Risk!$B$1:$B$121=Data_Sum!F$81)*(Fairness_Risk!$C$1:$C$121="TN"),0)))</f>
        <v>0.93220338983050843</v>
      </c>
      <c r="G84" s="13" cm="1">
        <f t="array" ref="G84">INDEX(Fairness_Risk!$D$1:$D$121,MATCH(1,(Fairness_Risk!$A$1:$A$121=Data_Sum!$D84)*(Fairness_Risk!$B$1:$B$121=Data_Sum!G$81)*(Fairness_Risk!$C$1:$C$121="FP"),0))/(INDEX(Fairness_Risk!$D$1:$D$121,MATCH(1,(Fairness_Risk!$A$1:$A$121=Data_Sum!$D84)*(Fairness_Risk!$B$1:$B$121=Data_Sum!G$81)*(Fairness_Risk!$C$1:$C$121="FP"),0))+INDEX(Fairness_Risk!$D$1:$D$121,MATCH(1,(Fairness_Risk!$A$1:$A$121=Data_Sum!$D84)*(Fairness_Risk!$B$1:$B$121=Data_Sum!G$81)*(Fairness_Risk!$C$1:$C$121="TN"),0)))</f>
        <v>0.84745762711864403</v>
      </c>
      <c r="H84" s="13" cm="1">
        <f t="array" ref="H84">INDEX(Fairness_Risk!$D$1:$D$121,MATCH(1,(Fairness_Risk!$A$1:$A$121=Data_Sum!$D84)*(Fairness_Risk!$B$1:$B$121=Data_Sum!H$81)*(Fairness_Risk!$C$1:$C$121="FP"),0))/(INDEX(Fairness_Risk!$D$1:$D$121,MATCH(1,(Fairness_Risk!$A$1:$A$121=Data_Sum!$D84)*(Fairness_Risk!$B$1:$B$121=Data_Sum!H$81)*(Fairness_Risk!$C$1:$C$121="FP"),0))+INDEX(Fairness_Risk!$D$1:$D$121,MATCH(1,(Fairness_Risk!$A$1:$A$121=Data_Sum!$D84)*(Fairness_Risk!$B$1:$B$121=Data_Sum!H$81)*(Fairness_Risk!$C$1:$C$121="TN"),0)))</f>
        <v>0.61016949152542377</v>
      </c>
      <c r="I84" s="13" cm="1">
        <f t="array" ref="I84">INDEX(Fairness_Risk!$D$1:$D$121,MATCH(1,(Fairness_Risk!$A$1:$A$121=Data_Sum!$D84)*(Fairness_Risk!$B$1:$B$121=Data_Sum!I$81)*(Fairness_Risk!$C$1:$C$121="FP"),0))/(INDEX(Fairness_Risk!$D$1:$D$121,MATCH(1,(Fairness_Risk!$A$1:$A$121=Data_Sum!$D84)*(Fairness_Risk!$B$1:$B$121=Data_Sum!I$81)*(Fairness_Risk!$C$1:$C$121="FP"),0))+INDEX(Fairness_Risk!$D$1:$D$121,MATCH(1,(Fairness_Risk!$A$1:$A$121=Data_Sum!$D84)*(Fairness_Risk!$B$1:$B$121=Data_Sum!I$81)*(Fairness_Risk!$C$1:$C$121="TN"),0)))</f>
        <v>0.40677966101694918</v>
      </c>
      <c r="J84" s="13" cm="1">
        <f t="array" ref="J84">INDEX(Fairness_Risk!$D$1:$D$121,MATCH(1,(Fairness_Risk!$A$1:$A$121=Data_Sum!$D84)*(Fairness_Risk!$B$1:$B$121=Data_Sum!J$81)*(Fairness_Risk!$C$1:$C$121="FP"),0))/(INDEX(Fairness_Risk!$D$1:$D$121,MATCH(1,(Fairness_Risk!$A$1:$A$121=Data_Sum!$D84)*(Fairness_Risk!$B$1:$B$121=Data_Sum!J$81)*(Fairness_Risk!$C$1:$C$121="FP"),0))+INDEX(Fairness_Risk!$D$1:$D$121,MATCH(1,(Fairness_Risk!$A$1:$A$121=Data_Sum!$D84)*(Fairness_Risk!$B$1:$B$121=Data_Sum!J$81)*(Fairness_Risk!$C$1:$C$121="TN"),0)))</f>
        <v>0.2711864406779661</v>
      </c>
      <c r="K84" s="17" cm="1">
        <f t="array" ref="K84">INDEX(Fairness_Risk!$D$1:$D$121,MATCH(1,(Fairness_Risk!$A$1:$A$121=Data_Sum!$D84)*(Fairness_Risk!$B$1:$B$121=Data_Sum!K$81)*(Fairness_Risk!$C$1:$C$121="FP"),0))/(INDEX(Fairness_Risk!$D$1:$D$121,MATCH(1,(Fairness_Risk!$A$1:$A$121=Data_Sum!$D84)*(Fairness_Risk!$B$1:$B$121=Data_Sum!K$81)*(Fairness_Risk!$C$1:$C$121="FP"),0))+INDEX(Fairness_Risk!$D$1:$D$121,MATCH(1,(Fairness_Risk!$A$1:$A$121=Data_Sum!$D84)*(Fairness_Risk!$B$1:$B$121=Data_Sum!K$81)*(Fairness_Risk!$C$1:$C$121="TN"),0)))</f>
        <v>0.1864406779661017</v>
      </c>
      <c r="L84" s="13" cm="1">
        <f t="array" ref="L84">INDEX(Fairness_Risk!$D$1:$D$121,MATCH(1,(Fairness_Risk!$A$1:$A$121=Data_Sum!$D84)*(Fairness_Risk!$B$1:$B$121=Data_Sum!L$81)*(Fairness_Risk!$C$1:$C$121="FP"),0))/(INDEX(Fairness_Risk!$D$1:$D$121,MATCH(1,(Fairness_Risk!$A$1:$A$121=Data_Sum!$D84)*(Fairness_Risk!$B$1:$B$121=Data_Sum!L$81)*(Fairness_Risk!$C$1:$C$121="FP"),0))+INDEX(Fairness_Risk!$D$1:$D$121,MATCH(1,(Fairness_Risk!$A$1:$A$121=Data_Sum!$D84)*(Fairness_Risk!$B$1:$B$121=Data_Sum!L$81)*(Fairness_Risk!$C$1:$C$121="TN"),0)))</f>
        <v>3.3898305084745763E-2</v>
      </c>
      <c r="M84" s="13" cm="1">
        <f t="array" ref="M84">INDEX(Fairness_Risk!$D$1:$D$121,MATCH(1,(Fairness_Risk!$A$1:$A$121=Data_Sum!$D84)*(Fairness_Risk!$B$1:$B$121=Data_Sum!M$81)*(Fairness_Risk!$C$1:$C$121="FP"),0))/(INDEX(Fairness_Risk!$D$1:$D$121,MATCH(1,(Fairness_Risk!$A$1:$A$121=Data_Sum!$D84)*(Fairness_Risk!$B$1:$B$121=Data_Sum!M$81)*(Fairness_Risk!$C$1:$C$121="FP"),0))+INDEX(Fairness_Risk!$D$1:$D$121,MATCH(1,(Fairness_Risk!$A$1:$A$121=Data_Sum!$D84)*(Fairness_Risk!$B$1:$B$121=Data_Sum!M$81)*(Fairness_Risk!$C$1:$C$121="TN"),0)))</f>
        <v>0</v>
      </c>
      <c r="N84" s="13" cm="1">
        <f t="array" ref="N84">INDEX(Fairness_Risk!$D$1:$D$121,MATCH(1,(Fairness_Risk!$A$1:$A$121=Data_Sum!$D84)*(Fairness_Risk!$B$1:$B$121=Data_Sum!N$81)*(Fairness_Risk!$C$1:$C$121="FP"),0))/(INDEX(Fairness_Risk!$D$1:$D$121,MATCH(1,(Fairness_Risk!$A$1:$A$121=Data_Sum!$D84)*(Fairness_Risk!$B$1:$B$121=Data_Sum!N$81)*(Fairness_Risk!$C$1:$C$121="FP"),0))+INDEX(Fairness_Risk!$D$1:$D$121,MATCH(1,(Fairness_Risk!$A$1:$A$121=Data_Sum!$D84)*(Fairness_Risk!$B$1:$B$121=Data_Sum!N$81)*(Fairness_Risk!$C$1:$C$121="TN"),0)))</f>
        <v>0</v>
      </c>
    </row>
    <row r="85" spans="1:14" x14ac:dyDescent="0.3"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3">
      <c r="A86" s="16" t="s">
        <v>33</v>
      </c>
      <c r="B86" s="2" t="s">
        <v>52</v>
      </c>
      <c r="C86" s="2" t="s">
        <v>60</v>
      </c>
      <c r="D86" t="s">
        <v>4</v>
      </c>
      <c r="E86" s="13" cm="1">
        <f t="array" ref="E86">INDEX(Fairness_Risk!$D$1:$D$121,MATCH(1,(Fairness_Risk!$A$1:$A$121=Data_Sum!$D86)*(Fairness_Risk!$B$1:$B$121=Data_Sum!E$81)*(Fairness_Risk!$C$1:$C$121="FN"),0))/(INDEX(Fairness_Risk!$D$1:$D$121,MATCH(1,(Fairness_Risk!$A$1:$A$121=Data_Sum!$D86)*(Fairness_Risk!$B$1:$B$121=Data_Sum!E$81)*(Fairness_Risk!$C$1:$C$121="TP"),0))+INDEX(Fairness_Risk!$D$1:$D$121,MATCH(1,(Fairness_Risk!$A$1:$A$121=Data_Sum!$D86)*(Fairness_Risk!$B$1:$B$121=Data_Sum!E$81)*(Fairness_Risk!$C$1:$C$121="FN"),0)))</f>
        <v>0</v>
      </c>
      <c r="F86" s="13" cm="1">
        <f t="array" ref="F86">INDEX(Fairness_Risk!$D$1:$D$121,MATCH(1,(Fairness_Risk!$A$1:$A$121=Data_Sum!$D86)*(Fairness_Risk!$B$1:$B$121=Data_Sum!F$81)*(Fairness_Risk!$C$1:$C$121="FN"),0))/(INDEX(Fairness_Risk!$D$1:$D$121,MATCH(1,(Fairness_Risk!$A$1:$A$121=Data_Sum!$D86)*(Fairness_Risk!$B$1:$B$121=Data_Sum!F$81)*(Fairness_Risk!$C$1:$C$121="TP"),0))+INDEX(Fairness_Risk!$D$1:$D$121,MATCH(1,(Fairness_Risk!$A$1:$A$121=Data_Sum!$D86)*(Fairness_Risk!$B$1:$B$121=Data_Sum!F$81)*(Fairness_Risk!$C$1:$C$121="FN"),0)))</f>
        <v>5.597014925373134E-3</v>
      </c>
      <c r="G86" s="13" cm="1">
        <f t="array" ref="G86">INDEX(Fairness_Risk!$D$1:$D$121,MATCH(1,(Fairness_Risk!$A$1:$A$121=Data_Sum!$D86)*(Fairness_Risk!$B$1:$B$121=Data_Sum!G$81)*(Fairness_Risk!$C$1:$C$121="FN"),0))/(INDEX(Fairness_Risk!$D$1:$D$121,MATCH(1,(Fairness_Risk!$A$1:$A$121=Data_Sum!$D86)*(Fairness_Risk!$B$1:$B$121=Data_Sum!G$81)*(Fairness_Risk!$C$1:$C$121="TP"),0))+INDEX(Fairness_Risk!$D$1:$D$121,MATCH(1,(Fairness_Risk!$A$1:$A$121=Data_Sum!$D86)*(Fairness_Risk!$B$1:$B$121=Data_Sum!G$81)*(Fairness_Risk!$C$1:$C$121="FN"),0)))</f>
        <v>2.2388059701492536E-2</v>
      </c>
      <c r="H86" s="13" cm="1">
        <f t="array" ref="H86">INDEX(Fairness_Risk!$D$1:$D$121,MATCH(1,(Fairness_Risk!$A$1:$A$121=Data_Sum!$D86)*(Fairness_Risk!$B$1:$B$121=Data_Sum!H$81)*(Fairness_Risk!$C$1:$C$121="FN"),0))/(INDEX(Fairness_Risk!$D$1:$D$121,MATCH(1,(Fairness_Risk!$A$1:$A$121=Data_Sum!$D86)*(Fairness_Risk!$B$1:$B$121=Data_Sum!H$81)*(Fairness_Risk!$C$1:$C$121="TP"),0))+INDEX(Fairness_Risk!$D$1:$D$121,MATCH(1,(Fairness_Risk!$A$1:$A$121=Data_Sum!$D86)*(Fairness_Risk!$B$1:$B$121=Data_Sum!H$81)*(Fairness_Risk!$C$1:$C$121="FN"),0)))</f>
        <v>6.9029850746268662E-2</v>
      </c>
      <c r="I86" s="17" cm="1">
        <f t="array" ref="I86">INDEX(Fairness_Risk!$D$1:$D$121,MATCH(1,(Fairness_Risk!$A$1:$A$121=Data_Sum!$D86)*(Fairness_Risk!$B$1:$B$121=Data_Sum!I$81)*(Fairness_Risk!$C$1:$C$121="FN"),0))/(INDEX(Fairness_Risk!$D$1:$D$121,MATCH(1,(Fairness_Risk!$A$1:$A$121=Data_Sum!$D86)*(Fairness_Risk!$B$1:$B$121=Data_Sum!I$81)*(Fairness_Risk!$C$1:$C$121="TP"),0))+INDEX(Fairness_Risk!$D$1:$D$121,MATCH(1,(Fairness_Risk!$A$1:$A$121=Data_Sum!$D86)*(Fairness_Risk!$B$1:$B$121=Data_Sum!I$81)*(Fairness_Risk!$C$1:$C$121="FN"),0)))</f>
        <v>0.16231343283582089</v>
      </c>
      <c r="J86" s="13" cm="1">
        <f t="array" ref="J86">INDEX(Fairness_Risk!$D$1:$D$121,MATCH(1,(Fairness_Risk!$A$1:$A$121=Data_Sum!$D86)*(Fairness_Risk!$B$1:$B$121=Data_Sum!J$81)*(Fairness_Risk!$C$1:$C$121="FN"),0))/(INDEX(Fairness_Risk!$D$1:$D$121,MATCH(1,(Fairness_Risk!$A$1:$A$121=Data_Sum!$D86)*(Fairness_Risk!$B$1:$B$121=Data_Sum!J$81)*(Fairness_Risk!$C$1:$C$121="TP"),0))+INDEX(Fairness_Risk!$D$1:$D$121,MATCH(1,(Fairness_Risk!$A$1:$A$121=Data_Sum!$D86)*(Fairness_Risk!$B$1:$B$121=Data_Sum!J$81)*(Fairness_Risk!$C$1:$C$121="FN"),0)))</f>
        <v>0.27611940298507465</v>
      </c>
      <c r="K86" s="13" cm="1">
        <f t="array" ref="K86">INDEX(Fairness_Risk!$D$1:$D$121,MATCH(1,(Fairness_Risk!$A$1:$A$121=Data_Sum!$D86)*(Fairness_Risk!$B$1:$B$121=Data_Sum!K$81)*(Fairness_Risk!$C$1:$C$121="FN"),0))/(INDEX(Fairness_Risk!$D$1:$D$121,MATCH(1,(Fairness_Risk!$A$1:$A$121=Data_Sum!$D86)*(Fairness_Risk!$B$1:$B$121=Data_Sum!K$81)*(Fairness_Risk!$C$1:$C$121="TP"),0))+INDEX(Fairness_Risk!$D$1:$D$121,MATCH(1,(Fairness_Risk!$A$1:$A$121=Data_Sum!$D86)*(Fairness_Risk!$B$1:$B$121=Data_Sum!K$81)*(Fairness_Risk!$C$1:$C$121="FN"),0)))</f>
        <v>0.44402985074626866</v>
      </c>
      <c r="L86" s="13" cm="1">
        <f t="array" ref="L86">INDEX(Fairness_Risk!$D$1:$D$121,MATCH(1,(Fairness_Risk!$A$1:$A$121=Data_Sum!$D86)*(Fairness_Risk!$B$1:$B$121=Data_Sum!L$81)*(Fairness_Risk!$C$1:$C$121="FN"),0))/(INDEX(Fairness_Risk!$D$1:$D$121,MATCH(1,(Fairness_Risk!$A$1:$A$121=Data_Sum!$D86)*(Fairness_Risk!$B$1:$B$121=Data_Sum!L$81)*(Fairness_Risk!$C$1:$C$121="TP"),0))+INDEX(Fairness_Risk!$D$1:$D$121,MATCH(1,(Fairness_Risk!$A$1:$A$121=Data_Sum!$D86)*(Fairness_Risk!$B$1:$B$121=Data_Sum!L$81)*(Fairness_Risk!$C$1:$C$121="FN"),0)))</f>
        <v>0.57649253731343286</v>
      </c>
      <c r="M86" s="13" cm="1">
        <f t="array" ref="M86">INDEX(Fairness_Risk!$D$1:$D$121,MATCH(1,(Fairness_Risk!$A$1:$A$121=Data_Sum!$D86)*(Fairness_Risk!$B$1:$B$121=Data_Sum!M$81)*(Fairness_Risk!$C$1:$C$121="FN"),0))/(INDEX(Fairness_Risk!$D$1:$D$121,MATCH(1,(Fairness_Risk!$A$1:$A$121=Data_Sum!$D86)*(Fairness_Risk!$B$1:$B$121=Data_Sum!M$81)*(Fairness_Risk!$C$1:$C$121="TP"),0))+INDEX(Fairness_Risk!$D$1:$D$121,MATCH(1,(Fairness_Risk!$A$1:$A$121=Data_Sum!$D86)*(Fairness_Risk!$B$1:$B$121=Data_Sum!M$81)*(Fairness_Risk!$C$1:$C$121="FN"),0)))</f>
        <v>0.78917910447761197</v>
      </c>
      <c r="N86" s="13" cm="1">
        <f t="array" ref="N86">INDEX(Fairness_Risk!$D$1:$D$121,MATCH(1,(Fairness_Risk!$A$1:$A$121=Data_Sum!$D86)*(Fairness_Risk!$B$1:$B$121=Data_Sum!N$81)*(Fairness_Risk!$C$1:$C$121="FN"),0))/(INDEX(Fairness_Risk!$D$1:$D$121,MATCH(1,(Fairness_Risk!$A$1:$A$121=Data_Sum!$D86)*(Fairness_Risk!$B$1:$B$121=Data_Sum!N$81)*(Fairness_Risk!$C$1:$C$121="TP"),0))+INDEX(Fairness_Risk!$D$1:$D$121,MATCH(1,(Fairness_Risk!$A$1:$A$121=Data_Sum!$D86)*(Fairness_Risk!$B$1:$B$121=Data_Sum!N$81)*(Fairness_Risk!$C$1:$C$121="FN"),0)))</f>
        <v>0.94216417910447758</v>
      </c>
    </row>
    <row r="87" spans="1:14" x14ac:dyDescent="0.3">
      <c r="A87" s="16"/>
      <c r="B87" s="2" t="s">
        <v>52</v>
      </c>
      <c r="C87" s="2" t="s">
        <v>60</v>
      </c>
      <c r="D87" t="s">
        <v>5</v>
      </c>
      <c r="E87" s="13" cm="1">
        <f t="array" ref="E87">INDEX(Fairness_Risk!$D$1:$D$121,MATCH(1,(Fairness_Risk!$A$1:$A$121=Data_Sum!$D87)*(Fairness_Risk!$B$1:$B$121=Data_Sum!E$81)*(Fairness_Risk!$C$1:$C$121="FN"),0))/(INDEX(Fairness_Risk!$D$1:$D$121,MATCH(1,(Fairness_Risk!$A$1:$A$121=Data_Sum!$D87)*(Fairness_Risk!$B$1:$B$121=Data_Sum!E$81)*(Fairness_Risk!$C$1:$C$121="TP"),0))+INDEX(Fairness_Risk!$D$1:$D$121,MATCH(1,(Fairness_Risk!$A$1:$A$121=Data_Sum!$D87)*(Fairness_Risk!$B$1:$B$121=Data_Sum!E$81)*(Fairness_Risk!$C$1:$C$121="FN"),0)))</f>
        <v>0</v>
      </c>
      <c r="F87" s="13" cm="1">
        <f t="array" ref="F87">INDEX(Fairness_Risk!$D$1:$D$121,MATCH(1,(Fairness_Risk!$A$1:$A$121=Data_Sum!$D87)*(Fairness_Risk!$B$1:$B$121=Data_Sum!F$81)*(Fairness_Risk!$C$1:$C$121="FN"),0))/(INDEX(Fairness_Risk!$D$1:$D$121,MATCH(1,(Fairness_Risk!$A$1:$A$121=Data_Sum!$D87)*(Fairness_Risk!$B$1:$B$121=Data_Sum!F$81)*(Fairness_Risk!$C$1:$C$121="TP"),0))+INDEX(Fairness_Risk!$D$1:$D$121,MATCH(1,(Fairness_Risk!$A$1:$A$121=Data_Sum!$D87)*(Fairness_Risk!$B$1:$B$121=Data_Sum!F$81)*(Fairness_Risk!$C$1:$C$121="FN"),0)))</f>
        <v>2.5559105431309903E-2</v>
      </c>
      <c r="G87" s="13" cm="1">
        <f t="array" ref="G87">INDEX(Fairness_Risk!$D$1:$D$121,MATCH(1,(Fairness_Risk!$A$1:$A$121=Data_Sum!$D87)*(Fairness_Risk!$B$1:$B$121=Data_Sum!G$81)*(Fairness_Risk!$C$1:$C$121="FN"),0))/(INDEX(Fairness_Risk!$D$1:$D$121,MATCH(1,(Fairness_Risk!$A$1:$A$121=Data_Sum!$D87)*(Fairness_Risk!$B$1:$B$121=Data_Sum!G$81)*(Fairness_Risk!$C$1:$C$121="TP"),0))+INDEX(Fairness_Risk!$D$1:$D$121,MATCH(1,(Fairness_Risk!$A$1:$A$121=Data_Sum!$D87)*(Fairness_Risk!$B$1:$B$121=Data_Sum!G$81)*(Fairness_Risk!$C$1:$C$121="FN"),0)))</f>
        <v>6.7092651757188496E-2</v>
      </c>
      <c r="H87" s="13" cm="1">
        <f t="array" ref="H87">INDEX(Fairness_Risk!$D$1:$D$121,MATCH(1,(Fairness_Risk!$A$1:$A$121=Data_Sum!$D87)*(Fairness_Risk!$B$1:$B$121=Data_Sum!H$81)*(Fairness_Risk!$C$1:$C$121="FN"),0))/(INDEX(Fairness_Risk!$D$1:$D$121,MATCH(1,(Fairness_Risk!$A$1:$A$121=Data_Sum!$D87)*(Fairness_Risk!$B$1:$B$121=Data_Sum!H$81)*(Fairness_Risk!$C$1:$C$121="TP"),0))+INDEX(Fairness_Risk!$D$1:$D$121,MATCH(1,(Fairness_Risk!$A$1:$A$121=Data_Sum!$D87)*(Fairness_Risk!$B$1:$B$121=Data_Sum!H$81)*(Fairness_Risk!$C$1:$C$121="FN"),0)))</f>
        <v>0.15654952076677317</v>
      </c>
      <c r="I87" s="13" cm="1">
        <f t="array" ref="I87">INDEX(Fairness_Risk!$D$1:$D$121,MATCH(1,(Fairness_Risk!$A$1:$A$121=Data_Sum!$D87)*(Fairness_Risk!$B$1:$B$121=Data_Sum!I$81)*(Fairness_Risk!$C$1:$C$121="FN"),0))/(INDEX(Fairness_Risk!$D$1:$D$121,MATCH(1,(Fairness_Risk!$A$1:$A$121=Data_Sum!$D87)*(Fairness_Risk!$B$1:$B$121=Data_Sum!I$81)*(Fairness_Risk!$C$1:$C$121="TP"),0))+INDEX(Fairness_Risk!$D$1:$D$121,MATCH(1,(Fairness_Risk!$A$1:$A$121=Data_Sum!$D87)*(Fairness_Risk!$B$1:$B$121=Data_Sum!I$81)*(Fairness_Risk!$C$1:$C$121="FN"),0)))</f>
        <v>0.29073482428115016</v>
      </c>
      <c r="J87" s="13" cm="1">
        <f t="array" ref="J87">INDEX(Fairness_Risk!$D$1:$D$121,MATCH(1,(Fairness_Risk!$A$1:$A$121=Data_Sum!$D87)*(Fairness_Risk!$B$1:$B$121=Data_Sum!J$81)*(Fairness_Risk!$C$1:$C$121="FN"),0))/(INDEX(Fairness_Risk!$D$1:$D$121,MATCH(1,(Fairness_Risk!$A$1:$A$121=Data_Sum!$D87)*(Fairness_Risk!$B$1:$B$121=Data_Sum!J$81)*(Fairness_Risk!$C$1:$C$121="TP"),0))+INDEX(Fairness_Risk!$D$1:$D$121,MATCH(1,(Fairness_Risk!$A$1:$A$121=Data_Sum!$D87)*(Fairness_Risk!$B$1:$B$121=Data_Sum!J$81)*(Fairness_Risk!$C$1:$C$121="FN"),0)))</f>
        <v>0.46645367412140576</v>
      </c>
      <c r="K87" s="17" cm="1">
        <f t="array" ref="K87">INDEX(Fairness_Risk!$D$1:$D$121,MATCH(1,(Fairness_Risk!$A$1:$A$121=Data_Sum!$D87)*(Fairness_Risk!$B$1:$B$121=Data_Sum!K$81)*(Fairness_Risk!$C$1:$C$121="FN"),0))/(INDEX(Fairness_Risk!$D$1:$D$121,MATCH(1,(Fairness_Risk!$A$1:$A$121=Data_Sum!$D87)*(Fairness_Risk!$B$1:$B$121=Data_Sum!K$81)*(Fairness_Risk!$C$1:$C$121="TP"),0))+INDEX(Fairness_Risk!$D$1:$D$121,MATCH(1,(Fairness_Risk!$A$1:$A$121=Data_Sum!$D87)*(Fairness_Risk!$B$1:$B$121=Data_Sum!K$81)*(Fairness_Risk!$C$1:$C$121="FN"),0)))</f>
        <v>0.67731629392971249</v>
      </c>
      <c r="L87" s="13" cm="1">
        <f t="array" ref="L87">INDEX(Fairness_Risk!$D$1:$D$121,MATCH(1,(Fairness_Risk!$A$1:$A$121=Data_Sum!$D87)*(Fairness_Risk!$B$1:$B$121=Data_Sum!L$81)*(Fairness_Risk!$C$1:$C$121="FN"),0))/(INDEX(Fairness_Risk!$D$1:$D$121,MATCH(1,(Fairness_Risk!$A$1:$A$121=Data_Sum!$D87)*(Fairness_Risk!$B$1:$B$121=Data_Sum!L$81)*(Fairness_Risk!$C$1:$C$121="TP"),0))+INDEX(Fairness_Risk!$D$1:$D$121,MATCH(1,(Fairness_Risk!$A$1:$A$121=Data_Sum!$D87)*(Fairness_Risk!$B$1:$B$121=Data_Sum!L$81)*(Fairness_Risk!$C$1:$C$121="FN"),0)))</f>
        <v>0.78274760383386577</v>
      </c>
      <c r="M87" s="13" cm="1">
        <f t="array" ref="M87">INDEX(Fairness_Risk!$D$1:$D$121,MATCH(1,(Fairness_Risk!$A$1:$A$121=Data_Sum!$D87)*(Fairness_Risk!$B$1:$B$121=Data_Sum!M$81)*(Fairness_Risk!$C$1:$C$121="FN"),0))/(INDEX(Fairness_Risk!$D$1:$D$121,MATCH(1,(Fairness_Risk!$A$1:$A$121=Data_Sum!$D87)*(Fairness_Risk!$B$1:$B$121=Data_Sum!M$81)*(Fairness_Risk!$C$1:$C$121="TP"),0))+INDEX(Fairness_Risk!$D$1:$D$121,MATCH(1,(Fairness_Risk!$A$1:$A$121=Data_Sum!$D87)*(Fairness_Risk!$B$1:$B$121=Data_Sum!M$81)*(Fairness_Risk!$C$1:$C$121="FN"),0)))</f>
        <v>0.94568690095846641</v>
      </c>
      <c r="N87" s="13" cm="1">
        <f t="array" ref="N87">INDEX(Fairness_Risk!$D$1:$D$121,MATCH(1,(Fairness_Risk!$A$1:$A$121=Data_Sum!$D87)*(Fairness_Risk!$B$1:$B$121=Data_Sum!N$81)*(Fairness_Risk!$C$1:$C$121="FN"),0))/(INDEX(Fairness_Risk!$D$1:$D$121,MATCH(1,(Fairness_Risk!$A$1:$A$121=Data_Sum!$D87)*(Fairness_Risk!$B$1:$B$121=Data_Sum!N$81)*(Fairness_Risk!$C$1:$C$121="TP"),0))+INDEX(Fairness_Risk!$D$1:$D$121,MATCH(1,(Fairness_Risk!$A$1:$A$121=Data_Sum!$D87)*(Fairness_Risk!$B$1:$B$121=Data_Sum!N$81)*(Fairness_Risk!$C$1:$C$121="FN"),0)))</f>
        <v>0.98722044728434499</v>
      </c>
    </row>
    <row r="88" spans="1:14" x14ac:dyDescent="0.3">
      <c r="A88" s="16"/>
      <c r="B88" s="2" t="s">
        <v>52</v>
      </c>
      <c r="C88" s="2" t="s">
        <v>60</v>
      </c>
      <c r="D88" t="s">
        <v>6</v>
      </c>
      <c r="E88" s="13" cm="1">
        <f t="array" ref="E88">INDEX(Fairness_Risk!$D$1:$D$121,MATCH(1,(Fairness_Risk!$A$1:$A$121=Data_Sum!$D88)*(Fairness_Risk!$B$1:$B$121=Data_Sum!E$81)*(Fairness_Risk!$C$1:$C$121="FN"),0))/(INDEX(Fairness_Risk!$D$1:$D$121,MATCH(1,(Fairness_Risk!$A$1:$A$121=Data_Sum!$D88)*(Fairness_Risk!$B$1:$B$121=Data_Sum!E$81)*(Fairness_Risk!$C$1:$C$121="TP"),0))+INDEX(Fairness_Risk!$D$1:$D$121,MATCH(1,(Fairness_Risk!$A$1:$A$121=Data_Sum!$D88)*(Fairness_Risk!$B$1:$B$121=Data_Sum!E$81)*(Fairness_Risk!$C$1:$C$121="FN"),0)))</f>
        <v>0</v>
      </c>
      <c r="F88" s="13" cm="1">
        <f t="array" ref="F88">INDEX(Fairness_Risk!$D$1:$D$121,MATCH(1,(Fairness_Risk!$A$1:$A$121=Data_Sum!$D88)*(Fairness_Risk!$B$1:$B$121=Data_Sum!F$81)*(Fairness_Risk!$C$1:$C$121="FN"),0))/(INDEX(Fairness_Risk!$D$1:$D$121,MATCH(1,(Fairness_Risk!$A$1:$A$121=Data_Sum!$D88)*(Fairness_Risk!$B$1:$B$121=Data_Sum!F$81)*(Fairness_Risk!$C$1:$C$121="TP"),0))+INDEX(Fairness_Risk!$D$1:$D$121,MATCH(1,(Fairness_Risk!$A$1:$A$121=Data_Sum!$D88)*(Fairness_Risk!$B$1:$B$121=Data_Sum!F$81)*(Fairness_Risk!$C$1:$C$121="FN"),0)))</f>
        <v>0</v>
      </c>
      <c r="G88" s="13" cm="1">
        <f t="array" ref="G88">INDEX(Fairness_Risk!$D$1:$D$121,MATCH(1,(Fairness_Risk!$A$1:$A$121=Data_Sum!$D88)*(Fairness_Risk!$B$1:$B$121=Data_Sum!G$81)*(Fairness_Risk!$C$1:$C$121="FN"),0))/(INDEX(Fairness_Risk!$D$1:$D$121,MATCH(1,(Fairness_Risk!$A$1:$A$121=Data_Sum!$D88)*(Fairness_Risk!$B$1:$B$121=Data_Sum!G$81)*(Fairness_Risk!$C$1:$C$121="TP"),0))+INDEX(Fairness_Risk!$D$1:$D$121,MATCH(1,(Fairness_Risk!$A$1:$A$121=Data_Sum!$D88)*(Fairness_Risk!$B$1:$B$121=Data_Sum!G$81)*(Fairness_Risk!$C$1:$C$121="FN"),0)))</f>
        <v>5.8823529411764705E-2</v>
      </c>
      <c r="H88" s="13" cm="1">
        <f t="array" ref="H88">INDEX(Fairness_Risk!$D$1:$D$121,MATCH(1,(Fairness_Risk!$A$1:$A$121=Data_Sum!$D88)*(Fairness_Risk!$B$1:$B$121=Data_Sum!H$81)*(Fairness_Risk!$C$1:$C$121="FN"),0))/(INDEX(Fairness_Risk!$D$1:$D$121,MATCH(1,(Fairness_Risk!$A$1:$A$121=Data_Sum!$D88)*(Fairness_Risk!$B$1:$B$121=Data_Sum!H$81)*(Fairness_Risk!$C$1:$C$121="TP"),0))+INDEX(Fairness_Risk!$D$1:$D$121,MATCH(1,(Fairness_Risk!$A$1:$A$121=Data_Sum!$D88)*(Fairness_Risk!$B$1:$B$121=Data_Sum!H$81)*(Fairness_Risk!$C$1:$C$121="FN"),0)))</f>
        <v>0.17647058823529413</v>
      </c>
      <c r="I88" s="13" cm="1">
        <f t="array" ref="I88">INDEX(Fairness_Risk!$D$1:$D$121,MATCH(1,(Fairness_Risk!$A$1:$A$121=Data_Sum!$D88)*(Fairness_Risk!$B$1:$B$121=Data_Sum!I$81)*(Fairness_Risk!$C$1:$C$121="FN"),0))/(INDEX(Fairness_Risk!$D$1:$D$121,MATCH(1,(Fairness_Risk!$A$1:$A$121=Data_Sum!$D88)*(Fairness_Risk!$B$1:$B$121=Data_Sum!I$81)*(Fairness_Risk!$C$1:$C$121="TP"),0))+INDEX(Fairness_Risk!$D$1:$D$121,MATCH(1,(Fairness_Risk!$A$1:$A$121=Data_Sum!$D88)*(Fairness_Risk!$B$1:$B$121=Data_Sum!I$81)*(Fairness_Risk!$C$1:$C$121="FN"),0)))</f>
        <v>0.23529411764705882</v>
      </c>
      <c r="J88" s="13" cm="1">
        <f t="array" ref="J88">INDEX(Fairness_Risk!$D$1:$D$121,MATCH(1,(Fairness_Risk!$A$1:$A$121=Data_Sum!$D88)*(Fairness_Risk!$B$1:$B$121=Data_Sum!J$81)*(Fairness_Risk!$C$1:$C$121="FN"),0))/(INDEX(Fairness_Risk!$D$1:$D$121,MATCH(1,(Fairness_Risk!$A$1:$A$121=Data_Sum!$D88)*(Fairness_Risk!$B$1:$B$121=Data_Sum!J$81)*(Fairness_Risk!$C$1:$C$121="TP"),0))+INDEX(Fairness_Risk!$D$1:$D$121,MATCH(1,(Fairness_Risk!$A$1:$A$121=Data_Sum!$D88)*(Fairness_Risk!$B$1:$B$121=Data_Sum!J$81)*(Fairness_Risk!$C$1:$C$121="FN"),0)))</f>
        <v>0.47058823529411764</v>
      </c>
      <c r="K88" s="17" cm="1">
        <f t="array" ref="K88">INDEX(Fairness_Risk!$D$1:$D$121,MATCH(1,(Fairness_Risk!$A$1:$A$121=Data_Sum!$D88)*(Fairness_Risk!$B$1:$B$121=Data_Sum!K$81)*(Fairness_Risk!$C$1:$C$121="FN"),0))/(INDEX(Fairness_Risk!$D$1:$D$121,MATCH(1,(Fairness_Risk!$A$1:$A$121=Data_Sum!$D88)*(Fairness_Risk!$B$1:$B$121=Data_Sum!K$81)*(Fairness_Risk!$C$1:$C$121="TP"),0))+INDEX(Fairness_Risk!$D$1:$D$121,MATCH(1,(Fairness_Risk!$A$1:$A$121=Data_Sum!$D88)*(Fairness_Risk!$B$1:$B$121=Data_Sum!K$81)*(Fairness_Risk!$C$1:$C$121="FN"),0)))</f>
        <v>0.52941176470588236</v>
      </c>
      <c r="L88" s="13" cm="1">
        <f t="array" ref="L88">INDEX(Fairness_Risk!$D$1:$D$121,MATCH(1,(Fairness_Risk!$A$1:$A$121=Data_Sum!$D88)*(Fairness_Risk!$B$1:$B$121=Data_Sum!L$81)*(Fairness_Risk!$C$1:$C$121="FN"),0))/(INDEX(Fairness_Risk!$D$1:$D$121,MATCH(1,(Fairness_Risk!$A$1:$A$121=Data_Sum!$D88)*(Fairness_Risk!$B$1:$B$121=Data_Sum!L$81)*(Fairness_Risk!$C$1:$C$121="TP"),0))+INDEX(Fairness_Risk!$D$1:$D$121,MATCH(1,(Fairness_Risk!$A$1:$A$121=Data_Sum!$D88)*(Fairness_Risk!$B$1:$B$121=Data_Sum!L$81)*(Fairness_Risk!$C$1:$C$121="FN"),0)))</f>
        <v>0.6470588235294118</v>
      </c>
      <c r="M88" s="13" cm="1">
        <f t="array" ref="M88">INDEX(Fairness_Risk!$D$1:$D$121,MATCH(1,(Fairness_Risk!$A$1:$A$121=Data_Sum!$D88)*(Fairness_Risk!$B$1:$B$121=Data_Sum!M$81)*(Fairness_Risk!$C$1:$C$121="FN"),0))/(INDEX(Fairness_Risk!$D$1:$D$121,MATCH(1,(Fairness_Risk!$A$1:$A$121=Data_Sum!$D88)*(Fairness_Risk!$B$1:$B$121=Data_Sum!M$81)*(Fairness_Risk!$C$1:$C$121="TP"),0))+INDEX(Fairness_Risk!$D$1:$D$121,MATCH(1,(Fairness_Risk!$A$1:$A$121=Data_Sum!$D88)*(Fairness_Risk!$B$1:$B$121=Data_Sum!M$81)*(Fairness_Risk!$C$1:$C$121="FN"),0)))</f>
        <v>0.94117647058823528</v>
      </c>
      <c r="N88" s="13" cm="1">
        <f t="array" ref="N88">INDEX(Fairness_Risk!$D$1:$D$121,MATCH(1,(Fairness_Risk!$A$1:$A$121=Data_Sum!$D88)*(Fairness_Risk!$B$1:$B$121=Data_Sum!N$81)*(Fairness_Risk!$C$1:$C$121="FN"),0))/(INDEX(Fairness_Risk!$D$1:$D$121,MATCH(1,(Fairness_Risk!$A$1:$A$121=Data_Sum!$D88)*(Fairness_Risk!$B$1:$B$121=Data_Sum!N$81)*(Fairness_Risk!$C$1:$C$121="TP"),0))+INDEX(Fairness_Risk!$D$1:$D$121,MATCH(1,(Fairness_Risk!$A$1:$A$121=Data_Sum!$D88)*(Fairness_Risk!$B$1:$B$121=Data_Sum!N$81)*(Fairness_Risk!$C$1:$C$121="FN"),0)))</f>
        <v>1</v>
      </c>
    </row>
    <row r="89" spans="1:14" x14ac:dyDescent="0.3"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x14ac:dyDescent="0.3">
      <c r="A90" s="16" t="s">
        <v>55</v>
      </c>
      <c r="B90" s="2" t="s">
        <v>61</v>
      </c>
      <c r="C90" s="2" t="s">
        <v>7</v>
      </c>
      <c r="D90" t="s">
        <v>4</v>
      </c>
      <c r="E90" s="13" cm="1">
        <f t="array" ref="E90">(INDEX(Fairness_Risk!$D$1:$D$121,MATCH(1,(Fairness_Risk!$A$1:$A$121=Data_Sum!$D90)*(Fairness_Risk!$B$1:$B$121=Data_Sum!E$81)*(Fairness_Risk!$C$1:$C$121="TP"),0))+INDEX(Fairness_Risk!$D$1:$D$121,MATCH(1,(Fairness_Risk!$A$1:$A$121=Data_Sum!$D90)*(Fairness_Risk!$B$1:$B$121=Data_Sum!E$81)*(Fairness_Risk!$C$1:$C$121="TN"),0)))/SUMIFS(Fairness_Risk!$D$1:$D$121,Fairness_Risk!$A$1:$A$121,Data_Sum!$D90,Fairness_Risk!$B$1:$B$121,Data_Sum!E$81)</f>
        <v>0.31036479444122755</v>
      </c>
      <c r="F90" s="13" cm="1">
        <f t="array" ref="F90">(INDEX(Fairness_Risk!$D$1:$D$121,MATCH(1,(Fairness_Risk!$A$1:$A$121=Data_Sum!$D90)*(Fairness_Risk!$B$1:$B$121=Data_Sum!F$81)*(Fairness_Risk!$C$1:$C$121="TP"),0))+INDEX(Fairness_Risk!$D$1:$D$121,MATCH(1,(Fairness_Risk!$A$1:$A$121=Data_Sum!$D90)*(Fairness_Risk!$B$1:$B$121=Data_Sum!F$81)*(Fairness_Risk!$C$1:$C$121="TN"),0)))/SUMIFS(Fairness_Risk!$D$1:$D$121,Fairness_Risk!$A$1:$A$121,Data_Sum!$D90,Fairness_Risk!$B$1:$B$121,Data_Sum!F$81)</f>
        <v>0.31962941517081644</v>
      </c>
      <c r="G90" s="13" cm="1">
        <f t="array" ref="G90">(INDEX(Fairness_Risk!$D$1:$D$121,MATCH(1,(Fairness_Risk!$A$1:$A$121=Data_Sum!$D90)*(Fairness_Risk!$B$1:$B$121=Data_Sum!G$81)*(Fairness_Risk!$C$1:$C$121="TP"),0))+INDEX(Fairness_Risk!$D$1:$D$121,MATCH(1,(Fairness_Risk!$A$1:$A$121=Data_Sum!$D90)*(Fairness_Risk!$B$1:$B$121=Data_Sum!G$81)*(Fairness_Risk!$C$1:$C$121="TN"),0)))/SUMIFS(Fairness_Risk!$D$1:$D$121,Fairness_Risk!$A$1:$A$121,Data_Sum!$D90,Fairness_Risk!$B$1:$B$121,Data_Sum!G$81)</f>
        <v>0.33873769542559351</v>
      </c>
      <c r="H90" s="13" cm="1">
        <f t="array" ref="H90">(INDEX(Fairness_Risk!$D$1:$D$121,MATCH(1,(Fairness_Risk!$A$1:$A$121=Data_Sum!$D90)*(Fairness_Risk!$B$1:$B$121=Data_Sum!H$81)*(Fairness_Risk!$C$1:$C$121="TP"),0))+INDEX(Fairness_Risk!$D$1:$D$121,MATCH(1,(Fairness_Risk!$A$1:$A$121=Data_Sum!$D90)*(Fairness_Risk!$B$1:$B$121=Data_Sum!H$81)*(Fairness_Risk!$C$1:$C$121="TN"),0)))/SUMIFS(Fairness_Risk!$D$1:$D$121,Fairness_Risk!$A$1:$A$121,Data_Sum!$D90,Fairness_Risk!$B$1:$B$121,Data_Sum!H$81)</f>
        <v>0.38390272148233934</v>
      </c>
      <c r="I90" s="17" cm="1">
        <f t="array" ref="I90">(INDEX(Fairness_Risk!$D$1:$D$121,MATCH(1,(Fairness_Risk!$A$1:$A$121=Data_Sum!$D90)*(Fairness_Risk!$B$1:$B$121=Data_Sum!I$81)*(Fairness_Risk!$C$1:$C$121="TP"),0))+INDEX(Fairness_Risk!$D$1:$D$121,MATCH(1,(Fairness_Risk!$A$1:$A$121=Data_Sum!$D90)*(Fairness_Risk!$B$1:$B$121=Data_Sum!I$81)*(Fairness_Risk!$C$1:$C$121="TN"),0)))/SUMIFS(Fairness_Risk!$D$1:$D$121,Fairness_Risk!$A$1:$A$121,Data_Sum!$D90,Fairness_Risk!$B$1:$B$121,Data_Sum!I$81)</f>
        <v>0.45801968731905035</v>
      </c>
      <c r="J90" s="13" cm="1">
        <f t="array" ref="J90">(INDEX(Fairness_Risk!$D$1:$D$121,MATCH(1,(Fairness_Risk!$A$1:$A$121=Data_Sum!$D90)*(Fairness_Risk!$B$1:$B$121=Data_Sum!J$81)*(Fairness_Risk!$C$1:$C$121="TP"),0))+INDEX(Fairness_Risk!$D$1:$D$121,MATCH(1,(Fairness_Risk!$A$1:$A$121=Data_Sum!$D90)*(Fairness_Risk!$B$1:$B$121=Data_Sum!J$81)*(Fairness_Risk!$C$1:$C$121="TN"),0)))/SUMIFS(Fairness_Risk!$D$1:$D$121,Fairness_Risk!$A$1:$A$121,Data_Sum!$D90,Fairness_Risk!$B$1:$B$121,Data_Sum!J$81)</f>
        <v>0.5686160972785177</v>
      </c>
      <c r="K90" s="13" cm="1">
        <f t="array" ref="K90">(INDEX(Fairness_Risk!$D$1:$D$121,MATCH(1,(Fairness_Risk!$A$1:$A$121=Data_Sum!$D90)*(Fairness_Risk!$B$1:$B$121=Data_Sum!K$81)*(Fairness_Risk!$C$1:$C$121="TP"),0))+INDEX(Fairness_Risk!$D$1:$D$121,MATCH(1,(Fairness_Risk!$A$1:$A$121=Data_Sum!$D90)*(Fairness_Risk!$B$1:$B$121=Data_Sum!K$81)*(Fairness_Risk!$C$1:$C$121="TN"),0)))/SUMIFS(Fairness_Risk!$D$1:$D$121,Fairness_Risk!$A$1:$A$121,Data_Sum!$D90,Fairness_Risk!$B$1:$B$121,Data_Sum!K$81)</f>
        <v>0.66705269253039956</v>
      </c>
      <c r="L90" s="13" cm="1">
        <f t="array" ref="L90">(INDEX(Fairness_Risk!$D$1:$D$121,MATCH(1,(Fairness_Risk!$A$1:$A$121=Data_Sum!$D90)*(Fairness_Risk!$B$1:$B$121=Data_Sum!L$81)*(Fairness_Risk!$C$1:$C$121="TP"),0))+INDEX(Fairness_Risk!$D$1:$D$121,MATCH(1,(Fairness_Risk!$A$1:$A$121=Data_Sum!$D90)*(Fairness_Risk!$B$1:$B$121=Data_Sum!L$81)*(Fairness_Risk!$C$1:$C$121="TN"),0)))/SUMIFS(Fairness_Risk!$D$1:$D$121,Fairness_Risk!$A$1:$A$121,Data_Sum!$D90,Fairness_Risk!$B$1:$B$121,Data_Sum!L$81)</f>
        <v>0.73653734800231618</v>
      </c>
      <c r="M90" s="13" cm="1">
        <f t="array" ref="M90">(INDEX(Fairness_Risk!$D$1:$D$121,MATCH(1,(Fairness_Risk!$A$1:$A$121=Data_Sum!$D90)*(Fairness_Risk!$B$1:$B$121=Data_Sum!M$81)*(Fairness_Risk!$C$1:$C$121="TP"),0))+INDEX(Fairness_Risk!$D$1:$D$121,MATCH(1,(Fairness_Risk!$A$1:$A$121=Data_Sum!$D90)*(Fairness_Risk!$B$1:$B$121=Data_Sum!M$81)*(Fairness_Risk!$C$1:$C$121="TN"),0)))/SUMIFS(Fairness_Risk!$D$1:$D$121,Fairness_Risk!$A$1:$A$121,Data_Sum!$D90,Fairness_Risk!$B$1:$B$121,Data_Sum!M$81)</f>
        <v>0.7139548349739433</v>
      </c>
      <c r="N90" s="13" cm="1">
        <f t="array" ref="N90">(INDEX(Fairness_Risk!$D$1:$D$121,MATCH(1,(Fairness_Risk!$A$1:$A$121=Data_Sum!$D90)*(Fairness_Risk!$B$1:$B$121=Data_Sum!N$81)*(Fairness_Risk!$C$1:$C$121="TP"),0))+INDEX(Fairness_Risk!$D$1:$D$121,MATCH(1,(Fairness_Risk!$A$1:$A$121=Data_Sum!$D90)*(Fairness_Risk!$B$1:$B$121=Data_Sum!N$81)*(Fairness_Risk!$C$1:$C$121="TN"),0)))/SUMIFS(Fairness_Risk!$D$1:$D$121,Fairness_Risk!$A$1:$A$121,Data_Sum!$D90,Fairness_Risk!$B$1:$B$121,Data_Sum!N$81)</f>
        <v>0.68963520555877245</v>
      </c>
    </row>
    <row r="91" spans="1:14" x14ac:dyDescent="0.3">
      <c r="A91" s="16"/>
      <c r="B91" s="2" t="s">
        <v>61</v>
      </c>
      <c r="C91" s="2" t="s">
        <v>7</v>
      </c>
      <c r="D91" t="s">
        <v>5</v>
      </c>
      <c r="E91" s="13" cm="1">
        <f t="array" ref="E91">(INDEX(Fairness_Risk!$D$1:$D$121,MATCH(1,(Fairness_Risk!$A$1:$A$121=Data_Sum!$D91)*(Fairness_Risk!$B$1:$B$121=Data_Sum!E$81)*(Fairness_Risk!$C$1:$C$121="TP"),0))+INDEX(Fairness_Risk!$D$1:$D$121,MATCH(1,(Fairness_Risk!$A$1:$A$121=Data_Sum!$D91)*(Fairness_Risk!$B$1:$B$121=Data_Sum!E$81)*(Fairness_Risk!$C$1:$C$121="TN"),0)))/SUMIFS(Fairness_Risk!$D$1:$D$121,Fairness_Risk!$A$1:$A$121,Data_Sum!$D91,Fairness_Risk!$B$1:$B$121,Data_Sum!E$81)</f>
        <v>0.26148705096073516</v>
      </c>
      <c r="F91" s="13" cm="1">
        <f t="array" ref="F91">(INDEX(Fairness_Risk!$D$1:$D$121,MATCH(1,(Fairness_Risk!$A$1:$A$121=Data_Sum!$D91)*(Fairness_Risk!$B$1:$B$121=Data_Sum!F$81)*(Fairness_Risk!$C$1:$C$121="TP"),0))+INDEX(Fairness_Risk!$D$1:$D$121,MATCH(1,(Fairness_Risk!$A$1:$A$121=Data_Sum!$D91)*(Fairness_Risk!$B$1:$B$121=Data_Sum!F$81)*(Fairness_Risk!$C$1:$C$121="TN"),0)))/SUMIFS(Fairness_Risk!$D$1:$D$121,Fairness_Risk!$A$1:$A$121,Data_Sum!$D91,Fairness_Risk!$B$1:$B$121,Data_Sum!F$81)</f>
        <v>0.30743525480367584</v>
      </c>
      <c r="G91" s="13" cm="1">
        <f t="array" ref="G91">(INDEX(Fairness_Risk!$D$1:$D$121,MATCH(1,(Fairness_Risk!$A$1:$A$121=Data_Sum!$D91)*(Fairness_Risk!$B$1:$B$121=Data_Sum!G$81)*(Fairness_Risk!$C$1:$C$121="TP"),0))+INDEX(Fairness_Risk!$D$1:$D$121,MATCH(1,(Fairness_Risk!$A$1:$A$121=Data_Sum!$D91)*(Fairness_Risk!$B$1:$B$121=Data_Sum!G$81)*(Fairness_Risk!$C$1:$C$121="TN"),0)))/SUMIFS(Fairness_Risk!$D$1:$D$121,Fairness_Risk!$A$1:$A$121,Data_Sum!$D91,Fairness_Risk!$B$1:$B$121,Data_Sum!G$81)</f>
        <v>0.35004177109440265</v>
      </c>
      <c r="H91" s="13" cm="1">
        <f t="array" ref="H91">(INDEX(Fairness_Risk!$D$1:$D$121,MATCH(1,(Fairness_Risk!$A$1:$A$121=Data_Sum!$D91)*(Fairness_Risk!$B$1:$B$121=Data_Sum!H$81)*(Fairness_Risk!$C$1:$C$121="TP"),0))+INDEX(Fairness_Risk!$D$1:$D$121,MATCH(1,(Fairness_Risk!$A$1:$A$121=Data_Sum!$D91)*(Fairness_Risk!$B$1:$B$121=Data_Sum!H$81)*(Fairness_Risk!$C$1:$C$121="TN"),0)))/SUMIFS(Fairness_Risk!$D$1:$D$121,Fairness_Risk!$A$1:$A$121,Data_Sum!$D91,Fairness_Risk!$B$1:$B$121,Data_Sum!H$81)</f>
        <v>0.43859649122807015</v>
      </c>
      <c r="I91" s="13" cm="1">
        <f t="array" ref="I91">(INDEX(Fairness_Risk!$D$1:$D$121,MATCH(1,(Fairness_Risk!$A$1:$A$121=Data_Sum!$D91)*(Fairness_Risk!$B$1:$B$121=Data_Sum!I$81)*(Fairness_Risk!$C$1:$C$121="TP"),0))+INDEX(Fairness_Risk!$D$1:$D$121,MATCH(1,(Fairness_Risk!$A$1:$A$121=Data_Sum!$D91)*(Fairness_Risk!$B$1:$B$121=Data_Sum!I$81)*(Fairness_Risk!$C$1:$C$121="TN"),0)))/SUMIFS(Fairness_Risk!$D$1:$D$121,Fairness_Risk!$A$1:$A$121,Data_Sum!$D91,Fairness_Risk!$B$1:$B$121,Data_Sum!I$81)</f>
        <v>0.53801169590643272</v>
      </c>
      <c r="J91" s="13" cm="1">
        <f t="array" ref="J91">(INDEX(Fairness_Risk!$D$1:$D$121,MATCH(1,(Fairness_Risk!$A$1:$A$121=Data_Sum!$D91)*(Fairness_Risk!$B$1:$B$121=Data_Sum!J$81)*(Fairness_Risk!$C$1:$C$121="TP"),0))+INDEX(Fairness_Risk!$D$1:$D$121,MATCH(1,(Fairness_Risk!$A$1:$A$121=Data_Sum!$D91)*(Fairness_Risk!$B$1:$B$121=Data_Sum!J$81)*(Fairness_Risk!$C$1:$C$121="TN"),0)))/SUMIFS(Fairness_Risk!$D$1:$D$121,Fairness_Risk!$A$1:$A$121,Data_Sum!$D91,Fairness_Risk!$B$1:$B$121,Data_Sum!J$81)</f>
        <v>0.64578111946533001</v>
      </c>
      <c r="K91" s="17" cm="1">
        <f t="array" ref="K91">(INDEX(Fairness_Risk!$D$1:$D$121,MATCH(1,(Fairness_Risk!$A$1:$A$121=Data_Sum!$D91)*(Fairness_Risk!$B$1:$B$121=Data_Sum!K$81)*(Fairness_Risk!$C$1:$C$121="TP"),0))+INDEX(Fairness_Risk!$D$1:$D$121,MATCH(1,(Fairness_Risk!$A$1:$A$121=Data_Sum!$D91)*(Fairness_Risk!$B$1:$B$121=Data_Sum!K$81)*(Fairness_Risk!$C$1:$C$121="TN"),0)))/SUMIFS(Fairness_Risk!$D$1:$D$121,Fairness_Risk!$A$1:$A$121,Data_Sum!$D91,Fairness_Risk!$B$1:$B$121,Data_Sum!K$81)</f>
        <v>0.71679197994987465</v>
      </c>
      <c r="L91" s="13" cm="1">
        <f t="array" ref="L91">(INDEX(Fairness_Risk!$D$1:$D$121,MATCH(1,(Fairness_Risk!$A$1:$A$121=Data_Sum!$D91)*(Fairness_Risk!$B$1:$B$121=Data_Sum!L$81)*(Fairness_Risk!$C$1:$C$121="TP"),0))+INDEX(Fairness_Risk!$D$1:$D$121,MATCH(1,(Fairness_Risk!$A$1:$A$121=Data_Sum!$D91)*(Fairness_Risk!$B$1:$B$121=Data_Sum!L$81)*(Fairness_Risk!$C$1:$C$121="TN"),0)))/SUMIFS(Fairness_Risk!$D$1:$D$121,Fairness_Risk!$A$1:$A$121,Data_Sum!$D91,Fairness_Risk!$B$1:$B$121,Data_Sum!L$81)</f>
        <v>0.75772765246449458</v>
      </c>
      <c r="M91" s="13" cm="1">
        <f t="array" ref="M91">(INDEX(Fairness_Risk!$D$1:$D$121,MATCH(1,(Fairness_Risk!$A$1:$A$121=Data_Sum!$D91)*(Fairness_Risk!$B$1:$B$121=Data_Sum!M$81)*(Fairness_Risk!$C$1:$C$121="TP"),0))+INDEX(Fairness_Risk!$D$1:$D$121,MATCH(1,(Fairness_Risk!$A$1:$A$121=Data_Sum!$D91)*(Fairness_Risk!$B$1:$B$121=Data_Sum!M$81)*(Fairness_Risk!$C$1:$C$121="TN"),0)))/SUMIFS(Fairness_Risk!$D$1:$D$121,Fairness_Risk!$A$1:$A$121,Data_Sum!$D91,Fairness_Risk!$B$1:$B$121,Data_Sum!M$81)</f>
        <v>0.74101921470342524</v>
      </c>
      <c r="N91" s="13" cm="1">
        <f t="array" ref="N91">(INDEX(Fairness_Risk!$D$1:$D$121,MATCH(1,(Fairness_Risk!$A$1:$A$121=Data_Sum!$D91)*(Fairness_Risk!$B$1:$B$121=Data_Sum!N$81)*(Fairness_Risk!$C$1:$C$121="TP"),0))+INDEX(Fairness_Risk!$D$1:$D$121,MATCH(1,(Fairness_Risk!$A$1:$A$121=Data_Sum!$D91)*(Fairness_Risk!$B$1:$B$121=Data_Sum!N$81)*(Fairness_Risk!$C$1:$C$121="TN"),0)))/SUMIFS(Fairness_Risk!$D$1:$D$121,Fairness_Risk!$A$1:$A$121,Data_Sum!$D91,Fairness_Risk!$B$1:$B$121,Data_Sum!N$81)</f>
        <v>0.73600668337510444</v>
      </c>
    </row>
    <row r="92" spans="1:14" x14ac:dyDescent="0.3">
      <c r="A92" s="16"/>
      <c r="B92" s="2" t="s">
        <v>61</v>
      </c>
      <c r="C92" s="2" t="s">
        <v>7</v>
      </c>
      <c r="D92" t="s">
        <v>6</v>
      </c>
      <c r="E92" s="13" cm="1">
        <f t="array" ref="E92">(INDEX(Fairness_Risk!$D$1:$D$121,MATCH(1,(Fairness_Risk!$A$1:$A$121=Data_Sum!$D92)*(Fairness_Risk!$B$1:$B$121=Data_Sum!E$81)*(Fairness_Risk!$C$1:$C$121="TP"),0))+INDEX(Fairness_Risk!$D$1:$D$121,MATCH(1,(Fairness_Risk!$A$1:$A$121=Data_Sum!$D92)*(Fairness_Risk!$B$1:$B$121=Data_Sum!E$81)*(Fairness_Risk!$C$1:$C$121="TN"),0)))/SUMIFS(Fairness_Risk!$D$1:$D$121,Fairness_Risk!$A$1:$A$121,Data_Sum!$D92,Fairness_Risk!$B$1:$B$121,Data_Sum!E$81)</f>
        <v>0.22368421052631579</v>
      </c>
      <c r="F92" s="13" cm="1">
        <f t="array" ref="F92">(INDEX(Fairness_Risk!$D$1:$D$121,MATCH(1,(Fairness_Risk!$A$1:$A$121=Data_Sum!$D92)*(Fairness_Risk!$B$1:$B$121=Data_Sum!F$81)*(Fairness_Risk!$C$1:$C$121="TP"),0))+INDEX(Fairness_Risk!$D$1:$D$121,MATCH(1,(Fairness_Risk!$A$1:$A$121=Data_Sum!$D92)*(Fairness_Risk!$B$1:$B$121=Data_Sum!F$81)*(Fairness_Risk!$C$1:$C$121="TN"),0)))/SUMIFS(Fairness_Risk!$D$1:$D$121,Fairness_Risk!$A$1:$A$121,Data_Sum!$D92,Fairness_Risk!$B$1:$B$121,Data_Sum!F$81)</f>
        <v>0.27631578947368424</v>
      </c>
      <c r="G92" s="13" cm="1">
        <f t="array" ref="G92">(INDEX(Fairness_Risk!$D$1:$D$121,MATCH(1,(Fairness_Risk!$A$1:$A$121=Data_Sum!$D92)*(Fairness_Risk!$B$1:$B$121=Data_Sum!G$81)*(Fairness_Risk!$C$1:$C$121="TP"),0))+INDEX(Fairness_Risk!$D$1:$D$121,MATCH(1,(Fairness_Risk!$A$1:$A$121=Data_Sum!$D92)*(Fairness_Risk!$B$1:$B$121=Data_Sum!G$81)*(Fairness_Risk!$C$1:$C$121="TN"),0)))/SUMIFS(Fairness_Risk!$D$1:$D$121,Fairness_Risk!$A$1:$A$121,Data_Sum!$D92,Fairness_Risk!$B$1:$B$121,Data_Sum!G$81)</f>
        <v>0.32894736842105265</v>
      </c>
      <c r="H92" s="13" cm="1">
        <f t="array" ref="H92">(INDEX(Fairness_Risk!$D$1:$D$121,MATCH(1,(Fairness_Risk!$A$1:$A$121=Data_Sum!$D92)*(Fairness_Risk!$B$1:$B$121=Data_Sum!H$81)*(Fairness_Risk!$C$1:$C$121="TP"),0))+INDEX(Fairness_Risk!$D$1:$D$121,MATCH(1,(Fairness_Risk!$A$1:$A$121=Data_Sum!$D92)*(Fairness_Risk!$B$1:$B$121=Data_Sum!H$81)*(Fairness_Risk!$C$1:$C$121="TN"),0)))/SUMIFS(Fairness_Risk!$D$1:$D$121,Fairness_Risk!$A$1:$A$121,Data_Sum!$D92,Fairness_Risk!$B$1:$B$121,Data_Sum!H$81)</f>
        <v>0.48684210526315791</v>
      </c>
      <c r="I92" s="13" cm="1">
        <f t="array" ref="I92">(INDEX(Fairness_Risk!$D$1:$D$121,MATCH(1,(Fairness_Risk!$A$1:$A$121=Data_Sum!$D92)*(Fairness_Risk!$B$1:$B$121=Data_Sum!I$81)*(Fairness_Risk!$C$1:$C$121="TP"),0))+INDEX(Fairness_Risk!$D$1:$D$121,MATCH(1,(Fairness_Risk!$A$1:$A$121=Data_Sum!$D92)*(Fairness_Risk!$B$1:$B$121=Data_Sum!I$81)*(Fairness_Risk!$C$1:$C$121="TN"),0)))/SUMIFS(Fairness_Risk!$D$1:$D$121,Fairness_Risk!$A$1:$A$121,Data_Sum!$D92,Fairness_Risk!$B$1:$B$121,Data_Sum!I$81)</f>
        <v>0.63157894736842102</v>
      </c>
      <c r="J92" s="13" cm="1">
        <f t="array" ref="J92">(INDEX(Fairness_Risk!$D$1:$D$121,MATCH(1,(Fairness_Risk!$A$1:$A$121=Data_Sum!$D92)*(Fairness_Risk!$B$1:$B$121=Data_Sum!J$81)*(Fairness_Risk!$C$1:$C$121="TP"),0))+INDEX(Fairness_Risk!$D$1:$D$121,MATCH(1,(Fairness_Risk!$A$1:$A$121=Data_Sum!$D92)*(Fairness_Risk!$B$1:$B$121=Data_Sum!J$81)*(Fairness_Risk!$C$1:$C$121="TN"),0)))/SUMIFS(Fairness_Risk!$D$1:$D$121,Fairness_Risk!$A$1:$A$121,Data_Sum!$D92,Fairness_Risk!$B$1:$B$121,Data_Sum!J$81)</f>
        <v>0.68421052631578949</v>
      </c>
      <c r="K92" s="17" cm="1">
        <f t="array" ref="K92">(INDEX(Fairness_Risk!$D$1:$D$121,MATCH(1,(Fairness_Risk!$A$1:$A$121=Data_Sum!$D92)*(Fairness_Risk!$B$1:$B$121=Data_Sum!K$81)*(Fairness_Risk!$C$1:$C$121="TP"),0))+INDEX(Fairness_Risk!$D$1:$D$121,MATCH(1,(Fairness_Risk!$A$1:$A$121=Data_Sum!$D92)*(Fairness_Risk!$B$1:$B$121=Data_Sum!K$81)*(Fairness_Risk!$C$1:$C$121="TN"),0)))/SUMIFS(Fairness_Risk!$D$1:$D$121,Fairness_Risk!$A$1:$A$121,Data_Sum!$D92,Fairness_Risk!$B$1:$B$121,Data_Sum!K$81)</f>
        <v>0.73684210526315785</v>
      </c>
      <c r="L92" s="13" cm="1">
        <f t="array" ref="L92">(INDEX(Fairness_Risk!$D$1:$D$121,MATCH(1,(Fairness_Risk!$A$1:$A$121=Data_Sum!$D92)*(Fairness_Risk!$B$1:$B$121=Data_Sum!L$81)*(Fairness_Risk!$C$1:$C$121="TP"),0))+INDEX(Fairness_Risk!$D$1:$D$121,MATCH(1,(Fairness_Risk!$A$1:$A$121=Data_Sum!$D92)*(Fairness_Risk!$B$1:$B$121=Data_Sum!L$81)*(Fairness_Risk!$C$1:$C$121="TN"),0)))/SUMIFS(Fairness_Risk!$D$1:$D$121,Fairness_Risk!$A$1:$A$121,Data_Sum!$D92,Fairness_Risk!$B$1:$B$121,Data_Sum!L$81)</f>
        <v>0.82894736842105265</v>
      </c>
      <c r="M92" s="13" cm="1">
        <f t="array" ref="M92">(INDEX(Fairness_Risk!$D$1:$D$121,MATCH(1,(Fairness_Risk!$A$1:$A$121=Data_Sum!$D92)*(Fairness_Risk!$B$1:$B$121=Data_Sum!M$81)*(Fairness_Risk!$C$1:$C$121="TP"),0))+INDEX(Fairness_Risk!$D$1:$D$121,MATCH(1,(Fairness_Risk!$A$1:$A$121=Data_Sum!$D92)*(Fairness_Risk!$B$1:$B$121=Data_Sum!M$81)*(Fairness_Risk!$C$1:$C$121="TN"),0)))/SUMIFS(Fairness_Risk!$D$1:$D$121,Fairness_Risk!$A$1:$A$121,Data_Sum!$D92,Fairness_Risk!$B$1:$B$121,Data_Sum!M$81)</f>
        <v>0.78947368421052633</v>
      </c>
      <c r="N92" s="13" cm="1">
        <f t="array" ref="N92">(INDEX(Fairness_Risk!$D$1:$D$121,MATCH(1,(Fairness_Risk!$A$1:$A$121=Data_Sum!$D92)*(Fairness_Risk!$B$1:$B$121=Data_Sum!N$81)*(Fairness_Risk!$C$1:$C$121="TP"),0))+INDEX(Fairness_Risk!$D$1:$D$121,MATCH(1,(Fairness_Risk!$A$1:$A$121=Data_Sum!$D92)*(Fairness_Risk!$B$1:$B$121=Data_Sum!N$81)*(Fairness_Risk!$C$1:$C$121="TN"),0)))/SUMIFS(Fairness_Risk!$D$1:$D$121,Fairness_Risk!$A$1:$A$121,Data_Sum!$D92,Fairness_Risk!$B$1:$B$121,Data_Sum!N$81)</f>
        <v>0.77631578947368418</v>
      </c>
    </row>
  </sheetData>
  <mergeCells count="3">
    <mergeCell ref="A82:A84"/>
    <mergeCell ref="A86:A88"/>
    <mergeCell ref="A90:A92"/>
  </mergeCells>
  <conditionalFormatting sqref="C19:L25">
    <cfRule type="colorScale" priority="10">
      <colorScale>
        <cfvo type="min"/>
        <cfvo type="max"/>
        <color rgb="FFFCFCFF"/>
        <color rgb="FFF8696B"/>
      </colorScale>
    </cfRule>
  </conditionalFormatting>
  <conditionalFormatting sqref="Q19:Z23">
    <cfRule type="colorScale" priority="9">
      <colorScale>
        <cfvo type="min"/>
        <cfvo type="max"/>
        <color rgb="FFFCFCFF"/>
        <color rgb="FFF8696B"/>
      </colorScale>
    </cfRule>
  </conditionalFormatting>
  <conditionalFormatting sqref="E82:N84">
    <cfRule type="colorScale" priority="3">
      <colorScale>
        <cfvo type="min"/>
        <cfvo type="max"/>
        <color rgb="FFFCFCFF"/>
        <color rgb="FFF8696B"/>
      </colorScale>
    </cfRule>
  </conditionalFormatting>
  <conditionalFormatting sqref="E86:N88">
    <cfRule type="colorScale" priority="2">
      <colorScale>
        <cfvo type="min"/>
        <cfvo type="max"/>
        <color rgb="FFFCFCFF"/>
        <color rgb="FFF8696B"/>
      </colorScale>
    </cfRule>
  </conditionalFormatting>
  <conditionalFormatting sqref="E90:N9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A54"/>
  <sheetViews>
    <sheetView showWhiteSpace="0" view="pageLayout" zoomScale="70" zoomScaleNormal="100" zoomScalePageLayoutView="70" workbookViewId="0">
      <selection activeCell="E16" sqref="E16"/>
    </sheetView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5" ht="226.65" customHeight="1" x14ac:dyDescent="0.3"/>
    <row r="44" ht="226.65" customHeight="1" x14ac:dyDescent="0.3"/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</sheetData>
  <pageMargins left="0.7" right="0.7" top="0.75" bottom="0.75" header="0.3" footer="0.3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x14ac:dyDescent="0.3">
      <c r="A1" s="7" t="s">
        <v>3</v>
      </c>
      <c r="B1" s="7" t="s">
        <v>4</v>
      </c>
      <c r="C1" s="7" t="s">
        <v>6</v>
      </c>
      <c r="D1" s="7" t="s">
        <v>5</v>
      </c>
      <c r="E1" s="7" t="s">
        <v>7</v>
      </c>
    </row>
    <row r="2" spans="1:5" x14ac:dyDescent="0.3">
      <c r="A2" t="s">
        <v>16</v>
      </c>
      <c r="B2">
        <v>882</v>
      </c>
      <c r="C2">
        <v>12</v>
      </c>
      <c r="D2">
        <v>106</v>
      </c>
      <c r="E2">
        <v>1000</v>
      </c>
    </row>
    <row r="3" spans="1:5" x14ac:dyDescent="0.3">
      <c r="A3" t="s">
        <v>17</v>
      </c>
      <c r="B3">
        <v>381</v>
      </c>
      <c r="C3">
        <v>24</v>
      </c>
      <c r="D3">
        <v>595</v>
      </c>
      <c r="E3">
        <v>1000</v>
      </c>
    </row>
    <row r="4" spans="1:5" x14ac:dyDescent="0.3">
      <c r="A4" t="s">
        <v>18</v>
      </c>
      <c r="B4">
        <v>464</v>
      </c>
      <c r="C4">
        <v>40</v>
      </c>
      <c r="D4">
        <v>496</v>
      </c>
      <c r="E4">
        <v>1000</v>
      </c>
    </row>
    <row r="5" spans="1:5" x14ac:dyDescent="0.3">
      <c r="A5" t="s">
        <v>7</v>
      </c>
      <c r="B5">
        <v>1727</v>
      </c>
      <c r="C5">
        <v>76</v>
      </c>
      <c r="D5">
        <v>1197</v>
      </c>
      <c r="E5">
        <v>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s="7" t="s">
        <v>3</v>
      </c>
      <c r="B1" s="7" t="s">
        <v>8</v>
      </c>
      <c r="C1" s="7" t="s">
        <v>9</v>
      </c>
      <c r="D1" s="7" t="s">
        <v>7</v>
      </c>
    </row>
    <row r="2" spans="1:4" x14ac:dyDescent="0.3">
      <c r="A2" t="s">
        <v>16</v>
      </c>
      <c r="B2">
        <v>505</v>
      </c>
      <c r="C2">
        <v>495</v>
      </c>
      <c r="D2">
        <v>1000</v>
      </c>
    </row>
    <row r="3" spans="1:4" x14ac:dyDescent="0.3">
      <c r="A3" t="s">
        <v>17</v>
      </c>
      <c r="B3">
        <v>490</v>
      </c>
      <c r="C3">
        <v>510</v>
      </c>
      <c r="D3">
        <v>1000</v>
      </c>
    </row>
    <row r="4" spans="1:4" x14ac:dyDescent="0.3">
      <c r="A4" t="s">
        <v>18</v>
      </c>
      <c r="B4">
        <v>504</v>
      </c>
      <c r="C4">
        <v>496</v>
      </c>
      <c r="D4">
        <v>1000</v>
      </c>
    </row>
    <row r="5" spans="1:4" x14ac:dyDescent="0.3">
      <c r="A5" t="s">
        <v>7</v>
      </c>
      <c r="B5">
        <v>1499</v>
      </c>
      <c r="C5">
        <v>1501</v>
      </c>
      <c r="D5">
        <v>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/>
  </sheetViews>
  <sheetFormatPr defaultRowHeight="14.4" x14ac:dyDescent="0.3"/>
  <sheetData>
    <row r="1" spans="1:8" x14ac:dyDescent="0.3">
      <c r="A1" s="7" t="s">
        <v>3</v>
      </c>
      <c r="B1" s="7" t="s">
        <v>13</v>
      </c>
      <c r="C1" s="7" t="s">
        <v>11</v>
      </c>
      <c r="D1" s="7" t="s">
        <v>10</v>
      </c>
      <c r="E1" s="7" t="s">
        <v>14</v>
      </c>
      <c r="F1" s="7" t="s">
        <v>15</v>
      </c>
      <c r="G1" s="7" t="s">
        <v>12</v>
      </c>
      <c r="H1" s="7" t="s">
        <v>7</v>
      </c>
    </row>
    <row r="2" spans="1:8" x14ac:dyDescent="0.3">
      <c r="A2" t="s">
        <v>16</v>
      </c>
      <c r="B2">
        <v>154</v>
      </c>
      <c r="C2">
        <v>297</v>
      </c>
      <c r="D2">
        <v>214</v>
      </c>
      <c r="E2">
        <v>71</v>
      </c>
      <c r="F2">
        <v>17</v>
      </c>
      <c r="G2">
        <v>247</v>
      </c>
      <c r="H2">
        <v>1000</v>
      </c>
    </row>
    <row r="3" spans="1:8" x14ac:dyDescent="0.3">
      <c r="A3" t="s">
        <v>17</v>
      </c>
      <c r="B3">
        <v>134</v>
      </c>
      <c r="C3">
        <v>316</v>
      </c>
      <c r="D3">
        <v>200</v>
      </c>
      <c r="E3">
        <v>74</v>
      </c>
      <c r="F3">
        <v>14</v>
      </c>
      <c r="G3">
        <v>262</v>
      </c>
      <c r="H3">
        <v>1000</v>
      </c>
    </row>
    <row r="4" spans="1:8" x14ac:dyDescent="0.3">
      <c r="A4" t="s">
        <v>18</v>
      </c>
      <c r="B4">
        <v>143</v>
      </c>
      <c r="C4">
        <v>298</v>
      </c>
      <c r="D4">
        <v>209</v>
      </c>
      <c r="E4">
        <v>75</v>
      </c>
      <c r="F4">
        <v>25</v>
      </c>
      <c r="G4">
        <v>250</v>
      </c>
      <c r="H4">
        <v>1000</v>
      </c>
    </row>
    <row r="5" spans="1:8" x14ac:dyDescent="0.3">
      <c r="A5" t="s">
        <v>7</v>
      </c>
      <c r="B5">
        <v>431</v>
      </c>
      <c r="C5">
        <v>911</v>
      </c>
      <c r="D5">
        <v>623</v>
      </c>
      <c r="E5">
        <v>220</v>
      </c>
      <c r="F5">
        <v>56</v>
      </c>
      <c r="G5">
        <v>759</v>
      </c>
      <c r="H5">
        <v>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A43"/>
  <sheetViews>
    <sheetView showWhiteSpace="0" view="pageLayout" zoomScale="70" zoomScaleNormal="100" zoomScalePageLayoutView="70" workbookViewId="0">
      <selection activeCell="G15" sqref="G15"/>
    </sheetView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4" ht="226.65" customHeight="1" x14ac:dyDescent="0.3"/>
    <row r="43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4.4" x14ac:dyDescent="0.3"/>
  <sheetData>
    <row r="1" spans="1:5" x14ac:dyDescent="0.3">
      <c r="A1" s="7" t="s">
        <v>3</v>
      </c>
      <c r="B1" s="7" t="s">
        <v>4</v>
      </c>
      <c r="C1" s="7" t="s">
        <v>6</v>
      </c>
      <c r="D1" s="7" t="s">
        <v>5</v>
      </c>
      <c r="E1" s="7" t="s">
        <v>7</v>
      </c>
    </row>
    <row r="2" spans="1:5" x14ac:dyDescent="0.3">
      <c r="A2" t="s">
        <v>16</v>
      </c>
      <c r="B2">
        <v>5.9149659863945576</v>
      </c>
      <c r="C2">
        <v>5.083333333333333</v>
      </c>
      <c r="D2">
        <v>4.5094339622641506</v>
      </c>
      <c r="E2">
        <v>5.7560000000000002</v>
      </c>
    </row>
    <row r="3" spans="1:5" x14ac:dyDescent="0.3">
      <c r="A3" t="s">
        <v>17</v>
      </c>
      <c r="B3">
        <v>5.863517060367454</v>
      </c>
      <c r="C3">
        <v>4.5</v>
      </c>
      <c r="D3">
        <v>4.8268907563025207</v>
      </c>
      <c r="E3">
        <v>5.2140000000000004</v>
      </c>
    </row>
    <row r="4" spans="1:5" x14ac:dyDescent="0.3">
      <c r="A4" t="s">
        <v>18</v>
      </c>
      <c r="B4">
        <v>5.8146551724137927</v>
      </c>
      <c r="C4">
        <v>4.625</v>
      </c>
      <c r="D4">
        <v>4.881048387096774</v>
      </c>
      <c r="E4">
        <v>5.3040000000000003</v>
      </c>
    </row>
    <row r="5" spans="1:5" x14ac:dyDescent="0.3">
      <c r="A5" t="s">
        <v>7</v>
      </c>
      <c r="B5">
        <v>5.8766647365373483</v>
      </c>
      <c r="C5">
        <v>4.6578947368421053</v>
      </c>
      <c r="D5">
        <v>4.8212197159565582</v>
      </c>
      <c r="E5">
        <v>5.424666666666667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A1" s="7" t="s">
        <v>3</v>
      </c>
      <c r="B1" s="7" t="s">
        <v>8</v>
      </c>
      <c r="C1" s="7" t="s">
        <v>9</v>
      </c>
      <c r="D1" s="7" t="s">
        <v>7</v>
      </c>
    </row>
    <row r="2" spans="1:4" x14ac:dyDescent="0.3">
      <c r="A2" t="s">
        <v>16</v>
      </c>
      <c r="B2">
        <v>5.782178217821782</v>
      </c>
      <c r="C2">
        <v>5.7292929292929289</v>
      </c>
      <c r="D2">
        <v>5.7560000000000002</v>
      </c>
    </row>
    <row r="3" spans="1:4" x14ac:dyDescent="0.3">
      <c r="A3" t="s">
        <v>17</v>
      </c>
      <c r="B3">
        <v>5.1795918367346943</v>
      </c>
      <c r="C3">
        <v>5.2470588235294118</v>
      </c>
      <c r="D3">
        <v>5.2140000000000004</v>
      </c>
    </row>
    <row r="4" spans="1:4" x14ac:dyDescent="0.3">
      <c r="A4" t="s">
        <v>18</v>
      </c>
      <c r="B4">
        <v>5.2797619047619051</v>
      </c>
      <c r="C4">
        <v>5.3286290322580649</v>
      </c>
      <c r="D4">
        <v>5.3040000000000003</v>
      </c>
    </row>
    <row r="5" spans="1:4" x14ac:dyDescent="0.3">
      <c r="A5" t="s">
        <v>7</v>
      </c>
      <c r="B5">
        <v>5.4162775183455638</v>
      </c>
      <c r="C5">
        <v>5.4330446369087273</v>
      </c>
      <c r="D5">
        <v>5.424666666666667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5:A101"/>
  <sheetViews>
    <sheetView showWhiteSpace="0" view="pageLayout" topLeftCell="A88" zoomScale="70" zoomScaleNormal="100" zoomScalePageLayoutView="70" workbookViewId="0">
      <selection activeCell="G100" sqref="G100"/>
    </sheetView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5" ht="14.1" customHeight="1" x14ac:dyDescent="0.3"/>
    <row r="7" ht="226.65" customHeight="1" x14ac:dyDescent="0.3"/>
    <row r="9" ht="16.95" customHeight="1" x14ac:dyDescent="0.3"/>
    <row r="24" ht="226.65" customHeight="1" x14ac:dyDescent="0.3"/>
    <row r="43" ht="226.65" customHeight="1" x14ac:dyDescent="0.3"/>
    <row r="62" ht="226.65" customHeight="1" x14ac:dyDescent="0.3"/>
    <row r="82" ht="226.65" customHeight="1" x14ac:dyDescent="0.3"/>
    <row r="101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"/>
  <sheetViews>
    <sheetView workbookViewId="0"/>
  </sheetViews>
  <sheetFormatPr defaultRowHeight="14.4" x14ac:dyDescent="0.3"/>
  <sheetData>
    <row r="1" spans="1:13" x14ac:dyDescent="0.3">
      <c r="A1" s="7" t="s">
        <v>23</v>
      </c>
      <c r="B1" s="7" t="s">
        <v>28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 t="s">
        <v>7</v>
      </c>
    </row>
    <row r="2" spans="1:13" x14ac:dyDescent="0.3">
      <c r="A2" t="s">
        <v>24</v>
      </c>
      <c r="B2" t="s">
        <v>4</v>
      </c>
      <c r="C2">
        <v>0</v>
      </c>
      <c r="D2">
        <v>0</v>
      </c>
      <c r="E2">
        <v>0</v>
      </c>
      <c r="F2">
        <v>0</v>
      </c>
      <c r="G2">
        <v>313</v>
      </c>
      <c r="H2">
        <v>350</v>
      </c>
      <c r="I2">
        <v>262</v>
      </c>
      <c r="J2">
        <v>189</v>
      </c>
      <c r="K2">
        <v>122</v>
      </c>
      <c r="L2">
        <v>62</v>
      </c>
      <c r="M2">
        <v>1298</v>
      </c>
    </row>
    <row r="3" spans="1:13" x14ac:dyDescent="0.3">
      <c r="A3" t="s">
        <v>24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  <c r="J3">
        <v>7</v>
      </c>
      <c r="K3">
        <v>1</v>
      </c>
      <c r="L3">
        <v>0</v>
      </c>
      <c r="M3">
        <v>19</v>
      </c>
    </row>
    <row r="4" spans="1:13" x14ac:dyDescent="0.3">
      <c r="A4" t="s">
        <v>24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</v>
      </c>
      <c r="J4">
        <v>82</v>
      </c>
      <c r="K4">
        <v>20</v>
      </c>
      <c r="L4">
        <v>11</v>
      </c>
      <c r="M4">
        <v>228</v>
      </c>
    </row>
    <row r="5" spans="1:13" x14ac:dyDescent="0.3">
      <c r="A5" t="s">
        <v>25</v>
      </c>
      <c r="B5" t="s">
        <v>4</v>
      </c>
      <c r="C5">
        <v>22</v>
      </c>
      <c r="D5">
        <v>51</v>
      </c>
      <c r="E5">
        <v>128</v>
      </c>
      <c r="F5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429</v>
      </c>
    </row>
    <row r="6" spans="1:13" x14ac:dyDescent="0.3">
      <c r="A6" t="s">
        <v>25</v>
      </c>
      <c r="B6" t="s">
        <v>6</v>
      </c>
      <c r="C6">
        <v>4</v>
      </c>
      <c r="D6">
        <v>6</v>
      </c>
      <c r="E6">
        <v>16</v>
      </c>
      <c r="F6">
        <v>13</v>
      </c>
      <c r="G6">
        <v>12</v>
      </c>
      <c r="H6">
        <v>6</v>
      </c>
      <c r="I6">
        <v>0</v>
      </c>
      <c r="J6">
        <v>0</v>
      </c>
      <c r="K6">
        <v>0</v>
      </c>
      <c r="L6">
        <v>0</v>
      </c>
      <c r="M6">
        <v>57</v>
      </c>
    </row>
    <row r="7" spans="1:13" x14ac:dyDescent="0.3">
      <c r="A7" t="s">
        <v>25</v>
      </c>
      <c r="B7" t="s">
        <v>5</v>
      </c>
      <c r="C7">
        <v>71</v>
      </c>
      <c r="D7">
        <v>77</v>
      </c>
      <c r="E7">
        <v>162</v>
      </c>
      <c r="F7">
        <v>203</v>
      </c>
      <c r="G7">
        <v>239</v>
      </c>
      <c r="H7">
        <v>217</v>
      </c>
      <c r="I7">
        <v>0</v>
      </c>
      <c r="J7">
        <v>0</v>
      </c>
      <c r="K7">
        <v>0</v>
      </c>
      <c r="L7">
        <v>0</v>
      </c>
      <c r="M7">
        <v>969</v>
      </c>
    </row>
    <row r="8" spans="1:13" x14ac:dyDescent="0.3">
      <c r="A8" t="s">
        <v>7</v>
      </c>
      <c r="C8">
        <v>97</v>
      </c>
      <c r="D8">
        <v>134</v>
      </c>
      <c r="E8">
        <v>306</v>
      </c>
      <c r="F8">
        <v>444</v>
      </c>
      <c r="G8">
        <v>564</v>
      </c>
      <c r="H8">
        <v>573</v>
      </c>
      <c r="I8">
        <v>388</v>
      </c>
      <c r="J8">
        <v>278</v>
      </c>
      <c r="K8">
        <v>143</v>
      </c>
      <c r="L8">
        <v>73</v>
      </c>
      <c r="M8">
        <v>3000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defaultRowHeight="14.4" x14ac:dyDescent="0.3"/>
  <sheetData>
    <row r="1" spans="1:13" x14ac:dyDescent="0.3">
      <c r="A1" s="7" t="s">
        <v>23</v>
      </c>
      <c r="B1" s="7" t="s">
        <v>40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 t="s">
        <v>7</v>
      </c>
    </row>
    <row r="2" spans="1:13" x14ac:dyDescent="0.3">
      <c r="A2" t="s">
        <v>24</v>
      </c>
      <c r="B2" t="s">
        <v>8</v>
      </c>
      <c r="C2">
        <v>0</v>
      </c>
      <c r="D2">
        <v>0</v>
      </c>
      <c r="E2">
        <v>0</v>
      </c>
      <c r="F2">
        <v>0</v>
      </c>
      <c r="G2">
        <v>161</v>
      </c>
      <c r="H2">
        <v>175</v>
      </c>
      <c r="I2">
        <v>182</v>
      </c>
      <c r="J2">
        <v>132</v>
      </c>
      <c r="K2">
        <v>74</v>
      </c>
      <c r="L2">
        <v>44</v>
      </c>
      <c r="M2">
        <v>768</v>
      </c>
    </row>
    <row r="3" spans="1:13" x14ac:dyDescent="0.3">
      <c r="A3" t="s">
        <v>24</v>
      </c>
      <c r="B3" t="s">
        <v>9</v>
      </c>
      <c r="C3">
        <v>0</v>
      </c>
      <c r="D3">
        <v>0</v>
      </c>
      <c r="E3">
        <v>0</v>
      </c>
      <c r="F3">
        <v>0</v>
      </c>
      <c r="G3">
        <v>152</v>
      </c>
      <c r="H3">
        <v>175</v>
      </c>
      <c r="I3">
        <v>206</v>
      </c>
      <c r="J3">
        <v>146</v>
      </c>
      <c r="K3">
        <v>69</v>
      </c>
      <c r="L3">
        <v>29</v>
      </c>
      <c r="M3">
        <v>777</v>
      </c>
    </row>
    <row r="4" spans="1:13" x14ac:dyDescent="0.3">
      <c r="A4" t="s">
        <v>25</v>
      </c>
      <c r="B4" t="s">
        <v>8</v>
      </c>
      <c r="C4">
        <v>54</v>
      </c>
      <c r="D4">
        <v>68</v>
      </c>
      <c r="E4">
        <v>149</v>
      </c>
      <c r="F4">
        <v>225</v>
      </c>
      <c r="G4">
        <v>119</v>
      </c>
      <c r="H4">
        <v>116</v>
      </c>
      <c r="I4">
        <v>0</v>
      </c>
      <c r="J4">
        <v>0</v>
      </c>
      <c r="K4">
        <v>0</v>
      </c>
      <c r="L4">
        <v>0</v>
      </c>
      <c r="M4">
        <v>731</v>
      </c>
    </row>
    <row r="5" spans="1:13" x14ac:dyDescent="0.3">
      <c r="A5" t="s">
        <v>25</v>
      </c>
      <c r="B5" t="s">
        <v>9</v>
      </c>
      <c r="C5">
        <v>43</v>
      </c>
      <c r="D5">
        <v>66</v>
      </c>
      <c r="E5">
        <v>157</v>
      </c>
      <c r="F5">
        <v>219</v>
      </c>
      <c r="G5">
        <v>132</v>
      </c>
      <c r="H5">
        <v>107</v>
      </c>
      <c r="I5">
        <v>0</v>
      </c>
      <c r="J5">
        <v>0</v>
      </c>
      <c r="K5">
        <v>0</v>
      </c>
      <c r="L5">
        <v>0</v>
      </c>
      <c r="M5">
        <v>724</v>
      </c>
    </row>
    <row r="6" spans="1:13" x14ac:dyDescent="0.3">
      <c r="A6" t="s">
        <v>7</v>
      </c>
      <c r="C6">
        <v>97</v>
      </c>
      <c r="D6">
        <v>134</v>
      </c>
      <c r="E6">
        <v>306</v>
      </c>
      <c r="F6">
        <v>444</v>
      </c>
      <c r="G6">
        <v>564</v>
      </c>
      <c r="H6">
        <v>573</v>
      </c>
      <c r="I6">
        <v>388</v>
      </c>
      <c r="J6">
        <v>278</v>
      </c>
      <c r="K6">
        <v>143</v>
      </c>
      <c r="L6">
        <v>73</v>
      </c>
      <c r="M6">
        <v>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"/>
  <sheetViews>
    <sheetView workbookViewId="0">
      <selection activeCell="D2" sqref="D2"/>
    </sheetView>
  </sheetViews>
  <sheetFormatPr defaultRowHeight="14.4" x14ac:dyDescent="0.3"/>
  <sheetData>
    <row r="1" spans="1:14" x14ac:dyDescent="0.3">
      <c r="A1" s="10" t="s">
        <v>3</v>
      </c>
      <c r="B1" s="10" t="s">
        <v>23</v>
      </c>
      <c r="C1" s="10" t="s">
        <v>28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 t="s">
        <v>7</v>
      </c>
    </row>
    <row r="2" spans="1:14" x14ac:dyDescent="0.3">
      <c r="A2" t="s">
        <v>16</v>
      </c>
      <c r="B2" t="s">
        <v>24</v>
      </c>
      <c r="C2" t="s">
        <v>4</v>
      </c>
      <c r="D2">
        <v>0</v>
      </c>
      <c r="E2">
        <v>0</v>
      </c>
      <c r="F2">
        <v>0</v>
      </c>
      <c r="G2">
        <v>0</v>
      </c>
      <c r="H2">
        <v>152</v>
      </c>
      <c r="I2">
        <v>181</v>
      </c>
      <c r="J2">
        <v>133</v>
      </c>
      <c r="K2">
        <v>110</v>
      </c>
      <c r="L2">
        <v>57</v>
      </c>
      <c r="M2">
        <v>32</v>
      </c>
      <c r="N2">
        <v>665</v>
      </c>
    </row>
    <row r="3" spans="1:14" x14ac:dyDescent="0.3">
      <c r="A3" t="s">
        <v>16</v>
      </c>
      <c r="B3" t="s">
        <v>24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4</v>
      </c>
    </row>
    <row r="4" spans="1:14" x14ac:dyDescent="0.3">
      <c r="A4" t="s">
        <v>16</v>
      </c>
      <c r="B4" t="s">
        <v>24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  <c r="K4">
        <v>6</v>
      </c>
      <c r="L4">
        <v>3</v>
      </c>
      <c r="M4">
        <v>0</v>
      </c>
      <c r="N4">
        <v>21</v>
      </c>
    </row>
    <row r="5" spans="1:14" x14ac:dyDescent="0.3">
      <c r="A5" t="s">
        <v>16</v>
      </c>
      <c r="B5" t="s">
        <v>25</v>
      </c>
      <c r="C5" t="s">
        <v>4</v>
      </c>
      <c r="D5">
        <v>10</v>
      </c>
      <c r="E5">
        <v>23</v>
      </c>
      <c r="F5">
        <v>65</v>
      </c>
      <c r="G5">
        <v>119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217</v>
      </c>
    </row>
    <row r="6" spans="1:14" x14ac:dyDescent="0.3">
      <c r="A6" t="s">
        <v>16</v>
      </c>
      <c r="B6" t="s">
        <v>25</v>
      </c>
      <c r="C6" t="s">
        <v>6</v>
      </c>
      <c r="D6">
        <v>1</v>
      </c>
      <c r="E6">
        <v>0</v>
      </c>
      <c r="F6">
        <v>2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8</v>
      </c>
    </row>
    <row r="7" spans="1:14" x14ac:dyDescent="0.3">
      <c r="A7" t="s">
        <v>16</v>
      </c>
      <c r="B7" t="s">
        <v>25</v>
      </c>
      <c r="C7" t="s">
        <v>5</v>
      </c>
      <c r="D7">
        <v>9</v>
      </c>
      <c r="E7">
        <v>8</v>
      </c>
      <c r="F7">
        <v>19</v>
      </c>
      <c r="G7">
        <v>20</v>
      </c>
      <c r="H7">
        <v>17</v>
      </c>
      <c r="I7">
        <v>12</v>
      </c>
      <c r="J7">
        <v>0</v>
      </c>
      <c r="K7">
        <v>0</v>
      </c>
      <c r="L7">
        <v>0</v>
      </c>
      <c r="M7">
        <v>0</v>
      </c>
      <c r="N7">
        <v>85</v>
      </c>
    </row>
    <row r="8" spans="1:14" x14ac:dyDescent="0.3">
      <c r="A8" t="s">
        <v>17</v>
      </c>
      <c r="B8" t="s">
        <v>24</v>
      </c>
      <c r="C8" t="s">
        <v>4</v>
      </c>
      <c r="D8">
        <v>0</v>
      </c>
      <c r="E8">
        <v>0</v>
      </c>
      <c r="F8">
        <v>0</v>
      </c>
      <c r="G8">
        <v>0</v>
      </c>
      <c r="H8">
        <v>67</v>
      </c>
      <c r="I8">
        <v>77</v>
      </c>
      <c r="J8">
        <v>54</v>
      </c>
      <c r="K8">
        <v>42</v>
      </c>
      <c r="L8">
        <v>24</v>
      </c>
      <c r="M8">
        <v>18</v>
      </c>
      <c r="N8">
        <v>282</v>
      </c>
    </row>
    <row r="9" spans="1:14" x14ac:dyDescent="0.3">
      <c r="A9" t="s">
        <v>17</v>
      </c>
      <c r="B9" t="s">
        <v>24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1</v>
      </c>
      <c r="L9">
        <v>0</v>
      </c>
      <c r="M9">
        <v>0</v>
      </c>
      <c r="N9">
        <v>6</v>
      </c>
    </row>
    <row r="10" spans="1:14" x14ac:dyDescent="0.3">
      <c r="A10" t="s">
        <v>17</v>
      </c>
      <c r="B10" t="s">
        <v>24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</v>
      </c>
      <c r="K10">
        <v>40</v>
      </c>
      <c r="L10">
        <v>10</v>
      </c>
      <c r="M10">
        <v>9</v>
      </c>
      <c r="N10">
        <v>111</v>
      </c>
    </row>
    <row r="11" spans="1:14" x14ac:dyDescent="0.3">
      <c r="A11" t="s">
        <v>17</v>
      </c>
      <c r="B11" t="s">
        <v>25</v>
      </c>
      <c r="C11" t="s">
        <v>4</v>
      </c>
      <c r="D11">
        <v>4</v>
      </c>
      <c r="E11">
        <v>14</v>
      </c>
      <c r="F11">
        <v>29</v>
      </c>
      <c r="G11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99</v>
      </c>
    </row>
    <row r="12" spans="1:14" x14ac:dyDescent="0.3">
      <c r="A12" t="s">
        <v>17</v>
      </c>
      <c r="B12" t="s">
        <v>25</v>
      </c>
      <c r="C12" t="s">
        <v>6</v>
      </c>
      <c r="D12">
        <v>1</v>
      </c>
      <c r="E12">
        <v>2</v>
      </c>
      <c r="F12">
        <v>7</v>
      </c>
      <c r="G12">
        <v>3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18</v>
      </c>
    </row>
    <row r="13" spans="1:14" x14ac:dyDescent="0.3">
      <c r="A13" t="s">
        <v>17</v>
      </c>
      <c r="B13" t="s">
        <v>25</v>
      </c>
      <c r="C13" t="s">
        <v>5</v>
      </c>
      <c r="D13">
        <v>38</v>
      </c>
      <c r="E13">
        <v>36</v>
      </c>
      <c r="F13">
        <v>80</v>
      </c>
      <c r="G13">
        <v>101</v>
      </c>
      <c r="H13">
        <v>120</v>
      </c>
      <c r="I13">
        <v>109</v>
      </c>
      <c r="J13">
        <v>0</v>
      </c>
      <c r="K13">
        <v>0</v>
      </c>
      <c r="L13">
        <v>0</v>
      </c>
      <c r="M13">
        <v>0</v>
      </c>
      <c r="N13">
        <v>484</v>
      </c>
    </row>
    <row r="14" spans="1:14" x14ac:dyDescent="0.3">
      <c r="A14" t="s">
        <v>18</v>
      </c>
      <c r="B14" t="s">
        <v>24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94</v>
      </c>
      <c r="I14">
        <v>92</v>
      </c>
      <c r="J14">
        <v>75</v>
      </c>
      <c r="K14">
        <v>37</v>
      </c>
      <c r="L14">
        <v>41</v>
      </c>
      <c r="M14">
        <v>12</v>
      </c>
      <c r="N14">
        <v>351</v>
      </c>
    </row>
    <row r="15" spans="1:14" x14ac:dyDescent="0.3">
      <c r="A15" t="s">
        <v>18</v>
      </c>
      <c r="B15" t="s">
        <v>24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3</v>
      </c>
      <c r="L15">
        <v>1</v>
      </c>
      <c r="M15">
        <v>0</v>
      </c>
      <c r="N15">
        <v>9</v>
      </c>
    </row>
    <row r="16" spans="1:14" x14ac:dyDescent="0.3">
      <c r="A16" t="s">
        <v>18</v>
      </c>
      <c r="B16" t="s">
        <v>24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</v>
      </c>
      <c r="K16">
        <v>36</v>
      </c>
      <c r="L16">
        <v>7</v>
      </c>
      <c r="M16">
        <v>2</v>
      </c>
      <c r="N16">
        <v>96</v>
      </c>
    </row>
    <row r="17" spans="1:14" x14ac:dyDescent="0.3">
      <c r="A17" t="s">
        <v>18</v>
      </c>
      <c r="B17" t="s">
        <v>25</v>
      </c>
      <c r="C17" t="s">
        <v>4</v>
      </c>
      <c r="D17">
        <v>8</v>
      </c>
      <c r="E17">
        <v>14</v>
      </c>
      <c r="F17">
        <v>34</v>
      </c>
      <c r="G17">
        <v>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113</v>
      </c>
    </row>
    <row r="18" spans="1:14" x14ac:dyDescent="0.3">
      <c r="A18" t="s">
        <v>18</v>
      </c>
      <c r="B18" t="s">
        <v>25</v>
      </c>
      <c r="C18" t="s">
        <v>6</v>
      </c>
      <c r="D18">
        <v>2</v>
      </c>
      <c r="E18">
        <v>4</v>
      </c>
      <c r="F18">
        <v>7</v>
      </c>
      <c r="G18">
        <v>7</v>
      </c>
      <c r="H18">
        <v>8</v>
      </c>
      <c r="I18">
        <v>3</v>
      </c>
      <c r="J18">
        <v>0</v>
      </c>
      <c r="K18">
        <v>0</v>
      </c>
      <c r="L18">
        <v>0</v>
      </c>
      <c r="M18">
        <v>0</v>
      </c>
      <c r="N18">
        <v>31</v>
      </c>
    </row>
    <row r="19" spans="1:14" x14ac:dyDescent="0.3">
      <c r="A19" t="s">
        <v>18</v>
      </c>
      <c r="B19" t="s">
        <v>25</v>
      </c>
      <c r="C19" t="s">
        <v>5</v>
      </c>
      <c r="D19">
        <v>24</v>
      </c>
      <c r="E19">
        <v>33</v>
      </c>
      <c r="F19">
        <v>63</v>
      </c>
      <c r="G19">
        <v>82</v>
      </c>
      <c r="H19">
        <v>102</v>
      </c>
      <c r="I19">
        <v>96</v>
      </c>
      <c r="J19">
        <v>0</v>
      </c>
      <c r="K19">
        <v>0</v>
      </c>
      <c r="L19">
        <v>0</v>
      </c>
      <c r="M19">
        <v>0</v>
      </c>
      <c r="N19">
        <v>400</v>
      </c>
    </row>
    <row r="20" spans="1:14" x14ac:dyDescent="0.3">
      <c r="A20" t="s">
        <v>7</v>
      </c>
      <c r="D20">
        <v>97</v>
      </c>
      <c r="E20">
        <v>134</v>
      </c>
      <c r="F20">
        <v>306</v>
      </c>
      <c r="G20">
        <v>444</v>
      </c>
      <c r="H20">
        <v>564</v>
      </c>
      <c r="I20">
        <v>573</v>
      </c>
      <c r="J20">
        <v>388</v>
      </c>
      <c r="K20">
        <v>278</v>
      </c>
      <c r="L20">
        <v>143</v>
      </c>
      <c r="M20">
        <v>73</v>
      </c>
      <c r="N20">
        <v>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4"/>
  <sheetViews>
    <sheetView workbookViewId="0">
      <selection activeCell="D2" sqref="D2"/>
    </sheetView>
  </sheetViews>
  <sheetFormatPr defaultRowHeight="14.4" x14ac:dyDescent="0.3"/>
  <sheetData>
    <row r="1" spans="1:14" x14ac:dyDescent="0.3">
      <c r="A1" s="10" t="s">
        <v>3</v>
      </c>
      <c r="B1" s="10" t="s">
        <v>23</v>
      </c>
      <c r="C1" s="10" t="s">
        <v>40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 t="s">
        <v>7</v>
      </c>
    </row>
    <row r="2" spans="1:14" x14ac:dyDescent="0.3">
      <c r="A2" t="s">
        <v>16</v>
      </c>
      <c r="B2" t="s">
        <v>24</v>
      </c>
      <c r="C2" t="s">
        <v>8</v>
      </c>
      <c r="D2">
        <v>0</v>
      </c>
      <c r="E2">
        <v>0</v>
      </c>
      <c r="F2">
        <v>0</v>
      </c>
      <c r="G2">
        <v>0</v>
      </c>
      <c r="H2">
        <v>69</v>
      </c>
      <c r="I2">
        <v>89</v>
      </c>
      <c r="J2">
        <v>73</v>
      </c>
      <c r="K2">
        <v>54</v>
      </c>
      <c r="L2">
        <v>36</v>
      </c>
      <c r="M2">
        <v>21</v>
      </c>
      <c r="N2">
        <v>342</v>
      </c>
    </row>
    <row r="3" spans="1:14" x14ac:dyDescent="0.3">
      <c r="A3" t="s">
        <v>16</v>
      </c>
      <c r="B3" t="s">
        <v>24</v>
      </c>
      <c r="C3" t="s">
        <v>9</v>
      </c>
      <c r="D3">
        <v>0</v>
      </c>
      <c r="E3">
        <v>0</v>
      </c>
      <c r="F3">
        <v>0</v>
      </c>
      <c r="G3">
        <v>0</v>
      </c>
      <c r="H3">
        <v>83</v>
      </c>
      <c r="I3">
        <v>92</v>
      </c>
      <c r="J3">
        <v>73</v>
      </c>
      <c r="K3">
        <v>65</v>
      </c>
      <c r="L3">
        <v>24</v>
      </c>
      <c r="M3">
        <v>11</v>
      </c>
      <c r="N3">
        <v>348</v>
      </c>
    </row>
    <row r="4" spans="1:14" x14ac:dyDescent="0.3">
      <c r="A4" t="s">
        <v>16</v>
      </c>
      <c r="B4" t="s">
        <v>25</v>
      </c>
      <c r="C4" t="s">
        <v>8</v>
      </c>
      <c r="D4">
        <v>11</v>
      </c>
      <c r="E4">
        <v>14</v>
      </c>
      <c r="F4">
        <v>46</v>
      </c>
      <c r="G4">
        <v>78</v>
      </c>
      <c r="H4">
        <v>9</v>
      </c>
      <c r="I4">
        <v>5</v>
      </c>
      <c r="J4">
        <v>0</v>
      </c>
      <c r="K4">
        <v>0</v>
      </c>
      <c r="L4">
        <v>0</v>
      </c>
      <c r="M4">
        <v>0</v>
      </c>
      <c r="N4">
        <v>163</v>
      </c>
    </row>
    <row r="5" spans="1:14" x14ac:dyDescent="0.3">
      <c r="A5" t="s">
        <v>16</v>
      </c>
      <c r="B5" t="s">
        <v>25</v>
      </c>
      <c r="C5" t="s">
        <v>9</v>
      </c>
      <c r="D5">
        <v>9</v>
      </c>
      <c r="E5">
        <v>17</v>
      </c>
      <c r="F5">
        <v>40</v>
      </c>
      <c r="G5">
        <v>64</v>
      </c>
      <c r="H5">
        <v>9</v>
      </c>
      <c r="I5">
        <v>8</v>
      </c>
      <c r="J5">
        <v>0</v>
      </c>
      <c r="K5">
        <v>0</v>
      </c>
      <c r="L5">
        <v>0</v>
      </c>
      <c r="M5">
        <v>0</v>
      </c>
      <c r="N5">
        <v>147</v>
      </c>
    </row>
    <row r="6" spans="1:14" x14ac:dyDescent="0.3">
      <c r="A6" t="s">
        <v>17</v>
      </c>
      <c r="B6" t="s">
        <v>24</v>
      </c>
      <c r="C6" t="s">
        <v>8</v>
      </c>
      <c r="D6">
        <v>0</v>
      </c>
      <c r="E6">
        <v>0</v>
      </c>
      <c r="F6">
        <v>0</v>
      </c>
      <c r="G6">
        <v>0</v>
      </c>
      <c r="H6">
        <v>36</v>
      </c>
      <c r="I6">
        <v>38</v>
      </c>
      <c r="J6">
        <v>51</v>
      </c>
      <c r="K6">
        <v>41</v>
      </c>
      <c r="L6">
        <v>16</v>
      </c>
      <c r="M6">
        <v>13</v>
      </c>
      <c r="N6">
        <v>195</v>
      </c>
    </row>
    <row r="7" spans="1:14" x14ac:dyDescent="0.3">
      <c r="A7" t="s">
        <v>17</v>
      </c>
      <c r="B7" t="s">
        <v>24</v>
      </c>
      <c r="C7" t="s">
        <v>9</v>
      </c>
      <c r="D7">
        <v>0</v>
      </c>
      <c r="E7">
        <v>0</v>
      </c>
      <c r="F7">
        <v>0</v>
      </c>
      <c r="G7">
        <v>0</v>
      </c>
      <c r="H7">
        <v>31</v>
      </c>
      <c r="I7">
        <v>39</v>
      </c>
      <c r="J7">
        <v>60</v>
      </c>
      <c r="K7">
        <v>42</v>
      </c>
      <c r="L7">
        <v>18</v>
      </c>
      <c r="M7">
        <v>14</v>
      </c>
      <c r="N7">
        <v>204</v>
      </c>
    </row>
    <row r="8" spans="1:14" x14ac:dyDescent="0.3">
      <c r="A8" t="s">
        <v>17</v>
      </c>
      <c r="B8" t="s">
        <v>25</v>
      </c>
      <c r="C8" t="s">
        <v>8</v>
      </c>
      <c r="D8">
        <v>25</v>
      </c>
      <c r="E8">
        <v>28</v>
      </c>
      <c r="F8">
        <v>52</v>
      </c>
      <c r="G8">
        <v>73</v>
      </c>
      <c r="H8">
        <v>60</v>
      </c>
      <c r="I8">
        <v>57</v>
      </c>
      <c r="J8">
        <v>0</v>
      </c>
      <c r="K8">
        <v>0</v>
      </c>
      <c r="L8">
        <v>0</v>
      </c>
      <c r="M8">
        <v>0</v>
      </c>
      <c r="N8">
        <v>295</v>
      </c>
    </row>
    <row r="9" spans="1:14" x14ac:dyDescent="0.3">
      <c r="A9" t="s">
        <v>17</v>
      </c>
      <c r="B9" t="s">
        <v>25</v>
      </c>
      <c r="C9" t="s">
        <v>9</v>
      </c>
      <c r="D9">
        <v>18</v>
      </c>
      <c r="E9">
        <v>24</v>
      </c>
      <c r="F9">
        <v>64</v>
      </c>
      <c r="G9">
        <v>83</v>
      </c>
      <c r="H9">
        <v>63</v>
      </c>
      <c r="I9">
        <v>54</v>
      </c>
      <c r="J9">
        <v>0</v>
      </c>
      <c r="K9">
        <v>0</v>
      </c>
      <c r="L9">
        <v>0</v>
      </c>
      <c r="M9">
        <v>0</v>
      </c>
      <c r="N9">
        <v>306</v>
      </c>
    </row>
    <row r="10" spans="1:14" x14ac:dyDescent="0.3">
      <c r="A10" t="s">
        <v>18</v>
      </c>
      <c r="B10" t="s">
        <v>24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56</v>
      </c>
      <c r="I10">
        <v>48</v>
      </c>
      <c r="J10">
        <v>58</v>
      </c>
      <c r="K10">
        <v>37</v>
      </c>
      <c r="L10">
        <v>22</v>
      </c>
      <c r="M10">
        <v>10</v>
      </c>
      <c r="N10">
        <v>231</v>
      </c>
    </row>
    <row r="11" spans="1:14" x14ac:dyDescent="0.3">
      <c r="A11" t="s">
        <v>18</v>
      </c>
      <c r="B11" t="s">
        <v>24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38</v>
      </c>
      <c r="I11">
        <v>44</v>
      </c>
      <c r="J11">
        <v>73</v>
      </c>
      <c r="K11">
        <v>39</v>
      </c>
      <c r="L11">
        <v>27</v>
      </c>
      <c r="M11">
        <v>4</v>
      </c>
      <c r="N11">
        <v>225</v>
      </c>
    </row>
    <row r="12" spans="1:14" x14ac:dyDescent="0.3">
      <c r="A12" t="s">
        <v>18</v>
      </c>
      <c r="B12" t="s">
        <v>25</v>
      </c>
      <c r="C12" t="s">
        <v>8</v>
      </c>
      <c r="D12">
        <v>18</v>
      </c>
      <c r="E12">
        <v>26</v>
      </c>
      <c r="F12">
        <v>51</v>
      </c>
      <c r="G12">
        <v>74</v>
      </c>
      <c r="H12">
        <v>50</v>
      </c>
      <c r="I12">
        <v>54</v>
      </c>
      <c r="J12">
        <v>0</v>
      </c>
      <c r="K12">
        <v>0</v>
      </c>
      <c r="L12">
        <v>0</v>
      </c>
      <c r="M12">
        <v>0</v>
      </c>
      <c r="N12">
        <v>273</v>
      </c>
    </row>
    <row r="13" spans="1:14" x14ac:dyDescent="0.3">
      <c r="A13" t="s">
        <v>18</v>
      </c>
      <c r="B13" t="s">
        <v>25</v>
      </c>
      <c r="C13" t="s">
        <v>9</v>
      </c>
      <c r="D13">
        <v>16</v>
      </c>
      <c r="E13">
        <v>25</v>
      </c>
      <c r="F13">
        <v>53</v>
      </c>
      <c r="G13">
        <v>72</v>
      </c>
      <c r="H13">
        <v>60</v>
      </c>
      <c r="I13">
        <v>45</v>
      </c>
      <c r="J13">
        <v>0</v>
      </c>
      <c r="K13">
        <v>0</v>
      </c>
      <c r="L13">
        <v>0</v>
      </c>
      <c r="M13">
        <v>0</v>
      </c>
      <c r="N13">
        <v>271</v>
      </c>
    </row>
    <row r="14" spans="1:14" x14ac:dyDescent="0.3">
      <c r="A14" t="s">
        <v>7</v>
      </c>
      <c r="D14">
        <v>97</v>
      </c>
      <c r="E14">
        <v>134</v>
      </c>
      <c r="F14">
        <v>306</v>
      </c>
      <c r="G14">
        <v>444</v>
      </c>
      <c r="H14">
        <v>564</v>
      </c>
      <c r="I14">
        <v>573</v>
      </c>
      <c r="J14">
        <v>388</v>
      </c>
      <c r="K14">
        <v>278</v>
      </c>
      <c r="L14">
        <v>143</v>
      </c>
      <c r="M14">
        <v>73</v>
      </c>
      <c r="N14">
        <v>3000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A969-92C9-4CE4-8087-B7D8D26AA7E8}">
  <dimension ref="A1:M8"/>
  <sheetViews>
    <sheetView workbookViewId="0"/>
  </sheetViews>
  <sheetFormatPr defaultRowHeight="14.4" x14ac:dyDescent="0.3"/>
  <sheetData>
    <row r="1" spans="1:13" x14ac:dyDescent="0.3">
      <c r="A1" s="12" t="s">
        <v>46</v>
      </c>
      <c r="B1" s="12" t="s">
        <v>28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 t="s">
        <v>7</v>
      </c>
    </row>
    <row r="2" spans="1:13" x14ac:dyDescent="0.3">
      <c r="A2" t="s">
        <v>30</v>
      </c>
      <c r="B2" t="s">
        <v>4</v>
      </c>
      <c r="C2">
        <v>19</v>
      </c>
      <c r="D2">
        <v>42</v>
      </c>
      <c r="E2">
        <v>103</v>
      </c>
      <c r="F2">
        <v>178</v>
      </c>
      <c r="G2">
        <v>252</v>
      </c>
      <c r="H2">
        <v>260</v>
      </c>
      <c r="I2">
        <v>191</v>
      </c>
      <c r="J2">
        <v>75</v>
      </c>
      <c r="K2">
        <v>40</v>
      </c>
      <c r="L2">
        <v>31</v>
      </c>
      <c r="M2">
        <v>1191</v>
      </c>
    </row>
    <row r="3" spans="1:13" x14ac:dyDescent="0.3">
      <c r="A3" t="s">
        <v>30</v>
      </c>
      <c r="B3" t="s">
        <v>6</v>
      </c>
      <c r="C3">
        <v>4</v>
      </c>
      <c r="D3">
        <v>5</v>
      </c>
      <c r="E3">
        <v>14</v>
      </c>
      <c r="F3">
        <v>12</v>
      </c>
      <c r="G3">
        <v>8</v>
      </c>
      <c r="H3">
        <v>5</v>
      </c>
      <c r="I3">
        <v>9</v>
      </c>
      <c r="J3">
        <v>2</v>
      </c>
      <c r="K3">
        <v>0</v>
      </c>
      <c r="L3">
        <v>0</v>
      </c>
      <c r="M3">
        <v>59</v>
      </c>
    </row>
    <row r="4" spans="1:13" x14ac:dyDescent="0.3">
      <c r="A4" t="s">
        <v>30</v>
      </c>
      <c r="B4" t="s">
        <v>5</v>
      </c>
      <c r="C4">
        <v>63</v>
      </c>
      <c r="D4">
        <v>64</v>
      </c>
      <c r="E4">
        <v>134</v>
      </c>
      <c r="F4">
        <v>161</v>
      </c>
      <c r="G4">
        <v>184</v>
      </c>
      <c r="H4">
        <v>151</v>
      </c>
      <c r="I4">
        <v>82</v>
      </c>
      <c r="J4">
        <v>31</v>
      </c>
      <c r="K4">
        <v>7</v>
      </c>
      <c r="L4">
        <v>7</v>
      </c>
      <c r="M4">
        <v>884</v>
      </c>
    </row>
    <row r="5" spans="1:13" x14ac:dyDescent="0.3">
      <c r="A5" t="s">
        <v>29</v>
      </c>
      <c r="B5" t="s">
        <v>4</v>
      </c>
      <c r="C5">
        <v>3</v>
      </c>
      <c r="D5">
        <v>9</v>
      </c>
      <c r="E5">
        <v>25</v>
      </c>
      <c r="F5">
        <v>50</v>
      </c>
      <c r="G5">
        <v>61</v>
      </c>
      <c r="H5">
        <v>90</v>
      </c>
      <c r="I5">
        <v>71</v>
      </c>
      <c r="J5">
        <v>114</v>
      </c>
      <c r="K5">
        <v>82</v>
      </c>
      <c r="L5">
        <v>31</v>
      </c>
      <c r="M5">
        <v>536</v>
      </c>
    </row>
    <row r="6" spans="1:13" x14ac:dyDescent="0.3">
      <c r="A6" t="s">
        <v>29</v>
      </c>
      <c r="B6" t="s">
        <v>6</v>
      </c>
      <c r="C6">
        <v>0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  <c r="L6">
        <v>0</v>
      </c>
      <c r="M6">
        <v>17</v>
      </c>
    </row>
    <row r="7" spans="1:13" x14ac:dyDescent="0.3">
      <c r="A7" t="s">
        <v>29</v>
      </c>
      <c r="B7" t="s">
        <v>5</v>
      </c>
      <c r="C7">
        <v>8</v>
      </c>
      <c r="D7">
        <v>13</v>
      </c>
      <c r="E7">
        <v>28</v>
      </c>
      <c r="F7">
        <v>42</v>
      </c>
      <c r="G7">
        <v>55</v>
      </c>
      <c r="H7">
        <v>66</v>
      </c>
      <c r="I7">
        <v>33</v>
      </c>
      <c r="J7">
        <v>51</v>
      </c>
      <c r="K7">
        <v>13</v>
      </c>
      <c r="L7">
        <v>4</v>
      </c>
      <c r="M7">
        <v>313</v>
      </c>
    </row>
    <row r="8" spans="1:13" x14ac:dyDescent="0.3">
      <c r="A8" t="s">
        <v>7</v>
      </c>
      <c r="C8">
        <v>97</v>
      </c>
      <c r="D8">
        <v>134</v>
      </c>
      <c r="E8">
        <v>306</v>
      </c>
      <c r="F8">
        <v>444</v>
      </c>
      <c r="G8">
        <v>564</v>
      </c>
      <c r="H8">
        <v>573</v>
      </c>
      <c r="I8">
        <v>388</v>
      </c>
      <c r="J8">
        <v>278</v>
      </c>
      <c r="K8">
        <v>143</v>
      </c>
      <c r="L8">
        <v>73</v>
      </c>
      <c r="M8">
        <v>3000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F50C-DD2B-46AD-8741-41A8C30CB08B}">
  <dimension ref="A1:M6"/>
  <sheetViews>
    <sheetView workbookViewId="0"/>
  </sheetViews>
  <sheetFormatPr defaultRowHeight="14.4" x14ac:dyDescent="0.3"/>
  <sheetData>
    <row r="1" spans="1:13" x14ac:dyDescent="0.3">
      <c r="A1" s="12" t="s">
        <v>46</v>
      </c>
      <c r="B1" s="12" t="s">
        <v>40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 t="s">
        <v>7</v>
      </c>
    </row>
    <row r="2" spans="1:13" x14ac:dyDescent="0.3">
      <c r="A2" t="s">
        <v>30</v>
      </c>
      <c r="B2" t="s">
        <v>8</v>
      </c>
      <c r="C2">
        <v>47</v>
      </c>
      <c r="D2">
        <v>54</v>
      </c>
      <c r="E2">
        <v>124</v>
      </c>
      <c r="F2">
        <v>175</v>
      </c>
      <c r="G2">
        <v>227</v>
      </c>
      <c r="H2">
        <v>214</v>
      </c>
      <c r="I2">
        <v>127</v>
      </c>
      <c r="J2">
        <v>45</v>
      </c>
      <c r="K2">
        <v>23</v>
      </c>
      <c r="L2">
        <v>28</v>
      </c>
      <c r="M2">
        <v>1064</v>
      </c>
    </row>
    <row r="3" spans="1:13" x14ac:dyDescent="0.3">
      <c r="A3" t="s">
        <v>30</v>
      </c>
      <c r="B3" t="s">
        <v>9</v>
      </c>
      <c r="C3">
        <v>39</v>
      </c>
      <c r="D3">
        <v>57</v>
      </c>
      <c r="E3">
        <v>127</v>
      </c>
      <c r="F3">
        <v>176</v>
      </c>
      <c r="G3">
        <v>217</v>
      </c>
      <c r="H3">
        <v>202</v>
      </c>
      <c r="I3">
        <v>155</v>
      </c>
      <c r="J3">
        <v>63</v>
      </c>
      <c r="K3">
        <v>24</v>
      </c>
      <c r="L3">
        <v>10</v>
      </c>
      <c r="M3">
        <v>1070</v>
      </c>
    </row>
    <row r="4" spans="1:13" x14ac:dyDescent="0.3">
      <c r="A4" t="s">
        <v>29</v>
      </c>
      <c r="B4" t="s">
        <v>8</v>
      </c>
      <c r="C4">
        <v>7</v>
      </c>
      <c r="D4">
        <v>14</v>
      </c>
      <c r="E4">
        <v>25</v>
      </c>
      <c r="F4">
        <v>50</v>
      </c>
      <c r="G4">
        <v>53</v>
      </c>
      <c r="H4">
        <v>77</v>
      </c>
      <c r="I4">
        <v>55</v>
      </c>
      <c r="J4">
        <v>87</v>
      </c>
      <c r="K4">
        <v>51</v>
      </c>
      <c r="L4">
        <v>16</v>
      </c>
      <c r="M4">
        <v>435</v>
      </c>
    </row>
    <row r="5" spans="1:13" x14ac:dyDescent="0.3">
      <c r="A5" t="s">
        <v>29</v>
      </c>
      <c r="B5" t="s">
        <v>9</v>
      </c>
      <c r="C5">
        <v>4</v>
      </c>
      <c r="D5">
        <v>9</v>
      </c>
      <c r="E5">
        <v>30</v>
      </c>
      <c r="F5">
        <v>43</v>
      </c>
      <c r="G5">
        <v>67</v>
      </c>
      <c r="H5">
        <v>80</v>
      </c>
      <c r="I5">
        <v>51</v>
      </c>
      <c r="J5">
        <v>83</v>
      </c>
      <c r="K5">
        <v>45</v>
      </c>
      <c r="L5">
        <v>19</v>
      </c>
      <c r="M5">
        <v>431</v>
      </c>
    </row>
    <row r="6" spans="1:13" x14ac:dyDescent="0.3">
      <c r="A6" t="s">
        <v>7</v>
      </c>
      <c r="C6">
        <v>97</v>
      </c>
      <c r="D6">
        <v>134</v>
      </c>
      <c r="E6">
        <v>306</v>
      </c>
      <c r="F6">
        <v>444</v>
      </c>
      <c r="G6">
        <v>564</v>
      </c>
      <c r="H6">
        <v>573</v>
      </c>
      <c r="I6">
        <v>388</v>
      </c>
      <c r="J6">
        <v>278</v>
      </c>
      <c r="K6">
        <v>143</v>
      </c>
      <c r="L6">
        <v>73</v>
      </c>
      <c r="M6">
        <v>3000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A43"/>
  <sheetViews>
    <sheetView showWhiteSpace="0" view="pageLayout" zoomScale="70" zoomScaleNormal="100" zoomScalePageLayoutView="70" workbookViewId="0"/>
  </sheetViews>
  <sheetFormatPr defaultColWidth="8.88671875" defaultRowHeight="14.4" x14ac:dyDescent="0.3"/>
  <cols>
    <col min="2" max="2" width="2.44140625" customWidth="1"/>
    <col min="3" max="3" width="40.109375" customWidth="1"/>
    <col min="4" max="4" width="2.44140625" customWidth="1"/>
    <col min="5" max="5" width="40.109375" customWidth="1"/>
    <col min="6" max="6" width="2.44140625" customWidth="1"/>
    <col min="7" max="7" width="40.109375" customWidth="1"/>
    <col min="8" max="8" width="2.44140625" customWidth="1"/>
    <col min="12" max="12" width="2.44140625" customWidth="1"/>
    <col min="13" max="13" width="40.109375" customWidth="1"/>
    <col min="14" max="14" width="2.44140625" customWidth="1"/>
    <col min="15" max="15" width="40.109375" customWidth="1"/>
    <col min="16" max="16" width="2.44140625" customWidth="1"/>
    <col min="17" max="17" width="40.109375" customWidth="1"/>
    <col min="18" max="18" width="2.4414062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ht="14.1" customHeight="1" x14ac:dyDescent="0.3">
      <c r="A5" t="s">
        <v>38</v>
      </c>
    </row>
    <row r="6" spans="1:1" x14ac:dyDescent="0.3">
      <c r="A6" t="s">
        <v>39</v>
      </c>
    </row>
    <row r="7" spans="1:1" ht="226.65" customHeight="1" x14ac:dyDescent="0.3"/>
    <row r="9" spans="1:1" ht="16.95" customHeight="1" x14ac:dyDescent="0.3"/>
    <row r="24" ht="226.65" customHeight="1" x14ac:dyDescent="0.3"/>
    <row r="43" ht="226.65" customHeight="1" x14ac:dyDescent="0.3"/>
  </sheetData>
  <pageMargins left="0.7" right="0.7" top="0.75" bottom="0.75" header="0.3" footer="0.3"/>
  <pageSetup paperSize="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/>
  </sheetViews>
  <sheetFormatPr defaultRowHeight="14.4" x14ac:dyDescent="0.3"/>
  <sheetData>
    <row r="1" spans="1:5" x14ac:dyDescent="0.3">
      <c r="A1" s="7" t="s">
        <v>28</v>
      </c>
      <c r="B1" s="7" t="s">
        <v>23</v>
      </c>
      <c r="C1" s="7" t="s">
        <v>30</v>
      </c>
      <c r="D1" s="7" t="s">
        <v>29</v>
      </c>
      <c r="E1" s="7" t="s">
        <v>7</v>
      </c>
    </row>
    <row r="2" spans="1:5" x14ac:dyDescent="0.3">
      <c r="A2" t="s">
        <v>4</v>
      </c>
      <c r="B2" t="s">
        <v>24</v>
      </c>
      <c r="C2">
        <v>849</v>
      </c>
      <c r="D2">
        <v>449</v>
      </c>
      <c r="E2">
        <v>1298</v>
      </c>
    </row>
    <row r="3" spans="1:5" x14ac:dyDescent="0.3">
      <c r="A3" t="s">
        <v>4</v>
      </c>
      <c r="B3" t="s">
        <v>25</v>
      </c>
      <c r="C3">
        <v>342</v>
      </c>
      <c r="D3">
        <v>87</v>
      </c>
      <c r="E3">
        <v>429</v>
      </c>
    </row>
    <row r="4" spans="1:5" x14ac:dyDescent="0.3">
      <c r="A4" t="s">
        <v>6</v>
      </c>
      <c r="B4" t="s">
        <v>24</v>
      </c>
      <c r="C4">
        <v>11</v>
      </c>
      <c r="D4">
        <v>8</v>
      </c>
      <c r="E4">
        <v>19</v>
      </c>
    </row>
    <row r="5" spans="1:5" x14ac:dyDescent="0.3">
      <c r="A5" t="s">
        <v>6</v>
      </c>
      <c r="B5" t="s">
        <v>25</v>
      </c>
      <c r="C5">
        <v>48</v>
      </c>
      <c r="D5">
        <v>9</v>
      </c>
      <c r="E5">
        <v>57</v>
      </c>
    </row>
    <row r="6" spans="1:5" x14ac:dyDescent="0.3">
      <c r="A6" t="s">
        <v>5</v>
      </c>
      <c r="B6" t="s">
        <v>24</v>
      </c>
      <c r="C6">
        <v>127</v>
      </c>
      <c r="D6">
        <v>101</v>
      </c>
      <c r="E6">
        <v>228</v>
      </c>
    </row>
    <row r="7" spans="1:5" x14ac:dyDescent="0.3">
      <c r="A7" t="s">
        <v>5</v>
      </c>
      <c r="B7" t="s">
        <v>25</v>
      </c>
      <c r="C7">
        <v>757</v>
      </c>
      <c r="D7">
        <v>212</v>
      </c>
      <c r="E7">
        <v>969</v>
      </c>
    </row>
    <row r="8" spans="1:5" x14ac:dyDescent="0.3">
      <c r="A8" t="s">
        <v>7</v>
      </c>
      <c r="C8">
        <v>2134</v>
      </c>
      <c r="D8">
        <v>866</v>
      </c>
      <c r="E8">
        <v>3000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>
      <selection activeCell="G1" sqref="G1"/>
    </sheetView>
  </sheetViews>
  <sheetFormatPr defaultRowHeight="14.4" x14ac:dyDescent="0.3"/>
  <sheetData>
    <row r="1" spans="1:10" x14ac:dyDescent="0.3">
      <c r="A1" s="7" t="s">
        <v>28</v>
      </c>
      <c r="B1" s="7" t="s">
        <v>23</v>
      </c>
      <c r="C1" s="7" t="s">
        <v>29</v>
      </c>
      <c r="D1" s="7" t="s">
        <v>30</v>
      </c>
      <c r="E1" s="7" t="s">
        <v>41</v>
      </c>
      <c r="F1" s="7" t="s">
        <v>42</v>
      </c>
      <c r="G1" s="7" t="s">
        <v>31</v>
      </c>
      <c r="H1" s="7" t="s">
        <v>43</v>
      </c>
      <c r="I1" s="7" t="s">
        <v>32</v>
      </c>
      <c r="J1" s="7" t="s">
        <v>33</v>
      </c>
    </row>
    <row r="2" spans="1:10" x14ac:dyDescent="0.3">
      <c r="A2" t="s">
        <v>4</v>
      </c>
      <c r="B2" t="s">
        <v>24</v>
      </c>
      <c r="C2">
        <v>449</v>
      </c>
      <c r="D2">
        <v>849</v>
      </c>
      <c r="E2">
        <v>1727</v>
      </c>
      <c r="F2">
        <v>536</v>
      </c>
      <c r="G2">
        <v>0.31036479444122761</v>
      </c>
      <c r="H2">
        <v>1191</v>
      </c>
      <c r="I2">
        <v>0.7128463476070529</v>
      </c>
    </row>
    <row r="3" spans="1:10" x14ac:dyDescent="0.3">
      <c r="A3" t="s">
        <v>4</v>
      </c>
      <c r="B3" t="s">
        <v>25</v>
      </c>
      <c r="C3">
        <v>87</v>
      </c>
      <c r="D3">
        <v>342</v>
      </c>
      <c r="E3">
        <v>1727</v>
      </c>
      <c r="F3">
        <v>536</v>
      </c>
      <c r="G3">
        <v>0.31036479444122761</v>
      </c>
      <c r="H3">
        <v>1191</v>
      </c>
      <c r="J3">
        <v>0.16231343283582089</v>
      </c>
    </row>
    <row r="4" spans="1:10" x14ac:dyDescent="0.3">
      <c r="A4" t="s">
        <v>6</v>
      </c>
      <c r="B4" t="s">
        <v>24</v>
      </c>
      <c r="C4">
        <v>8</v>
      </c>
      <c r="D4">
        <v>11</v>
      </c>
      <c r="E4">
        <v>76</v>
      </c>
      <c r="F4">
        <v>17</v>
      </c>
      <c r="G4">
        <v>0.22368421052631579</v>
      </c>
      <c r="H4">
        <v>59</v>
      </c>
      <c r="I4">
        <v>0.1864406779661017</v>
      </c>
    </row>
    <row r="5" spans="1:10" x14ac:dyDescent="0.3">
      <c r="A5" t="s">
        <v>6</v>
      </c>
      <c r="B5" t="s">
        <v>25</v>
      </c>
      <c r="C5">
        <v>9</v>
      </c>
      <c r="D5">
        <v>48</v>
      </c>
      <c r="E5">
        <v>76</v>
      </c>
      <c r="F5">
        <v>17</v>
      </c>
      <c r="G5">
        <v>0.22368421052631579</v>
      </c>
      <c r="H5">
        <v>59</v>
      </c>
      <c r="J5">
        <v>0.52941176470588236</v>
      </c>
    </row>
    <row r="6" spans="1:10" x14ac:dyDescent="0.3">
      <c r="A6" t="s">
        <v>5</v>
      </c>
      <c r="B6" t="s">
        <v>24</v>
      </c>
      <c r="C6">
        <v>101</v>
      </c>
      <c r="D6">
        <v>127</v>
      </c>
      <c r="E6">
        <v>1197</v>
      </c>
      <c r="F6">
        <v>313</v>
      </c>
      <c r="G6">
        <v>0.26148705096073521</v>
      </c>
      <c r="H6">
        <v>884</v>
      </c>
      <c r="I6">
        <v>0.14366515837104071</v>
      </c>
    </row>
    <row r="7" spans="1:10" x14ac:dyDescent="0.3">
      <c r="A7" t="s">
        <v>5</v>
      </c>
      <c r="B7" t="s">
        <v>25</v>
      </c>
      <c r="C7">
        <v>212</v>
      </c>
      <c r="D7">
        <v>757</v>
      </c>
      <c r="E7">
        <v>1197</v>
      </c>
      <c r="F7">
        <v>313</v>
      </c>
      <c r="G7">
        <v>0.26148705096073521</v>
      </c>
      <c r="H7">
        <v>884</v>
      </c>
      <c r="J7">
        <v>0.67731629392971249</v>
      </c>
    </row>
    <row r="8" spans="1:10" x14ac:dyDescent="0.3">
      <c r="A8" t="s">
        <v>7</v>
      </c>
      <c r="C8">
        <v>866</v>
      </c>
      <c r="D8">
        <v>2134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FDBF-0297-42EC-B743-66ECCB122942}">
  <dimension ref="A1:D121"/>
  <sheetViews>
    <sheetView topLeftCell="A92" workbookViewId="0">
      <selection activeCell="D121" sqref="D121"/>
    </sheetView>
  </sheetViews>
  <sheetFormatPr defaultRowHeight="14.4" x14ac:dyDescent="0.3"/>
  <sheetData>
    <row r="1" spans="1:4" x14ac:dyDescent="0.3">
      <c r="A1" s="12" t="s">
        <v>28</v>
      </c>
      <c r="B1" s="12" t="s">
        <v>47</v>
      </c>
      <c r="C1" s="12" t="s">
        <v>48</v>
      </c>
      <c r="D1" s="12" t="s">
        <v>49</v>
      </c>
    </row>
    <row r="2" spans="1:4" x14ac:dyDescent="0.3">
      <c r="A2" t="s">
        <v>4</v>
      </c>
      <c r="B2">
        <v>1</v>
      </c>
      <c r="C2" t="s">
        <v>50</v>
      </c>
      <c r="D2">
        <v>1191</v>
      </c>
    </row>
    <row r="3" spans="1:4" x14ac:dyDescent="0.3">
      <c r="A3" t="s">
        <v>4</v>
      </c>
      <c r="B3">
        <v>1</v>
      </c>
      <c r="C3" t="s">
        <v>51</v>
      </c>
      <c r="D3">
        <v>536</v>
      </c>
    </row>
    <row r="4" spans="1:4" x14ac:dyDescent="0.3">
      <c r="A4" t="s">
        <v>4</v>
      </c>
      <c r="B4">
        <v>1</v>
      </c>
      <c r="C4" t="s">
        <v>52</v>
      </c>
      <c r="D4">
        <v>0</v>
      </c>
    </row>
    <row r="5" spans="1:4" x14ac:dyDescent="0.3">
      <c r="A5" t="s">
        <v>4</v>
      </c>
      <c r="B5">
        <v>1</v>
      </c>
      <c r="C5" t="s">
        <v>53</v>
      </c>
      <c r="D5">
        <v>0</v>
      </c>
    </row>
    <row r="6" spans="1:4" x14ac:dyDescent="0.3">
      <c r="A6" t="s">
        <v>4</v>
      </c>
      <c r="B6">
        <v>2</v>
      </c>
      <c r="C6" t="s">
        <v>50</v>
      </c>
      <c r="D6">
        <v>1172</v>
      </c>
    </row>
    <row r="7" spans="1:4" x14ac:dyDescent="0.3">
      <c r="A7" t="s">
        <v>4</v>
      </c>
      <c r="B7">
        <v>2</v>
      </c>
      <c r="C7" t="s">
        <v>51</v>
      </c>
      <c r="D7">
        <v>533</v>
      </c>
    </row>
    <row r="8" spans="1:4" x14ac:dyDescent="0.3">
      <c r="A8" t="s">
        <v>4</v>
      </c>
      <c r="B8">
        <v>2</v>
      </c>
      <c r="C8" t="s">
        <v>52</v>
      </c>
      <c r="D8">
        <v>3</v>
      </c>
    </row>
    <row r="9" spans="1:4" x14ac:dyDescent="0.3">
      <c r="A9" t="s">
        <v>4</v>
      </c>
      <c r="B9">
        <v>2</v>
      </c>
      <c r="C9" t="s">
        <v>53</v>
      </c>
      <c r="D9">
        <v>19</v>
      </c>
    </row>
    <row r="10" spans="1:4" x14ac:dyDescent="0.3">
      <c r="A10" t="s">
        <v>4</v>
      </c>
      <c r="B10">
        <v>3</v>
      </c>
      <c r="C10" t="s">
        <v>50</v>
      </c>
      <c r="D10">
        <v>1130</v>
      </c>
    </row>
    <row r="11" spans="1:4" x14ac:dyDescent="0.3">
      <c r="A11" t="s">
        <v>4</v>
      </c>
      <c r="B11">
        <v>3</v>
      </c>
      <c r="C11" t="s">
        <v>51</v>
      </c>
      <c r="D11">
        <v>524</v>
      </c>
    </row>
    <row r="12" spans="1:4" x14ac:dyDescent="0.3">
      <c r="A12" t="s">
        <v>4</v>
      </c>
      <c r="B12">
        <v>3</v>
      </c>
      <c r="C12" t="s">
        <v>52</v>
      </c>
      <c r="D12">
        <v>12</v>
      </c>
    </row>
    <row r="13" spans="1:4" x14ac:dyDescent="0.3">
      <c r="A13" t="s">
        <v>4</v>
      </c>
      <c r="B13">
        <v>3</v>
      </c>
      <c r="C13" t="s">
        <v>53</v>
      </c>
      <c r="D13">
        <v>61</v>
      </c>
    </row>
    <row r="14" spans="1:4" x14ac:dyDescent="0.3">
      <c r="A14" t="s">
        <v>4</v>
      </c>
      <c r="B14">
        <v>4</v>
      </c>
      <c r="C14" t="s">
        <v>50</v>
      </c>
      <c r="D14">
        <v>1027</v>
      </c>
    </row>
    <row r="15" spans="1:4" x14ac:dyDescent="0.3">
      <c r="A15" t="s">
        <v>4</v>
      </c>
      <c r="B15">
        <v>4</v>
      </c>
      <c r="C15" t="s">
        <v>51</v>
      </c>
      <c r="D15">
        <v>499</v>
      </c>
    </row>
    <row r="16" spans="1:4" x14ac:dyDescent="0.3">
      <c r="A16" t="s">
        <v>4</v>
      </c>
      <c r="B16">
        <v>4</v>
      </c>
      <c r="C16" t="s">
        <v>52</v>
      </c>
      <c r="D16">
        <v>37</v>
      </c>
    </row>
    <row r="17" spans="1:4" x14ac:dyDescent="0.3">
      <c r="A17" t="s">
        <v>4</v>
      </c>
      <c r="B17">
        <v>4</v>
      </c>
      <c r="C17" t="s">
        <v>53</v>
      </c>
      <c r="D17">
        <v>164</v>
      </c>
    </row>
    <row r="18" spans="1:4" x14ac:dyDescent="0.3">
      <c r="A18" t="s">
        <v>4</v>
      </c>
      <c r="B18">
        <v>5</v>
      </c>
      <c r="C18" t="s">
        <v>50</v>
      </c>
      <c r="D18">
        <v>849</v>
      </c>
    </row>
    <row r="19" spans="1:4" x14ac:dyDescent="0.3">
      <c r="A19" t="s">
        <v>4</v>
      </c>
      <c r="B19">
        <v>5</v>
      </c>
      <c r="C19" t="s">
        <v>51</v>
      </c>
      <c r="D19">
        <v>449</v>
      </c>
    </row>
    <row r="20" spans="1:4" x14ac:dyDescent="0.3">
      <c r="A20" t="s">
        <v>4</v>
      </c>
      <c r="B20">
        <v>5</v>
      </c>
      <c r="C20" t="s">
        <v>52</v>
      </c>
      <c r="D20">
        <v>87</v>
      </c>
    </row>
    <row r="21" spans="1:4" x14ac:dyDescent="0.3">
      <c r="A21" t="s">
        <v>4</v>
      </c>
      <c r="B21">
        <v>5</v>
      </c>
      <c r="C21" t="s">
        <v>53</v>
      </c>
      <c r="D21">
        <v>342</v>
      </c>
    </row>
    <row r="22" spans="1:4" x14ac:dyDescent="0.3">
      <c r="A22" t="s">
        <v>4</v>
      </c>
      <c r="B22">
        <v>6</v>
      </c>
      <c r="C22" t="s">
        <v>50</v>
      </c>
      <c r="D22">
        <v>597</v>
      </c>
    </row>
    <row r="23" spans="1:4" x14ac:dyDescent="0.3">
      <c r="A23" t="s">
        <v>4</v>
      </c>
      <c r="B23">
        <v>6</v>
      </c>
      <c r="C23" t="s">
        <v>51</v>
      </c>
      <c r="D23">
        <v>388</v>
      </c>
    </row>
    <row r="24" spans="1:4" x14ac:dyDescent="0.3">
      <c r="A24" t="s">
        <v>4</v>
      </c>
      <c r="B24">
        <v>6</v>
      </c>
      <c r="C24" t="s">
        <v>52</v>
      </c>
      <c r="D24">
        <v>148</v>
      </c>
    </row>
    <row r="25" spans="1:4" x14ac:dyDescent="0.3">
      <c r="A25" t="s">
        <v>4</v>
      </c>
      <c r="B25">
        <v>6</v>
      </c>
      <c r="C25" t="s">
        <v>53</v>
      </c>
      <c r="D25">
        <v>594</v>
      </c>
    </row>
    <row r="26" spans="1:4" x14ac:dyDescent="0.3">
      <c r="A26" t="s">
        <v>4</v>
      </c>
      <c r="B26">
        <v>7</v>
      </c>
      <c r="C26" t="s">
        <v>50</v>
      </c>
      <c r="D26">
        <v>337</v>
      </c>
    </row>
    <row r="27" spans="1:4" x14ac:dyDescent="0.3">
      <c r="A27" t="s">
        <v>4</v>
      </c>
      <c r="B27">
        <v>7</v>
      </c>
      <c r="C27" t="s">
        <v>51</v>
      </c>
      <c r="D27">
        <v>298</v>
      </c>
    </row>
    <row r="28" spans="1:4" x14ac:dyDescent="0.3">
      <c r="A28" t="s">
        <v>4</v>
      </c>
      <c r="B28">
        <v>7</v>
      </c>
      <c r="C28" t="s">
        <v>52</v>
      </c>
      <c r="D28">
        <v>238</v>
      </c>
    </row>
    <row r="29" spans="1:4" x14ac:dyDescent="0.3">
      <c r="A29" t="s">
        <v>4</v>
      </c>
      <c r="B29">
        <v>7</v>
      </c>
      <c r="C29" t="s">
        <v>53</v>
      </c>
      <c r="D29">
        <v>854</v>
      </c>
    </row>
    <row r="30" spans="1:4" x14ac:dyDescent="0.3">
      <c r="A30" t="s">
        <v>4</v>
      </c>
      <c r="B30">
        <v>8</v>
      </c>
      <c r="C30" t="s">
        <v>50</v>
      </c>
      <c r="D30">
        <v>146</v>
      </c>
    </row>
    <row r="31" spans="1:4" x14ac:dyDescent="0.3">
      <c r="A31" t="s">
        <v>4</v>
      </c>
      <c r="B31">
        <v>8</v>
      </c>
      <c r="C31" t="s">
        <v>51</v>
      </c>
      <c r="D31">
        <v>227</v>
      </c>
    </row>
    <row r="32" spans="1:4" x14ac:dyDescent="0.3">
      <c r="A32" t="s">
        <v>4</v>
      </c>
      <c r="B32">
        <v>8</v>
      </c>
      <c r="C32" t="s">
        <v>52</v>
      </c>
      <c r="D32">
        <v>309</v>
      </c>
    </row>
    <row r="33" spans="1:4" x14ac:dyDescent="0.3">
      <c r="A33" t="s">
        <v>4</v>
      </c>
      <c r="B33">
        <v>8</v>
      </c>
      <c r="C33" t="s">
        <v>53</v>
      </c>
      <c r="D33">
        <v>1045</v>
      </c>
    </row>
    <row r="34" spans="1:4" x14ac:dyDescent="0.3">
      <c r="A34" t="s">
        <v>4</v>
      </c>
      <c r="B34">
        <v>9</v>
      </c>
      <c r="C34" t="s">
        <v>50</v>
      </c>
      <c r="D34">
        <v>71</v>
      </c>
    </row>
    <row r="35" spans="1:4" x14ac:dyDescent="0.3">
      <c r="A35" t="s">
        <v>4</v>
      </c>
      <c r="B35">
        <v>9</v>
      </c>
      <c r="C35" t="s">
        <v>51</v>
      </c>
      <c r="D35">
        <v>113</v>
      </c>
    </row>
    <row r="36" spans="1:4" x14ac:dyDescent="0.3">
      <c r="A36" t="s">
        <v>4</v>
      </c>
      <c r="B36">
        <v>9</v>
      </c>
      <c r="C36" t="s">
        <v>52</v>
      </c>
      <c r="D36">
        <v>423</v>
      </c>
    </row>
    <row r="37" spans="1:4" x14ac:dyDescent="0.3">
      <c r="A37" t="s">
        <v>4</v>
      </c>
      <c r="B37">
        <v>9</v>
      </c>
      <c r="C37" t="s">
        <v>53</v>
      </c>
      <c r="D37">
        <v>1120</v>
      </c>
    </row>
    <row r="38" spans="1:4" x14ac:dyDescent="0.3">
      <c r="A38" t="s">
        <v>4</v>
      </c>
      <c r="B38">
        <v>10</v>
      </c>
      <c r="C38" t="s">
        <v>50</v>
      </c>
      <c r="D38">
        <v>31</v>
      </c>
    </row>
    <row r="39" spans="1:4" x14ac:dyDescent="0.3">
      <c r="A39" t="s">
        <v>4</v>
      </c>
      <c r="B39">
        <v>10</v>
      </c>
      <c r="C39" t="s">
        <v>51</v>
      </c>
      <c r="D39">
        <v>31</v>
      </c>
    </row>
    <row r="40" spans="1:4" x14ac:dyDescent="0.3">
      <c r="A40" t="s">
        <v>4</v>
      </c>
      <c r="B40">
        <v>10</v>
      </c>
      <c r="C40" t="s">
        <v>52</v>
      </c>
      <c r="D40">
        <v>505</v>
      </c>
    </row>
    <row r="41" spans="1:4" x14ac:dyDescent="0.3">
      <c r="A41" t="s">
        <v>4</v>
      </c>
      <c r="B41">
        <v>10</v>
      </c>
      <c r="C41" t="s">
        <v>53</v>
      </c>
      <c r="D41">
        <v>1160</v>
      </c>
    </row>
    <row r="42" spans="1:4" x14ac:dyDescent="0.3">
      <c r="A42" t="s">
        <v>6</v>
      </c>
      <c r="B42">
        <v>1</v>
      </c>
      <c r="C42" t="s">
        <v>50</v>
      </c>
      <c r="D42">
        <v>59</v>
      </c>
    </row>
    <row r="43" spans="1:4" x14ac:dyDescent="0.3">
      <c r="A43" t="s">
        <v>6</v>
      </c>
      <c r="B43">
        <v>1</v>
      </c>
      <c r="C43" t="s">
        <v>51</v>
      </c>
      <c r="D43">
        <v>17</v>
      </c>
    </row>
    <row r="44" spans="1:4" x14ac:dyDescent="0.3">
      <c r="A44" t="s">
        <v>6</v>
      </c>
      <c r="B44">
        <v>1</v>
      </c>
      <c r="C44" t="s">
        <v>52</v>
      </c>
      <c r="D44">
        <v>0</v>
      </c>
    </row>
    <row r="45" spans="1:4" x14ac:dyDescent="0.3">
      <c r="A45" t="s">
        <v>6</v>
      </c>
      <c r="B45">
        <v>1</v>
      </c>
      <c r="C45" t="s">
        <v>53</v>
      </c>
      <c r="D45">
        <v>0</v>
      </c>
    </row>
    <row r="46" spans="1:4" x14ac:dyDescent="0.3">
      <c r="A46" t="s">
        <v>6</v>
      </c>
      <c r="B46">
        <v>2</v>
      </c>
      <c r="C46" t="s">
        <v>50</v>
      </c>
      <c r="D46">
        <v>55</v>
      </c>
    </row>
    <row r="47" spans="1:4" x14ac:dyDescent="0.3">
      <c r="A47" t="s">
        <v>6</v>
      </c>
      <c r="B47">
        <v>2</v>
      </c>
      <c r="C47" t="s">
        <v>51</v>
      </c>
      <c r="D47">
        <v>17</v>
      </c>
    </row>
    <row r="48" spans="1:4" x14ac:dyDescent="0.3">
      <c r="A48" t="s">
        <v>6</v>
      </c>
      <c r="B48">
        <v>2</v>
      </c>
      <c r="C48" t="s">
        <v>52</v>
      </c>
      <c r="D48">
        <v>0</v>
      </c>
    </row>
    <row r="49" spans="1:4" x14ac:dyDescent="0.3">
      <c r="A49" t="s">
        <v>6</v>
      </c>
      <c r="B49">
        <v>2</v>
      </c>
      <c r="C49" t="s">
        <v>53</v>
      </c>
      <c r="D49">
        <v>4</v>
      </c>
    </row>
    <row r="50" spans="1:4" x14ac:dyDescent="0.3">
      <c r="A50" t="s">
        <v>6</v>
      </c>
      <c r="B50">
        <v>3</v>
      </c>
      <c r="C50" t="s">
        <v>50</v>
      </c>
      <c r="D50">
        <v>50</v>
      </c>
    </row>
    <row r="51" spans="1:4" x14ac:dyDescent="0.3">
      <c r="A51" t="s">
        <v>6</v>
      </c>
      <c r="B51">
        <v>3</v>
      </c>
      <c r="C51" t="s">
        <v>51</v>
      </c>
      <c r="D51">
        <v>16</v>
      </c>
    </row>
    <row r="52" spans="1:4" x14ac:dyDescent="0.3">
      <c r="A52" t="s">
        <v>6</v>
      </c>
      <c r="B52">
        <v>3</v>
      </c>
      <c r="C52" t="s">
        <v>52</v>
      </c>
      <c r="D52">
        <v>1</v>
      </c>
    </row>
    <row r="53" spans="1:4" x14ac:dyDescent="0.3">
      <c r="A53" t="s">
        <v>6</v>
      </c>
      <c r="B53">
        <v>3</v>
      </c>
      <c r="C53" t="s">
        <v>53</v>
      </c>
      <c r="D53">
        <v>9</v>
      </c>
    </row>
    <row r="54" spans="1:4" x14ac:dyDescent="0.3">
      <c r="A54" t="s">
        <v>6</v>
      </c>
      <c r="B54">
        <v>4</v>
      </c>
      <c r="C54" t="s">
        <v>50</v>
      </c>
      <c r="D54">
        <v>36</v>
      </c>
    </row>
    <row r="55" spans="1:4" x14ac:dyDescent="0.3">
      <c r="A55" t="s">
        <v>6</v>
      </c>
      <c r="B55">
        <v>4</v>
      </c>
      <c r="C55" t="s">
        <v>51</v>
      </c>
      <c r="D55">
        <v>14</v>
      </c>
    </row>
    <row r="56" spans="1:4" x14ac:dyDescent="0.3">
      <c r="A56" t="s">
        <v>6</v>
      </c>
      <c r="B56">
        <v>4</v>
      </c>
      <c r="C56" t="s">
        <v>52</v>
      </c>
      <c r="D56">
        <v>3</v>
      </c>
    </row>
    <row r="57" spans="1:4" x14ac:dyDescent="0.3">
      <c r="A57" t="s">
        <v>6</v>
      </c>
      <c r="B57">
        <v>4</v>
      </c>
      <c r="C57" t="s">
        <v>53</v>
      </c>
      <c r="D57">
        <v>23</v>
      </c>
    </row>
    <row r="58" spans="1:4" x14ac:dyDescent="0.3">
      <c r="A58" t="s">
        <v>6</v>
      </c>
      <c r="B58">
        <v>5</v>
      </c>
      <c r="C58" t="s">
        <v>50</v>
      </c>
      <c r="D58">
        <v>24</v>
      </c>
    </row>
    <row r="59" spans="1:4" x14ac:dyDescent="0.3">
      <c r="A59" t="s">
        <v>6</v>
      </c>
      <c r="B59">
        <v>5</v>
      </c>
      <c r="C59" t="s">
        <v>51</v>
      </c>
      <c r="D59">
        <v>13</v>
      </c>
    </row>
    <row r="60" spans="1:4" x14ac:dyDescent="0.3">
      <c r="A60" t="s">
        <v>6</v>
      </c>
      <c r="B60">
        <v>5</v>
      </c>
      <c r="C60" t="s">
        <v>52</v>
      </c>
      <c r="D60">
        <v>4</v>
      </c>
    </row>
    <row r="61" spans="1:4" x14ac:dyDescent="0.3">
      <c r="A61" t="s">
        <v>6</v>
      </c>
      <c r="B61">
        <v>5</v>
      </c>
      <c r="C61" t="s">
        <v>53</v>
      </c>
      <c r="D61">
        <v>35</v>
      </c>
    </row>
    <row r="62" spans="1:4" x14ac:dyDescent="0.3">
      <c r="A62" t="s">
        <v>6</v>
      </c>
      <c r="B62">
        <v>6</v>
      </c>
      <c r="C62" t="s">
        <v>50</v>
      </c>
      <c r="D62">
        <v>16</v>
      </c>
    </row>
    <row r="63" spans="1:4" x14ac:dyDescent="0.3">
      <c r="A63" t="s">
        <v>6</v>
      </c>
      <c r="B63">
        <v>6</v>
      </c>
      <c r="C63" t="s">
        <v>51</v>
      </c>
      <c r="D63">
        <v>9</v>
      </c>
    </row>
    <row r="64" spans="1:4" x14ac:dyDescent="0.3">
      <c r="A64" t="s">
        <v>6</v>
      </c>
      <c r="B64">
        <v>6</v>
      </c>
      <c r="C64" t="s">
        <v>52</v>
      </c>
      <c r="D64">
        <v>8</v>
      </c>
    </row>
    <row r="65" spans="1:4" x14ac:dyDescent="0.3">
      <c r="A65" t="s">
        <v>6</v>
      </c>
      <c r="B65">
        <v>6</v>
      </c>
      <c r="C65" t="s">
        <v>53</v>
      </c>
      <c r="D65">
        <v>43</v>
      </c>
    </row>
    <row r="66" spans="1:4" x14ac:dyDescent="0.3">
      <c r="A66" t="s">
        <v>6</v>
      </c>
      <c r="B66">
        <v>7</v>
      </c>
      <c r="C66" t="s">
        <v>50</v>
      </c>
      <c r="D66">
        <v>11</v>
      </c>
    </row>
    <row r="67" spans="1:4" x14ac:dyDescent="0.3">
      <c r="A67" t="s">
        <v>6</v>
      </c>
      <c r="B67">
        <v>7</v>
      </c>
      <c r="C67" t="s">
        <v>51</v>
      </c>
      <c r="D67">
        <v>8</v>
      </c>
    </row>
    <row r="68" spans="1:4" x14ac:dyDescent="0.3">
      <c r="A68" t="s">
        <v>6</v>
      </c>
      <c r="B68">
        <v>7</v>
      </c>
      <c r="C68" t="s">
        <v>52</v>
      </c>
      <c r="D68">
        <v>9</v>
      </c>
    </row>
    <row r="69" spans="1:4" x14ac:dyDescent="0.3">
      <c r="A69" t="s">
        <v>6</v>
      </c>
      <c r="B69">
        <v>7</v>
      </c>
      <c r="C69" t="s">
        <v>53</v>
      </c>
      <c r="D69">
        <v>48</v>
      </c>
    </row>
    <row r="70" spans="1:4" x14ac:dyDescent="0.3">
      <c r="A70" t="s">
        <v>6</v>
      </c>
      <c r="B70">
        <v>8</v>
      </c>
      <c r="C70" t="s">
        <v>50</v>
      </c>
      <c r="D70">
        <v>2</v>
      </c>
    </row>
    <row r="71" spans="1:4" x14ac:dyDescent="0.3">
      <c r="A71" t="s">
        <v>6</v>
      </c>
      <c r="B71">
        <v>8</v>
      </c>
      <c r="C71" t="s">
        <v>51</v>
      </c>
      <c r="D71">
        <v>6</v>
      </c>
    </row>
    <row r="72" spans="1:4" x14ac:dyDescent="0.3">
      <c r="A72" t="s">
        <v>6</v>
      </c>
      <c r="B72">
        <v>8</v>
      </c>
      <c r="C72" t="s">
        <v>52</v>
      </c>
      <c r="D72">
        <v>11</v>
      </c>
    </row>
    <row r="73" spans="1:4" x14ac:dyDescent="0.3">
      <c r="A73" t="s">
        <v>6</v>
      </c>
      <c r="B73">
        <v>8</v>
      </c>
      <c r="C73" t="s">
        <v>53</v>
      </c>
      <c r="D73">
        <v>57</v>
      </c>
    </row>
    <row r="74" spans="1:4" x14ac:dyDescent="0.3">
      <c r="A74" t="s">
        <v>6</v>
      </c>
      <c r="B74">
        <v>9</v>
      </c>
      <c r="C74" t="s">
        <v>50</v>
      </c>
      <c r="D74">
        <v>0</v>
      </c>
    </row>
    <row r="75" spans="1:4" x14ac:dyDescent="0.3">
      <c r="A75" t="s">
        <v>6</v>
      </c>
      <c r="B75">
        <v>9</v>
      </c>
      <c r="C75" t="s">
        <v>51</v>
      </c>
      <c r="D75">
        <v>1</v>
      </c>
    </row>
    <row r="76" spans="1:4" x14ac:dyDescent="0.3">
      <c r="A76" t="s">
        <v>6</v>
      </c>
      <c r="B76">
        <v>9</v>
      </c>
      <c r="C76" t="s">
        <v>52</v>
      </c>
      <c r="D76">
        <v>16</v>
      </c>
    </row>
    <row r="77" spans="1:4" x14ac:dyDescent="0.3">
      <c r="A77" t="s">
        <v>6</v>
      </c>
      <c r="B77">
        <v>9</v>
      </c>
      <c r="C77" t="s">
        <v>53</v>
      </c>
      <c r="D77">
        <v>59</v>
      </c>
    </row>
    <row r="78" spans="1:4" x14ac:dyDescent="0.3">
      <c r="A78" t="s">
        <v>6</v>
      </c>
      <c r="B78">
        <v>10</v>
      </c>
      <c r="C78" t="s">
        <v>50</v>
      </c>
      <c r="D78">
        <v>0</v>
      </c>
    </row>
    <row r="79" spans="1:4" x14ac:dyDescent="0.3">
      <c r="A79" t="s">
        <v>6</v>
      </c>
      <c r="B79">
        <v>10</v>
      </c>
      <c r="C79" t="s">
        <v>51</v>
      </c>
      <c r="D79">
        <v>0</v>
      </c>
    </row>
    <row r="80" spans="1:4" x14ac:dyDescent="0.3">
      <c r="A80" t="s">
        <v>6</v>
      </c>
      <c r="B80">
        <v>10</v>
      </c>
      <c r="C80" t="s">
        <v>52</v>
      </c>
      <c r="D80">
        <v>17</v>
      </c>
    </row>
    <row r="81" spans="1:4" x14ac:dyDescent="0.3">
      <c r="A81" t="s">
        <v>6</v>
      </c>
      <c r="B81">
        <v>10</v>
      </c>
      <c r="C81" t="s">
        <v>53</v>
      </c>
      <c r="D81">
        <v>59</v>
      </c>
    </row>
    <row r="82" spans="1:4" x14ac:dyDescent="0.3">
      <c r="A82" t="s">
        <v>5</v>
      </c>
      <c r="B82">
        <v>1</v>
      </c>
      <c r="C82" t="s">
        <v>50</v>
      </c>
      <c r="D82">
        <v>884</v>
      </c>
    </row>
    <row r="83" spans="1:4" x14ac:dyDescent="0.3">
      <c r="A83" t="s">
        <v>5</v>
      </c>
      <c r="B83">
        <v>1</v>
      </c>
      <c r="C83" t="s">
        <v>51</v>
      </c>
      <c r="D83">
        <v>313</v>
      </c>
    </row>
    <row r="84" spans="1:4" x14ac:dyDescent="0.3">
      <c r="A84" t="s">
        <v>5</v>
      </c>
      <c r="B84">
        <v>1</v>
      </c>
      <c r="C84" t="s">
        <v>52</v>
      </c>
      <c r="D84">
        <v>0</v>
      </c>
    </row>
    <row r="85" spans="1:4" x14ac:dyDescent="0.3">
      <c r="A85" t="s">
        <v>5</v>
      </c>
      <c r="B85">
        <v>1</v>
      </c>
      <c r="C85" t="s">
        <v>53</v>
      </c>
      <c r="D85">
        <v>0</v>
      </c>
    </row>
    <row r="86" spans="1:4" x14ac:dyDescent="0.3">
      <c r="A86" t="s">
        <v>5</v>
      </c>
      <c r="B86">
        <v>2</v>
      </c>
      <c r="C86" t="s">
        <v>50</v>
      </c>
      <c r="D86">
        <v>821</v>
      </c>
    </row>
    <row r="87" spans="1:4" x14ac:dyDescent="0.3">
      <c r="A87" t="s">
        <v>5</v>
      </c>
      <c r="B87">
        <v>2</v>
      </c>
      <c r="C87" t="s">
        <v>51</v>
      </c>
      <c r="D87">
        <v>305</v>
      </c>
    </row>
    <row r="88" spans="1:4" x14ac:dyDescent="0.3">
      <c r="A88" t="s">
        <v>5</v>
      </c>
      <c r="B88">
        <v>2</v>
      </c>
      <c r="C88" t="s">
        <v>52</v>
      </c>
      <c r="D88">
        <v>8</v>
      </c>
    </row>
    <row r="89" spans="1:4" x14ac:dyDescent="0.3">
      <c r="A89" t="s">
        <v>5</v>
      </c>
      <c r="B89">
        <v>2</v>
      </c>
      <c r="C89" t="s">
        <v>53</v>
      </c>
      <c r="D89">
        <v>63</v>
      </c>
    </row>
    <row r="90" spans="1:4" x14ac:dyDescent="0.3">
      <c r="A90" t="s">
        <v>5</v>
      </c>
      <c r="B90">
        <v>3</v>
      </c>
      <c r="C90" t="s">
        <v>50</v>
      </c>
      <c r="D90">
        <v>757</v>
      </c>
    </row>
    <row r="91" spans="1:4" x14ac:dyDescent="0.3">
      <c r="A91" t="s">
        <v>5</v>
      </c>
      <c r="B91">
        <v>3</v>
      </c>
      <c r="C91" t="s">
        <v>51</v>
      </c>
      <c r="D91">
        <v>292</v>
      </c>
    </row>
    <row r="92" spans="1:4" x14ac:dyDescent="0.3">
      <c r="A92" t="s">
        <v>5</v>
      </c>
      <c r="B92">
        <v>3</v>
      </c>
      <c r="C92" t="s">
        <v>52</v>
      </c>
      <c r="D92">
        <v>21</v>
      </c>
    </row>
    <row r="93" spans="1:4" x14ac:dyDescent="0.3">
      <c r="A93" t="s">
        <v>5</v>
      </c>
      <c r="B93">
        <v>3</v>
      </c>
      <c r="C93" t="s">
        <v>53</v>
      </c>
      <c r="D93">
        <v>127</v>
      </c>
    </row>
    <row r="94" spans="1:4" x14ac:dyDescent="0.3">
      <c r="A94" t="s">
        <v>5</v>
      </c>
      <c r="B94">
        <v>4</v>
      </c>
      <c r="C94" t="s">
        <v>50</v>
      </c>
      <c r="D94">
        <v>623</v>
      </c>
    </row>
    <row r="95" spans="1:4" x14ac:dyDescent="0.3">
      <c r="A95" t="s">
        <v>5</v>
      </c>
      <c r="B95">
        <v>4</v>
      </c>
      <c r="C95" t="s">
        <v>51</v>
      </c>
      <c r="D95">
        <v>264</v>
      </c>
    </row>
    <row r="96" spans="1:4" x14ac:dyDescent="0.3">
      <c r="A96" t="s">
        <v>5</v>
      </c>
      <c r="B96">
        <v>4</v>
      </c>
      <c r="C96" t="s">
        <v>52</v>
      </c>
      <c r="D96">
        <v>49</v>
      </c>
    </row>
    <row r="97" spans="1:4" x14ac:dyDescent="0.3">
      <c r="A97" t="s">
        <v>5</v>
      </c>
      <c r="B97">
        <v>4</v>
      </c>
      <c r="C97" t="s">
        <v>53</v>
      </c>
      <c r="D97">
        <v>261</v>
      </c>
    </row>
    <row r="98" spans="1:4" x14ac:dyDescent="0.3">
      <c r="A98" t="s">
        <v>5</v>
      </c>
      <c r="B98">
        <v>5</v>
      </c>
      <c r="C98" t="s">
        <v>50</v>
      </c>
      <c r="D98">
        <v>462</v>
      </c>
    </row>
    <row r="99" spans="1:4" x14ac:dyDescent="0.3">
      <c r="A99" t="s">
        <v>5</v>
      </c>
      <c r="B99">
        <v>5</v>
      </c>
      <c r="C99" t="s">
        <v>51</v>
      </c>
      <c r="D99">
        <v>222</v>
      </c>
    </row>
    <row r="100" spans="1:4" x14ac:dyDescent="0.3">
      <c r="A100" t="s">
        <v>5</v>
      </c>
      <c r="B100">
        <v>5</v>
      </c>
      <c r="C100" t="s">
        <v>52</v>
      </c>
      <c r="D100">
        <v>91</v>
      </c>
    </row>
    <row r="101" spans="1:4" x14ac:dyDescent="0.3">
      <c r="A101" t="s">
        <v>5</v>
      </c>
      <c r="B101">
        <v>5</v>
      </c>
      <c r="C101" t="s">
        <v>53</v>
      </c>
      <c r="D101">
        <v>422</v>
      </c>
    </row>
    <row r="102" spans="1:4" x14ac:dyDescent="0.3">
      <c r="A102" t="s">
        <v>5</v>
      </c>
      <c r="B102">
        <v>6</v>
      </c>
      <c r="C102" t="s">
        <v>50</v>
      </c>
      <c r="D102">
        <v>278</v>
      </c>
    </row>
    <row r="103" spans="1:4" x14ac:dyDescent="0.3">
      <c r="A103" t="s">
        <v>5</v>
      </c>
      <c r="B103">
        <v>6</v>
      </c>
      <c r="C103" t="s">
        <v>51</v>
      </c>
      <c r="D103">
        <v>167</v>
      </c>
    </row>
    <row r="104" spans="1:4" x14ac:dyDescent="0.3">
      <c r="A104" t="s">
        <v>5</v>
      </c>
      <c r="B104">
        <v>6</v>
      </c>
      <c r="C104" t="s">
        <v>52</v>
      </c>
      <c r="D104">
        <v>146</v>
      </c>
    </row>
    <row r="105" spans="1:4" x14ac:dyDescent="0.3">
      <c r="A105" t="s">
        <v>5</v>
      </c>
      <c r="B105">
        <v>6</v>
      </c>
      <c r="C105" t="s">
        <v>53</v>
      </c>
      <c r="D105">
        <v>606</v>
      </c>
    </row>
    <row r="106" spans="1:4" x14ac:dyDescent="0.3">
      <c r="A106" t="s">
        <v>5</v>
      </c>
      <c r="B106">
        <v>7</v>
      </c>
      <c r="C106" t="s">
        <v>50</v>
      </c>
      <c r="D106">
        <v>127</v>
      </c>
    </row>
    <row r="107" spans="1:4" x14ac:dyDescent="0.3">
      <c r="A107" t="s">
        <v>5</v>
      </c>
      <c r="B107">
        <v>7</v>
      </c>
      <c r="C107" t="s">
        <v>51</v>
      </c>
      <c r="D107">
        <v>101</v>
      </c>
    </row>
    <row r="108" spans="1:4" x14ac:dyDescent="0.3">
      <c r="A108" t="s">
        <v>5</v>
      </c>
      <c r="B108">
        <v>7</v>
      </c>
      <c r="C108" t="s">
        <v>52</v>
      </c>
      <c r="D108">
        <v>212</v>
      </c>
    </row>
    <row r="109" spans="1:4" x14ac:dyDescent="0.3">
      <c r="A109" t="s">
        <v>5</v>
      </c>
      <c r="B109">
        <v>7</v>
      </c>
      <c r="C109" t="s">
        <v>53</v>
      </c>
      <c r="D109">
        <v>757</v>
      </c>
    </row>
    <row r="110" spans="1:4" x14ac:dyDescent="0.3">
      <c r="A110" t="s">
        <v>5</v>
      </c>
      <c r="B110">
        <v>8</v>
      </c>
      <c r="C110" t="s">
        <v>50</v>
      </c>
      <c r="D110">
        <v>45</v>
      </c>
    </row>
    <row r="111" spans="1:4" x14ac:dyDescent="0.3">
      <c r="A111" t="s">
        <v>5</v>
      </c>
      <c r="B111">
        <v>8</v>
      </c>
      <c r="C111" t="s">
        <v>51</v>
      </c>
      <c r="D111">
        <v>68</v>
      </c>
    </row>
    <row r="112" spans="1:4" x14ac:dyDescent="0.3">
      <c r="A112" t="s">
        <v>5</v>
      </c>
      <c r="B112">
        <v>8</v>
      </c>
      <c r="C112" t="s">
        <v>52</v>
      </c>
      <c r="D112">
        <v>245</v>
      </c>
    </row>
    <row r="113" spans="1:4" x14ac:dyDescent="0.3">
      <c r="A113" t="s">
        <v>5</v>
      </c>
      <c r="B113">
        <v>8</v>
      </c>
      <c r="C113" t="s">
        <v>53</v>
      </c>
      <c r="D113">
        <v>839</v>
      </c>
    </row>
    <row r="114" spans="1:4" x14ac:dyDescent="0.3">
      <c r="A114" t="s">
        <v>5</v>
      </c>
      <c r="B114">
        <v>9</v>
      </c>
      <c r="C114" t="s">
        <v>50</v>
      </c>
      <c r="D114">
        <v>14</v>
      </c>
    </row>
    <row r="115" spans="1:4" x14ac:dyDescent="0.3">
      <c r="A115" t="s">
        <v>5</v>
      </c>
      <c r="B115">
        <v>9</v>
      </c>
      <c r="C115" t="s">
        <v>51</v>
      </c>
      <c r="D115">
        <v>17</v>
      </c>
    </row>
    <row r="116" spans="1:4" x14ac:dyDescent="0.3">
      <c r="A116" t="s">
        <v>5</v>
      </c>
      <c r="B116">
        <v>9</v>
      </c>
      <c r="C116" t="s">
        <v>52</v>
      </c>
      <c r="D116">
        <v>296</v>
      </c>
    </row>
    <row r="117" spans="1:4" x14ac:dyDescent="0.3">
      <c r="A117" t="s">
        <v>5</v>
      </c>
      <c r="B117">
        <v>9</v>
      </c>
      <c r="C117" t="s">
        <v>53</v>
      </c>
      <c r="D117">
        <v>870</v>
      </c>
    </row>
    <row r="118" spans="1:4" x14ac:dyDescent="0.3">
      <c r="A118" t="s">
        <v>5</v>
      </c>
      <c r="B118">
        <v>10</v>
      </c>
      <c r="C118" t="s">
        <v>50</v>
      </c>
      <c r="D118">
        <v>7</v>
      </c>
    </row>
    <row r="119" spans="1:4" x14ac:dyDescent="0.3">
      <c r="A119" t="s">
        <v>5</v>
      </c>
      <c r="B119">
        <v>10</v>
      </c>
      <c r="C119" t="s">
        <v>51</v>
      </c>
      <c r="D119">
        <v>4</v>
      </c>
    </row>
    <row r="120" spans="1:4" x14ac:dyDescent="0.3">
      <c r="A120" t="s">
        <v>5</v>
      </c>
      <c r="B120">
        <v>10</v>
      </c>
      <c r="C120" t="s">
        <v>52</v>
      </c>
      <c r="D120">
        <v>309</v>
      </c>
    </row>
    <row r="121" spans="1:4" x14ac:dyDescent="0.3">
      <c r="A121" t="s">
        <v>5</v>
      </c>
      <c r="B121">
        <v>10</v>
      </c>
      <c r="C121" t="s">
        <v>53</v>
      </c>
      <c r="D121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Data_Sum</vt:lpstr>
      <vt:lpstr>Figure_Demo</vt:lpstr>
      <vt:lpstr>Demo_Race</vt:lpstr>
      <vt:lpstr>Demo_Gender</vt:lpstr>
      <vt:lpstr>Demo_Education Level</vt:lpstr>
      <vt:lpstr>Figure_Risk</vt:lpstr>
      <vt:lpstr>Risk_Race</vt:lpstr>
      <vt:lpstr>Risk_Gender</vt:lpstr>
      <vt:lpstr>Figure_Bail_Risk</vt:lpstr>
      <vt:lpstr>Bail_Risk_Race</vt:lpstr>
      <vt:lpstr>Bail_Risk_Gender</vt:lpstr>
      <vt:lpstr>Bail_Risk_alt_Race</vt:lpstr>
      <vt:lpstr>Bail_Risk_alt_Gender</vt:lpstr>
      <vt:lpstr>Reoffense_Risk_alt_Race</vt:lpstr>
      <vt:lpstr>Reoffense_Risk_alt_Gender</vt:lpstr>
      <vt:lpstr>Figure_Fairness</vt:lpstr>
      <vt:lpstr>Fairness_Re-offense</vt:lpstr>
      <vt:lpstr>Fairness</vt:lpstr>
      <vt:lpstr>Fairness_Risk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Youyou Huang</cp:lastModifiedBy>
  <dcterms:created xsi:type="dcterms:W3CDTF">2024-11-07T00:28:02Z</dcterms:created>
  <dcterms:modified xsi:type="dcterms:W3CDTF">2024-11-11T18:35:15Z</dcterms:modified>
</cp:coreProperties>
</file>