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Студент\Downloads\Итоговые Сто\"/>
    </mc:Choice>
  </mc:AlternateContent>
  <bookViews>
    <workbookView xWindow="0" yWindow="0" windowWidth="15480" windowHeight="8190" activeTab="5"/>
  </bookViews>
  <sheets>
    <sheet name="Задание1" sheetId="1" r:id="rId1"/>
    <sheet name="Задание 2" sheetId="7" r:id="rId2"/>
    <sheet name="Задание3" sheetId="3" r:id="rId3"/>
    <sheet name="Задание4" sheetId="4" r:id="rId4"/>
    <sheet name="Задание5" sheetId="5" r:id="rId5"/>
    <sheet name="Задание6" sheetId="6" r:id="rId6"/>
  </sheets>
  <definedNames>
    <definedName name="Excel_BuiltIn__FilterDatabase_1">Задание1!$A$1:$E$78</definedName>
    <definedName name="Excel_BuiltIn_Extract_1">Задание1!$G$1:$H$1</definedName>
    <definedName name="Критерий">Задание4!$E$2</definedName>
  </definedNames>
  <calcPr calcId="162913"/>
</workbook>
</file>

<file path=xl/calcChain.xml><?xml version="1.0" encoding="utf-8"?>
<calcChain xmlns="http://schemas.openxmlformats.org/spreadsheetml/2006/main">
  <c r="G2" i="6" l="1"/>
  <c r="D9" i="3"/>
  <c r="E8" i="3"/>
  <c r="E6" i="3"/>
  <c r="E7" i="3"/>
  <c r="E9" i="3"/>
  <c r="E10" i="3"/>
  <c r="E11" i="3"/>
  <c r="E12" i="3"/>
  <c r="D6" i="3"/>
  <c r="D7" i="3"/>
  <c r="D8" i="3"/>
  <c r="D10" i="3"/>
  <c r="D11" i="3"/>
  <c r="D12" i="3"/>
  <c r="D5" i="3"/>
  <c r="E5" i="3"/>
  <c r="C6" i="3"/>
  <c r="C7" i="3"/>
  <c r="C8" i="3"/>
  <c r="C9" i="3"/>
  <c r="C10" i="3"/>
  <c r="C11" i="3"/>
  <c r="C12" i="3"/>
  <c r="C5" i="3"/>
  <c r="M9" i="7" l="1"/>
  <c r="L7" i="7"/>
  <c r="M7" i="7"/>
  <c r="N7" i="7"/>
  <c r="O7" i="7"/>
  <c r="L8" i="7"/>
  <c r="M8" i="7"/>
  <c r="N8" i="7"/>
  <c r="O8" i="7"/>
  <c r="L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7" i="7"/>
  <c r="G5" i="6" l="1"/>
  <c r="F7" i="5"/>
  <c r="F6" i="5"/>
  <c r="F5" i="5"/>
  <c r="F3" i="5"/>
  <c r="F2" i="5"/>
  <c r="B88" i="4"/>
  <c r="F9" i="4"/>
  <c r="F4" i="4"/>
  <c r="F5" i="4"/>
  <c r="F6" i="4"/>
  <c r="F7" i="4"/>
  <c r="F8" i="4"/>
  <c r="F3" i="4"/>
  <c r="E17" i="1"/>
  <c r="E15" i="1"/>
  <c r="E12" i="1"/>
  <c r="E13" i="1"/>
  <c r="E14" i="1"/>
  <c r="E11" i="1"/>
</calcChain>
</file>

<file path=xl/sharedStrings.xml><?xml version="1.0" encoding="utf-8"?>
<sst xmlns="http://schemas.openxmlformats.org/spreadsheetml/2006/main" count="355" uniqueCount="126">
  <si>
    <t>Счет</t>
  </si>
  <si>
    <t>от</t>
  </si>
  <si>
    <t>Компания</t>
  </si>
  <si>
    <t>InfoBus Data Corporation</t>
  </si>
  <si>
    <t>Название счета</t>
  </si>
  <si>
    <t>CW8761</t>
  </si>
  <si>
    <t>Адрес</t>
  </si>
  <si>
    <t>Prince Charles Rd.</t>
  </si>
  <si>
    <t>Город</t>
  </si>
  <si>
    <t>Ottawa</t>
  </si>
  <si>
    <t>Индекс</t>
  </si>
  <si>
    <t>Телефон</t>
  </si>
  <si>
    <t>Выполненная работа</t>
  </si>
  <si>
    <t>Вид услуги</t>
  </si>
  <si>
    <t>Описание</t>
  </si>
  <si>
    <t>Кол. часов</t>
  </si>
  <si>
    <t>Тариф</t>
  </si>
  <si>
    <t>Начислено, $</t>
  </si>
  <si>
    <t>Разработка сайта</t>
  </si>
  <si>
    <t>Разработка Web-сайта</t>
  </si>
  <si>
    <t>Размещение рекламы</t>
  </si>
  <si>
    <t>Реклама  в газете</t>
  </si>
  <si>
    <t>Реклама на радио/ТВ</t>
  </si>
  <si>
    <t>Разработка рекламы</t>
  </si>
  <si>
    <t>Создание рекламы на Web-сайте</t>
  </si>
  <si>
    <t>Итого:</t>
  </si>
  <si>
    <t>НДС:</t>
  </si>
  <si>
    <t>НДС</t>
  </si>
  <si>
    <t>К оплате:</t>
  </si>
  <si>
    <t>Начисление коэффициентов</t>
  </si>
  <si>
    <t>Коэффициент месяца</t>
  </si>
  <si>
    <t>ФИО сотрудника</t>
  </si>
  <si>
    <t>Базовая сумма</t>
  </si>
  <si>
    <t>Сумма с коэффициентом</t>
  </si>
  <si>
    <t>Октябрь</t>
  </si>
  <si>
    <t>Ноябрь</t>
  </si>
  <si>
    <t>Декабрь</t>
  </si>
  <si>
    <t>Петров И. П.</t>
  </si>
  <si>
    <t>Кононов И. л.</t>
  </si>
  <si>
    <t>Коркунова М. Н.</t>
  </si>
  <si>
    <t>Тюрин В. А.</t>
  </si>
  <si>
    <t>Коробков А. Р.</t>
  </si>
  <si>
    <t>Коробкова И. О.</t>
  </si>
  <si>
    <t>Зинина Е. П.</t>
  </si>
  <si>
    <t>Сушков И. А.</t>
  </si>
  <si>
    <t>Заполните формулами с использованием абсолютных ссылок:</t>
  </si>
  <si>
    <t>Отчет проектного отдела за декабрь</t>
  </si>
  <si>
    <t>Вид проекта</t>
  </si>
  <si>
    <t>Кол-во проектов</t>
  </si>
  <si>
    <t>Реклама  в журнале</t>
  </si>
  <si>
    <t>Рекламные материалы</t>
  </si>
  <si>
    <t>Общее количество:</t>
  </si>
  <si>
    <t>Кол-во за декабрь:</t>
  </si>
  <si>
    <t>Операция в строке состояния</t>
  </si>
  <si>
    <t>Среднее значение</t>
  </si>
  <si>
    <t>Максимум</t>
  </si>
  <si>
    <t>Минимум</t>
  </si>
  <si>
    <t>Сумма</t>
  </si>
  <si>
    <r>
      <t xml:space="preserve">Заполните формулами ячейки E11:E14. Формула для подсчета: </t>
    </r>
    <r>
      <rPr>
        <b/>
        <sz val="11"/>
        <rFont val="Lucida Bright"/>
        <family val="1"/>
        <charset val="204"/>
      </rPr>
      <t>= Кол.часов*Тариф</t>
    </r>
  </si>
  <si>
    <r>
      <t xml:space="preserve">В ячейку E17 введите формулу для подсчета суммы с НДС. Формула для вычисления: </t>
    </r>
    <r>
      <rPr>
        <b/>
        <sz val="11"/>
        <rFont val="Lucida Bright"/>
        <family val="1"/>
        <charset val="204"/>
      </rPr>
      <t>= Итого+Итого*НДС</t>
    </r>
  </si>
  <si>
    <r>
      <t xml:space="preserve">В диапазон </t>
    </r>
    <r>
      <rPr>
        <sz val="12"/>
        <rFont val="Lucida Bright"/>
        <family val="1"/>
        <charset val="204"/>
      </rPr>
      <t>C5:C12</t>
    </r>
    <r>
      <rPr>
        <sz val="12"/>
        <rFont val="Arial"/>
        <family val="2"/>
        <charset val="204"/>
      </rPr>
      <t xml:space="preserve"> введите формулу для вычисления </t>
    </r>
    <r>
      <rPr>
        <i/>
        <sz val="12"/>
        <rFont val="Lucida Bright"/>
        <family val="1"/>
        <charset val="204"/>
      </rPr>
      <t>Базовой суммы с коэффициентом за Октябрь.</t>
    </r>
    <r>
      <rPr>
        <sz val="12"/>
        <rFont val="Arial"/>
        <family val="2"/>
        <charset val="204"/>
      </rPr>
      <t/>
    </r>
  </si>
  <si>
    <t xml:space="preserve">Формула для вычисления : =Базовая сумма*Коэффициент за октябрь. </t>
  </si>
  <si>
    <t>В формуле используйте абсолютную ссылку на ячейку с коэффициентом.</t>
  </si>
  <si>
    <r>
      <t xml:space="preserve">Аналогично заполните диапазоны  </t>
    </r>
    <r>
      <rPr>
        <sz val="12"/>
        <rFont val="Lucida Bright"/>
        <family val="1"/>
        <charset val="204"/>
      </rPr>
      <t xml:space="preserve">D5:D12 </t>
    </r>
    <r>
      <rPr>
        <sz val="12"/>
        <rFont val="Arial"/>
        <family val="2"/>
        <charset val="204"/>
      </rPr>
      <t xml:space="preserve">и  </t>
    </r>
    <r>
      <rPr>
        <sz val="12"/>
        <rFont val="Lucida Bright"/>
        <family val="1"/>
        <charset val="204"/>
      </rPr>
      <t>E5:E12 —</t>
    </r>
    <r>
      <rPr>
        <sz val="12"/>
        <rFont val="Arial"/>
        <family val="2"/>
        <charset val="204"/>
      </rPr>
      <t xml:space="preserve"> для ноября и декабря.</t>
    </r>
  </si>
  <si>
    <t xml:space="preserve">чтобы узнать, сколько раз каждый проект повторяется в списке B3:B87. </t>
  </si>
  <si>
    <r>
      <t>1) Заполните диапазон F3:F8</t>
    </r>
    <r>
      <rPr>
        <sz val="8"/>
        <rFont val="Lucida Bright"/>
        <family val="1"/>
        <charset val="204"/>
      </rPr>
      <t xml:space="preserve"> </t>
    </r>
    <r>
      <rPr>
        <sz val="10"/>
        <rFont val="Arial"/>
        <family val="2"/>
        <charset val="204"/>
      </rPr>
      <t>формулами для того,</t>
    </r>
  </si>
  <si>
    <t>Используйте функцию СЧЁТЕСЛИ .</t>
  </si>
  <si>
    <r>
      <t xml:space="preserve">2) В ячейку </t>
    </r>
    <r>
      <rPr>
        <sz val="8"/>
        <rFont val="Lucida Bright"/>
        <family val="1"/>
        <charset val="204"/>
      </rPr>
      <t xml:space="preserve">F9 </t>
    </r>
    <r>
      <rPr>
        <sz val="10"/>
        <rFont val="Arial"/>
        <family val="2"/>
        <charset val="204"/>
      </rPr>
      <t>введите формулу для вычисления общего количества проектов.</t>
    </r>
  </si>
  <si>
    <t>Используйте функцию СУММ</t>
  </si>
  <si>
    <t xml:space="preserve"> Значения ячеек F9 и B88 должны совпадать</t>
  </si>
  <si>
    <t>3) В ячейку B88 введите формулу для подсчета общего количества проектов</t>
  </si>
  <si>
    <t>за декабрь. Используйте функцию СЧЁТЗ</t>
  </si>
  <si>
    <t>Функция Excel</t>
  </si>
  <si>
    <t>Количество</t>
  </si>
  <si>
    <t>Количество чисел</t>
  </si>
  <si>
    <t xml:space="preserve">которое можно выполнить над ячейками. </t>
  </si>
  <si>
    <t>При выделении любого диапазона в строке состояния появляется действие,</t>
  </si>
  <si>
    <t>Поставьте каждой операции в столбце A  соответствующую функцию Excel в столбце B.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</si>
  <si>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</si>
  <si>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</si>
  <si>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</si>
  <si>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</si>
  <si>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</si>
  <si>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</si>
  <si>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</si>
  <si>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Ферваль</t>
  </si>
  <si>
    <t>Январь</t>
  </si>
  <si>
    <t>Количество_ посылок</t>
  </si>
  <si>
    <t>Месяц</t>
  </si>
  <si>
    <t>Квартал</t>
  </si>
  <si>
    <t>Год</t>
  </si>
  <si>
    <t>Количество посылок за 1 квартал 2006 года</t>
  </si>
  <si>
    <t>Количество посылок за 2007 год</t>
  </si>
  <si>
    <r>
      <t xml:space="preserve">В ячейке E15 подсчитайте итоговую </t>
    </r>
    <r>
      <rPr>
        <b/>
        <sz val="11"/>
        <rFont val="Lucida Bright"/>
        <family val="1"/>
        <charset val="204"/>
      </rPr>
      <t xml:space="preserve">сумму </t>
    </r>
    <r>
      <rPr>
        <sz val="11"/>
        <rFont val="Lucida Bright"/>
        <family val="1"/>
        <charset val="204"/>
      </rPr>
      <t>по столбцу «Начислено, $»</t>
    </r>
  </si>
  <si>
    <t>В ячейку G2 введите формулу для нахождения общего количества посылок</t>
  </si>
  <si>
    <t xml:space="preserve"> за 1 квартал 2006 года из таблицы</t>
  </si>
  <si>
    <t xml:space="preserve">В ячейку G5 введите формулу для нахождения общего количества посылок </t>
  </si>
  <si>
    <t>за весь 2007 год</t>
  </si>
  <si>
    <t>Дата дежурства</t>
  </si>
  <si>
    <t>День недели</t>
  </si>
  <si>
    <t>ПН</t>
  </si>
  <si>
    <t>ВТ</t>
  </si>
  <si>
    <t>СР</t>
  </si>
  <si>
    <t>ЧТ</t>
  </si>
  <si>
    <t>ПТ</t>
  </si>
  <si>
    <t>Иванов И.И.</t>
  </si>
  <si>
    <t>Петров М.Ф.</t>
  </si>
  <si>
    <t>Сидоров А.П.</t>
  </si>
  <si>
    <t>Любимов И.А.</t>
  </si>
  <si>
    <t>Колесов С.П.</t>
  </si>
  <si>
    <t>Юрченко А.А.</t>
  </si>
  <si>
    <t>Юрков П.П.</t>
  </si>
  <si>
    <t>Алексеев П.Р.</t>
  </si>
  <si>
    <t>Рудин А.Р.</t>
  </si>
  <si>
    <t>Алексеева Н.Н.</t>
  </si>
  <si>
    <t>Будинко П.Л.</t>
  </si>
  <si>
    <t>Коркунова М.П.</t>
  </si>
  <si>
    <t>Николаев С.И.</t>
  </si>
  <si>
    <t>Николенко Ж.Э.</t>
  </si>
  <si>
    <t>Мел И. Т.</t>
  </si>
  <si>
    <t>Рожина П.О.</t>
  </si>
  <si>
    <t>Юдина Е.Р.</t>
  </si>
  <si>
    <t>Ромова А.Д.</t>
  </si>
  <si>
    <t>Екатова П. П</t>
  </si>
  <si>
    <t>Запишите формулу для подсчета количества дежурств сотрудников по дням недели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</si>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</sst>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d\ mmmm&quot;, &quot;yyyy"/>
    <numFmt numFmtId="166" formatCode="[&lt;=9999999]#\-####;\(#&quot;) &quot;###\-####"/>
    <numFmt numFmtId="167" formatCode="&quot;$ &quot;0.0&quot; за час&quot;"/>
    <numFmt numFmtId="168" formatCode="&quot; $&quot;#,##0.00\ ;&quot; $(&quot;#,##0.00\);&quot; $-&quot;#\ ;@\ "/>
    <numFmt numFmtId="169" formatCode="#,##0.0"/>
    <numFmt numFmtId="170" formatCode="_-* #,##0_р_._-;\-* #,##0_р_._-;_-* &quot;-&quot;??_р_._-;_-@_-"/>
  </numFmts>
  <fonts count="21"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i/>
      <sz val="12"/>
      <name val="Arial"/>
      <family val="2"/>
      <charset val="204"/>
    </font>
    <font>
      <b/>
      <sz val="16"/>
      <name val="Impact"/>
      <family val="2"/>
      <charset val="204"/>
    </font>
    <font>
      <sz val="11"/>
      <color rgb="FF008000"/>
      <name val="Calibri"/>
      <family val="2"/>
      <charset val="204"/>
    </font>
    <font>
      <i/>
      <sz val="12"/>
      <name val="Arial"/>
      <family val="2"/>
      <charset val="204"/>
    </font>
    <font>
      <b/>
      <sz val="10"/>
      <name val="Arial"/>
      <family val="2"/>
      <charset val="204"/>
    </font>
    <font>
      <sz val="8"/>
      <name val="Lucida Bright"/>
      <family val="1"/>
      <charset val="204"/>
    </font>
    <font>
      <i/>
      <sz val="10"/>
      <name val="Arial"/>
      <family val="2"/>
      <charset val="204"/>
    </font>
    <font>
      <b/>
      <i/>
      <sz val="14"/>
      <name val="Arial"/>
      <family val="2"/>
      <charset val="204"/>
    </font>
    <font>
      <b/>
      <sz val="10"/>
      <name val="MS Sans Serif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Lucida Bright"/>
      <family val="1"/>
      <charset val="204"/>
    </font>
    <font>
      <b/>
      <sz val="11"/>
      <name val="Lucida Bright"/>
      <family val="1"/>
      <charset val="204"/>
    </font>
    <font>
      <sz val="12"/>
      <name val="Arial"/>
      <family val="2"/>
      <charset val="204"/>
    </font>
    <font>
      <sz val="12"/>
      <name val="Lucida Bright"/>
      <family val="1"/>
      <charset val="204"/>
    </font>
    <font>
      <i/>
      <sz val="12"/>
      <name val="Lucida Bright"/>
      <family val="1"/>
      <charset val="20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B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0E0E0"/>
        <bgColor rgb="FFA6CAF0"/>
      </patternFill>
    </fill>
    <fill>
      <patternFill patternType="solid">
        <fgColor rgb="FFC0C0C0"/>
        <bgColor rgb="FFA6CAF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168" fontId="12" fillId="0" borderId="0" applyBorder="0" applyAlignment="0" applyProtection="0"/>
    <xf numFmtId="0" fontId="4" fillId="2" borderId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54">
    <xf numFmtId="0" fontId="0" fillId="0" borderId="0" xfId="0"/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0" fillId="0" borderId="8" xfId="0" applyFont="1" applyBorder="1" applyAlignment="1" applyProtection="1">
      <alignment horizontal="left"/>
      <protection locked="0"/>
    </xf>
    <xf numFmtId="0" fontId="0" fillId="0" borderId="8" xfId="2" applyFont="1" applyFill="1" applyBorder="1" applyAlignment="1" applyProtection="1">
      <protection locked="0"/>
    </xf>
    <xf numFmtId="167" fontId="0" fillId="0" borderId="8" xfId="0" applyNumberFormat="1" applyBorder="1" applyAlignment="1" applyProtection="1">
      <alignment horizontal="right"/>
      <protection locked="0"/>
    </xf>
    <xf numFmtId="0" fontId="0" fillId="0" borderId="8" xfId="0" applyFon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8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4" fontId="0" fillId="0" borderId="9" xfId="0" applyNumberFormat="1" applyBorder="1" applyProtection="1">
      <protection locked="0"/>
    </xf>
    <xf numFmtId="1" fontId="0" fillId="0" borderId="0" xfId="0" applyNumberFormat="1"/>
    <xf numFmtId="3" fontId="0" fillId="0" borderId="0" xfId="0" applyNumberFormat="1"/>
    <xf numFmtId="0" fontId="9" fillId="0" borderId="0" xfId="0" applyFont="1"/>
    <xf numFmtId="0" fontId="8" fillId="0" borderId="0" xfId="0" applyFont="1"/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2" applyFont="1" applyFill="1" applyBorder="1" applyAlignment="1">
      <alignment horizontal="center" vertical="center" wrapText="1"/>
    </xf>
    <xf numFmtId="0" fontId="1" fillId="0" borderId="8" xfId="2" applyFont="1" applyFill="1" applyBorder="1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9" xfId="0" applyFont="1" applyBorder="1"/>
    <xf numFmtId="0" fontId="15" fillId="0" borderId="0" xfId="0" applyFont="1"/>
    <xf numFmtId="0" fontId="15" fillId="0" borderId="0" xfId="0" applyFont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>
      <alignment horizontal="left"/>
    </xf>
    <xf numFmtId="0" fontId="18" fillId="0" borderId="0" xfId="3"/>
    <xf numFmtId="0" fontId="19" fillId="0" borderId="0" xfId="3" applyFont="1" applyAlignment="1">
      <alignment horizontal="center"/>
    </xf>
    <xf numFmtId="0" fontId="18" fillId="4" borderId="8" xfId="3" applyFill="1" applyBorder="1"/>
    <xf numFmtId="170" fontId="0" fillId="0" borderId="0" xfId="5" applyNumberFormat="1" applyFont="1"/>
    <xf numFmtId="14" fontId="0" fillId="0" borderId="0" xfId="0" applyNumberFormat="1"/>
    <xf numFmtId="0" fontId="0" fillId="0" borderId="8" xfId="0" applyBorder="1"/>
    <xf numFmtId="165" fontId="0" fillId="5" borderId="0" xfId="0" applyNumberFormat="1" applyFill="1" applyAlignment="1">
      <alignment horizontal="left"/>
    </xf>
    <xf numFmtId="169" fontId="0" fillId="5" borderId="8" xfId="1" applyNumberFormat="1" applyFont="1" applyFill="1" applyBorder="1" applyAlignment="1" applyProtection="1">
      <alignment horizontal="right"/>
      <protection locked="0"/>
    </xf>
    <xf numFmtId="169" fontId="0" fillId="5" borderId="0" xfId="0" applyNumberFormat="1" applyFill="1" applyAlignment="1" applyProtection="1">
      <alignment horizontal="right"/>
      <protection locked="0"/>
    </xf>
    <xf numFmtId="169" fontId="0" fillId="5" borderId="0" xfId="0" applyNumberFormat="1" applyFill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5" fillId="0" borderId="4" xfId="0" applyFont="1" applyBorder="1" applyAlignment="1">
      <alignment horizontal="left"/>
    </xf>
    <xf numFmtId="166" fontId="5" fillId="0" borderId="6" xfId="0" applyNumberFormat="1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20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</cellXfs>
  <cellStyles count="6">
    <cellStyle name="TableStyleLight1" xfId="2"/>
    <cellStyle name="Денежный" xfId="1" builtinId="4"/>
    <cellStyle name="Обычный" xfId="0" builtinId="0"/>
    <cellStyle name="Обычный 2" xfId="3"/>
    <cellStyle name="Финансовый" xfId="5" builtinId="3"/>
    <cellStyle name="Финансовый 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6666"/>
      <rgbColor rgb="00FFFFC0"/>
      <rgbColor rgb="00E6E6FF"/>
      <rgbColor rgb="00660066"/>
      <rgbColor rgb="00FF8080"/>
      <rgbColor rgb="000066CC"/>
      <rgbColor rgb="00E3E3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0E0E0"/>
      <rgbColor rgb="00FFFF99"/>
      <rgbColor rgb="00A6CAF0"/>
      <rgbColor rgb="00CC9CCC"/>
      <rgbColor rgb="00CC99FF"/>
      <rgbColor rgb="00FFCC99"/>
      <rgbColor rgb="003333CC"/>
      <rgbColor rgb="0033CCCC"/>
      <rgbColor rgb="009999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2424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zoomScalePageLayoutView="60" workbookViewId="0">
      <selection activeCell="F20" sqref="F20"/>
    </sheetView>
  </sheetViews>
  <sheetFormatPr defaultRowHeight="12.75"/>
  <cols>
    <col min="1" max="1" width="20.7109375"/>
    <col min="2" max="2" width="30"/>
    <col min="3" max="3" width="11.5703125"/>
    <col min="4" max="4" width="12.140625" bestFit="1" customWidth="1"/>
    <col min="5" max="5" width="19" customWidth="1"/>
    <col min="6" max="257" width="11.5703125"/>
  </cols>
  <sheetData>
    <row r="1" spans="1:7" ht="21">
      <c r="A1" s="48" t="s">
        <v>0</v>
      </c>
      <c r="B1" s="48"/>
      <c r="C1" s="48"/>
      <c r="D1" s="48"/>
      <c r="E1" s="48"/>
      <c r="F1" s="2"/>
      <c r="G1" s="2"/>
    </row>
    <row r="2" spans="1:7">
      <c r="A2" s="3"/>
      <c r="B2" s="3"/>
      <c r="C2" s="3"/>
      <c r="D2" s="4" t="s">
        <v>1</v>
      </c>
      <c r="E2" s="40"/>
      <c r="F2" s="2"/>
      <c r="G2" s="2"/>
    </row>
    <row r="3" spans="1:7" ht="15">
      <c r="A3" s="5" t="s">
        <v>2</v>
      </c>
      <c r="B3" s="49" t="s">
        <v>3</v>
      </c>
      <c r="C3" s="49"/>
      <c r="D3" s="49"/>
      <c r="E3" s="49"/>
    </row>
    <row r="4" spans="1:7" ht="15">
      <c r="A4" s="6" t="s">
        <v>4</v>
      </c>
      <c r="B4" s="45" t="s">
        <v>5</v>
      </c>
      <c r="C4" s="45"/>
      <c r="D4" s="45"/>
      <c r="E4" s="45"/>
    </row>
    <row r="5" spans="1:7" ht="15">
      <c r="A5" s="6" t="s">
        <v>6</v>
      </c>
      <c r="B5" s="45" t="s">
        <v>7</v>
      </c>
      <c r="C5" s="45"/>
      <c r="D5" s="45"/>
      <c r="E5" s="45"/>
    </row>
    <row r="6" spans="1:7" ht="15">
      <c r="A6" s="6" t="s">
        <v>8</v>
      </c>
      <c r="B6" s="45" t="s">
        <v>9</v>
      </c>
      <c r="C6" s="45"/>
      <c r="D6" s="45"/>
      <c r="E6" s="45"/>
    </row>
    <row r="7" spans="1:7" ht="15">
      <c r="A7" s="6" t="s">
        <v>10</v>
      </c>
      <c r="B7" s="45">
        <v>4129</v>
      </c>
      <c r="C7" s="45"/>
      <c r="D7" s="45"/>
      <c r="E7" s="45"/>
    </row>
    <row r="8" spans="1:7" ht="15">
      <c r="A8" s="7" t="s">
        <v>11</v>
      </c>
      <c r="B8" s="46">
        <v>4055557979</v>
      </c>
      <c r="C8" s="46"/>
      <c r="D8" s="46"/>
      <c r="E8" s="46"/>
    </row>
    <row r="9" spans="1:7">
      <c r="A9" s="47" t="s">
        <v>12</v>
      </c>
      <c r="B9" s="47"/>
      <c r="C9" s="47"/>
      <c r="D9" s="47"/>
      <c r="E9" s="47"/>
    </row>
    <row r="10" spans="1:7">
      <c r="A10" s="8" t="s">
        <v>13</v>
      </c>
      <c r="B10" s="8" t="s">
        <v>14</v>
      </c>
      <c r="C10" s="8" t="s">
        <v>15</v>
      </c>
      <c r="D10" s="8" t="s">
        <v>16</v>
      </c>
      <c r="E10" s="8" t="s">
        <v>17</v>
      </c>
      <c r="F10" s="2"/>
      <c r="G10" s="2"/>
    </row>
    <row r="11" spans="1:7">
      <c r="A11" s="9" t="s">
        <v>18</v>
      </c>
      <c r="B11" s="10" t="s">
        <v>19</v>
      </c>
      <c r="C11" s="10">
        <v>30</v>
      </c>
      <c r="D11" s="11">
        <v>15</v>
      </c>
      <c r="E11" s="41">
        <f>C11*D11</f>
        <v>450</v>
      </c>
    </row>
    <row r="12" spans="1:7">
      <c r="A12" s="9" t="s">
        <v>20</v>
      </c>
      <c r="B12" s="10" t="s">
        <v>21</v>
      </c>
      <c r="C12" s="10">
        <v>24</v>
      </c>
      <c r="D12" s="11">
        <v>2.5</v>
      </c>
      <c r="E12" s="41">
        <f t="shared" ref="E12:E14" si="0">C12*D12</f>
        <v>60</v>
      </c>
    </row>
    <row r="13" spans="1:7">
      <c r="A13" s="9" t="s">
        <v>20</v>
      </c>
      <c r="B13" s="10" t="s">
        <v>22</v>
      </c>
      <c r="C13" s="10">
        <v>0.5</v>
      </c>
      <c r="D13" s="11">
        <v>4</v>
      </c>
      <c r="E13" s="41">
        <f t="shared" si="0"/>
        <v>2</v>
      </c>
    </row>
    <row r="14" spans="1:7">
      <c r="A14" s="9" t="s">
        <v>23</v>
      </c>
      <c r="B14" s="10" t="s">
        <v>24</v>
      </c>
      <c r="C14" s="12">
        <v>25</v>
      </c>
      <c r="D14" s="11">
        <v>10</v>
      </c>
      <c r="E14" s="41">
        <f t="shared" si="0"/>
        <v>250</v>
      </c>
    </row>
    <row r="15" spans="1:7">
      <c r="A15" s="44" t="s">
        <v>25</v>
      </c>
      <c r="B15" s="44"/>
      <c r="C15" s="44"/>
      <c r="D15" s="44"/>
      <c r="E15" s="42">
        <f>SUM(E11:E14)</f>
        <v>762</v>
      </c>
    </row>
    <row r="16" spans="1:7">
      <c r="A16" s="44" t="s">
        <v>26</v>
      </c>
      <c r="B16" s="44"/>
      <c r="C16" s="44"/>
      <c r="D16" s="44" t="s">
        <v>27</v>
      </c>
      <c r="E16" s="13">
        <v>0.18</v>
      </c>
    </row>
    <row r="17" spans="1:5">
      <c r="A17" s="44" t="s">
        <v>28</v>
      </c>
      <c r="B17" s="44"/>
      <c r="C17" s="44"/>
      <c r="D17" s="44"/>
      <c r="E17" s="43">
        <f>E15+(E15*E16)</f>
        <v>899.16</v>
      </c>
    </row>
    <row r="20" spans="1:5" ht="14.25">
      <c r="A20" s="1" t="s">
        <v>58</v>
      </c>
    </row>
    <row r="21" spans="1:5" ht="14.25">
      <c r="A21" s="1" t="s">
        <v>93</v>
      </c>
    </row>
    <row r="22" spans="1:5" ht="14.25">
      <c r="A22" s="1" t="s">
        <v>59</v>
      </c>
    </row>
  </sheetData>
  <mergeCells count="11">
    <mergeCell ref="A1:E1"/>
    <mergeCell ref="B3:E3"/>
    <mergeCell ref="B4:E4"/>
    <mergeCell ref="B5:E5"/>
    <mergeCell ref="B6:E6"/>
    <mergeCell ref="A17:D17"/>
    <mergeCell ref="B7:E7"/>
    <mergeCell ref="B8:E8"/>
    <mergeCell ref="A9:E9"/>
    <mergeCell ref="A15:D15"/>
    <mergeCell ref="A16:D16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zoomScale="130" zoomScaleNormal="130" workbookViewId="0">
      <selection activeCell="M9" sqref="M9"/>
    </sheetView>
  </sheetViews>
  <sheetFormatPr defaultRowHeight="12.75"/>
  <cols>
    <col min="1" max="1" width="14.140625" customWidth="1"/>
    <col min="2" max="2" width="12" bestFit="1" customWidth="1"/>
    <col min="3" max="3" width="15.7109375" bestFit="1" customWidth="1"/>
    <col min="4" max="8" width="3.85546875" customWidth="1"/>
    <col min="10" max="10" width="20.7109375" customWidth="1"/>
  </cols>
  <sheetData>
    <row r="1" spans="1:15">
      <c r="B1" s="50" t="s">
        <v>124</v>
      </c>
      <c r="C1" s="50"/>
      <c r="D1" s="50"/>
      <c r="E1" s="50"/>
      <c r="F1" s="50"/>
      <c r="G1" s="50"/>
      <c r="H1" s="50"/>
      <c r="I1" s="50"/>
      <c r="J1" s="50"/>
    </row>
    <row r="2" spans="1:15">
      <c r="B2" s="50"/>
      <c r="C2" s="50"/>
      <c r="D2" s="50"/>
      <c r="E2" s="50"/>
      <c r="F2" s="50"/>
      <c r="G2" s="50"/>
      <c r="H2" s="50"/>
      <c r="I2" s="50"/>
      <c r="J2" s="50"/>
    </row>
    <row r="6" spans="1:15">
      <c r="A6" t="s">
        <v>98</v>
      </c>
      <c r="B6" t="s">
        <v>99</v>
      </c>
      <c r="C6" t="s">
        <v>31</v>
      </c>
      <c r="J6" s="39" t="s">
        <v>31</v>
      </c>
      <c r="K6" s="39" t="s">
        <v>100</v>
      </c>
      <c r="L6" s="39" t="s">
        <v>101</v>
      </c>
      <c r="M6" s="39" t="s">
        <v>102</v>
      </c>
      <c r="N6" s="39" t="s">
        <v>103</v>
      </c>
      <c r="O6" s="39" t="s">
        <v>104</v>
      </c>
    </row>
    <row r="7" spans="1:15">
      <c r="A7" s="38">
        <v>41183</v>
      </c>
      <c r="B7" s="38" t="s">
        <v>100</v>
      </c>
      <c r="C7" t="s">
        <v>105</v>
      </c>
      <c r="J7" s="39" t="s">
        <v>105</v>
      </c>
      <c r="K7" s="39">
        <f>COUNTIFS($B$7:$B$65,K$6,$C$7:$C$65,$J7)</f>
        <v>1</v>
      </c>
      <c r="L7" s="39">
        <f t="shared" ref="L7:O7" si="0">COUNTIFS($B$7:$B$65,L$6,$C$7:$C$65,$J7)</f>
        <v>0</v>
      </c>
      <c r="M7" s="39">
        <f t="shared" si="0"/>
        <v>0</v>
      </c>
      <c r="N7" s="39">
        <f t="shared" si="0"/>
        <v>0</v>
      </c>
      <c r="O7" s="39">
        <f t="shared" si="0"/>
        <v>1</v>
      </c>
    </row>
    <row r="8" spans="1:15">
      <c r="A8" s="38">
        <v>41184</v>
      </c>
      <c r="B8" s="38" t="s">
        <v>101</v>
      </c>
      <c r="C8" t="s">
        <v>106</v>
      </c>
      <c r="J8" s="39" t="s">
        <v>106</v>
      </c>
      <c r="K8" s="39">
        <f t="shared" ref="K8:O25" si="1">COUNTIFS($B$7:$B$65,K$6,$C$7:$C$65,$J8)</f>
        <v>1</v>
      </c>
      <c r="L8" s="39">
        <f t="shared" si="1"/>
        <v>1</v>
      </c>
      <c r="M8" s="39">
        <f t="shared" si="1"/>
        <v>0</v>
      </c>
      <c r="N8" s="39">
        <f t="shared" si="1"/>
        <v>0</v>
      </c>
      <c r="O8" s="39">
        <f t="shared" si="1"/>
        <v>0</v>
      </c>
    </row>
    <row r="9" spans="1:15">
      <c r="A9" s="38">
        <v>41185</v>
      </c>
      <c r="B9" s="38" t="s">
        <v>102</v>
      </c>
      <c r="C9" t="s">
        <v>107</v>
      </c>
      <c r="J9" s="39" t="s">
        <v>107</v>
      </c>
      <c r="K9" s="39">
        <f t="shared" si="1"/>
        <v>0</v>
      </c>
      <c r="L9" s="39">
        <f t="shared" si="1"/>
        <v>1</v>
      </c>
      <c r="M9" s="39">
        <f>COUNTIFS($B$7:$B$65,M$6,$C$7:$C$65,$J9)</f>
        <v>1</v>
      </c>
      <c r="N9" s="39">
        <f t="shared" si="1"/>
        <v>0</v>
      </c>
      <c r="O9" s="39">
        <f t="shared" si="1"/>
        <v>0</v>
      </c>
    </row>
    <row r="10" spans="1:15">
      <c r="A10" s="38">
        <v>41186</v>
      </c>
      <c r="B10" s="38" t="s">
        <v>103</v>
      </c>
      <c r="C10" t="s">
        <v>108</v>
      </c>
      <c r="J10" s="39" t="s">
        <v>108</v>
      </c>
      <c r="K10" s="39">
        <f t="shared" si="1"/>
        <v>0</v>
      </c>
      <c r="L10" s="39">
        <f t="shared" si="1"/>
        <v>0</v>
      </c>
      <c r="M10" s="39">
        <f t="shared" si="1"/>
        <v>1</v>
      </c>
      <c r="N10" s="39">
        <f t="shared" si="1"/>
        <v>1</v>
      </c>
      <c r="O10" s="39">
        <f t="shared" si="1"/>
        <v>0</v>
      </c>
    </row>
    <row r="11" spans="1:15">
      <c r="A11" s="38">
        <v>41187</v>
      </c>
      <c r="B11" s="38" t="s">
        <v>104</v>
      </c>
      <c r="C11" t="s">
        <v>109</v>
      </c>
      <c r="J11" s="39" t="s">
        <v>109</v>
      </c>
      <c r="K11" s="39">
        <f t="shared" si="1"/>
        <v>0</v>
      </c>
      <c r="L11" s="39">
        <f t="shared" si="1"/>
        <v>0</v>
      </c>
      <c r="M11" s="39">
        <f t="shared" si="1"/>
        <v>0</v>
      </c>
      <c r="N11" s="39">
        <f t="shared" si="1"/>
        <v>1</v>
      </c>
      <c r="O11" s="39">
        <f t="shared" si="1"/>
        <v>1</v>
      </c>
    </row>
    <row r="12" spans="1:15">
      <c r="A12" s="38">
        <v>41190</v>
      </c>
      <c r="B12" s="38" t="s">
        <v>100</v>
      </c>
      <c r="C12" t="s">
        <v>110</v>
      </c>
      <c r="J12" s="39" t="s">
        <v>110</v>
      </c>
      <c r="K12" s="39">
        <f t="shared" si="1"/>
        <v>1</v>
      </c>
      <c r="L12" s="39">
        <f t="shared" si="1"/>
        <v>0</v>
      </c>
      <c r="M12" s="39">
        <f t="shared" si="1"/>
        <v>1</v>
      </c>
      <c r="N12" s="39">
        <f t="shared" si="1"/>
        <v>0</v>
      </c>
      <c r="O12" s="39">
        <f t="shared" si="1"/>
        <v>0</v>
      </c>
    </row>
    <row r="13" spans="1:15">
      <c r="A13" s="38">
        <v>41191</v>
      </c>
      <c r="B13" s="38" t="s">
        <v>101</v>
      </c>
      <c r="C13" t="s">
        <v>111</v>
      </c>
      <c r="J13" s="39" t="s">
        <v>111</v>
      </c>
      <c r="K13" s="39">
        <f t="shared" si="1"/>
        <v>0</v>
      </c>
      <c r="L13" s="39">
        <f t="shared" si="1"/>
        <v>1</v>
      </c>
      <c r="M13" s="39">
        <f t="shared" si="1"/>
        <v>0</v>
      </c>
      <c r="N13" s="39">
        <f t="shared" si="1"/>
        <v>1</v>
      </c>
      <c r="O13" s="39">
        <f t="shared" si="1"/>
        <v>0</v>
      </c>
    </row>
    <row r="14" spans="1:15">
      <c r="A14" s="38">
        <v>41192</v>
      </c>
      <c r="B14" s="38" t="s">
        <v>102</v>
      </c>
      <c r="C14" t="s">
        <v>112</v>
      </c>
      <c r="J14" s="39" t="s">
        <v>112</v>
      </c>
      <c r="K14" s="39">
        <f t="shared" si="1"/>
        <v>0</v>
      </c>
      <c r="L14" s="39">
        <f t="shared" si="1"/>
        <v>0</v>
      </c>
      <c r="M14" s="39">
        <f t="shared" si="1"/>
        <v>1</v>
      </c>
      <c r="N14" s="39">
        <f t="shared" si="1"/>
        <v>0</v>
      </c>
      <c r="O14" s="39">
        <f t="shared" si="1"/>
        <v>1</v>
      </c>
    </row>
    <row r="15" spans="1:15">
      <c r="A15" s="38">
        <v>41193</v>
      </c>
      <c r="B15" s="38" t="s">
        <v>103</v>
      </c>
      <c r="C15" t="s">
        <v>113</v>
      </c>
      <c r="J15" s="39" t="s">
        <v>113</v>
      </c>
      <c r="K15" s="39">
        <f t="shared" si="1"/>
        <v>1</v>
      </c>
      <c r="L15" s="39">
        <f t="shared" si="1"/>
        <v>2</v>
      </c>
      <c r="M15" s="39">
        <f t="shared" si="1"/>
        <v>0</v>
      </c>
      <c r="N15" s="39">
        <f t="shared" si="1"/>
        <v>1</v>
      </c>
      <c r="O15" s="39">
        <f t="shared" si="1"/>
        <v>0</v>
      </c>
    </row>
    <row r="16" spans="1:15">
      <c r="A16" s="38">
        <v>41194</v>
      </c>
      <c r="B16" s="38" t="s">
        <v>104</v>
      </c>
      <c r="C16" t="s">
        <v>114</v>
      </c>
      <c r="J16" s="39" t="s">
        <v>114</v>
      </c>
      <c r="K16" s="39">
        <f t="shared" si="1"/>
        <v>0</v>
      </c>
      <c r="L16" s="39">
        <f t="shared" si="1"/>
        <v>1</v>
      </c>
      <c r="M16" s="39">
        <f t="shared" si="1"/>
        <v>2</v>
      </c>
      <c r="N16" s="39">
        <f t="shared" si="1"/>
        <v>0</v>
      </c>
      <c r="O16" s="39">
        <f t="shared" si="1"/>
        <v>1</v>
      </c>
    </row>
    <row r="17" spans="1:15">
      <c r="A17" s="38">
        <v>41197</v>
      </c>
      <c r="B17" s="38" t="s">
        <v>100</v>
      </c>
      <c r="C17" t="s">
        <v>115</v>
      </c>
      <c r="J17" s="39" t="s">
        <v>115</v>
      </c>
      <c r="K17" s="39">
        <f t="shared" si="1"/>
        <v>1</v>
      </c>
      <c r="L17" s="39">
        <f t="shared" si="1"/>
        <v>0</v>
      </c>
      <c r="M17" s="39">
        <f t="shared" si="1"/>
        <v>1</v>
      </c>
      <c r="N17" s="39">
        <f t="shared" si="1"/>
        <v>2</v>
      </c>
      <c r="O17" s="39">
        <f t="shared" si="1"/>
        <v>2</v>
      </c>
    </row>
    <row r="18" spans="1:15">
      <c r="A18" s="38">
        <v>41198</v>
      </c>
      <c r="B18" s="38" t="s">
        <v>101</v>
      </c>
      <c r="C18" t="s">
        <v>116</v>
      </c>
      <c r="J18" s="39" t="s">
        <v>116</v>
      </c>
      <c r="K18" s="39">
        <f t="shared" si="1"/>
        <v>2</v>
      </c>
      <c r="L18" s="39">
        <f t="shared" si="1"/>
        <v>1</v>
      </c>
      <c r="M18" s="39">
        <f t="shared" si="1"/>
        <v>0</v>
      </c>
      <c r="N18" s="39">
        <f t="shared" si="1"/>
        <v>1</v>
      </c>
      <c r="O18" s="39">
        <f t="shared" si="1"/>
        <v>1</v>
      </c>
    </row>
    <row r="19" spans="1:15">
      <c r="A19" s="38">
        <v>41199</v>
      </c>
      <c r="B19" s="38" t="s">
        <v>102</v>
      </c>
      <c r="C19" t="s">
        <v>117</v>
      </c>
      <c r="J19" s="39" t="s">
        <v>117</v>
      </c>
      <c r="K19" s="39">
        <f t="shared" si="1"/>
        <v>1</v>
      </c>
      <c r="L19" s="39">
        <f t="shared" si="1"/>
        <v>2</v>
      </c>
      <c r="M19" s="39">
        <f t="shared" si="1"/>
        <v>1</v>
      </c>
      <c r="N19" s="39">
        <f t="shared" si="1"/>
        <v>0</v>
      </c>
      <c r="O19" s="39">
        <f t="shared" si="1"/>
        <v>0</v>
      </c>
    </row>
    <row r="20" spans="1:15">
      <c r="A20" s="38">
        <v>41200</v>
      </c>
      <c r="B20" s="38" t="s">
        <v>103</v>
      </c>
      <c r="C20" t="s">
        <v>118</v>
      </c>
      <c r="J20" s="39" t="s">
        <v>118</v>
      </c>
      <c r="K20" s="39">
        <f t="shared" si="1"/>
        <v>0</v>
      </c>
      <c r="L20" s="39">
        <f t="shared" si="1"/>
        <v>1</v>
      </c>
      <c r="M20" s="39">
        <f t="shared" si="1"/>
        <v>2</v>
      </c>
      <c r="N20" s="39">
        <f t="shared" si="1"/>
        <v>1</v>
      </c>
      <c r="O20" s="39">
        <f t="shared" si="1"/>
        <v>0</v>
      </c>
    </row>
    <row r="21" spans="1:15">
      <c r="A21" s="38">
        <v>41201</v>
      </c>
      <c r="B21" s="38" t="s">
        <v>104</v>
      </c>
      <c r="C21" t="s">
        <v>119</v>
      </c>
      <c r="J21" s="39" t="s">
        <v>119</v>
      </c>
      <c r="K21" s="39">
        <f t="shared" si="1"/>
        <v>0</v>
      </c>
      <c r="L21" s="39">
        <f t="shared" si="1"/>
        <v>0</v>
      </c>
      <c r="M21" s="39">
        <f t="shared" si="1"/>
        <v>1</v>
      </c>
      <c r="N21" s="39">
        <f t="shared" si="1"/>
        <v>2</v>
      </c>
      <c r="O21" s="39">
        <f t="shared" si="1"/>
        <v>1</v>
      </c>
    </row>
    <row r="22" spans="1:15">
      <c r="A22" s="38">
        <v>41204</v>
      </c>
      <c r="B22" s="38" t="s">
        <v>100</v>
      </c>
      <c r="C22" t="s">
        <v>120</v>
      </c>
      <c r="J22" s="39" t="s">
        <v>120</v>
      </c>
      <c r="K22" s="39">
        <f t="shared" si="1"/>
        <v>1</v>
      </c>
      <c r="L22" s="39">
        <f t="shared" si="1"/>
        <v>0</v>
      </c>
      <c r="M22" s="39">
        <f t="shared" si="1"/>
        <v>0</v>
      </c>
      <c r="N22" s="39">
        <f t="shared" si="1"/>
        <v>1</v>
      </c>
      <c r="O22" s="39">
        <f t="shared" si="1"/>
        <v>2</v>
      </c>
    </row>
    <row r="23" spans="1:15">
      <c r="A23" s="38">
        <v>41205</v>
      </c>
      <c r="B23" s="38" t="s">
        <v>101</v>
      </c>
      <c r="C23" t="s">
        <v>121</v>
      </c>
      <c r="J23" s="39" t="s">
        <v>121</v>
      </c>
      <c r="K23" s="39">
        <f t="shared" si="1"/>
        <v>3</v>
      </c>
      <c r="L23" s="39">
        <f t="shared" si="1"/>
        <v>1</v>
      </c>
      <c r="M23" s="39">
        <f t="shared" si="1"/>
        <v>0</v>
      </c>
      <c r="N23" s="39">
        <f t="shared" si="1"/>
        <v>0</v>
      </c>
      <c r="O23" s="39">
        <f t="shared" si="1"/>
        <v>1</v>
      </c>
    </row>
    <row r="24" spans="1:15">
      <c r="A24" s="38">
        <v>41206</v>
      </c>
      <c r="B24" s="38" t="s">
        <v>102</v>
      </c>
      <c r="C24" t="s">
        <v>122</v>
      </c>
      <c r="J24" s="39" t="s">
        <v>122</v>
      </c>
      <c r="K24" s="39">
        <f t="shared" si="1"/>
        <v>0</v>
      </c>
      <c r="L24" s="39">
        <f t="shared" si="1"/>
        <v>1</v>
      </c>
      <c r="M24" s="39">
        <f t="shared" si="1"/>
        <v>1</v>
      </c>
      <c r="N24" s="39">
        <f t="shared" si="1"/>
        <v>0</v>
      </c>
      <c r="O24" s="39">
        <f t="shared" si="1"/>
        <v>0</v>
      </c>
    </row>
    <row r="25" spans="1:15">
      <c r="A25" s="38">
        <v>41207</v>
      </c>
      <c r="B25" s="38" t="s">
        <v>103</v>
      </c>
      <c r="C25" t="s">
        <v>123</v>
      </c>
      <c r="J25" s="39" t="s">
        <v>123</v>
      </c>
      <c r="K25" s="39">
        <f t="shared" si="1"/>
        <v>0</v>
      </c>
      <c r="L25" s="39">
        <f t="shared" si="1"/>
        <v>0</v>
      </c>
      <c r="M25" s="39">
        <f t="shared" si="1"/>
        <v>0</v>
      </c>
      <c r="N25" s="39">
        <f t="shared" si="1"/>
        <v>1</v>
      </c>
      <c r="O25" s="39">
        <f t="shared" si="1"/>
        <v>0</v>
      </c>
    </row>
    <row r="26" spans="1:15">
      <c r="A26" s="38">
        <v>41208</v>
      </c>
      <c r="B26" s="38" t="s">
        <v>104</v>
      </c>
      <c r="C26" t="s">
        <v>105</v>
      </c>
    </row>
    <row r="27" spans="1:15">
      <c r="A27" s="38">
        <v>41211</v>
      </c>
      <c r="B27" s="38" t="s">
        <v>100</v>
      </c>
      <c r="C27" t="s">
        <v>106</v>
      </c>
    </row>
    <row r="28" spans="1:15">
      <c r="A28" s="38">
        <v>41212</v>
      </c>
      <c r="B28" s="38" t="s">
        <v>101</v>
      </c>
      <c r="C28" t="s">
        <v>107</v>
      </c>
    </row>
    <row r="29" spans="1:15">
      <c r="A29" s="38">
        <v>41213</v>
      </c>
      <c r="B29" s="38" t="s">
        <v>102</v>
      </c>
      <c r="C29" t="s">
        <v>108</v>
      </c>
    </row>
    <row r="30" spans="1:15">
      <c r="A30" s="38">
        <v>41214</v>
      </c>
      <c r="B30" s="38" t="s">
        <v>103</v>
      </c>
      <c r="C30" t="s">
        <v>109</v>
      </c>
    </row>
    <row r="31" spans="1:15">
      <c r="A31" s="38">
        <v>41215</v>
      </c>
      <c r="B31" s="38" t="s">
        <v>104</v>
      </c>
      <c r="C31" t="s">
        <v>115</v>
      </c>
    </row>
    <row r="32" spans="1:15">
      <c r="A32" s="38">
        <v>41218</v>
      </c>
      <c r="B32" s="38" t="s">
        <v>100</v>
      </c>
      <c r="C32" t="s">
        <v>116</v>
      </c>
    </row>
    <row r="33" spans="1:3">
      <c r="A33" s="38">
        <v>41219</v>
      </c>
      <c r="B33" s="38" t="s">
        <v>101</v>
      </c>
      <c r="C33" t="s">
        <v>117</v>
      </c>
    </row>
    <row r="34" spans="1:3">
      <c r="A34" s="38">
        <v>41220</v>
      </c>
      <c r="B34" s="38" t="s">
        <v>102</v>
      </c>
      <c r="C34" t="s">
        <v>118</v>
      </c>
    </row>
    <row r="35" spans="1:3">
      <c r="A35" s="38">
        <v>41221</v>
      </c>
      <c r="B35" s="38" t="s">
        <v>103</v>
      </c>
      <c r="C35" t="s">
        <v>119</v>
      </c>
    </row>
    <row r="36" spans="1:3">
      <c r="A36" s="38">
        <v>41222</v>
      </c>
      <c r="B36" s="38" t="s">
        <v>104</v>
      </c>
      <c r="C36" t="s">
        <v>120</v>
      </c>
    </row>
    <row r="37" spans="1:3">
      <c r="A37" s="38">
        <v>41225</v>
      </c>
      <c r="B37" s="38" t="s">
        <v>100</v>
      </c>
      <c r="C37" t="s">
        <v>121</v>
      </c>
    </row>
    <row r="38" spans="1:3">
      <c r="A38" s="38">
        <v>41226</v>
      </c>
      <c r="B38" s="38" t="s">
        <v>101</v>
      </c>
      <c r="C38" t="s">
        <v>122</v>
      </c>
    </row>
    <row r="39" spans="1:3">
      <c r="A39" s="38">
        <v>41227</v>
      </c>
      <c r="B39" s="38" t="s">
        <v>102</v>
      </c>
      <c r="C39" t="s">
        <v>110</v>
      </c>
    </row>
    <row r="40" spans="1:3">
      <c r="A40" s="38">
        <v>41228</v>
      </c>
      <c r="B40" s="38" t="s">
        <v>103</v>
      </c>
      <c r="C40" t="s">
        <v>111</v>
      </c>
    </row>
    <row r="41" spans="1:3">
      <c r="A41" s="38">
        <v>41229</v>
      </c>
      <c r="B41" s="38" t="s">
        <v>104</v>
      </c>
      <c r="C41" t="s">
        <v>112</v>
      </c>
    </row>
    <row r="42" spans="1:3">
      <c r="A42" s="38">
        <v>41232</v>
      </c>
      <c r="B42" s="38" t="s">
        <v>100</v>
      </c>
      <c r="C42" t="s">
        <v>113</v>
      </c>
    </row>
    <row r="43" spans="1:3">
      <c r="A43" s="38">
        <v>41233</v>
      </c>
      <c r="B43" s="38" t="s">
        <v>101</v>
      </c>
      <c r="C43" t="s">
        <v>114</v>
      </c>
    </row>
    <row r="44" spans="1:3">
      <c r="A44" s="38">
        <v>41234</v>
      </c>
      <c r="B44" s="38" t="s">
        <v>102</v>
      </c>
      <c r="C44" t="s">
        <v>115</v>
      </c>
    </row>
    <row r="45" spans="1:3">
      <c r="A45" s="38">
        <v>41235</v>
      </c>
      <c r="B45" s="38" t="s">
        <v>103</v>
      </c>
      <c r="C45" t="s">
        <v>116</v>
      </c>
    </row>
    <row r="46" spans="1:3">
      <c r="A46" s="38">
        <v>41236</v>
      </c>
      <c r="B46" s="38" t="s">
        <v>104</v>
      </c>
      <c r="C46" t="s">
        <v>115</v>
      </c>
    </row>
    <row r="47" spans="1:3">
      <c r="A47" s="38">
        <v>41239</v>
      </c>
      <c r="B47" s="38" t="s">
        <v>100</v>
      </c>
      <c r="C47" t="s">
        <v>116</v>
      </c>
    </row>
    <row r="48" spans="1:3">
      <c r="A48" s="38">
        <v>41240</v>
      </c>
      <c r="B48" s="38" t="s">
        <v>101</v>
      </c>
      <c r="C48" t="s">
        <v>117</v>
      </c>
    </row>
    <row r="49" spans="1:3">
      <c r="A49" s="38">
        <v>41241</v>
      </c>
      <c r="B49" s="38" t="s">
        <v>102</v>
      </c>
      <c r="C49" t="s">
        <v>118</v>
      </c>
    </row>
    <row r="50" spans="1:3">
      <c r="A50" s="38">
        <v>41242</v>
      </c>
      <c r="B50" s="38" t="s">
        <v>103</v>
      </c>
      <c r="C50" t="s">
        <v>119</v>
      </c>
    </row>
    <row r="51" spans="1:3">
      <c r="A51" s="38">
        <v>41243</v>
      </c>
      <c r="B51" s="38" t="s">
        <v>104</v>
      </c>
      <c r="C51" t="s">
        <v>120</v>
      </c>
    </row>
    <row r="52" spans="1:3">
      <c r="A52" s="38">
        <v>41246</v>
      </c>
      <c r="B52" s="38" t="s">
        <v>100</v>
      </c>
      <c r="C52" t="s">
        <v>121</v>
      </c>
    </row>
    <row r="53" spans="1:3">
      <c r="A53" s="38">
        <v>41247</v>
      </c>
      <c r="B53" s="38" t="s">
        <v>101</v>
      </c>
      <c r="C53" t="s">
        <v>113</v>
      </c>
    </row>
    <row r="54" spans="1:3">
      <c r="A54" s="38">
        <v>41248</v>
      </c>
      <c r="B54" s="38" t="s">
        <v>102</v>
      </c>
      <c r="C54" t="s">
        <v>114</v>
      </c>
    </row>
    <row r="55" spans="1:3">
      <c r="A55" s="38">
        <v>41249</v>
      </c>
      <c r="B55" s="38" t="s">
        <v>103</v>
      </c>
      <c r="C55" t="s">
        <v>115</v>
      </c>
    </row>
    <row r="56" spans="1:3">
      <c r="A56" s="38">
        <v>41250</v>
      </c>
      <c r="B56" s="38" t="s">
        <v>104</v>
      </c>
      <c r="C56" t="s">
        <v>116</v>
      </c>
    </row>
    <row r="57" spans="1:3">
      <c r="A57" s="38">
        <v>41253</v>
      </c>
      <c r="B57" s="38" t="s">
        <v>100</v>
      </c>
      <c r="C57" t="s">
        <v>117</v>
      </c>
    </row>
    <row r="58" spans="1:3">
      <c r="A58" s="38">
        <v>41254</v>
      </c>
      <c r="B58" s="38" t="s">
        <v>101</v>
      </c>
      <c r="C58" t="s">
        <v>118</v>
      </c>
    </row>
    <row r="59" spans="1:3">
      <c r="A59" s="38">
        <v>41255</v>
      </c>
      <c r="B59" s="38" t="s">
        <v>102</v>
      </c>
      <c r="C59" t="s">
        <v>119</v>
      </c>
    </row>
    <row r="60" spans="1:3">
      <c r="A60" s="38">
        <v>41256</v>
      </c>
      <c r="B60" s="38" t="s">
        <v>103</v>
      </c>
      <c r="C60" t="s">
        <v>120</v>
      </c>
    </row>
    <row r="61" spans="1:3">
      <c r="A61" s="38">
        <v>41257</v>
      </c>
      <c r="B61" s="38" t="s">
        <v>104</v>
      </c>
      <c r="C61" t="s">
        <v>121</v>
      </c>
    </row>
    <row r="62" spans="1:3">
      <c r="A62" s="38">
        <v>41260</v>
      </c>
      <c r="B62" s="38" t="s">
        <v>100</v>
      </c>
      <c r="C62" t="s">
        <v>121</v>
      </c>
    </row>
    <row r="63" spans="1:3">
      <c r="A63" s="38">
        <v>41261</v>
      </c>
      <c r="B63" s="38" t="s">
        <v>101</v>
      </c>
      <c r="C63" t="s">
        <v>113</v>
      </c>
    </row>
    <row r="64" spans="1:3">
      <c r="A64" s="38">
        <v>41262</v>
      </c>
      <c r="B64" s="38" t="s">
        <v>102</v>
      </c>
      <c r="C64" t="s">
        <v>114</v>
      </c>
    </row>
    <row r="65" spans="1:3">
      <c r="A65" s="38">
        <v>41263</v>
      </c>
      <c r="B65" s="38" t="s">
        <v>103</v>
      </c>
      <c r="C65" t="s">
        <v>115</v>
      </c>
    </row>
    <row r="66" spans="1:3">
      <c r="A66" s="38"/>
      <c r="B66" s="38"/>
    </row>
    <row r="67" spans="1:3">
      <c r="A67" s="38"/>
      <c r="B67" s="38"/>
    </row>
    <row r="68" spans="1:3">
      <c r="A68" s="38"/>
      <c r="B68" s="38"/>
    </row>
    <row r="69" spans="1:3">
      <c r="A69" s="38"/>
      <c r="B69" s="38"/>
    </row>
    <row r="70" spans="1:3">
      <c r="A70" s="38"/>
      <c r="B70" s="38"/>
    </row>
    <row r="71" spans="1:3">
      <c r="A71" s="38"/>
      <c r="B71" s="38"/>
    </row>
    <row r="72" spans="1:3">
      <c r="A72" s="38"/>
      <c r="B72" s="38"/>
    </row>
    <row r="73" spans="1:3">
      <c r="A73" s="38"/>
      <c r="B73" s="38"/>
    </row>
    <row r="74" spans="1:3">
      <c r="A74" s="38"/>
      <c r="B74" s="38"/>
    </row>
    <row r="75" spans="1:3">
      <c r="A75" s="38"/>
      <c r="B75" s="38"/>
    </row>
    <row r="76" spans="1:3">
      <c r="A76" s="38"/>
      <c r="B76" s="38"/>
    </row>
    <row r="77" spans="1:3">
      <c r="A77" s="38"/>
      <c r="B77" s="38"/>
    </row>
  </sheetData>
  <mergeCells count="1">
    <mergeCell ref="B1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PageLayoutView="60" workbookViewId="0">
      <selection activeCell="D15" sqref="D15"/>
    </sheetView>
  </sheetViews>
  <sheetFormatPr defaultRowHeight="12.75"/>
  <cols>
    <col min="1" max="1" width="16.140625"/>
    <col min="2" max="2" width="14.42578125"/>
    <col min="3" max="3" width="22.85546875"/>
    <col min="4" max="257" width="11.5703125"/>
  </cols>
  <sheetData>
    <row r="1" spans="1:10">
      <c r="A1" s="51" t="s">
        <v>29</v>
      </c>
      <c r="B1" s="51"/>
      <c r="C1" s="51"/>
      <c r="D1" s="51"/>
      <c r="E1" s="51"/>
      <c r="F1" s="14"/>
      <c r="G1" s="14"/>
      <c r="H1" s="14"/>
      <c r="I1" s="14"/>
    </row>
    <row r="2" spans="1:10">
      <c r="A2" s="14"/>
      <c r="B2" s="14"/>
      <c r="C2" s="14"/>
      <c r="D2" s="14"/>
      <c r="E2" s="14"/>
      <c r="F2" s="14"/>
      <c r="G2" s="52" t="s">
        <v>30</v>
      </c>
      <c r="H2" s="52"/>
      <c r="I2" s="52"/>
    </row>
    <row r="3" spans="1:10">
      <c r="A3" s="53" t="s">
        <v>31</v>
      </c>
      <c r="B3" s="53" t="s">
        <v>32</v>
      </c>
      <c r="C3" s="53" t="s">
        <v>33</v>
      </c>
      <c r="D3" s="53"/>
      <c r="E3" s="53"/>
      <c r="F3" s="14"/>
      <c r="G3" s="15" t="s">
        <v>34</v>
      </c>
      <c r="H3" s="15" t="s">
        <v>35</v>
      </c>
      <c r="I3" s="15" t="s">
        <v>36</v>
      </c>
    </row>
    <row r="4" spans="1:10">
      <c r="A4" s="53"/>
      <c r="B4" s="53"/>
      <c r="C4" s="15" t="s">
        <v>34</v>
      </c>
      <c r="D4" s="15" t="s">
        <v>35</v>
      </c>
      <c r="E4" s="15" t="s">
        <v>36</v>
      </c>
      <c r="F4" s="14"/>
      <c r="G4" s="16">
        <v>1.7</v>
      </c>
      <c r="H4" s="16">
        <v>1.65</v>
      </c>
      <c r="I4" s="16">
        <v>1.9</v>
      </c>
    </row>
    <row r="5" spans="1:10">
      <c r="A5" s="16" t="s">
        <v>37</v>
      </c>
      <c r="B5" s="17">
        <v>21000</v>
      </c>
      <c r="C5" s="16">
        <f>$B5*G$4</f>
        <v>35700</v>
      </c>
      <c r="D5" s="16">
        <f t="shared" ref="D5:E12" si="0">$B5*H$4</f>
        <v>34650</v>
      </c>
      <c r="E5" s="16">
        <f t="shared" si="0"/>
        <v>39900</v>
      </c>
      <c r="F5" s="14"/>
      <c r="G5" s="14"/>
      <c r="H5" s="14"/>
      <c r="I5" s="14"/>
    </row>
    <row r="6" spans="1:10">
      <c r="A6" s="16" t="s">
        <v>38</v>
      </c>
      <c r="B6" s="17">
        <v>19500</v>
      </c>
      <c r="C6" s="16">
        <f t="shared" ref="C6:C12" si="1">$B6*G$4</f>
        <v>33150</v>
      </c>
      <c r="D6" s="16">
        <f t="shared" si="0"/>
        <v>32175</v>
      </c>
      <c r="E6" s="16">
        <f t="shared" si="0"/>
        <v>37050</v>
      </c>
      <c r="F6" s="14"/>
      <c r="G6" s="14"/>
      <c r="H6" s="14"/>
      <c r="I6" s="14"/>
    </row>
    <row r="7" spans="1:10">
      <c r="A7" s="16" t="s">
        <v>39</v>
      </c>
      <c r="B7" s="17">
        <v>16500</v>
      </c>
      <c r="C7" s="16">
        <f t="shared" si="1"/>
        <v>28050</v>
      </c>
      <c r="D7" s="16">
        <f t="shared" si="0"/>
        <v>27225</v>
      </c>
      <c r="E7" s="16">
        <f t="shared" si="0"/>
        <v>31350</v>
      </c>
      <c r="F7" s="14"/>
      <c r="G7" s="14"/>
      <c r="H7" s="14"/>
      <c r="I7" s="14"/>
      <c r="J7" s="18"/>
    </row>
    <row r="8" spans="1:10">
      <c r="A8" s="16" t="s">
        <v>40</v>
      </c>
      <c r="B8" s="17">
        <v>26700</v>
      </c>
      <c r="C8" s="16">
        <f t="shared" si="1"/>
        <v>45390</v>
      </c>
      <c r="D8" s="16">
        <f t="shared" si="0"/>
        <v>44055</v>
      </c>
      <c r="E8" s="16">
        <f>$B8*I$4</f>
        <v>50730</v>
      </c>
      <c r="F8" s="14"/>
      <c r="G8" s="14"/>
      <c r="H8" s="14"/>
      <c r="I8" s="14"/>
    </row>
    <row r="9" spans="1:10">
      <c r="A9" s="16" t="s">
        <v>41</v>
      </c>
      <c r="B9" s="17">
        <v>18740</v>
      </c>
      <c r="C9" s="16">
        <f t="shared" si="1"/>
        <v>31858</v>
      </c>
      <c r="D9" s="16">
        <f>$B9*H$4</f>
        <v>30921</v>
      </c>
      <c r="E9" s="16">
        <f t="shared" si="0"/>
        <v>35606</v>
      </c>
      <c r="F9" s="14"/>
      <c r="G9" s="14"/>
      <c r="H9" s="14"/>
      <c r="I9" s="14"/>
    </row>
    <row r="10" spans="1:10">
      <c r="A10" s="16" t="s">
        <v>42</v>
      </c>
      <c r="B10" s="17">
        <v>25310</v>
      </c>
      <c r="C10" s="16">
        <f t="shared" si="1"/>
        <v>43027</v>
      </c>
      <c r="D10" s="16">
        <f t="shared" si="0"/>
        <v>41761.5</v>
      </c>
      <c r="E10" s="16">
        <f t="shared" si="0"/>
        <v>48089</v>
      </c>
      <c r="F10" s="14"/>
      <c r="G10" s="14"/>
      <c r="H10" s="14"/>
      <c r="I10" s="14"/>
      <c r="J10" s="19"/>
    </row>
    <row r="11" spans="1:10">
      <c r="A11" s="16" t="s">
        <v>43</v>
      </c>
      <c r="B11" s="17">
        <v>20100</v>
      </c>
      <c r="C11" s="16">
        <f t="shared" si="1"/>
        <v>34170</v>
      </c>
      <c r="D11" s="16">
        <f t="shared" si="0"/>
        <v>33165</v>
      </c>
      <c r="E11" s="16">
        <f t="shared" si="0"/>
        <v>38190</v>
      </c>
      <c r="F11" s="14"/>
      <c r="G11" s="14"/>
      <c r="H11" s="14"/>
      <c r="I11" s="14"/>
    </row>
    <row r="12" spans="1:10">
      <c r="A12" s="16" t="s">
        <v>44</v>
      </c>
      <c r="B12" s="17">
        <v>23800</v>
      </c>
      <c r="C12" s="16">
        <f t="shared" si="1"/>
        <v>40460</v>
      </c>
      <c r="D12" s="16">
        <f t="shared" si="0"/>
        <v>39270</v>
      </c>
      <c r="E12" s="16">
        <f t="shared" si="0"/>
        <v>45220</v>
      </c>
      <c r="F12" s="14"/>
      <c r="G12" s="14"/>
      <c r="H12" s="14"/>
      <c r="I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</row>
    <row r="18" spans="1:1" ht="15">
      <c r="A18" s="30" t="s">
        <v>45</v>
      </c>
    </row>
    <row r="19" spans="1:1" ht="15.75">
      <c r="A19" s="31" t="s">
        <v>60</v>
      </c>
    </row>
    <row r="20" spans="1:1" ht="15">
      <c r="A20" s="30" t="s">
        <v>61</v>
      </c>
    </row>
    <row r="21" spans="1:1" ht="15">
      <c r="A21" s="30" t="s">
        <v>62</v>
      </c>
    </row>
    <row r="22" spans="1:1" ht="15.75">
      <c r="A22" s="30" t="s">
        <v>63</v>
      </c>
    </row>
  </sheetData>
  <mergeCells count="5">
    <mergeCell ref="A1:E1"/>
    <mergeCell ref="G2:I2"/>
    <mergeCell ref="A3:A4"/>
    <mergeCell ref="B3:B4"/>
    <mergeCell ref="C3:E3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PageLayoutView="60" workbookViewId="0">
      <selection activeCell="B89" sqref="B89"/>
    </sheetView>
  </sheetViews>
  <sheetFormatPr defaultRowHeight="12.75"/>
  <cols>
    <col min="1" max="1" width="11.85546875"/>
    <col min="2" max="2" width="32.5703125"/>
    <col min="3" max="4" width="11.5703125"/>
    <col min="5" max="5" width="32.5703125"/>
    <col min="6" max="7" width="11.5703125"/>
    <col min="8" max="8" width="15"/>
    <col min="9" max="257" width="11.5703125"/>
  </cols>
  <sheetData>
    <row r="1" spans="1:11" ht="20.100000000000001" customHeight="1">
      <c r="A1" s="20" t="s">
        <v>46</v>
      </c>
      <c r="B1" s="21"/>
    </row>
    <row r="2" spans="1:11" ht="25.5">
      <c r="B2" s="22" t="s">
        <v>47</v>
      </c>
      <c r="E2" s="23" t="s">
        <v>47</v>
      </c>
      <c r="F2" s="23" t="s">
        <v>48</v>
      </c>
    </row>
    <row r="3" spans="1:11">
      <c r="B3" s="24" t="s">
        <v>19</v>
      </c>
      <c r="E3" s="24" t="s">
        <v>19</v>
      </c>
      <c r="F3" s="24">
        <f>COUNTIF($B$3:$B$87,E3)</f>
        <v>12</v>
      </c>
    </row>
    <row r="4" spans="1:11">
      <c r="B4" s="24" t="s">
        <v>19</v>
      </c>
      <c r="E4" s="24" t="s">
        <v>21</v>
      </c>
      <c r="F4" s="24">
        <f t="shared" ref="F4:F8" si="0">COUNTIF($B$3:$B$87,E4)</f>
        <v>27</v>
      </c>
    </row>
    <row r="5" spans="1:11">
      <c r="B5" s="24" t="s">
        <v>19</v>
      </c>
      <c r="E5" s="24" t="s">
        <v>49</v>
      </c>
      <c r="F5" s="24">
        <f t="shared" si="0"/>
        <v>3</v>
      </c>
    </row>
    <row r="6" spans="1:11">
      <c r="B6" s="24" t="s">
        <v>19</v>
      </c>
      <c r="E6" s="24" t="s">
        <v>22</v>
      </c>
      <c r="F6" s="24">
        <f t="shared" si="0"/>
        <v>5</v>
      </c>
    </row>
    <row r="7" spans="1:11">
      <c r="B7" s="24" t="s">
        <v>19</v>
      </c>
      <c r="E7" s="24" t="s">
        <v>50</v>
      </c>
      <c r="F7" s="24">
        <f t="shared" si="0"/>
        <v>14</v>
      </c>
    </row>
    <row r="8" spans="1:11">
      <c r="B8" s="24" t="s">
        <v>19</v>
      </c>
      <c r="E8" s="24" t="s">
        <v>24</v>
      </c>
      <c r="F8" s="24">
        <f t="shared" si="0"/>
        <v>24</v>
      </c>
      <c r="K8" s="18"/>
    </row>
    <row r="9" spans="1:11">
      <c r="B9" s="24" t="s">
        <v>19</v>
      </c>
      <c r="E9" s="25" t="s">
        <v>51</v>
      </c>
      <c r="F9" s="32">
        <f>SUM(F3:F8)</f>
        <v>85</v>
      </c>
    </row>
    <row r="10" spans="1:11">
      <c r="B10" s="24" t="s">
        <v>19</v>
      </c>
      <c r="C10" t="s">
        <v>65</v>
      </c>
    </row>
    <row r="11" spans="1:11">
      <c r="B11" s="24" t="s">
        <v>19</v>
      </c>
      <c r="C11" t="s">
        <v>64</v>
      </c>
      <c r="K11" s="19"/>
    </row>
    <row r="12" spans="1:11">
      <c r="B12" s="24" t="s">
        <v>19</v>
      </c>
      <c r="C12" t="s">
        <v>66</v>
      </c>
    </row>
    <row r="13" spans="1:11">
      <c r="B13" s="24" t="s">
        <v>19</v>
      </c>
      <c r="C13" t="s">
        <v>67</v>
      </c>
    </row>
    <row r="14" spans="1:11">
      <c r="B14" s="24" t="s">
        <v>19</v>
      </c>
      <c r="C14" t="s">
        <v>68</v>
      </c>
    </row>
    <row r="15" spans="1:11">
      <c r="B15" s="24" t="s">
        <v>21</v>
      </c>
      <c r="C15" t="s">
        <v>70</v>
      </c>
    </row>
    <row r="16" spans="1:11">
      <c r="B16" s="24" t="s">
        <v>21</v>
      </c>
      <c r="C16" t="s">
        <v>71</v>
      </c>
    </row>
    <row r="17" spans="2:3">
      <c r="B17" s="24" t="s">
        <v>21</v>
      </c>
      <c r="C17" t="s">
        <v>69</v>
      </c>
    </row>
    <row r="18" spans="2:3">
      <c r="B18" s="24" t="s">
        <v>21</v>
      </c>
    </row>
    <row r="19" spans="2:3">
      <c r="B19" s="24" t="s">
        <v>21</v>
      </c>
    </row>
    <row r="20" spans="2:3">
      <c r="B20" s="24" t="s">
        <v>21</v>
      </c>
    </row>
    <row r="21" spans="2:3">
      <c r="B21" s="24" t="s">
        <v>21</v>
      </c>
    </row>
    <row r="22" spans="2:3">
      <c r="B22" s="24" t="s">
        <v>21</v>
      </c>
    </row>
    <row r="23" spans="2:3">
      <c r="B23" s="24" t="s">
        <v>21</v>
      </c>
    </row>
    <row r="24" spans="2:3">
      <c r="B24" s="24" t="s">
        <v>21</v>
      </c>
    </row>
    <row r="25" spans="2:3">
      <c r="B25" s="24" t="s">
        <v>21</v>
      </c>
    </row>
    <row r="26" spans="2:3">
      <c r="B26" s="24" t="s">
        <v>21</v>
      </c>
    </row>
    <row r="27" spans="2:3">
      <c r="B27" s="24" t="s">
        <v>21</v>
      </c>
    </row>
    <row r="28" spans="2:3">
      <c r="B28" s="24" t="s">
        <v>21</v>
      </c>
    </row>
    <row r="29" spans="2:3">
      <c r="B29" s="24" t="s">
        <v>21</v>
      </c>
    </row>
    <row r="30" spans="2:3">
      <c r="B30" s="24" t="s">
        <v>21</v>
      </c>
    </row>
    <row r="31" spans="2:3">
      <c r="B31" s="24" t="s">
        <v>21</v>
      </c>
    </row>
    <row r="32" spans="2:3">
      <c r="B32" s="24" t="s">
        <v>21</v>
      </c>
    </row>
    <row r="33" spans="2:2">
      <c r="B33" s="24" t="s">
        <v>21</v>
      </c>
    </row>
    <row r="34" spans="2:2">
      <c r="B34" s="24" t="s">
        <v>21</v>
      </c>
    </row>
    <row r="35" spans="2:2">
      <c r="B35" s="24" t="s">
        <v>21</v>
      </c>
    </row>
    <row r="36" spans="2:2">
      <c r="B36" s="24" t="s">
        <v>21</v>
      </c>
    </row>
    <row r="37" spans="2:2">
      <c r="B37" s="24" t="s">
        <v>21</v>
      </c>
    </row>
    <row r="38" spans="2:2">
      <c r="B38" s="24" t="s">
        <v>21</v>
      </c>
    </row>
    <row r="39" spans="2:2">
      <c r="B39" s="24" t="s">
        <v>21</v>
      </c>
    </row>
    <row r="40" spans="2:2">
      <c r="B40" s="24" t="s">
        <v>21</v>
      </c>
    </row>
    <row r="41" spans="2:2">
      <c r="B41" s="24" t="s">
        <v>21</v>
      </c>
    </row>
    <row r="42" spans="2:2">
      <c r="B42" s="24" t="s">
        <v>49</v>
      </c>
    </row>
    <row r="43" spans="2:2">
      <c r="B43" s="24" t="s">
        <v>49</v>
      </c>
    </row>
    <row r="44" spans="2:2">
      <c r="B44" s="24" t="s">
        <v>49</v>
      </c>
    </row>
    <row r="45" spans="2:2">
      <c r="B45" s="24" t="s">
        <v>22</v>
      </c>
    </row>
    <row r="46" spans="2:2">
      <c r="B46" s="24" t="s">
        <v>22</v>
      </c>
    </row>
    <row r="47" spans="2:2">
      <c r="B47" s="24" t="s">
        <v>22</v>
      </c>
    </row>
    <row r="48" spans="2:2">
      <c r="B48" s="24" t="s">
        <v>22</v>
      </c>
    </row>
    <row r="49" spans="2:2">
      <c r="B49" s="24" t="s">
        <v>22</v>
      </c>
    </row>
    <row r="50" spans="2:2">
      <c r="B50" s="24" t="s">
        <v>50</v>
      </c>
    </row>
    <row r="51" spans="2:2">
      <c r="B51" s="24" t="s">
        <v>50</v>
      </c>
    </row>
    <row r="52" spans="2:2">
      <c r="B52" s="24" t="s">
        <v>50</v>
      </c>
    </row>
    <row r="53" spans="2:2">
      <c r="B53" s="24" t="s">
        <v>50</v>
      </c>
    </row>
    <row r="54" spans="2:2">
      <c r="B54" s="24" t="s">
        <v>50</v>
      </c>
    </row>
    <row r="55" spans="2:2">
      <c r="B55" s="24" t="s">
        <v>50</v>
      </c>
    </row>
    <row r="56" spans="2:2">
      <c r="B56" s="24" t="s">
        <v>50</v>
      </c>
    </row>
    <row r="57" spans="2:2">
      <c r="B57" s="24" t="s">
        <v>50</v>
      </c>
    </row>
    <row r="58" spans="2:2">
      <c r="B58" s="24" t="s">
        <v>50</v>
      </c>
    </row>
    <row r="59" spans="2:2">
      <c r="B59" s="24" t="s">
        <v>50</v>
      </c>
    </row>
    <row r="60" spans="2:2">
      <c r="B60" s="24" t="s">
        <v>50</v>
      </c>
    </row>
    <row r="61" spans="2:2">
      <c r="B61" s="24" t="s">
        <v>50</v>
      </c>
    </row>
    <row r="62" spans="2:2">
      <c r="B62" s="24" t="s">
        <v>50</v>
      </c>
    </row>
    <row r="63" spans="2:2">
      <c r="B63" s="24" t="s">
        <v>50</v>
      </c>
    </row>
    <row r="64" spans="2:2">
      <c r="B64" s="24" t="s">
        <v>24</v>
      </c>
    </row>
    <row r="65" spans="2:2">
      <c r="B65" s="24" t="s">
        <v>24</v>
      </c>
    </row>
    <row r="66" spans="2:2">
      <c r="B66" s="24" t="s">
        <v>24</v>
      </c>
    </row>
    <row r="67" spans="2:2">
      <c r="B67" s="24" t="s">
        <v>24</v>
      </c>
    </row>
    <row r="68" spans="2:2">
      <c r="B68" s="24" t="s">
        <v>24</v>
      </c>
    </row>
    <row r="69" spans="2:2">
      <c r="B69" s="24" t="s">
        <v>24</v>
      </c>
    </row>
    <row r="70" spans="2:2">
      <c r="B70" s="24" t="s">
        <v>24</v>
      </c>
    </row>
    <row r="71" spans="2:2">
      <c r="B71" s="24" t="s">
        <v>24</v>
      </c>
    </row>
    <row r="72" spans="2:2">
      <c r="B72" s="24" t="s">
        <v>24</v>
      </c>
    </row>
    <row r="73" spans="2:2">
      <c r="B73" s="24" t="s">
        <v>24</v>
      </c>
    </row>
    <row r="74" spans="2:2">
      <c r="B74" s="24" t="s">
        <v>24</v>
      </c>
    </row>
    <row r="75" spans="2:2">
      <c r="B75" s="24" t="s">
        <v>24</v>
      </c>
    </row>
    <row r="76" spans="2:2">
      <c r="B76" s="24" t="s">
        <v>24</v>
      </c>
    </row>
    <row r="77" spans="2:2">
      <c r="B77" s="24" t="s">
        <v>24</v>
      </c>
    </row>
    <row r="78" spans="2:2">
      <c r="B78" s="24" t="s">
        <v>24</v>
      </c>
    </row>
    <row r="79" spans="2:2">
      <c r="B79" s="24" t="s">
        <v>24</v>
      </c>
    </row>
    <row r="80" spans="2:2">
      <c r="B80" s="24" t="s">
        <v>24</v>
      </c>
    </row>
    <row r="81" spans="1:2">
      <c r="B81" s="24" t="s">
        <v>24</v>
      </c>
    </row>
    <row r="82" spans="1:2">
      <c r="B82" s="24" t="s">
        <v>24</v>
      </c>
    </row>
    <row r="83" spans="1:2">
      <c r="B83" s="24" t="s">
        <v>24</v>
      </c>
    </row>
    <row r="84" spans="1:2">
      <c r="B84" s="24" t="s">
        <v>24</v>
      </c>
    </row>
    <row r="85" spans="1:2">
      <c r="B85" s="24" t="s">
        <v>24</v>
      </c>
    </row>
    <row r="86" spans="1:2">
      <c r="B86" s="24" t="s">
        <v>24</v>
      </c>
    </row>
    <row r="87" spans="1:2">
      <c r="B87" s="24" t="s">
        <v>24</v>
      </c>
    </row>
    <row r="88" spans="1:2" ht="25.5">
      <c r="A88" s="26" t="s">
        <v>52</v>
      </c>
      <c r="B88" s="14">
        <f>COUNTA(B3:B87)</f>
        <v>85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PageLayoutView="60" workbookViewId="0">
      <selection activeCell="F8" sqref="F8"/>
    </sheetView>
  </sheetViews>
  <sheetFormatPr defaultRowHeight="12.75"/>
  <cols>
    <col min="1" max="1" width="26.85546875"/>
    <col min="2" max="2" width="14.5703125"/>
    <col min="3" max="257" width="11.5703125"/>
  </cols>
  <sheetData>
    <row r="1" spans="1:10" ht="34.35" customHeight="1">
      <c r="A1" s="27" t="s">
        <v>53</v>
      </c>
      <c r="B1" s="27" t="s">
        <v>72</v>
      </c>
    </row>
    <row r="2" spans="1:10">
      <c r="A2" s="28" t="s">
        <v>54</v>
      </c>
      <c r="B2" s="28"/>
      <c r="F2" t="e">
        <f>AVERAGE(D1:D8)</f>
        <v>#DIV/0!</v>
      </c>
    </row>
    <row r="3" spans="1:10">
      <c r="A3" s="33" t="s">
        <v>73</v>
      </c>
      <c r="B3" s="28"/>
      <c r="F3">
        <f>COUNTA(H1:H7)</f>
        <v>0</v>
      </c>
    </row>
    <row r="4" spans="1:10">
      <c r="A4" s="33" t="s">
        <v>74</v>
      </c>
      <c r="B4" s="28"/>
      <c r="F4" t="s">
        <v>125</v>
      </c>
    </row>
    <row r="5" spans="1:10">
      <c r="A5" s="28" t="s">
        <v>55</v>
      </c>
      <c r="B5" s="28"/>
      <c r="F5">
        <f>MAX(I1:I6)</f>
        <v>0</v>
      </c>
    </row>
    <row r="6" spans="1:10">
      <c r="A6" s="28" t="s">
        <v>56</v>
      </c>
      <c r="B6" s="28"/>
      <c r="F6">
        <f>MIN(J1:J6)</f>
        <v>0</v>
      </c>
    </row>
    <row r="7" spans="1:10">
      <c r="A7" s="29" t="s">
        <v>57</v>
      </c>
      <c r="B7" s="28"/>
      <c r="F7">
        <f>SUM(H1:H6)</f>
        <v>0</v>
      </c>
      <c r="J7" s="18"/>
    </row>
    <row r="9" spans="1:10">
      <c r="A9" t="s">
        <v>76</v>
      </c>
    </row>
    <row r="10" spans="1:10">
      <c r="A10" t="s">
        <v>75</v>
      </c>
    </row>
    <row r="11" spans="1:10">
      <c r="A11" t="s">
        <v>77</v>
      </c>
    </row>
  </sheetData>
  <dataValidations count="1">
    <dataValidation type="list" allowBlank="1" showInputMessage="1" showErrorMessage="1" sqref="B2:B7">
      <formula1>"СУММ,СРЗНАЧ,МИН,МАКС,СЧЁТ,СЧЁТЗ"</formula1>
    </dataValidation>
  </dataValidation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36" sqref="G36"/>
    </sheetView>
  </sheetViews>
  <sheetFormatPr defaultRowHeight="15"/>
  <cols>
    <col min="1" max="1" width="11.42578125" style="34" customWidth="1"/>
    <col min="2" max="2" width="9.140625" style="34"/>
    <col min="3" max="3" width="11.7109375" style="34" customWidth="1"/>
    <col min="4" max="4" width="21.42578125" style="34" bestFit="1" customWidth="1"/>
    <col min="5" max="16384" width="9.140625" style="34"/>
  </cols>
  <sheetData>
    <row r="1" spans="1:7">
      <c r="A1" s="35" t="s">
        <v>90</v>
      </c>
      <c r="B1" s="35" t="s">
        <v>89</v>
      </c>
      <c r="C1" s="35" t="s">
        <v>88</v>
      </c>
      <c r="D1" s="35" t="s">
        <v>87</v>
      </c>
      <c r="G1" s="34" t="s">
        <v>91</v>
      </c>
    </row>
    <row r="2" spans="1:7">
      <c r="A2" s="34">
        <v>2006</v>
      </c>
      <c r="B2" s="34">
        <v>1</v>
      </c>
      <c r="C2" s="34" t="s">
        <v>86</v>
      </c>
      <c r="D2" s="37">
        <v>5213292</v>
      </c>
      <c r="G2" s="36">
        <f>SUMIFS(D2:D25,B2:B25,1,A2:A25,2006)</f>
        <v>9741409</v>
      </c>
    </row>
    <row r="3" spans="1:7">
      <c r="A3" s="34">
        <v>2006</v>
      </c>
      <c r="B3" s="34">
        <v>1</v>
      </c>
      <c r="C3" s="34" t="s">
        <v>85</v>
      </c>
      <c r="D3" s="37">
        <v>2038516</v>
      </c>
    </row>
    <row r="4" spans="1:7">
      <c r="A4" s="34">
        <v>2006</v>
      </c>
      <c r="B4" s="34">
        <v>1</v>
      </c>
      <c r="C4" s="34" t="s">
        <v>84</v>
      </c>
      <c r="D4" s="37">
        <v>2489601</v>
      </c>
      <c r="G4" s="34" t="s">
        <v>92</v>
      </c>
    </row>
    <row r="5" spans="1:7">
      <c r="A5" s="34">
        <v>2006</v>
      </c>
      <c r="B5" s="34">
        <v>2</v>
      </c>
      <c r="C5" s="34" t="s">
        <v>83</v>
      </c>
      <c r="D5" s="37">
        <v>9051231</v>
      </c>
      <c r="G5" s="36">
        <f>SUMIF(A2:A25,2007,D2:D25)</f>
        <v>64559228</v>
      </c>
    </row>
    <row r="6" spans="1:7">
      <c r="A6" s="34">
        <v>2006</v>
      </c>
      <c r="B6" s="34">
        <v>2</v>
      </c>
      <c r="C6" s="34" t="s">
        <v>82</v>
      </c>
      <c r="D6" s="37">
        <v>5225156</v>
      </c>
    </row>
    <row r="7" spans="1:7">
      <c r="A7" s="34">
        <v>2006</v>
      </c>
      <c r="B7" s="34">
        <v>2</v>
      </c>
      <c r="C7" s="34" t="s">
        <v>81</v>
      </c>
      <c r="D7" s="37">
        <v>3266644</v>
      </c>
    </row>
    <row r="8" spans="1:7">
      <c r="A8" s="34">
        <v>2006</v>
      </c>
      <c r="B8" s="34">
        <v>3</v>
      </c>
      <c r="C8" s="34" t="s">
        <v>80</v>
      </c>
      <c r="D8" s="37">
        <v>2078794</v>
      </c>
    </row>
    <row r="9" spans="1:7">
      <c r="A9" s="34">
        <v>2006</v>
      </c>
      <c r="B9" s="34">
        <v>3</v>
      </c>
      <c r="C9" s="34" t="s">
        <v>79</v>
      </c>
      <c r="D9" s="37">
        <v>1591434</v>
      </c>
      <c r="G9" s="34" t="s">
        <v>94</v>
      </c>
    </row>
    <row r="10" spans="1:7">
      <c r="A10" s="34">
        <v>2006</v>
      </c>
      <c r="B10" s="34">
        <v>3</v>
      </c>
      <c r="C10" s="34" t="s">
        <v>78</v>
      </c>
      <c r="D10" s="37">
        <v>8518985</v>
      </c>
      <c r="G10" s="34" t="s">
        <v>95</v>
      </c>
    </row>
    <row r="11" spans="1:7">
      <c r="A11" s="34">
        <v>2006</v>
      </c>
      <c r="B11" s="34">
        <v>4</v>
      </c>
      <c r="C11" s="34" t="s">
        <v>34</v>
      </c>
      <c r="D11" s="37">
        <v>1973050</v>
      </c>
    </row>
    <row r="12" spans="1:7">
      <c r="A12" s="34">
        <v>2006</v>
      </c>
      <c r="B12" s="34">
        <v>4</v>
      </c>
      <c r="C12" s="34" t="s">
        <v>35</v>
      </c>
      <c r="D12" s="37">
        <v>7599195</v>
      </c>
      <c r="G12" s="34" t="s">
        <v>96</v>
      </c>
    </row>
    <row r="13" spans="1:7">
      <c r="A13" s="34">
        <v>2006</v>
      </c>
      <c r="B13" s="34">
        <v>4</v>
      </c>
      <c r="C13" s="34" t="s">
        <v>36</v>
      </c>
      <c r="D13" s="37">
        <v>9757876</v>
      </c>
      <c r="G13" s="34" t="s">
        <v>97</v>
      </c>
    </row>
    <row r="14" spans="1:7">
      <c r="A14" s="34">
        <v>2007</v>
      </c>
      <c r="B14" s="34">
        <v>1</v>
      </c>
      <c r="C14" s="34" t="s">
        <v>86</v>
      </c>
      <c r="D14" s="37">
        <v>5304039</v>
      </c>
    </row>
    <row r="15" spans="1:7">
      <c r="A15" s="34">
        <v>2007</v>
      </c>
      <c r="B15" s="34">
        <v>1</v>
      </c>
      <c r="C15" s="34" t="s">
        <v>85</v>
      </c>
      <c r="D15" s="37">
        <v>5465096</v>
      </c>
    </row>
    <row r="16" spans="1:7">
      <c r="A16" s="34">
        <v>2007</v>
      </c>
      <c r="B16" s="34">
        <v>1</v>
      </c>
      <c r="C16" s="34" t="s">
        <v>84</v>
      </c>
      <c r="D16" s="37">
        <v>1007799</v>
      </c>
    </row>
    <row r="17" spans="1:4">
      <c r="A17" s="34">
        <v>2007</v>
      </c>
      <c r="B17" s="34">
        <v>2</v>
      </c>
      <c r="C17" s="34" t="s">
        <v>83</v>
      </c>
      <c r="D17" s="37">
        <v>4010287</v>
      </c>
    </row>
    <row r="18" spans="1:4">
      <c r="A18" s="34">
        <v>2007</v>
      </c>
      <c r="B18" s="34">
        <v>2</v>
      </c>
      <c r="C18" s="34" t="s">
        <v>82</v>
      </c>
      <c r="D18" s="37">
        <v>4817070</v>
      </c>
    </row>
    <row r="19" spans="1:4">
      <c r="A19" s="34">
        <v>2007</v>
      </c>
      <c r="B19" s="34">
        <v>2</v>
      </c>
      <c r="C19" s="34" t="s">
        <v>81</v>
      </c>
      <c r="D19" s="37">
        <v>8155717</v>
      </c>
    </row>
    <row r="20" spans="1:4">
      <c r="A20" s="34">
        <v>2007</v>
      </c>
      <c r="B20" s="34">
        <v>3</v>
      </c>
      <c r="C20" s="34" t="s">
        <v>80</v>
      </c>
      <c r="D20" s="37">
        <v>6552370</v>
      </c>
    </row>
    <row r="21" spans="1:4">
      <c r="A21" s="34">
        <v>2007</v>
      </c>
      <c r="B21" s="34">
        <v>3</v>
      </c>
      <c r="C21" s="34" t="s">
        <v>79</v>
      </c>
      <c r="D21" s="37">
        <v>2295635</v>
      </c>
    </row>
    <row r="22" spans="1:4">
      <c r="A22" s="34">
        <v>2007</v>
      </c>
      <c r="B22" s="34">
        <v>3</v>
      </c>
      <c r="C22" s="34" t="s">
        <v>78</v>
      </c>
      <c r="D22" s="37">
        <v>7115883</v>
      </c>
    </row>
    <row r="23" spans="1:4">
      <c r="A23" s="34">
        <v>2007</v>
      </c>
      <c r="B23" s="34">
        <v>4</v>
      </c>
      <c r="C23" s="34" t="s">
        <v>34</v>
      </c>
      <c r="D23" s="37">
        <v>1362767</v>
      </c>
    </row>
    <row r="24" spans="1:4">
      <c r="A24" s="34">
        <v>2007</v>
      </c>
      <c r="B24" s="34">
        <v>4</v>
      </c>
      <c r="C24" s="34" t="s">
        <v>35</v>
      </c>
      <c r="D24" s="37">
        <v>8935488</v>
      </c>
    </row>
    <row r="25" spans="1:4">
      <c r="A25" s="34">
        <v>2007</v>
      </c>
      <c r="B25" s="34">
        <v>4</v>
      </c>
      <c r="C25" s="34" t="s">
        <v>36</v>
      </c>
      <c r="D25" s="37">
        <v>9537077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7032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Задание1</vt:lpstr>
      <vt:lpstr>Задание 2</vt:lpstr>
      <vt:lpstr>Задание3</vt:lpstr>
      <vt:lpstr>Задание4</vt:lpstr>
      <vt:lpstr>Задание5</vt:lpstr>
      <vt:lpstr>Задание6</vt:lpstr>
      <vt:lpstr>Excel_BuiltIn__FilterDatabase_1</vt:lpstr>
      <vt:lpstr>Excel_BuiltIn_Extract_1</vt:lpstr>
      <vt:lpstr>Критерий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cp:revision>6</cp:revision>
  <dcterms:created xsi:type="dcterms:W3CDTF">2009-04-16T11:32:49Z</dcterms:created>
  <dcterms:modified xsi:type="dcterms:W3CDTF">2018-12-05T05:01:09Z</dcterms:modified>
</cp:coreProperties>
</file>