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85" windowHeight="13140"/>
  </bookViews>
  <sheets>
    <sheet name="总表" sheetId="1" r:id="rId1"/>
  </sheets>
  <definedNames>
    <definedName name="_xlnm._FilterDatabase" localSheetId="0" hidden="1">总表!$A$1:$AP$12</definedName>
  </definedNames>
  <calcPr calcId="144525"/>
</workbook>
</file>

<file path=xl/sharedStrings.xml><?xml version="1.0" encoding="utf-8"?>
<sst xmlns="http://schemas.openxmlformats.org/spreadsheetml/2006/main" count="69" uniqueCount="44">
  <si>
    <r>
      <rPr>
        <sz val="10"/>
        <rFont val="宋体"/>
        <charset val="134"/>
      </rPr>
      <t>编号</t>
    </r>
  </si>
  <si>
    <r>
      <rPr>
        <sz val="10"/>
        <rFont val="宋体"/>
        <charset val="134"/>
      </rPr>
      <t>测定时间</t>
    </r>
  </si>
  <si>
    <r>
      <rPr>
        <sz val="10"/>
        <rFont val="宋体"/>
        <charset val="134"/>
      </rPr>
      <t>科室</t>
    </r>
  </si>
  <si>
    <r>
      <rPr>
        <sz val="10"/>
        <rFont val="宋体"/>
        <charset val="134"/>
      </rPr>
      <t>住院号</t>
    </r>
  </si>
  <si>
    <r>
      <rPr>
        <sz val="10"/>
        <color rgb="FFFF0000"/>
        <rFont val="宋体"/>
        <charset val="134"/>
      </rPr>
      <t>年龄</t>
    </r>
    <r>
      <rPr>
        <sz val="10"/>
        <color rgb="FFFF0000"/>
        <rFont val="Times New Roman"/>
        <charset val="134"/>
      </rPr>
      <t xml:space="preserve"> </t>
    </r>
    <r>
      <rPr>
        <sz val="10"/>
        <color rgb="FFFF0000"/>
        <rFont val="宋体"/>
        <charset val="134"/>
      </rPr>
      <t>岁</t>
    </r>
  </si>
  <si>
    <r>
      <rPr>
        <sz val="10"/>
        <color rgb="FFFF0000"/>
        <rFont val="宋体"/>
        <charset val="134"/>
      </rPr>
      <t>性别（男</t>
    </r>
    <r>
      <rPr>
        <sz val="10"/>
        <color rgb="FFFF0000"/>
        <rFont val="Times New Roman"/>
        <charset val="134"/>
      </rPr>
      <t>0.</t>
    </r>
    <r>
      <rPr>
        <sz val="10"/>
        <color rgb="FFFF0000"/>
        <rFont val="宋体"/>
        <charset val="134"/>
      </rPr>
      <t>女</t>
    </r>
    <r>
      <rPr>
        <sz val="10"/>
        <color rgb="FFFF0000"/>
        <rFont val="Times New Roman"/>
        <charset val="134"/>
      </rPr>
      <t>1</t>
    </r>
    <r>
      <rPr>
        <sz val="10"/>
        <color rgb="FFFF0000"/>
        <rFont val="宋体"/>
        <charset val="134"/>
      </rPr>
      <t>）</t>
    </r>
  </si>
  <si>
    <r>
      <rPr>
        <sz val="10"/>
        <color theme="0" tint="-0.349986266670736"/>
        <rFont val="宋体"/>
        <charset val="134"/>
      </rPr>
      <t>身高</t>
    </r>
    <r>
      <rPr>
        <sz val="10"/>
        <color theme="0" tint="-0.349986266670736"/>
        <rFont val="Times New Roman"/>
        <charset val="134"/>
      </rPr>
      <t xml:space="preserve"> cm (</t>
    </r>
    <r>
      <rPr>
        <sz val="10"/>
        <color theme="0" tint="-0.349986266670736"/>
        <rFont val="宋体"/>
        <charset val="134"/>
      </rPr>
      <t>按年龄公式计算的</t>
    </r>
    <r>
      <rPr>
        <sz val="10"/>
        <color theme="0" tint="-0.349986266670736"/>
        <rFont val="Times New Roman"/>
        <charset val="134"/>
      </rPr>
      <t>)</t>
    </r>
  </si>
  <si>
    <r>
      <rPr>
        <sz val="10"/>
        <color rgb="FFFF0000"/>
        <rFont val="宋体"/>
        <charset val="134"/>
      </rPr>
      <t>体重</t>
    </r>
    <r>
      <rPr>
        <sz val="10"/>
        <color rgb="FFFF0000"/>
        <rFont val="Times New Roman"/>
        <charset val="134"/>
      </rPr>
      <t xml:space="preserve"> kg</t>
    </r>
  </si>
  <si>
    <r>
      <rPr>
        <sz val="10"/>
        <rFont val="宋体"/>
        <charset val="134"/>
      </rPr>
      <t>剂量</t>
    </r>
  </si>
  <si>
    <r>
      <rPr>
        <sz val="10"/>
        <rFont val="宋体"/>
        <charset val="134"/>
      </rPr>
      <t>剂量</t>
    </r>
    <r>
      <rPr>
        <sz val="10"/>
        <rFont val="Times New Roman"/>
        <charset val="134"/>
      </rPr>
      <t>/kg</t>
    </r>
  </si>
  <si>
    <r>
      <rPr>
        <sz val="10"/>
        <rFont val="宋体"/>
        <charset val="134"/>
      </rPr>
      <t>间隔</t>
    </r>
  </si>
  <si>
    <r>
      <rPr>
        <sz val="10"/>
        <rFont val="宋体"/>
        <charset val="134"/>
      </rPr>
      <t>静滴时间</t>
    </r>
  </si>
  <si>
    <t>日剂量 mg</t>
  </si>
  <si>
    <t>日剂量/kg</t>
  </si>
  <si>
    <r>
      <rPr>
        <sz val="10"/>
        <rFont val="宋体"/>
        <charset val="134"/>
      </rPr>
      <t>谷浓度</t>
    </r>
  </si>
  <si>
    <r>
      <rPr>
        <sz val="10"/>
        <rFont val="宋体"/>
        <charset val="134"/>
      </rPr>
      <t>峰浓度</t>
    </r>
  </si>
  <si>
    <t>AUC(mg/h/L)</t>
  </si>
  <si>
    <t>血肌酐 umol/L</t>
  </si>
  <si>
    <t>尿素氮 
umol/L</t>
  </si>
  <si>
    <r>
      <rPr>
        <sz val="10"/>
        <rFont val="等线"/>
        <charset val="134"/>
      </rPr>
      <t>计算的肌酐清除率
ml/min/1.73m</t>
    </r>
    <r>
      <rPr>
        <vertAlign val="superscript"/>
        <sz val="10"/>
        <rFont val="等线"/>
        <charset val="134"/>
      </rPr>
      <t>2</t>
    </r>
  </si>
  <si>
    <r>
      <rPr>
        <sz val="10"/>
        <rFont val="等线"/>
        <charset val="134"/>
      </rPr>
      <t>降钙素原</t>
    </r>
  </si>
  <si>
    <r>
      <rPr>
        <sz val="10"/>
        <rFont val="等线"/>
        <charset val="134"/>
      </rPr>
      <t>谷丙转氨酶</t>
    </r>
  </si>
  <si>
    <r>
      <rPr>
        <sz val="10"/>
        <rFont val="等线"/>
        <charset val="134"/>
      </rPr>
      <t>总胆红素</t>
    </r>
  </si>
  <si>
    <r>
      <rPr>
        <sz val="10"/>
        <rFont val="等线"/>
        <charset val="134"/>
      </rPr>
      <t>谷草转氨酶</t>
    </r>
  </si>
  <si>
    <r>
      <rPr>
        <sz val="10"/>
        <rFont val="等线"/>
        <charset val="134"/>
      </rPr>
      <t>直接胆红素</t>
    </r>
  </si>
  <si>
    <r>
      <rPr>
        <sz val="10"/>
        <rFont val="等线"/>
        <charset val="134"/>
      </rPr>
      <t>总蛋白</t>
    </r>
  </si>
  <si>
    <t>尿酸
umol/L</t>
  </si>
  <si>
    <r>
      <rPr>
        <sz val="10"/>
        <rFont val="等线"/>
        <charset val="134"/>
      </rPr>
      <t>血红蛋白</t>
    </r>
  </si>
  <si>
    <r>
      <rPr>
        <sz val="10"/>
        <rFont val="等线"/>
        <charset val="134"/>
      </rPr>
      <t>白细胞计数</t>
    </r>
  </si>
  <si>
    <r>
      <rPr>
        <sz val="10"/>
        <rFont val="等线"/>
        <charset val="134"/>
      </rPr>
      <t>中性粒细胞</t>
    </r>
    <r>
      <rPr>
        <sz val="10"/>
        <rFont val="Times New Roman"/>
        <charset val="134"/>
      </rPr>
      <t>%</t>
    </r>
  </si>
  <si>
    <r>
      <rPr>
        <sz val="10"/>
        <rFont val="等线"/>
        <charset val="134"/>
      </rPr>
      <t>淋巴细胞</t>
    </r>
  </si>
  <si>
    <r>
      <rPr>
        <sz val="10"/>
        <rFont val="等线"/>
        <charset val="134"/>
      </rPr>
      <t>红细胞计数</t>
    </r>
  </si>
  <si>
    <r>
      <rPr>
        <sz val="10"/>
        <rFont val="等线"/>
        <charset val="134"/>
      </rPr>
      <t>红细胞压积</t>
    </r>
  </si>
  <si>
    <r>
      <rPr>
        <sz val="10"/>
        <rFont val="等线"/>
        <charset val="134"/>
      </rPr>
      <t>血小板计数</t>
    </r>
  </si>
  <si>
    <r>
      <rPr>
        <sz val="10"/>
        <rFont val="Times New Roman"/>
        <charset val="134"/>
      </rPr>
      <t>C</t>
    </r>
    <r>
      <rPr>
        <sz val="10"/>
        <rFont val="等线"/>
        <charset val="134"/>
      </rPr>
      <t>反应蛋白</t>
    </r>
  </si>
  <si>
    <r>
      <rPr>
        <sz val="10"/>
        <rFont val="等线"/>
        <charset val="134"/>
      </rPr>
      <t>氟康唑</t>
    </r>
  </si>
  <si>
    <t>糖肽类抗菌药</t>
  </si>
  <si>
    <r>
      <rPr>
        <sz val="10"/>
        <rFont val="等线"/>
        <charset val="134"/>
      </rPr>
      <t>喹诺酮类</t>
    </r>
  </si>
  <si>
    <r>
      <rPr>
        <sz val="10"/>
        <rFont val="等线"/>
        <charset val="134"/>
      </rPr>
      <t>袢利尿剂</t>
    </r>
  </si>
  <si>
    <r>
      <rPr>
        <sz val="10"/>
        <rFont val="等线"/>
        <charset val="134"/>
      </rPr>
      <t>氨基糖苷类</t>
    </r>
  </si>
  <si>
    <r>
      <rPr>
        <sz val="10"/>
        <rFont val="等线"/>
        <charset val="134"/>
      </rPr>
      <t>免疫抑制剂</t>
    </r>
  </si>
  <si>
    <t>PICU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</si>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</sst>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10"/>
      <name val="Times New Roman"/>
      <charset val="134"/>
    </font>
    <font>
      <sz val="10"/>
      <color theme="0" tint="-0.499984740745262"/>
      <name val="Times New Roman"/>
      <charset val="134"/>
    </font>
    <font>
      <sz val="10"/>
      <color rgb="FFFF0000"/>
      <name val="Times New Roman"/>
      <charset val="134"/>
    </font>
    <font>
      <sz val="10"/>
      <color theme="0" tint="-0.349986266670736"/>
      <name val="Times New Roman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8"/>
      <color rgb="FFFF0000"/>
      <name val="等线"/>
      <charset val="134"/>
      <scheme val="minor"/>
    </font>
    <font>
      <sz val="10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theme="0" tint="-0.349986266670736"/>
      <name val="宋体"/>
      <charset val="134"/>
    </font>
    <font>
      <vertAlign val="superscript"/>
      <sz val="1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76" fontId="2" fillId="4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1" fillId="3" borderId="3" xfId="0" applyFont="1" applyFill="1" applyBorder="1" applyAlignment="1">
      <alignment horizontal="center" vertical="center" wrapText="1"/>
    </xf>
    <xf numFmtId="0" fontId="9" fillId="4" borderId="0" xfId="0" applyFont="1" applyFill="1" applyAlignment="1"/>
    <xf numFmtId="0" fontId="9" fillId="3" borderId="0" xfId="0" applyFont="1" applyFill="1" applyAlignment="1"/>
    <xf numFmtId="0" fontId="8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1" fillId="4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2"/>
  <sheetViews>
    <sheetView tabSelected="1" zoomScale="130" zoomScaleNormal="130" workbookViewId="0">
      <pane xSplit="4" ySplit="1" topLeftCell="Q2" activePane="bottomRight" state="frozen"/>
      <selection/>
      <selection pane="topRight"/>
      <selection pane="bottomLeft"/>
      <selection pane="bottomRight" activeCell="W13" sqref="W13"/>
    </sheetView>
  </sheetViews>
  <sheetFormatPr defaultColWidth="9" defaultRowHeight="14.25"/>
  <cols>
    <col min="1" max="1" width="4" style="1" customWidth="1"/>
    <col min="2" max="2" width="10" style="1" customWidth="1"/>
    <col min="3" max="3" width="8" style="2" customWidth="1"/>
    <col min="4" max="4" width="8.83333333333333" style="3"/>
    <col min="5" max="5" width="13.1666666666667" style="4" customWidth="1"/>
    <col min="6" max="6" width="5.66666666666667" style="4" customWidth="1"/>
    <col min="7" max="7" width="4.5" style="5" customWidth="1"/>
    <col min="8" max="8" width="4.16666666666667" style="6" customWidth="1"/>
    <col min="9" max="9" width="4.83333333333333" style="7" customWidth="1"/>
    <col min="10" max="10" width="4.16666666666667" style="8" customWidth="1"/>
    <col min="11" max="11" width="4.83333333333333" style="8" customWidth="1"/>
    <col min="12" max="12" width="4.5" style="8" customWidth="1"/>
    <col min="13" max="13" width="5.33333333333333" style="4" customWidth="1"/>
    <col min="14" max="14" width="5.33333333333333" style="8" customWidth="1"/>
    <col min="15" max="15" width="5.66666666666667" style="8" customWidth="1"/>
    <col min="16" max="16" width="8.83333333333333" style="9"/>
    <col min="17" max="17" width="9.16666666666667" customWidth="1"/>
    <col min="18" max="18" width="5" style="10" customWidth="1"/>
    <col min="19" max="19" width="6.5" style="10" customWidth="1"/>
    <col min="20" max="20" width="6.5" style="11" customWidth="1"/>
    <col min="21" max="21" width="6.16666666666667" style="11" customWidth="1"/>
    <col min="22" max="22" width="6.66666666666667" style="11" customWidth="1"/>
    <col min="23" max="23" width="4.16666666666667" style="11" customWidth="1"/>
    <col min="24" max="24" width="5" style="11" customWidth="1"/>
    <col min="25" max="25" width="5.16666666666667" style="11" customWidth="1"/>
    <col min="26" max="26" width="6" style="11" customWidth="1"/>
    <col min="27" max="27" width="4.16666666666667" style="11" customWidth="1"/>
    <col min="28" max="28" width="4.66666666666667" style="11" customWidth="1"/>
    <col min="29" max="29" width="4.16666666666667" style="11" customWidth="1"/>
    <col min="30" max="30" width="4.33333333333333" style="11" customWidth="1"/>
    <col min="31" max="31" width="4.83333333333333" style="11" customWidth="1"/>
    <col min="32" max="35" width="3.83333333333333" style="11" customWidth="1"/>
    <col min="36" max="37" width="3.83333333333333" style="10" customWidth="1"/>
    <col min="38" max="38" width="6.66666666666667" style="10" customWidth="1"/>
    <col min="39" max="39" width="6" style="10" customWidth="1"/>
    <col min="40" max="40" width="5.83333333333333" style="10" customWidth="1"/>
    <col min="41" max="41" width="5.5" style="10" customWidth="1"/>
    <col min="42" max="16384" width="9" style="12"/>
  </cols>
  <sheetData>
    <row r="1" ht="76.5" spans="1:41">
      <c r="A1" s="1" t="s">
        <v>0</v>
      </c>
      <c r="B1" s="1" t="s">
        <v>1</v>
      </c>
      <c r="C1" s="2" t="s">
        <v>2</v>
      </c>
      <c r="D1" s="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17" t="s">
        <v>12</v>
      </c>
      <c r="N1" s="18" t="s">
        <v>13</v>
      </c>
      <c r="O1" s="8" t="s">
        <v>14</v>
      </c>
      <c r="P1" s="9" t="s">
        <v>15</v>
      </c>
      <c r="Q1" s="19" t="s">
        <v>16</v>
      </c>
      <c r="R1" s="20" t="s">
        <v>17</v>
      </c>
      <c r="S1" s="21" t="s">
        <v>18</v>
      </c>
      <c r="T1" s="22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6" t="s">
        <v>26</v>
      </c>
      <c r="AB1" s="23" t="s">
        <v>27</v>
      </c>
      <c r="AC1" s="23" t="s">
        <v>28</v>
      </c>
      <c r="AD1" s="27" t="s">
        <v>29</v>
      </c>
      <c r="AE1" s="27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8" t="s">
        <v>35</v>
      </c>
      <c r="AK1" s="20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</row>
    <row r="2" spans="1:41">
      <c r="A2" s="1">
        <v>1</v>
      </c>
      <c r="B2" s="1">
        <v>20130609</v>
      </c>
      <c r="C2" s="2" t="s">
        <v>41</v>
      </c>
      <c r="D2" s="3">
        <v>975710</v>
      </c>
      <c r="E2" s="4">
        <v>9</v>
      </c>
      <c r="F2" s="4">
        <v>1</v>
      </c>
      <c r="G2" s="5">
        <v>134.1</v>
      </c>
      <c r="H2" s="6">
        <v>23</v>
      </c>
      <c r="I2" s="7">
        <v>230</v>
      </c>
      <c r="J2" s="8">
        <v>10</v>
      </c>
      <c r="K2" s="8">
        <v>6</v>
      </c>
      <c r="L2" s="8">
        <v>1</v>
      </c>
      <c r="M2" s="4">
        <f>I2*24/K2</f>
        <v>920</v>
      </c>
      <c r="N2" s="8">
        <f>M2/H2</f>
        <v>40</v>
      </c>
      <c r="O2" s="8">
        <v>15.47</v>
      </c>
      <c r="P2" s="9">
        <v>21.15</v>
      </c>
      <c r="Q2">
        <v>449.706219656603</v>
      </c>
      <c r="R2" s="24">
        <v>40</v>
      </c>
      <c r="S2" s="24">
        <v>5</v>
      </c>
      <c r="T2" s="25">
        <f>40.7*(G2/100/R2*88.4)^0.64*(30/S2*0.357)^0.202</f>
        <v>95.1448781892105</v>
      </c>
      <c r="U2" s="25">
        <v>0.22</v>
      </c>
      <c r="V2" s="25">
        <v>35</v>
      </c>
      <c r="W2" s="25">
        <v>2.8</v>
      </c>
      <c r="X2" s="25">
        <v>54</v>
      </c>
      <c r="Y2" s="25">
        <v>0</v>
      </c>
      <c r="Z2" s="25">
        <v>73</v>
      </c>
      <c r="AA2" s="25">
        <v>179.9</v>
      </c>
      <c r="AB2" s="25">
        <v>124</v>
      </c>
      <c r="AC2" s="25">
        <v>6.74</v>
      </c>
      <c r="AD2" s="25">
        <v>62.8</v>
      </c>
      <c r="AE2" s="25">
        <v>29.8</v>
      </c>
      <c r="AF2" s="25">
        <v>4.25</v>
      </c>
      <c r="AG2" s="25">
        <v>36.7</v>
      </c>
      <c r="AH2" s="25">
        <v>370</v>
      </c>
      <c r="AI2" s="25">
        <v>8</v>
      </c>
      <c r="AJ2" s="24" t="s">
        <v>42</v>
      </c>
      <c r="AK2" s="24" t="s">
        <v>42</v>
      </c>
      <c r="AL2" s="24" t="s">
        <v>42</v>
      </c>
      <c r="AM2" s="24" t="s">
        <v>42</v>
      </c>
      <c r="AN2" s="24" t="s">
        <v>42</v>
      </c>
      <c r="AO2" s="24" t="s">
        <v>43</v>
      </c>
    </row>
    <row r="3" spans="1:41">
      <c r="A3" s="1">
        <v>2</v>
      </c>
      <c r="B3" s="1">
        <v>20130625</v>
      </c>
      <c r="C3" s="2" t="s">
        <v>41</v>
      </c>
      <c r="D3" s="3">
        <v>973707</v>
      </c>
      <c r="E3" s="4">
        <v>8</v>
      </c>
      <c r="F3" s="4">
        <v>0</v>
      </c>
      <c r="G3" s="5">
        <v>129.5</v>
      </c>
      <c r="H3" s="6">
        <v>22</v>
      </c>
      <c r="I3" s="7">
        <v>250</v>
      </c>
      <c r="J3" s="8">
        <v>10</v>
      </c>
      <c r="K3" s="8">
        <v>8</v>
      </c>
      <c r="L3" s="8">
        <v>1</v>
      </c>
      <c r="M3" s="4">
        <f>I3*24/K3</f>
        <v>750</v>
      </c>
      <c r="N3" s="8">
        <f>M3/H3</f>
        <v>34.0909090909091</v>
      </c>
      <c r="O3" s="8">
        <v>9.89</v>
      </c>
      <c r="P3" s="9">
        <v>22.96</v>
      </c>
      <c r="Q3">
        <v>399.596297482922</v>
      </c>
      <c r="R3" s="24">
        <v>44.4</v>
      </c>
      <c r="S3" s="24">
        <v>4</v>
      </c>
      <c r="T3" s="25">
        <f>40.7*(G3/100/R3*88.4)^0.64*(30/S3*0.357)^0.202</f>
        <v>91.044300723169</v>
      </c>
      <c r="U3" s="25">
        <v>0.52</v>
      </c>
      <c r="V3" s="25">
        <v>38</v>
      </c>
      <c r="W3" s="25">
        <v>8.6</v>
      </c>
      <c r="X3" s="25">
        <v>51</v>
      </c>
      <c r="Y3" s="25">
        <v>0</v>
      </c>
      <c r="Z3" s="25">
        <v>62</v>
      </c>
      <c r="AA3" s="25">
        <v>65.5</v>
      </c>
      <c r="AB3" s="25">
        <v>110</v>
      </c>
      <c r="AC3" s="25">
        <v>4.88</v>
      </c>
      <c r="AD3" s="25">
        <v>78.2</v>
      </c>
      <c r="AE3" s="25">
        <v>12.1</v>
      </c>
      <c r="AF3" s="25">
        <v>3.73</v>
      </c>
      <c r="AG3" s="25">
        <v>33.4</v>
      </c>
      <c r="AH3" s="25">
        <v>371</v>
      </c>
      <c r="AI3" s="25">
        <v>8</v>
      </c>
      <c r="AJ3" s="24" t="s">
        <v>43</v>
      </c>
      <c r="AK3" s="24" t="s">
        <v>42</v>
      </c>
      <c r="AL3" s="24" t="s">
        <v>42</v>
      </c>
      <c r="AM3" s="24" t="s">
        <v>42</v>
      </c>
      <c r="AN3" s="24" t="s">
        <v>43</v>
      </c>
      <c r="AO3" s="24" t="s">
        <v>43</v>
      </c>
    </row>
    <row r="4" spans="1:41">
      <c r="A4" s="1">
        <v>3</v>
      </c>
      <c r="B4" s="1">
        <v>20130702</v>
      </c>
      <c r="C4" s="2" t="s">
        <v>41</v>
      </c>
      <c r="D4" s="3">
        <v>980663</v>
      </c>
      <c r="E4" s="4">
        <v>1</v>
      </c>
      <c r="F4" s="4">
        <v>1</v>
      </c>
      <c r="G4" s="5">
        <v>75</v>
      </c>
      <c r="H4" s="6">
        <v>11.5</v>
      </c>
      <c r="I4" s="7">
        <v>115</v>
      </c>
      <c r="J4" s="8">
        <v>10</v>
      </c>
      <c r="K4" s="8">
        <v>6</v>
      </c>
      <c r="L4" s="8">
        <v>1</v>
      </c>
      <c r="M4" s="4">
        <f>I4*24/K4</f>
        <v>460</v>
      </c>
      <c r="N4" s="8">
        <f>M4/H4</f>
        <v>40</v>
      </c>
      <c r="O4" s="8">
        <v>21.47</v>
      </c>
      <c r="P4" s="9">
        <v>36.73</v>
      </c>
      <c r="Q4">
        <v>725.385946580758</v>
      </c>
      <c r="R4" s="24">
        <v>77</v>
      </c>
      <c r="S4" s="24">
        <v>10.4</v>
      </c>
      <c r="T4" s="25">
        <f>40.7*(G4/100/R4*88.4)^0.64*(30/S4*0.357)^0.202</f>
        <v>37.2036664342941</v>
      </c>
      <c r="U4" s="25">
        <v>69.44</v>
      </c>
      <c r="V4" s="25">
        <v>38</v>
      </c>
      <c r="W4" s="25">
        <v>5.7</v>
      </c>
      <c r="X4" s="25">
        <v>129</v>
      </c>
      <c r="Y4" s="25">
        <v>2.5</v>
      </c>
      <c r="Z4" s="25">
        <v>50.8</v>
      </c>
      <c r="AA4" s="25">
        <v>491.2</v>
      </c>
      <c r="AB4" s="25">
        <v>96</v>
      </c>
      <c r="AC4" s="25">
        <v>17.68</v>
      </c>
      <c r="AD4" s="25">
        <v>76.2</v>
      </c>
      <c r="AE4" s="25">
        <v>17.6</v>
      </c>
      <c r="AF4" s="25">
        <v>3.36</v>
      </c>
      <c r="AG4" s="25">
        <v>27.4</v>
      </c>
      <c r="AH4" s="25">
        <v>119</v>
      </c>
      <c r="AI4" s="25">
        <v>33</v>
      </c>
      <c r="AJ4" s="24" t="s">
        <v>42</v>
      </c>
      <c r="AK4" s="24" t="s">
        <v>42</v>
      </c>
      <c r="AL4" s="24" t="s">
        <v>42</v>
      </c>
      <c r="AM4" s="24" t="s">
        <v>42</v>
      </c>
      <c r="AN4" s="24" t="s">
        <v>42</v>
      </c>
      <c r="AO4" s="24" t="s">
        <v>43</v>
      </c>
    </row>
    <row r="5" spans="1:41">
      <c r="A5" s="1">
        <v>4</v>
      </c>
      <c r="B5" s="1">
        <v>20130726</v>
      </c>
      <c r="C5" s="2" t="s">
        <v>41</v>
      </c>
      <c r="D5" s="3">
        <v>984050</v>
      </c>
      <c r="E5" s="4">
        <v>0.42</v>
      </c>
      <c r="F5" s="4">
        <v>0</v>
      </c>
      <c r="G5" s="5">
        <v>66.7</v>
      </c>
      <c r="H5" s="6">
        <v>4</v>
      </c>
      <c r="I5" s="7">
        <v>40</v>
      </c>
      <c r="J5" s="8">
        <v>10</v>
      </c>
      <c r="K5" s="8">
        <v>6</v>
      </c>
      <c r="L5" s="8">
        <v>1</v>
      </c>
      <c r="M5" s="4">
        <f>I5*24/K5</f>
        <v>160</v>
      </c>
      <c r="N5" s="8">
        <f>M5/H5</f>
        <v>40</v>
      </c>
      <c r="O5" s="8">
        <v>10.64</v>
      </c>
      <c r="P5" s="9">
        <v>18.13</v>
      </c>
      <c r="Q5">
        <v>358.486354011006</v>
      </c>
      <c r="R5" s="24">
        <v>30</v>
      </c>
      <c r="S5" s="24">
        <v>3.1</v>
      </c>
      <c r="T5" s="25">
        <f>40.7*(G5/100/R5*88.4)^0.64*(30/S5*0.357)^0.202</f>
        <v>80.5692276552221</v>
      </c>
      <c r="U5" s="25">
        <v>0.09</v>
      </c>
      <c r="V5" s="25">
        <v>35</v>
      </c>
      <c r="W5" s="25">
        <v>4.3</v>
      </c>
      <c r="X5" s="25">
        <v>58</v>
      </c>
      <c r="Y5" s="25">
        <v>0</v>
      </c>
      <c r="Z5" s="25">
        <v>73</v>
      </c>
      <c r="AA5" s="25">
        <v>116.5</v>
      </c>
      <c r="AB5" s="25">
        <v>97</v>
      </c>
      <c r="AC5" s="25">
        <v>7.06</v>
      </c>
      <c r="AD5" s="25">
        <v>31</v>
      </c>
      <c r="AE5" s="25">
        <v>60.3</v>
      </c>
      <c r="AF5" s="25">
        <v>3.73</v>
      </c>
      <c r="AG5" s="25">
        <v>30.1</v>
      </c>
      <c r="AH5" s="25">
        <v>265</v>
      </c>
      <c r="AI5" s="25">
        <v>8</v>
      </c>
      <c r="AJ5" s="24" t="s">
        <v>42</v>
      </c>
      <c r="AK5" s="24" t="s">
        <v>42</v>
      </c>
      <c r="AL5" s="24" t="s">
        <v>42</v>
      </c>
      <c r="AM5" s="24" t="s">
        <v>42</v>
      </c>
      <c r="AN5" s="24" t="s">
        <v>42</v>
      </c>
      <c r="AO5" s="24" t="s">
        <v>42</v>
      </c>
    </row>
    <row r="6" spans="7:7">
      <c r="G6" s="16"/>
    </row>
    <row r="7" spans="7:7">
      <c r="G7" s="16"/>
    </row>
    <row r="8" spans="7:7">
      <c r="G8" s="16"/>
    </row>
    <row r="9" spans="7:7">
      <c r="G9" s="16"/>
    </row>
    <row r="10" spans="7:7">
      <c r="G10" s="16"/>
    </row>
    <row r="11" spans="7:7">
      <c r="G11" s="16"/>
    </row>
    <row r="12" spans="7:7">
      <c r="G12" s="16"/>
    </row>
  </sheetData>
  <autoFilter ref="A1:AP12">
    <extLst/>
  </autoFilter>
  <pageMargins left="0.7" right="0.7" top="0.75" bottom="0.75" header="0.3" footer="0.3"/>
  <pageSetup paperSize="9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cjh</dc:creator>
  <cp:lastModifiedBy>Leo</cp:lastModifiedBy>
  <dcterms:created xsi:type="dcterms:W3CDTF">2020-06-02T01:33:00Z</dcterms:created>
  <dcterms:modified xsi:type="dcterms:W3CDTF">2020-12-17T07:07:26Z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