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abl\Desktop\ARAMIS 2024\A02SMVJ\"/>
    </mc:Choice>
  </mc:AlternateContent>
  <xr:revisionPtr revIDLastSave="0" documentId="13_ncr:1_{C0978C68-AA1F-4682-9776-623A2B1ECA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 Address List Scrub Report" sheetId="1" r:id="rId1"/>
  </sheets>
  <definedNames>
    <definedName name="_xlnm._FilterDatabase" localSheetId="0" hidden="1">'DA Address List Scrub Report'!$A$1:$Q$158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</calcChain>
</file>

<file path=xl/sharedStrings.xml><?xml version="1.0" encoding="utf-8"?>
<sst xmlns="http://schemas.openxmlformats.org/spreadsheetml/2006/main" count="674" uniqueCount="269">
  <si>
    <t>House Number</t>
  </si>
  <si>
    <t>Street Name</t>
  </si>
  <si>
    <t>Community</t>
  </si>
  <si>
    <t>Zip Code</t>
  </si>
  <si>
    <t>Unit Type</t>
  </si>
  <si>
    <t>Unit</t>
  </si>
  <si>
    <t>Floor Type</t>
  </si>
  <si>
    <t>Floor</t>
  </si>
  <si>
    <t>Building Type</t>
  </si>
  <si>
    <t>Building</t>
  </si>
  <si>
    <t>DA/PSA</t>
  </si>
  <si>
    <t>OVALS Address ID</t>
  </si>
  <si>
    <t>Primary_Term_Address</t>
  </si>
  <si>
    <t>FAC_ADDR</t>
  </si>
  <si>
    <t>Working TN Status</t>
  </si>
  <si>
    <t>DUNN RD</t>
  </si>
  <si>
    <t>SOUTHSIDE</t>
  </si>
  <si>
    <t>P 8 DUNN RD</t>
  </si>
  <si>
    <t>1493 DUNN RD</t>
  </si>
  <si>
    <t>1610 DUNN RD</t>
  </si>
  <si>
    <t>1660 DUNN RD</t>
  </si>
  <si>
    <t>P 6 DUNN RD</t>
  </si>
  <si>
    <t>1690 DUNN RD</t>
  </si>
  <si>
    <t>P 3 DUNN RD</t>
  </si>
  <si>
    <t>1720 DUNN RD</t>
  </si>
  <si>
    <t>1790 DUNN RD</t>
  </si>
  <si>
    <t>P 1 DUNN RD</t>
  </si>
  <si>
    <t>1850 DUNN RD</t>
  </si>
  <si>
    <t>FOWLERS FERRY RD</t>
  </si>
  <si>
    <t>P 42 FOWLERS FERRY RD</t>
  </si>
  <si>
    <t>4681 FOWLERS FERRY RD</t>
  </si>
  <si>
    <t>P 47</t>
  </si>
  <si>
    <t>UNIT</t>
  </si>
  <si>
    <t>RLA</t>
  </si>
  <si>
    <t>RLA P 47 FOWLERS FERRY RD</t>
  </si>
  <si>
    <t>P 47 FOWLERS FERRY RD UNIT RLA</t>
  </si>
  <si>
    <t>FOWLERS FERRY RD N</t>
  </si>
  <si>
    <t>4570 FOWLERS FERRY RD N</t>
  </si>
  <si>
    <t>4574 FOWLERS FERRY RD N</t>
  </si>
  <si>
    <t>4624 FOWLERS FERRY RD N</t>
  </si>
  <si>
    <t>4678 FOWLERS FERRY RD N</t>
  </si>
  <si>
    <t>4681 FOWLERS FERRY RD N</t>
  </si>
  <si>
    <t>4693 FOWLERS FERRY RD N</t>
  </si>
  <si>
    <t>P 46 FOWLERS FERRY RD</t>
  </si>
  <si>
    <t>4735 FOWLERS FERRY RD N</t>
  </si>
  <si>
    <t>4755 FOWLERS FERRY RD N</t>
  </si>
  <si>
    <t>P 46I FOWLERS FERRY RD</t>
  </si>
  <si>
    <t>4775 FOWLERS FERRY RD N</t>
  </si>
  <si>
    <t>4785 FOWLERS FERRY RD N</t>
  </si>
  <si>
    <t>4816 FOWLERS FERRY RD N</t>
  </si>
  <si>
    <t>FOWLERS FERRY RD S</t>
  </si>
  <si>
    <t>P 49 FOWLER'S FERRY RD</t>
  </si>
  <si>
    <t>1712 FOWLERS FERRY RD S</t>
  </si>
  <si>
    <t>1732 FOWLERS FERRY RD S</t>
  </si>
  <si>
    <t>Y</t>
  </si>
  <si>
    <t>1737 FOWLERS FERRY RD S</t>
  </si>
  <si>
    <t>1752 FOWLERS FERRY RD S</t>
  </si>
  <si>
    <t>1758 FOWLERS FERRY RD S</t>
  </si>
  <si>
    <t>P 51 FOWLER'S FERRY RD</t>
  </si>
  <si>
    <t>1840 FOWLERS FERRY RD S</t>
  </si>
  <si>
    <t>P 55 FOWLER'S FERRY RD</t>
  </si>
  <si>
    <t>2000 FOWLERS FERRY RD S</t>
  </si>
  <si>
    <t>2153 FOWLERS FERRY RD</t>
  </si>
  <si>
    <t>2137 FOWLERS FERRY RD S</t>
  </si>
  <si>
    <t>2153 FOWLERS FERRY RD S</t>
  </si>
  <si>
    <t>2246 FOWLERS FERRY RD</t>
  </si>
  <si>
    <t>2189 FOWLERS FERRY RD S</t>
  </si>
  <si>
    <t>2215 FOWLERS FERRY RD S</t>
  </si>
  <si>
    <t>2241 FOWLERS FERRY RD S</t>
  </si>
  <si>
    <t>2246 FOWLERS FERRY RD S</t>
  </si>
  <si>
    <t>2273 FOWLERS FERRY RD S</t>
  </si>
  <si>
    <t>2295 FOWLERS FERRY RD S</t>
  </si>
  <si>
    <t>2299 FOWLERS FERRY RD S</t>
  </si>
  <si>
    <t>P 59 FOWLERS FERRY RD</t>
  </si>
  <si>
    <t>2316 FOWLERS FERRY RD S</t>
  </si>
  <si>
    <t>2342 FOWLERS FERRY RD S</t>
  </si>
  <si>
    <t>2345 FOWLERS FERRY RD S</t>
  </si>
  <si>
    <t>P 60 FOWLERS FERRY RD</t>
  </si>
  <si>
    <t>2417 FOWLERS FERRY RD S</t>
  </si>
  <si>
    <t>P 63 FOWLERS FERRY RD</t>
  </si>
  <si>
    <t>2500 FOWLERS FERRY RD S</t>
  </si>
  <si>
    <t>P 64 FOWLERS FERRY RD</t>
  </si>
  <si>
    <t>2532 FOWLERS FERRY RD S</t>
  </si>
  <si>
    <t>2591 FOWLERS FERRY RD S</t>
  </si>
  <si>
    <t>2601 FOWLERS FERRY RD S</t>
  </si>
  <si>
    <t>HICKORY RIDGE DR</t>
  </si>
  <si>
    <t>GLENCOE</t>
  </si>
  <si>
    <t>P 55L2R7 FOWLERS FERRY RD</t>
  </si>
  <si>
    <t>115 HICKORY RIDGE DR</t>
  </si>
  <si>
    <t>124 HICKORY RIDGE DR</t>
  </si>
  <si>
    <t>P 55L2R8 FOWLERS FERRY RD</t>
  </si>
  <si>
    <t>126 HICKORY RIDGE DR</t>
  </si>
  <si>
    <t>P 55L2R9 FOWLERS FERRY RD</t>
  </si>
  <si>
    <t>128 HICKORY RIDGE DR</t>
  </si>
  <si>
    <t>P 55L2R17 FOWLERS FERRY RD</t>
  </si>
  <si>
    <t>129 HICKORY RIDGE DR</t>
  </si>
  <si>
    <t>130 HICKORY RIDGE DR</t>
  </si>
  <si>
    <t>P 55L2R10 FOWLERS FERRY RD</t>
  </si>
  <si>
    <t>131 HICKORY RIDGE DR</t>
  </si>
  <si>
    <t>134 HICKORY RIDGE DR</t>
  </si>
  <si>
    <t>135 HICKORY RIDGE DR</t>
  </si>
  <si>
    <t>P 55L2R12 FOWLERS FERRY RD</t>
  </si>
  <si>
    <t>137 HICKORY RIDGE DR</t>
  </si>
  <si>
    <t>P 55L2R13 FOWLERS FERRY RD</t>
  </si>
  <si>
    <t>138 HICKORY RIDGE DR</t>
  </si>
  <si>
    <t>139 HICKORY RIDGE DR</t>
  </si>
  <si>
    <t>P 55L2R15 FOWLERS FERRY RD</t>
  </si>
  <si>
    <t>143 HICKORY RIDGE DR</t>
  </si>
  <si>
    <t>145 HICKORY RIDGE DR</t>
  </si>
  <si>
    <t>P 55L2R16 FOWLERS FERRY RD</t>
  </si>
  <si>
    <t>147 HICKORY RIDGE DR</t>
  </si>
  <si>
    <t>153 HICKORY RIDGE DR</t>
  </si>
  <si>
    <t>P 55L2R18 FOWLERS FERRY RD</t>
  </si>
  <si>
    <t>154 HICKORY RIDGE DR</t>
  </si>
  <si>
    <t>157 HICKORY RIDGE DR</t>
  </si>
  <si>
    <t>P 55L2R19 FOWLERS FERRY RD</t>
  </si>
  <si>
    <t>161 HICKORY RIDGE DR</t>
  </si>
  <si>
    <t>P 55L2R20 FOWLERS FERRY RD</t>
  </si>
  <si>
    <t>162 HICKORY RIDGE DR</t>
  </si>
  <si>
    <t>164 HICKORY RIDGE DR</t>
  </si>
  <si>
    <t>165 HICKORY RIDGE DR</t>
  </si>
  <si>
    <t>P 55L2R21 FOWLERS FERRY RD</t>
  </si>
  <si>
    <t>166 HICKORY RIDGE DR</t>
  </si>
  <si>
    <t>170 HICKORY RIDGE DR</t>
  </si>
  <si>
    <t>172 HICKORY RIDGE DR</t>
  </si>
  <si>
    <t>29 HICKORY RIDGE DR</t>
  </si>
  <si>
    <t>32 HICKORY RIDGE DR</t>
  </si>
  <si>
    <t>35 HICKORY RIDGE DR</t>
  </si>
  <si>
    <t>LANDLINE RD</t>
  </si>
  <si>
    <t>1440 LANDLINE RD</t>
  </si>
  <si>
    <t>1449 LANDLINE RD</t>
  </si>
  <si>
    <t>1450 LANDLINE RD</t>
  </si>
  <si>
    <t>1509 LANDLINE RD</t>
  </si>
  <si>
    <t>1550 LANDLINE RD</t>
  </si>
  <si>
    <t>OAK LEAF LN</t>
  </si>
  <si>
    <t>F 239 VALLEY WAY</t>
  </si>
  <si>
    <t>238 OAK LEAF LN</t>
  </si>
  <si>
    <t>241 OAK LEAF LN</t>
  </si>
  <si>
    <t>F 247 VALLEY WAY</t>
  </si>
  <si>
    <t>301 OAK LEAF LN</t>
  </si>
  <si>
    <t>F 303 VALLEY WAY</t>
  </si>
  <si>
    <t>306 OAK LEAF LN</t>
  </si>
  <si>
    <t>F 308 VALLEY WAY</t>
  </si>
  <si>
    <t>309 OAK LEAF LN</t>
  </si>
  <si>
    <t>RIVERVIEW LN</t>
  </si>
  <si>
    <t>P 55L2R6 FOWLERS FERRY RD</t>
  </si>
  <si>
    <t>100 RIVERVIEW LN</t>
  </si>
  <si>
    <t>P 55L2R7R1 FOWLERS FERRY RD</t>
  </si>
  <si>
    <t>101 RIVERVIEW LN</t>
  </si>
  <si>
    <t>P 55L2R7R2 FOWLERS FERRY RD</t>
  </si>
  <si>
    <t>102 RIVERVIEW LN</t>
  </si>
  <si>
    <t>104 RIVERVIEW LN</t>
  </si>
  <si>
    <t>105 RIVERVIEW LN</t>
  </si>
  <si>
    <t>P 55L2R7R3 FOWLERS FERRY RD</t>
  </si>
  <si>
    <t>107 RIVERVIEW LN</t>
  </si>
  <si>
    <t>109 RIVERVIEW LN</t>
  </si>
  <si>
    <t>115 RIVERVIEW LN</t>
  </si>
  <si>
    <t>118 RIVERVIEW LN</t>
  </si>
  <si>
    <t>SHADY HOLLOW TR</t>
  </si>
  <si>
    <t>F 263 OAK VALLEY WAY</t>
  </si>
  <si>
    <t>252 SHADY HOLLOW TR</t>
  </si>
  <si>
    <t>253 SHADY HOLLOW TR</t>
  </si>
  <si>
    <t>SIBERT CIR</t>
  </si>
  <si>
    <t>P 55L2 FOWLERS FERRY RD</t>
  </si>
  <si>
    <t>4901 SIBERT CIR</t>
  </si>
  <si>
    <t>P 7 SIBERT DR</t>
  </si>
  <si>
    <t>4970 SIBERT CIR</t>
  </si>
  <si>
    <t>F 605.1 SIBERT CIR</t>
  </si>
  <si>
    <t>605 SIBERT CIR</t>
  </si>
  <si>
    <t>820 SIBERT CIR</t>
  </si>
  <si>
    <t>902 SIBERT CIR</t>
  </si>
  <si>
    <t>903 SIBERT CIR</t>
  </si>
  <si>
    <t>P 55L4 FOWLERS FERRY RD</t>
  </si>
  <si>
    <t>910 SIBERT CIR</t>
  </si>
  <si>
    <t>911 SIBERT CIR</t>
  </si>
  <si>
    <t>915 SIBERT DR</t>
  </si>
  <si>
    <t>915 SIBERT CIR</t>
  </si>
  <si>
    <t>927 SIBERT CIR</t>
  </si>
  <si>
    <t>933 SIBERT CIR</t>
  </si>
  <si>
    <t>SIBERT DR</t>
  </si>
  <si>
    <t>1528 SIBERT DR</t>
  </si>
  <si>
    <t>1232 SIBERT DR</t>
  </si>
  <si>
    <t>P 26 SIBERT DR</t>
  </si>
  <si>
    <t>1322 SIBERT DR</t>
  </si>
  <si>
    <t>P 25 SIBERT DR</t>
  </si>
  <si>
    <t>1326 SIBERT DR</t>
  </si>
  <si>
    <t>P 1329.1 SIBERT DR</t>
  </si>
  <si>
    <t>1329 SIBERT DR</t>
  </si>
  <si>
    <t>P 24 SIBERT DR</t>
  </si>
  <si>
    <t>1404 SIBERT DR</t>
  </si>
  <si>
    <t>P 22 SIBERT DR</t>
  </si>
  <si>
    <t>1410 SIBERT DR</t>
  </si>
  <si>
    <t>P 20 SIBERT DR</t>
  </si>
  <si>
    <t>1420 SIBERT DR</t>
  </si>
  <si>
    <t>P 19 SIBERT DR</t>
  </si>
  <si>
    <t>1424 SIBERT DR</t>
  </si>
  <si>
    <t>P 18 SIBERT DR</t>
  </si>
  <si>
    <t>1500 SIBERT DR</t>
  </si>
  <si>
    <t>1502 SIBERT DR</t>
  </si>
  <si>
    <t>P 17 SIBERT DR</t>
  </si>
  <si>
    <t>1506 SIBERT DR</t>
  </si>
  <si>
    <t>P 16 SIBERT DR</t>
  </si>
  <si>
    <t>1508 SIBERT DR</t>
  </si>
  <si>
    <t>P 14 SIBERT DR</t>
  </si>
  <si>
    <t>1520 SIBERT DR</t>
  </si>
  <si>
    <t>1522 SIBERT DR</t>
  </si>
  <si>
    <t>P 13 SIBERT DR</t>
  </si>
  <si>
    <t>1524 SIBERT DR</t>
  </si>
  <si>
    <t>1525 SIBERT DR</t>
  </si>
  <si>
    <t>1526 SIBERT DR</t>
  </si>
  <si>
    <t>1534 SIBERT DR</t>
  </si>
  <si>
    <t>P 11 SIBERT DR</t>
  </si>
  <si>
    <t>1604 SIBERT DR</t>
  </si>
  <si>
    <t>P 10 SIBERT DR</t>
  </si>
  <si>
    <t>1607 SIBERT DR</t>
  </si>
  <si>
    <t>1608 SIBERT DR</t>
  </si>
  <si>
    <t>P 9 SIBERT DR</t>
  </si>
  <si>
    <t>1613 SIBERT DR</t>
  </si>
  <si>
    <t>P 8 1-2 SIBERT DR</t>
  </si>
  <si>
    <t>1614 SIBERT DR</t>
  </si>
  <si>
    <t>1615 SIBERT DR</t>
  </si>
  <si>
    <t>P 8 SIBERT DR</t>
  </si>
  <si>
    <t>1620 SIBERT DR</t>
  </si>
  <si>
    <t>1622 SIBERT DR</t>
  </si>
  <si>
    <t>P 6 SIBERT DR</t>
  </si>
  <si>
    <t>1624 SIBERT DR</t>
  </si>
  <si>
    <t>1628 SIBERT DR</t>
  </si>
  <si>
    <t>P 5 SIBERT DR N</t>
  </si>
  <si>
    <t>1702 SIBERT DR</t>
  </si>
  <si>
    <t>1703 SIBERT DR</t>
  </si>
  <si>
    <t>1704 SIBERT DR</t>
  </si>
  <si>
    <t>1704-1/2 SIBERT DR</t>
  </si>
  <si>
    <t>P 4 1-2 SIBERT DR</t>
  </si>
  <si>
    <t>1706 SIBERT DR</t>
  </si>
  <si>
    <t>1708 SIBERT DR</t>
  </si>
  <si>
    <t>P 3 1-2 SIBERT DR</t>
  </si>
  <si>
    <t>1710 SIBERT DR</t>
  </si>
  <si>
    <t>1711 SIBERT DR</t>
  </si>
  <si>
    <t>P 2 SIBERT DR</t>
  </si>
  <si>
    <t>1805 SIBERT DR</t>
  </si>
  <si>
    <t>1809 SIBERT DR</t>
  </si>
  <si>
    <t>SMITH RD</t>
  </si>
  <si>
    <t>F 4099 SMITH RD</t>
  </si>
  <si>
    <t>4060 SMITH RD</t>
  </si>
  <si>
    <t>S 4099 SMITH RD</t>
  </si>
  <si>
    <t>4099 SMITH RD</t>
  </si>
  <si>
    <t>4104 SMITH RD</t>
  </si>
  <si>
    <t>4201 SMITH RD</t>
  </si>
  <si>
    <t>4223 SMITH RD</t>
  </si>
  <si>
    <t>P 4 SMITH RD</t>
  </si>
  <si>
    <t>4393 SMITH RD</t>
  </si>
  <si>
    <t>4521 SMITH RD</t>
  </si>
  <si>
    <t>P 9 SMITH RD</t>
  </si>
  <si>
    <t>4601 SMITH RD</t>
  </si>
  <si>
    <t>C 4601 SMITH RD</t>
  </si>
  <si>
    <t>4610 SMITH RD</t>
  </si>
  <si>
    <t>4653 SMITH RD</t>
  </si>
  <si>
    <t>4701 SMITH RD</t>
  </si>
  <si>
    <t>P 3 SMITH RD</t>
  </si>
  <si>
    <t>4726 SMITH RD</t>
  </si>
  <si>
    <t>P 40R4L1 FOWLERS FERRY RD</t>
  </si>
  <si>
    <t>4773 SMITH RD</t>
  </si>
  <si>
    <t>4780 SMITH RD</t>
  </si>
  <si>
    <t>INVALID ADRES</t>
  </si>
  <si>
    <t>THE SAME 4693</t>
  </si>
  <si>
    <t>SERVED ANOTHER JOB</t>
  </si>
  <si>
    <t>LOT</t>
  </si>
  <si>
    <t>THE SAME 2345</t>
  </si>
  <si>
    <t>THE SAME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</si>
</sst>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2" fontId="0" fillId="33" borderId="0" xfId="0" applyNumberFormat="1" applyFill="1"/>
    <xf numFmtId="0" fontId="14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"/>
  <sheetViews>
    <sheetView tabSelected="1" topLeftCell="A88" workbookViewId="0">
      <selection activeCell="N126" sqref="N126"/>
    </sheetView>
  </sheetViews>
  <sheetFormatPr defaultRowHeight="15" x14ac:dyDescent="0.25"/>
  <cols>
    <col min="2" max="2" width="22.42578125" customWidth="1"/>
    <col min="13" max="13" width="26.28515625" customWidth="1"/>
    <col min="15" max="15" width="24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 s="1">
        <v>1493</v>
      </c>
      <c r="B2" t="s">
        <v>15</v>
      </c>
      <c r="C2" t="s">
        <v>16</v>
      </c>
      <c r="D2">
        <v>35907</v>
      </c>
      <c r="K2">
        <v>2226</v>
      </c>
      <c r="L2" t="str">
        <f>"00001BQQIG"</f>
        <v>00001BQQIG</v>
      </c>
      <c r="M2" t="s">
        <v>17</v>
      </c>
      <c r="N2" t="s">
        <v>18</v>
      </c>
    </row>
    <row r="3" spans="1:17" x14ac:dyDescent="0.25">
      <c r="A3" s="1">
        <v>1610</v>
      </c>
      <c r="B3" t="s">
        <v>15</v>
      </c>
      <c r="C3" t="s">
        <v>16</v>
      </c>
      <c r="D3">
        <v>35907</v>
      </c>
      <c r="K3">
        <v>2226</v>
      </c>
      <c r="L3" t="str">
        <f>"00001BQTPE"</f>
        <v>00001BQTPE</v>
      </c>
      <c r="M3" t="s">
        <v>17</v>
      </c>
      <c r="N3" t="s">
        <v>19</v>
      </c>
    </row>
    <row r="4" spans="1:17" x14ac:dyDescent="0.25">
      <c r="A4" s="1">
        <v>1660</v>
      </c>
      <c r="B4" t="s">
        <v>15</v>
      </c>
      <c r="C4" t="s">
        <v>16</v>
      </c>
      <c r="D4">
        <v>35907</v>
      </c>
      <c r="K4">
        <v>2226</v>
      </c>
      <c r="L4" t="str">
        <f>"00001BQV4E"</f>
        <v>00001BQV4E</v>
      </c>
      <c r="M4" t="s">
        <v>17</v>
      </c>
      <c r="N4" t="s">
        <v>20</v>
      </c>
    </row>
    <row r="5" spans="1:17" x14ac:dyDescent="0.25">
      <c r="A5" s="1">
        <v>1690</v>
      </c>
      <c r="B5" t="s">
        <v>15</v>
      </c>
      <c r="C5" t="s">
        <v>16</v>
      </c>
      <c r="D5">
        <v>35907</v>
      </c>
      <c r="K5">
        <v>2226</v>
      </c>
      <c r="L5" t="str">
        <f>"00001BQXDO"</f>
        <v>00001BQXDO</v>
      </c>
      <c r="M5" t="s">
        <v>21</v>
      </c>
      <c r="N5" t="s">
        <v>22</v>
      </c>
    </row>
    <row r="6" spans="1:17" x14ac:dyDescent="0.25">
      <c r="A6" s="1">
        <v>1720</v>
      </c>
      <c r="B6" t="s">
        <v>15</v>
      </c>
      <c r="C6" t="s">
        <v>16</v>
      </c>
      <c r="D6">
        <v>35907</v>
      </c>
      <c r="K6">
        <v>2226</v>
      </c>
      <c r="L6" t="str">
        <f>"00001BQW03"</f>
        <v>00001BQW03</v>
      </c>
      <c r="M6" t="s">
        <v>23</v>
      </c>
      <c r="N6" t="s">
        <v>24</v>
      </c>
    </row>
    <row r="7" spans="1:17" x14ac:dyDescent="0.25">
      <c r="A7" s="1">
        <v>1790</v>
      </c>
      <c r="B7" t="s">
        <v>15</v>
      </c>
      <c r="C7" t="s">
        <v>16</v>
      </c>
      <c r="D7">
        <v>35907</v>
      </c>
      <c r="K7">
        <v>2226</v>
      </c>
      <c r="L7" t="str">
        <f>"00001BQQAJ"</f>
        <v>00001BQQAJ</v>
      </c>
      <c r="M7" t="s">
        <v>23</v>
      </c>
      <c r="N7" t="s">
        <v>25</v>
      </c>
    </row>
    <row r="8" spans="1:17" x14ac:dyDescent="0.25">
      <c r="A8" s="1">
        <v>1850</v>
      </c>
      <c r="B8" t="s">
        <v>15</v>
      </c>
      <c r="C8" t="s">
        <v>16</v>
      </c>
      <c r="D8">
        <v>35907</v>
      </c>
      <c r="K8">
        <v>2226</v>
      </c>
      <c r="L8" t="str">
        <f>"00001BQX4Y"</f>
        <v>00001BQX4Y</v>
      </c>
      <c r="M8" t="s">
        <v>26</v>
      </c>
      <c r="N8" t="s">
        <v>27</v>
      </c>
    </row>
    <row r="9" spans="1:17" x14ac:dyDescent="0.25">
      <c r="A9" s="3">
        <v>4681</v>
      </c>
      <c r="B9" t="s">
        <v>28</v>
      </c>
      <c r="C9" t="s">
        <v>16</v>
      </c>
      <c r="D9">
        <v>35907</v>
      </c>
      <c r="K9">
        <v>2226</v>
      </c>
      <c r="L9" t="str">
        <f>"00001BQYBI"</f>
        <v>00001BQYBI</v>
      </c>
      <c r="M9" t="s">
        <v>29</v>
      </c>
      <c r="N9" t="s">
        <v>30</v>
      </c>
      <c r="Q9" t="s">
        <v>265</v>
      </c>
    </row>
    <row r="10" spans="1:17" x14ac:dyDescent="0.25">
      <c r="A10" t="s">
        <v>31</v>
      </c>
      <c r="B10" t="s">
        <v>28</v>
      </c>
      <c r="D10" t="s">
        <v>32</v>
      </c>
      <c r="E10" t="s">
        <v>33</v>
      </c>
      <c r="J10">
        <v>2226</v>
      </c>
      <c r="K10" t="str">
        <f>"Not SAG Valid"</f>
        <v>Not SAG Valid</v>
      </c>
      <c r="L10" t="s">
        <v>34</v>
      </c>
      <c r="M10" t="s">
        <v>35</v>
      </c>
      <c r="Q10" t="s">
        <v>263</v>
      </c>
    </row>
    <row r="11" spans="1:17" x14ac:dyDescent="0.25">
      <c r="A11" s="3">
        <v>4570</v>
      </c>
      <c r="B11" t="s">
        <v>36</v>
      </c>
      <c r="C11" t="s">
        <v>16</v>
      </c>
      <c r="D11">
        <v>35907</v>
      </c>
      <c r="K11">
        <v>2226</v>
      </c>
      <c r="L11" t="str">
        <f>"00001BQYDM"</f>
        <v>00001BQYDM</v>
      </c>
      <c r="M11" t="s">
        <v>29</v>
      </c>
      <c r="N11" t="s">
        <v>37</v>
      </c>
      <c r="Q11" t="s">
        <v>265</v>
      </c>
    </row>
    <row r="12" spans="1:17" x14ac:dyDescent="0.25">
      <c r="A12" s="3">
        <v>4574</v>
      </c>
      <c r="B12" t="s">
        <v>36</v>
      </c>
      <c r="C12" t="s">
        <v>16</v>
      </c>
      <c r="D12">
        <v>35907</v>
      </c>
      <c r="K12">
        <v>2226</v>
      </c>
      <c r="L12" t="str">
        <f>"00001BQXCI"</f>
        <v>00001BQXCI</v>
      </c>
      <c r="M12" t="s">
        <v>29</v>
      </c>
      <c r="N12" t="s">
        <v>38</v>
      </c>
      <c r="Q12" t="s">
        <v>265</v>
      </c>
    </row>
    <row r="13" spans="1:17" x14ac:dyDescent="0.25">
      <c r="A13" s="3">
        <v>4624</v>
      </c>
      <c r="B13" t="s">
        <v>36</v>
      </c>
      <c r="C13" t="s">
        <v>16</v>
      </c>
      <c r="D13">
        <v>35907</v>
      </c>
      <c r="K13">
        <v>2226</v>
      </c>
      <c r="L13" t="str">
        <f>"00001BQRGA"</f>
        <v>00001BQRGA</v>
      </c>
      <c r="M13" t="s">
        <v>29</v>
      </c>
      <c r="N13" t="s">
        <v>39</v>
      </c>
      <c r="Q13" t="s">
        <v>265</v>
      </c>
    </row>
    <row r="14" spans="1:17" x14ac:dyDescent="0.25">
      <c r="A14" s="3">
        <v>4678</v>
      </c>
      <c r="B14" t="s">
        <v>36</v>
      </c>
      <c r="C14" t="s">
        <v>16</v>
      </c>
      <c r="D14">
        <v>35907</v>
      </c>
      <c r="K14">
        <v>2226</v>
      </c>
      <c r="L14" t="str">
        <f>"00001BQWXK"</f>
        <v>00001BQWXK</v>
      </c>
      <c r="M14" t="s">
        <v>29</v>
      </c>
      <c r="N14" t="s">
        <v>40</v>
      </c>
      <c r="Q14" t="s">
        <v>265</v>
      </c>
    </row>
    <row r="15" spans="1:17" x14ac:dyDescent="0.25">
      <c r="A15" s="3">
        <v>4681</v>
      </c>
      <c r="B15" t="s">
        <v>36</v>
      </c>
      <c r="C15" t="s">
        <v>16</v>
      </c>
      <c r="D15">
        <v>35907</v>
      </c>
      <c r="K15">
        <v>2226</v>
      </c>
      <c r="L15" t="str">
        <f>"00001BQYBI"</f>
        <v>00001BQYBI</v>
      </c>
      <c r="M15" t="s">
        <v>29</v>
      </c>
      <c r="N15" t="s">
        <v>41</v>
      </c>
      <c r="Q15" t="s">
        <v>265</v>
      </c>
    </row>
    <row r="16" spans="1:17" x14ac:dyDescent="0.25">
      <c r="A16" s="3">
        <v>4693</v>
      </c>
      <c r="B16" t="s">
        <v>36</v>
      </c>
      <c r="C16" t="s">
        <v>16</v>
      </c>
      <c r="D16">
        <v>35907</v>
      </c>
      <c r="K16">
        <v>2226</v>
      </c>
      <c r="L16" t="str">
        <f>"00001BQW2A"</f>
        <v>00001BQW2A</v>
      </c>
      <c r="M16" t="s">
        <v>29</v>
      </c>
      <c r="N16" t="s">
        <v>42</v>
      </c>
      <c r="Q16" t="s">
        <v>265</v>
      </c>
    </row>
    <row r="17" spans="1:17" x14ac:dyDescent="0.25">
      <c r="A17" s="1">
        <v>4735</v>
      </c>
      <c r="B17" t="s">
        <v>36</v>
      </c>
      <c r="C17" t="s">
        <v>16</v>
      </c>
      <c r="D17">
        <v>35907</v>
      </c>
      <c r="K17">
        <v>2226</v>
      </c>
      <c r="L17" t="str">
        <f>"00001BQROY"</f>
        <v>00001BQROY</v>
      </c>
      <c r="M17" t="s">
        <v>43</v>
      </c>
      <c r="N17" t="s">
        <v>44</v>
      </c>
    </row>
    <row r="18" spans="1:17" x14ac:dyDescent="0.25">
      <c r="A18" s="1">
        <v>4755</v>
      </c>
      <c r="B18" t="s">
        <v>36</v>
      </c>
      <c r="C18" t="s">
        <v>16</v>
      </c>
      <c r="D18">
        <v>35907</v>
      </c>
      <c r="K18">
        <v>2226</v>
      </c>
      <c r="L18" t="str">
        <f>"00001BQSBC"</f>
        <v>00001BQSBC</v>
      </c>
      <c r="M18" t="s">
        <v>43</v>
      </c>
      <c r="N18" t="s">
        <v>45</v>
      </c>
    </row>
    <row r="19" spans="1:17" x14ac:dyDescent="0.25">
      <c r="A19" s="1">
        <v>4775</v>
      </c>
      <c r="B19" t="s">
        <v>36</v>
      </c>
      <c r="C19" t="s">
        <v>16</v>
      </c>
      <c r="D19">
        <v>35907</v>
      </c>
      <c r="K19">
        <v>2226</v>
      </c>
      <c r="L19" t="str">
        <f>"00001BQQY8"</f>
        <v>00001BQQY8</v>
      </c>
      <c r="M19" t="s">
        <v>46</v>
      </c>
      <c r="N19" t="s">
        <v>47</v>
      </c>
    </row>
    <row r="20" spans="1:17" x14ac:dyDescent="0.25">
      <c r="A20" s="1">
        <v>4785</v>
      </c>
      <c r="B20" t="s">
        <v>36</v>
      </c>
      <c r="C20" t="s">
        <v>16</v>
      </c>
      <c r="D20">
        <v>35907</v>
      </c>
      <c r="K20">
        <v>2226</v>
      </c>
      <c r="L20" t="str">
        <f>"00001BQQ0X"</f>
        <v>00001BQQ0X</v>
      </c>
      <c r="M20" t="s">
        <v>43</v>
      </c>
      <c r="N20" t="s">
        <v>48</v>
      </c>
    </row>
    <row r="21" spans="1:17" x14ac:dyDescent="0.25">
      <c r="A21" s="1">
        <v>4816</v>
      </c>
      <c r="B21" t="s">
        <v>36</v>
      </c>
      <c r="C21" t="s">
        <v>16</v>
      </c>
      <c r="D21">
        <v>35907</v>
      </c>
      <c r="K21">
        <v>2226</v>
      </c>
      <c r="L21" t="str">
        <f>"00001BQREQ"</f>
        <v>00001BQREQ</v>
      </c>
      <c r="M21" t="s">
        <v>43</v>
      </c>
      <c r="N21" t="s">
        <v>49</v>
      </c>
    </row>
    <row r="22" spans="1:17" x14ac:dyDescent="0.25">
      <c r="A22" s="1">
        <v>1712</v>
      </c>
      <c r="B22" t="s">
        <v>50</v>
      </c>
      <c r="C22" t="s">
        <v>16</v>
      </c>
      <c r="D22">
        <v>35907</v>
      </c>
      <c r="K22">
        <v>2226</v>
      </c>
      <c r="L22" t="str">
        <f>"00001BQVKI"</f>
        <v>00001BQVKI</v>
      </c>
      <c r="M22" t="s">
        <v>51</v>
      </c>
      <c r="N22" t="s">
        <v>52</v>
      </c>
    </row>
    <row r="23" spans="1:17" x14ac:dyDescent="0.25">
      <c r="A23">
        <v>1732</v>
      </c>
      <c r="B23" t="s">
        <v>50</v>
      </c>
      <c r="C23" t="s">
        <v>16</v>
      </c>
      <c r="D23">
        <v>35907</v>
      </c>
      <c r="K23">
        <v>2226</v>
      </c>
      <c r="L23" t="str">
        <f>"00001BQRFB"</f>
        <v>00001BQRFB</v>
      </c>
      <c r="M23" t="s">
        <v>53</v>
      </c>
      <c r="N23" t="s">
        <v>53</v>
      </c>
      <c r="O23" t="s">
        <v>54</v>
      </c>
      <c r="Q23" t="s">
        <v>266</v>
      </c>
    </row>
    <row r="24" spans="1:17" x14ac:dyDescent="0.25">
      <c r="A24">
        <v>1737</v>
      </c>
      <c r="B24" t="s">
        <v>50</v>
      </c>
      <c r="C24" t="s">
        <v>16</v>
      </c>
      <c r="D24">
        <v>35907</v>
      </c>
      <c r="K24">
        <v>2226</v>
      </c>
      <c r="L24" t="str">
        <f>"00001BQSL6"</f>
        <v>00001BQSL6</v>
      </c>
      <c r="M24" t="s">
        <v>51</v>
      </c>
      <c r="N24" t="s">
        <v>55</v>
      </c>
      <c r="Q24" t="s">
        <v>266</v>
      </c>
    </row>
    <row r="25" spans="1:17" x14ac:dyDescent="0.25">
      <c r="A25">
        <v>1752</v>
      </c>
      <c r="B25" t="s">
        <v>50</v>
      </c>
      <c r="C25" t="s">
        <v>16</v>
      </c>
      <c r="D25">
        <v>35907</v>
      </c>
      <c r="K25">
        <v>2226</v>
      </c>
      <c r="L25" t="str">
        <f>"00001BQQXY"</f>
        <v>00001BQQXY</v>
      </c>
      <c r="M25" t="s">
        <v>51</v>
      </c>
      <c r="N25" t="s">
        <v>56</v>
      </c>
      <c r="Q25" t="s">
        <v>266</v>
      </c>
    </row>
    <row r="26" spans="1:17" x14ac:dyDescent="0.25">
      <c r="A26" s="1">
        <v>1758</v>
      </c>
      <c r="B26" t="s">
        <v>50</v>
      </c>
      <c r="C26" t="s">
        <v>16</v>
      </c>
      <c r="D26">
        <v>35907</v>
      </c>
      <c r="K26">
        <v>2226</v>
      </c>
      <c r="L26" t="str">
        <f>"000116YCZC"</f>
        <v>000116YCZC</v>
      </c>
      <c r="M26" t="s">
        <v>51</v>
      </c>
      <c r="N26" t="s">
        <v>57</v>
      </c>
    </row>
    <row r="27" spans="1:17" x14ac:dyDescent="0.25">
      <c r="A27" s="4">
        <v>1840</v>
      </c>
      <c r="B27" t="s">
        <v>50</v>
      </c>
      <c r="C27" t="s">
        <v>16</v>
      </c>
      <c r="D27">
        <v>35907</v>
      </c>
      <c r="K27">
        <v>2226</v>
      </c>
      <c r="L27" t="str">
        <f>"00001BQR8Y"</f>
        <v>00001BQR8Y</v>
      </c>
      <c r="M27" t="s">
        <v>58</v>
      </c>
      <c r="N27" t="s">
        <v>59</v>
      </c>
    </row>
    <row r="28" spans="1:17" x14ac:dyDescent="0.25">
      <c r="A28" s="1">
        <v>2000</v>
      </c>
      <c r="B28" t="s">
        <v>50</v>
      </c>
      <c r="C28" t="s">
        <v>16</v>
      </c>
      <c r="D28">
        <v>35907</v>
      </c>
      <c r="K28">
        <v>2226</v>
      </c>
      <c r="L28" t="str">
        <f>"00001BQXWR"</f>
        <v>00001BQXWR</v>
      </c>
      <c r="M28" t="s">
        <v>60</v>
      </c>
      <c r="N28" t="s">
        <v>61</v>
      </c>
    </row>
    <row r="29" spans="1:17" x14ac:dyDescent="0.25">
      <c r="A29">
        <v>2137</v>
      </c>
      <c r="B29" t="s">
        <v>50</v>
      </c>
      <c r="C29" t="s">
        <v>16</v>
      </c>
      <c r="D29">
        <v>35907</v>
      </c>
      <c r="K29">
        <v>2226</v>
      </c>
      <c r="L29" t="str">
        <f>"00001BQXWH"</f>
        <v>00001BQXWH</v>
      </c>
      <c r="M29" t="s">
        <v>62</v>
      </c>
      <c r="N29" t="s">
        <v>63</v>
      </c>
      <c r="Q29" t="s">
        <v>263</v>
      </c>
    </row>
    <row r="30" spans="1:17" x14ac:dyDescent="0.25">
      <c r="A30" s="1">
        <v>2153</v>
      </c>
      <c r="B30" s="1" t="s">
        <v>50</v>
      </c>
      <c r="C30" t="s">
        <v>16</v>
      </c>
      <c r="D30">
        <v>35907</v>
      </c>
      <c r="K30">
        <v>2226</v>
      </c>
      <c r="L30" t="str">
        <f>"00001BQXHQ"</f>
        <v>00001BQXHQ</v>
      </c>
      <c r="M30" t="s">
        <v>62</v>
      </c>
      <c r="N30" t="s">
        <v>64</v>
      </c>
    </row>
    <row r="31" spans="1:17" x14ac:dyDescent="0.25">
      <c r="A31">
        <v>2189</v>
      </c>
      <c r="B31" t="s">
        <v>50</v>
      </c>
      <c r="C31" t="s">
        <v>16</v>
      </c>
      <c r="D31">
        <v>35907</v>
      </c>
      <c r="K31">
        <v>2226</v>
      </c>
      <c r="L31" t="str">
        <f>"00001BQRDW"</f>
        <v>00001BQRDW</v>
      </c>
      <c r="M31" t="s">
        <v>65</v>
      </c>
      <c r="N31" t="s">
        <v>66</v>
      </c>
      <c r="Q31" t="s">
        <v>267</v>
      </c>
    </row>
    <row r="32" spans="1:17" x14ac:dyDescent="0.25">
      <c r="A32" s="1">
        <v>2215</v>
      </c>
      <c r="B32" s="1" t="s">
        <v>50</v>
      </c>
      <c r="C32" t="s">
        <v>16</v>
      </c>
      <c r="D32">
        <v>35907</v>
      </c>
      <c r="K32">
        <v>2226</v>
      </c>
      <c r="L32" t="str">
        <f>"00001BQY5V"</f>
        <v>00001BQY5V</v>
      </c>
      <c r="M32" t="s">
        <v>65</v>
      </c>
      <c r="N32" t="s">
        <v>67</v>
      </c>
    </row>
    <row r="33" spans="1:17" x14ac:dyDescent="0.25">
      <c r="A33" s="1">
        <v>2241</v>
      </c>
      <c r="B33" s="1" t="s">
        <v>50</v>
      </c>
      <c r="C33" t="s">
        <v>16</v>
      </c>
      <c r="D33">
        <v>35907</v>
      </c>
      <c r="K33">
        <v>2226</v>
      </c>
      <c r="L33" t="str">
        <f>"00001BQXKB"</f>
        <v>00001BQXKB</v>
      </c>
      <c r="M33" t="s">
        <v>65</v>
      </c>
      <c r="N33" t="s">
        <v>68</v>
      </c>
      <c r="O33" t="s">
        <v>54</v>
      </c>
    </row>
    <row r="34" spans="1:17" x14ac:dyDescent="0.25">
      <c r="A34" s="1">
        <v>2246</v>
      </c>
      <c r="B34" s="1" t="s">
        <v>50</v>
      </c>
      <c r="C34" t="s">
        <v>16</v>
      </c>
      <c r="D34">
        <v>35907</v>
      </c>
      <c r="K34">
        <v>2226</v>
      </c>
      <c r="L34" t="str">
        <f>"00001BQQBJ"</f>
        <v>00001BQQBJ</v>
      </c>
      <c r="M34" t="s">
        <v>65</v>
      </c>
      <c r="N34" t="s">
        <v>69</v>
      </c>
    </row>
    <row r="35" spans="1:17" x14ac:dyDescent="0.25">
      <c r="A35" s="1">
        <v>2273</v>
      </c>
      <c r="B35" s="1" t="s">
        <v>50</v>
      </c>
      <c r="C35" t="s">
        <v>16</v>
      </c>
      <c r="D35">
        <v>35907</v>
      </c>
      <c r="K35">
        <v>2226</v>
      </c>
      <c r="L35" t="str">
        <f>"00001BQSCL"</f>
        <v>00001BQSCL</v>
      </c>
      <c r="M35" t="s">
        <v>65</v>
      </c>
      <c r="N35" t="s">
        <v>70</v>
      </c>
    </row>
    <row r="36" spans="1:17" x14ac:dyDescent="0.25">
      <c r="A36">
        <v>2295</v>
      </c>
      <c r="B36" t="s">
        <v>50</v>
      </c>
      <c r="C36" t="s">
        <v>16</v>
      </c>
      <c r="D36">
        <v>35907</v>
      </c>
      <c r="K36">
        <v>2226</v>
      </c>
      <c r="L36" t="str">
        <f>"00001BQRUQ"</f>
        <v>00001BQRUQ</v>
      </c>
      <c r="M36" t="s">
        <v>65</v>
      </c>
      <c r="N36" t="s">
        <v>71</v>
      </c>
      <c r="Q36" t="s">
        <v>263</v>
      </c>
    </row>
    <row r="37" spans="1:17" x14ac:dyDescent="0.25">
      <c r="A37">
        <v>2299</v>
      </c>
      <c r="B37" t="s">
        <v>50</v>
      </c>
      <c r="C37" t="s">
        <v>16</v>
      </c>
      <c r="D37">
        <v>35907</v>
      </c>
      <c r="K37">
        <v>2226</v>
      </c>
      <c r="L37" t="str">
        <f>"00001BQRZZ"</f>
        <v>00001BQRZZ</v>
      </c>
      <c r="M37" t="s">
        <v>65</v>
      </c>
      <c r="N37" t="s">
        <v>72</v>
      </c>
      <c r="Q37" t="s">
        <v>263</v>
      </c>
    </row>
    <row r="38" spans="1:17" x14ac:dyDescent="0.25">
      <c r="A38">
        <v>2316</v>
      </c>
      <c r="B38" t="s">
        <v>50</v>
      </c>
      <c r="C38" t="s">
        <v>16</v>
      </c>
      <c r="D38">
        <v>35907</v>
      </c>
      <c r="K38">
        <v>2226</v>
      </c>
      <c r="L38" t="str">
        <f>"00001BQRQV"</f>
        <v>00001BQRQV</v>
      </c>
      <c r="M38" t="s">
        <v>73</v>
      </c>
      <c r="N38" t="s">
        <v>74</v>
      </c>
      <c r="Q38" t="s">
        <v>263</v>
      </c>
    </row>
    <row r="39" spans="1:17" x14ac:dyDescent="0.25">
      <c r="A39" s="1">
        <v>2342</v>
      </c>
      <c r="B39" t="s">
        <v>50</v>
      </c>
      <c r="C39" t="s">
        <v>16</v>
      </c>
      <c r="D39">
        <v>35907</v>
      </c>
      <c r="K39">
        <v>2226</v>
      </c>
      <c r="L39" t="str">
        <f>"00001BQXEK"</f>
        <v>00001BQXEK</v>
      </c>
      <c r="M39" t="s">
        <v>73</v>
      </c>
      <c r="N39" t="s">
        <v>75</v>
      </c>
    </row>
    <row r="40" spans="1:17" x14ac:dyDescent="0.25">
      <c r="A40" s="1">
        <v>2345</v>
      </c>
      <c r="B40" t="s">
        <v>50</v>
      </c>
      <c r="C40" t="s">
        <v>16</v>
      </c>
      <c r="D40">
        <v>35907</v>
      </c>
      <c r="K40">
        <v>2226</v>
      </c>
      <c r="L40" t="str">
        <f>"00001BQQTX"</f>
        <v>00001BQQTX</v>
      </c>
      <c r="M40" t="s">
        <v>73</v>
      </c>
      <c r="N40" t="s">
        <v>76</v>
      </c>
    </row>
    <row r="41" spans="1:17" x14ac:dyDescent="0.25">
      <c r="A41" s="1">
        <v>2417</v>
      </c>
      <c r="B41" t="s">
        <v>50</v>
      </c>
      <c r="C41" t="s">
        <v>16</v>
      </c>
      <c r="D41">
        <v>35907</v>
      </c>
      <c r="K41">
        <v>2226</v>
      </c>
      <c r="L41" t="str">
        <f>"00001BQXHN"</f>
        <v>00001BQXHN</v>
      </c>
      <c r="M41" t="s">
        <v>77</v>
      </c>
      <c r="N41" t="s">
        <v>78</v>
      </c>
    </row>
    <row r="42" spans="1:17" x14ac:dyDescent="0.25">
      <c r="A42" s="1">
        <v>2500</v>
      </c>
      <c r="B42" t="s">
        <v>50</v>
      </c>
      <c r="C42" t="s">
        <v>16</v>
      </c>
      <c r="D42">
        <v>35907</v>
      </c>
      <c r="K42">
        <v>2226</v>
      </c>
      <c r="L42" t="str">
        <f>"00001BQX61"</f>
        <v>00001BQX61</v>
      </c>
      <c r="M42" t="s">
        <v>79</v>
      </c>
      <c r="N42" t="s">
        <v>80</v>
      </c>
    </row>
    <row r="43" spans="1:17" x14ac:dyDescent="0.25">
      <c r="A43" s="1">
        <v>2532</v>
      </c>
      <c r="B43" t="s">
        <v>50</v>
      </c>
      <c r="C43" t="s">
        <v>16</v>
      </c>
      <c r="D43">
        <v>35907</v>
      </c>
      <c r="K43">
        <v>2226</v>
      </c>
      <c r="L43" t="str">
        <f>"00001BQS59"</f>
        <v>00001BQS59</v>
      </c>
      <c r="M43" t="s">
        <v>81</v>
      </c>
      <c r="N43" t="s">
        <v>82</v>
      </c>
    </row>
    <row r="44" spans="1:17" x14ac:dyDescent="0.25">
      <c r="A44" s="1">
        <v>2591</v>
      </c>
      <c r="B44" t="s">
        <v>50</v>
      </c>
      <c r="C44" t="s">
        <v>16</v>
      </c>
      <c r="D44">
        <v>35907</v>
      </c>
      <c r="K44">
        <v>2226</v>
      </c>
      <c r="L44" t="str">
        <f>"00001BQQBM"</f>
        <v>00001BQQBM</v>
      </c>
      <c r="M44" t="s">
        <v>79</v>
      </c>
      <c r="N44" t="s">
        <v>83</v>
      </c>
    </row>
    <row r="45" spans="1:17" x14ac:dyDescent="0.25">
      <c r="A45">
        <v>2601</v>
      </c>
      <c r="B45" t="s">
        <v>50</v>
      </c>
      <c r="C45" t="s">
        <v>16</v>
      </c>
      <c r="D45">
        <v>35907</v>
      </c>
      <c r="K45">
        <v>2226</v>
      </c>
      <c r="L45" t="str">
        <f>"00001BQQAR"</f>
        <v>00001BQQAR</v>
      </c>
      <c r="M45" t="s">
        <v>79</v>
      </c>
      <c r="N45" t="s">
        <v>84</v>
      </c>
      <c r="Q45">
        <v>2701</v>
      </c>
    </row>
    <row r="46" spans="1:17" x14ac:dyDescent="0.25">
      <c r="A46" s="1">
        <v>115</v>
      </c>
      <c r="B46" t="s">
        <v>85</v>
      </c>
      <c r="C46" t="s">
        <v>86</v>
      </c>
      <c r="D46">
        <v>35905</v>
      </c>
      <c r="K46">
        <v>2226</v>
      </c>
      <c r="L46" t="str">
        <f>"00001BQVWO"</f>
        <v>00001BQVWO</v>
      </c>
      <c r="M46" t="s">
        <v>87</v>
      </c>
      <c r="N46" t="s">
        <v>88</v>
      </c>
    </row>
    <row r="47" spans="1:17" x14ac:dyDescent="0.25">
      <c r="A47" s="1">
        <v>124</v>
      </c>
      <c r="B47" t="s">
        <v>85</v>
      </c>
      <c r="C47" t="s">
        <v>86</v>
      </c>
      <c r="D47">
        <v>35905</v>
      </c>
      <c r="K47">
        <v>2226</v>
      </c>
      <c r="L47" t="str">
        <f>"00001BQR56"</f>
        <v>00001BQR56</v>
      </c>
      <c r="M47" t="s">
        <v>87</v>
      </c>
      <c r="N47" t="s">
        <v>89</v>
      </c>
    </row>
    <row r="48" spans="1:17" x14ac:dyDescent="0.25">
      <c r="A48" s="1">
        <v>126</v>
      </c>
      <c r="B48" t="s">
        <v>85</v>
      </c>
      <c r="C48" t="s">
        <v>86</v>
      </c>
      <c r="D48">
        <v>35905</v>
      </c>
      <c r="K48">
        <v>2226</v>
      </c>
      <c r="L48" t="str">
        <f>"00001BQW4U"</f>
        <v>00001BQW4U</v>
      </c>
      <c r="M48" t="s">
        <v>90</v>
      </c>
      <c r="N48" t="s">
        <v>91</v>
      </c>
    </row>
    <row r="49" spans="1:14" x14ac:dyDescent="0.25">
      <c r="A49" s="1">
        <v>128</v>
      </c>
      <c r="B49" t="s">
        <v>85</v>
      </c>
      <c r="C49" t="s">
        <v>86</v>
      </c>
      <c r="D49">
        <v>35905</v>
      </c>
      <c r="K49">
        <v>2226</v>
      </c>
      <c r="L49" t="str">
        <f>"00001BQW52"</f>
        <v>00001BQW52</v>
      </c>
      <c r="M49" t="s">
        <v>92</v>
      </c>
      <c r="N49" t="s">
        <v>93</v>
      </c>
    </row>
    <row r="50" spans="1:14" x14ac:dyDescent="0.25">
      <c r="A50" s="1">
        <v>129</v>
      </c>
      <c r="B50" t="s">
        <v>85</v>
      </c>
      <c r="C50" t="s">
        <v>86</v>
      </c>
      <c r="D50">
        <v>35905</v>
      </c>
      <c r="K50">
        <v>2226</v>
      </c>
      <c r="L50" t="str">
        <f>"00001BQW54"</f>
        <v>00001BQW54</v>
      </c>
      <c r="M50" t="s">
        <v>94</v>
      </c>
      <c r="N50" t="s">
        <v>95</v>
      </c>
    </row>
    <row r="51" spans="1:14" x14ac:dyDescent="0.25">
      <c r="A51" s="1">
        <v>130</v>
      </c>
      <c r="B51" t="s">
        <v>85</v>
      </c>
      <c r="C51" t="s">
        <v>86</v>
      </c>
      <c r="D51">
        <v>35905</v>
      </c>
      <c r="K51">
        <v>2226</v>
      </c>
      <c r="L51" t="str">
        <f>"00001BQS1E"</f>
        <v>00001BQS1E</v>
      </c>
      <c r="M51" t="s">
        <v>92</v>
      </c>
      <c r="N51" t="s">
        <v>96</v>
      </c>
    </row>
    <row r="52" spans="1:14" x14ac:dyDescent="0.25">
      <c r="A52" s="1">
        <v>131</v>
      </c>
      <c r="B52" t="s">
        <v>85</v>
      </c>
      <c r="C52" t="s">
        <v>86</v>
      </c>
      <c r="D52">
        <v>35905</v>
      </c>
      <c r="K52">
        <v>2226</v>
      </c>
      <c r="L52" t="str">
        <f>"00001BQWC7"</f>
        <v>00001BQWC7</v>
      </c>
      <c r="M52" t="s">
        <v>97</v>
      </c>
      <c r="N52" t="s">
        <v>98</v>
      </c>
    </row>
    <row r="53" spans="1:14" x14ac:dyDescent="0.25">
      <c r="A53" s="1">
        <v>134</v>
      </c>
      <c r="B53" t="s">
        <v>85</v>
      </c>
      <c r="C53" t="s">
        <v>86</v>
      </c>
      <c r="D53">
        <v>35905</v>
      </c>
      <c r="K53">
        <v>2226</v>
      </c>
      <c r="L53" t="str">
        <f>"00001BQR4R"</f>
        <v>00001BQR4R</v>
      </c>
      <c r="M53" t="s">
        <v>97</v>
      </c>
      <c r="N53" t="s">
        <v>99</v>
      </c>
    </row>
    <row r="54" spans="1:14" x14ac:dyDescent="0.25">
      <c r="A54" s="1">
        <v>135</v>
      </c>
      <c r="B54" t="s">
        <v>85</v>
      </c>
      <c r="C54" t="s">
        <v>86</v>
      </c>
      <c r="D54">
        <v>35905</v>
      </c>
      <c r="K54">
        <v>2226</v>
      </c>
      <c r="L54" t="str">
        <f>"00001BQWCL"</f>
        <v>00001BQWCL</v>
      </c>
      <c r="M54" t="s">
        <v>97</v>
      </c>
      <c r="N54" t="s">
        <v>100</v>
      </c>
    </row>
    <row r="55" spans="1:14" x14ac:dyDescent="0.25">
      <c r="A55" s="1">
        <v>137</v>
      </c>
      <c r="B55" t="s">
        <v>85</v>
      </c>
      <c r="C55" t="s">
        <v>86</v>
      </c>
      <c r="D55">
        <v>35905</v>
      </c>
      <c r="K55">
        <v>2226</v>
      </c>
      <c r="L55" t="str">
        <f>"00001BQVWM"</f>
        <v>00001BQVWM</v>
      </c>
      <c r="M55" t="s">
        <v>101</v>
      </c>
      <c r="N55" t="s">
        <v>102</v>
      </c>
    </row>
    <row r="56" spans="1:14" x14ac:dyDescent="0.25">
      <c r="A56" s="1">
        <v>138</v>
      </c>
      <c r="B56" t="s">
        <v>85</v>
      </c>
      <c r="C56" t="s">
        <v>86</v>
      </c>
      <c r="D56">
        <v>35905</v>
      </c>
      <c r="K56">
        <v>2226</v>
      </c>
      <c r="L56" t="str">
        <f>"00001BQWCD"</f>
        <v>00001BQWCD</v>
      </c>
      <c r="M56" t="s">
        <v>103</v>
      </c>
      <c r="N56" t="s">
        <v>104</v>
      </c>
    </row>
    <row r="57" spans="1:14" x14ac:dyDescent="0.25">
      <c r="A57" s="1">
        <v>139</v>
      </c>
      <c r="B57" t="s">
        <v>85</v>
      </c>
      <c r="C57" t="s">
        <v>86</v>
      </c>
      <c r="D57">
        <v>35905</v>
      </c>
      <c r="K57">
        <v>2226</v>
      </c>
      <c r="L57" t="str">
        <f>"00001BQW50"</f>
        <v>00001BQW50</v>
      </c>
      <c r="M57" t="s">
        <v>103</v>
      </c>
      <c r="N57" t="s">
        <v>105</v>
      </c>
    </row>
    <row r="58" spans="1:14" x14ac:dyDescent="0.25">
      <c r="A58" s="1">
        <v>143</v>
      </c>
      <c r="B58" t="s">
        <v>85</v>
      </c>
      <c r="C58" t="s">
        <v>86</v>
      </c>
      <c r="D58">
        <v>35905</v>
      </c>
      <c r="K58">
        <v>2226</v>
      </c>
      <c r="L58" t="str">
        <f>"00001BQRKS"</f>
        <v>00001BQRKS</v>
      </c>
      <c r="M58" t="s">
        <v>106</v>
      </c>
      <c r="N58" t="s">
        <v>107</v>
      </c>
    </row>
    <row r="59" spans="1:14" x14ac:dyDescent="0.25">
      <c r="A59" s="1">
        <v>145</v>
      </c>
      <c r="B59" t="s">
        <v>85</v>
      </c>
      <c r="C59" t="s">
        <v>86</v>
      </c>
      <c r="D59">
        <v>35905</v>
      </c>
      <c r="K59">
        <v>2226</v>
      </c>
      <c r="L59" t="str">
        <f>"00001BQRLS"</f>
        <v>00001BQRLS</v>
      </c>
      <c r="M59" t="s">
        <v>106</v>
      </c>
      <c r="N59" t="s">
        <v>108</v>
      </c>
    </row>
    <row r="60" spans="1:14" x14ac:dyDescent="0.25">
      <c r="A60" s="1">
        <v>147</v>
      </c>
      <c r="B60" t="s">
        <v>85</v>
      </c>
      <c r="C60" t="s">
        <v>86</v>
      </c>
      <c r="D60">
        <v>35905</v>
      </c>
      <c r="K60">
        <v>2226</v>
      </c>
      <c r="L60" t="str">
        <f>"00001BQR4M"</f>
        <v>00001BQR4M</v>
      </c>
      <c r="M60" t="s">
        <v>109</v>
      </c>
      <c r="N60" t="s">
        <v>110</v>
      </c>
    </row>
    <row r="61" spans="1:14" x14ac:dyDescent="0.25">
      <c r="A61" s="1">
        <v>153</v>
      </c>
      <c r="B61" t="s">
        <v>85</v>
      </c>
      <c r="C61" t="s">
        <v>86</v>
      </c>
      <c r="D61">
        <v>35905</v>
      </c>
      <c r="K61">
        <v>2226</v>
      </c>
      <c r="L61" t="str">
        <f>"00001BQRKQ"</f>
        <v>00001BQRKQ</v>
      </c>
      <c r="M61" t="s">
        <v>94</v>
      </c>
      <c r="N61" t="s">
        <v>111</v>
      </c>
    </row>
    <row r="62" spans="1:14" x14ac:dyDescent="0.25">
      <c r="A62" s="1">
        <v>154</v>
      </c>
      <c r="B62" t="s">
        <v>85</v>
      </c>
      <c r="C62" t="s">
        <v>86</v>
      </c>
      <c r="D62">
        <v>35905</v>
      </c>
      <c r="K62">
        <v>2226</v>
      </c>
      <c r="L62" t="str">
        <f>"00001BQW4I"</f>
        <v>00001BQW4I</v>
      </c>
      <c r="M62" t="s">
        <v>112</v>
      </c>
      <c r="N62" t="s">
        <v>113</v>
      </c>
    </row>
    <row r="63" spans="1:14" x14ac:dyDescent="0.25">
      <c r="A63" s="1">
        <v>157</v>
      </c>
      <c r="B63" t="s">
        <v>85</v>
      </c>
      <c r="C63" t="s">
        <v>86</v>
      </c>
      <c r="D63">
        <v>35905</v>
      </c>
      <c r="K63">
        <v>2226</v>
      </c>
      <c r="L63" t="str">
        <f>"00001BQW4Z"</f>
        <v>00001BQW4Z</v>
      </c>
      <c r="M63" t="s">
        <v>94</v>
      </c>
      <c r="N63" t="s">
        <v>114</v>
      </c>
    </row>
    <row r="64" spans="1:14" x14ac:dyDescent="0.25">
      <c r="A64" s="1">
        <v>161</v>
      </c>
      <c r="B64" t="s">
        <v>85</v>
      </c>
      <c r="C64" t="s">
        <v>86</v>
      </c>
      <c r="D64">
        <v>35905</v>
      </c>
      <c r="K64">
        <v>2226</v>
      </c>
      <c r="L64" t="str">
        <f>"00001BQW4M"</f>
        <v>00001BQW4M</v>
      </c>
      <c r="M64" t="s">
        <v>115</v>
      </c>
      <c r="N64" t="s">
        <v>116</v>
      </c>
    </row>
    <row r="65" spans="1:17" x14ac:dyDescent="0.25">
      <c r="A65" s="1">
        <v>162</v>
      </c>
      <c r="B65" t="s">
        <v>85</v>
      </c>
      <c r="C65" t="s">
        <v>86</v>
      </c>
      <c r="D65">
        <v>35905</v>
      </c>
      <c r="K65">
        <v>2226</v>
      </c>
      <c r="L65" t="str">
        <f>"00001BQQNN"</f>
        <v>00001BQQNN</v>
      </c>
      <c r="M65" t="s">
        <v>117</v>
      </c>
      <c r="N65" t="s">
        <v>118</v>
      </c>
    </row>
    <row r="66" spans="1:17" x14ac:dyDescent="0.25">
      <c r="A66" s="1">
        <v>164</v>
      </c>
      <c r="B66" t="s">
        <v>85</v>
      </c>
      <c r="C66" t="s">
        <v>86</v>
      </c>
      <c r="D66">
        <v>35905</v>
      </c>
      <c r="K66">
        <v>2226</v>
      </c>
      <c r="L66" t="str">
        <f>"00001BQVWL"</f>
        <v>00001BQVWL</v>
      </c>
      <c r="M66" t="s">
        <v>117</v>
      </c>
      <c r="N66" t="s">
        <v>119</v>
      </c>
    </row>
    <row r="67" spans="1:17" x14ac:dyDescent="0.25">
      <c r="A67" s="1">
        <v>165</v>
      </c>
      <c r="B67" t="s">
        <v>85</v>
      </c>
      <c r="C67" t="s">
        <v>86</v>
      </c>
      <c r="D67">
        <v>35905</v>
      </c>
      <c r="K67">
        <v>2226</v>
      </c>
      <c r="L67" t="str">
        <f>"00001BQVWS"</f>
        <v>00001BQVWS</v>
      </c>
      <c r="M67" t="s">
        <v>115</v>
      </c>
      <c r="N67" t="s">
        <v>120</v>
      </c>
    </row>
    <row r="68" spans="1:17" x14ac:dyDescent="0.25">
      <c r="A68" s="1">
        <v>166</v>
      </c>
      <c r="B68" t="s">
        <v>85</v>
      </c>
      <c r="C68" t="s">
        <v>86</v>
      </c>
      <c r="D68">
        <v>35905</v>
      </c>
      <c r="K68">
        <v>2226</v>
      </c>
      <c r="L68" t="str">
        <f>"00001BQVWR"</f>
        <v>00001BQVWR</v>
      </c>
      <c r="M68" t="s">
        <v>121</v>
      </c>
      <c r="N68" t="s">
        <v>122</v>
      </c>
    </row>
    <row r="69" spans="1:17" x14ac:dyDescent="0.25">
      <c r="A69" s="1">
        <v>170</v>
      </c>
      <c r="B69" t="s">
        <v>85</v>
      </c>
      <c r="C69" t="s">
        <v>86</v>
      </c>
      <c r="D69">
        <v>35905</v>
      </c>
      <c r="K69">
        <v>2226</v>
      </c>
      <c r="L69" t="str">
        <f>"00001BQQNT"</f>
        <v>00001BQQNT</v>
      </c>
      <c r="M69" t="s">
        <v>121</v>
      </c>
      <c r="N69" t="s">
        <v>123</v>
      </c>
    </row>
    <row r="70" spans="1:17" x14ac:dyDescent="0.25">
      <c r="A70" s="1">
        <v>172</v>
      </c>
      <c r="B70" t="s">
        <v>85</v>
      </c>
      <c r="C70" t="s">
        <v>86</v>
      </c>
      <c r="D70">
        <v>35905</v>
      </c>
      <c r="K70">
        <v>2226</v>
      </c>
      <c r="L70" t="str">
        <f>"00001BQR51"</f>
        <v>00001BQR51</v>
      </c>
      <c r="M70" t="s">
        <v>121</v>
      </c>
      <c r="N70" t="s">
        <v>124</v>
      </c>
    </row>
    <row r="71" spans="1:17" x14ac:dyDescent="0.25">
      <c r="A71" s="1">
        <v>29</v>
      </c>
      <c r="B71" t="s">
        <v>85</v>
      </c>
      <c r="C71" t="s">
        <v>86</v>
      </c>
      <c r="D71">
        <v>35905</v>
      </c>
      <c r="K71">
        <v>2226</v>
      </c>
      <c r="L71" t="str">
        <f>"00001BQRKU"</f>
        <v>00001BQRKU</v>
      </c>
      <c r="M71" t="s">
        <v>92</v>
      </c>
      <c r="N71" t="s">
        <v>125</v>
      </c>
    </row>
    <row r="72" spans="1:17" x14ac:dyDescent="0.25">
      <c r="A72" s="1">
        <v>32</v>
      </c>
      <c r="B72" t="s">
        <v>85</v>
      </c>
      <c r="C72" t="s">
        <v>86</v>
      </c>
      <c r="D72">
        <v>35905</v>
      </c>
      <c r="K72">
        <v>2226</v>
      </c>
      <c r="L72" t="str">
        <f>"00001BQW4L"</f>
        <v>00001BQW4L</v>
      </c>
      <c r="M72" t="s">
        <v>126</v>
      </c>
      <c r="N72" t="s">
        <v>126</v>
      </c>
    </row>
    <row r="73" spans="1:17" x14ac:dyDescent="0.25">
      <c r="A73" s="1">
        <v>35</v>
      </c>
      <c r="B73" t="s">
        <v>85</v>
      </c>
      <c r="C73" t="s">
        <v>86</v>
      </c>
      <c r="D73">
        <v>35905</v>
      </c>
      <c r="K73">
        <v>2226</v>
      </c>
      <c r="L73" t="str">
        <f>"00001BQR4J"</f>
        <v>00001BQR4J</v>
      </c>
      <c r="M73" t="s">
        <v>92</v>
      </c>
      <c r="N73" t="s">
        <v>127</v>
      </c>
    </row>
    <row r="74" spans="1:17" x14ac:dyDescent="0.25">
      <c r="A74" s="3">
        <v>1440</v>
      </c>
      <c r="B74" t="s">
        <v>128</v>
      </c>
      <c r="C74" t="s">
        <v>16</v>
      </c>
      <c r="D74">
        <v>35907</v>
      </c>
      <c r="K74">
        <v>2226</v>
      </c>
      <c r="L74" t="str">
        <f>"00001BQU7A"</f>
        <v>00001BQU7A</v>
      </c>
      <c r="M74" t="s">
        <v>29</v>
      </c>
      <c r="N74" t="s">
        <v>129</v>
      </c>
      <c r="Q74" t="s">
        <v>265</v>
      </c>
    </row>
    <row r="75" spans="1:17" x14ac:dyDescent="0.25">
      <c r="A75" s="3">
        <v>1449</v>
      </c>
      <c r="B75" t="s">
        <v>128</v>
      </c>
      <c r="C75" t="s">
        <v>16</v>
      </c>
      <c r="D75">
        <v>35907</v>
      </c>
      <c r="K75">
        <v>2226</v>
      </c>
      <c r="L75" t="str">
        <f>"00001BQXWX"</f>
        <v>00001BQXWX</v>
      </c>
      <c r="M75" t="s">
        <v>29</v>
      </c>
      <c r="N75" t="s">
        <v>130</v>
      </c>
      <c r="Q75" t="s">
        <v>265</v>
      </c>
    </row>
    <row r="76" spans="1:17" x14ac:dyDescent="0.25">
      <c r="A76" s="3">
        <v>1450</v>
      </c>
      <c r="B76" t="s">
        <v>128</v>
      </c>
      <c r="C76" t="s">
        <v>16</v>
      </c>
      <c r="D76">
        <v>35907</v>
      </c>
      <c r="K76">
        <v>2226</v>
      </c>
      <c r="L76" t="str">
        <f>"00001BQXAD"</f>
        <v>00001BQXAD</v>
      </c>
      <c r="M76" t="s">
        <v>29</v>
      </c>
      <c r="N76" t="s">
        <v>131</v>
      </c>
      <c r="Q76" t="s">
        <v>265</v>
      </c>
    </row>
    <row r="77" spans="1:17" x14ac:dyDescent="0.25">
      <c r="A77" s="3">
        <v>1509</v>
      </c>
      <c r="B77" t="s">
        <v>128</v>
      </c>
      <c r="C77" t="s">
        <v>16</v>
      </c>
      <c r="D77">
        <v>35907</v>
      </c>
      <c r="K77">
        <v>2226</v>
      </c>
      <c r="L77" t="str">
        <f>"00001BQWYD"</f>
        <v>00001BQWYD</v>
      </c>
      <c r="M77" t="s">
        <v>29</v>
      </c>
      <c r="N77" t="s">
        <v>132</v>
      </c>
      <c r="Q77" t="s">
        <v>265</v>
      </c>
    </row>
    <row r="78" spans="1:17" x14ac:dyDescent="0.25">
      <c r="A78" s="3">
        <v>1550</v>
      </c>
      <c r="B78" t="s">
        <v>128</v>
      </c>
      <c r="C78" t="s">
        <v>16</v>
      </c>
      <c r="D78">
        <v>35907</v>
      </c>
      <c r="K78">
        <v>2226</v>
      </c>
      <c r="L78" t="str">
        <f>"00001BQX3O"</f>
        <v>00001BQX3O</v>
      </c>
      <c r="M78" t="s">
        <v>29</v>
      </c>
      <c r="N78" t="s">
        <v>133</v>
      </c>
      <c r="Q78" t="s">
        <v>265</v>
      </c>
    </row>
    <row r="79" spans="1:17" x14ac:dyDescent="0.25">
      <c r="A79" s="1">
        <v>238</v>
      </c>
      <c r="B79" t="s">
        <v>134</v>
      </c>
      <c r="C79" t="s">
        <v>86</v>
      </c>
      <c r="D79">
        <v>35905</v>
      </c>
      <c r="K79">
        <v>2226</v>
      </c>
      <c r="L79" t="str">
        <f>"00001BQS18"</f>
        <v>00001BQS18</v>
      </c>
      <c r="M79" t="s">
        <v>135</v>
      </c>
      <c r="N79" t="s">
        <v>136</v>
      </c>
    </row>
    <row r="80" spans="1:17" x14ac:dyDescent="0.25">
      <c r="A80" s="1">
        <v>241</v>
      </c>
      <c r="B80" t="s">
        <v>134</v>
      </c>
      <c r="C80" t="s">
        <v>86</v>
      </c>
      <c r="D80">
        <v>35905</v>
      </c>
      <c r="K80">
        <v>2226</v>
      </c>
      <c r="L80" t="str">
        <f>"00001BQW4W"</f>
        <v>00001BQW4W</v>
      </c>
      <c r="M80" t="s">
        <v>135</v>
      </c>
      <c r="N80" t="s">
        <v>137</v>
      </c>
    </row>
    <row r="81" spans="1:14" x14ac:dyDescent="0.25">
      <c r="A81" s="1">
        <v>301</v>
      </c>
      <c r="B81" t="s">
        <v>134</v>
      </c>
      <c r="C81" t="s">
        <v>86</v>
      </c>
      <c r="D81">
        <v>35905</v>
      </c>
      <c r="K81">
        <v>2226</v>
      </c>
      <c r="L81" t="str">
        <f>"00001BQWCO"</f>
        <v>00001BQWCO</v>
      </c>
      <c r="M81" t="s">
        <v>138</v>
      </c>
      <c r="N81" t="s">
        <v>139</v>
      </c>
    </row>
    <row r="82" spans="1:14" x14ac:dyDescent="0.25">
      <c r="A82" s="1">
        <v>306</v>
      </c>
      <c r="B82" t="s">
        <v>134</v>
      </c>
      <c r="C82" t="s">
        <v>86</v>
      </c>
      <c r="D82">
        <v>35905</v>
      </c>
      <c r="K82">
        <v>2226</v>
      </c>
      <c r="L82" t="str">
        <f>"00001BQWKJ"</f>
        <v>00001BQWKJ</v>
      </c>
      <c r="M82" t="s">
        <v>140</v>
      </c>
      <c r="N82" t="s">
        <v>141</v>
      </c>
    </row>
    <row r="83" spans="1:14" x14ac:dyDescent="0.25">
      <c r="A83" s="1">
        <v>309</v>
      </c>
      <c r="B83" t="s">
        <v>134</v>
      </c>
      <c r="C83" t="s">
        <v>86</v>
      </c>
      <c r="D83">
        <v>35905</v>
      </c>
      <c r="K83">
        <v>2226</v>
      </c>
      <c r="L83" t="str">
        <f>"00001BQR4L"</f>
        <v>00001BQR4L</v>
      </c>
      <c r="M83" t="s">
        <v>142</v>
      </c>
      <c r="N83" t="s">
        <v>143</v>
      </c>
    </row>
    <row r="84" spans="1:14" x14ac:dyDescent="0.25">
      <c r="A84" s="1">
        <v>100</v>
      </c>
      <c r="B84" t="s">
        <v>144</v>
      </c>
      <c r="C84" t="s">
        <v>86</v>
      </c>
      <c r="D84">
        <v>35905</v>
      </c>
      <c r="K84">
        <v>2226</v>
      </c>
      <c r="L84" t="str">
        <f>"00001BQRKR"</f>
        <v>00001BQRKR</v>
      </c>
      <c r="M84" t="s">
        <v>145</v>
      </c>
      <c r="N84" t="s">
        <v>146</v>
      </c>
    </row>
    <row r="85" spans="1:14" x14ac:dyDescent="0.25">
      <c r="A85" s="1">
        <v>101</v>
      </c>
      <c r="B85" t="s">
        <v>144</v>
      </c>
      <c r="C85" t="s">
        <v>86</v>
      </c>
      <c r="D85">
        <v>35905</v>
      </c>
      <c r="K85">
        <v>2226</v>
      </c>
      <c r="L85" t="str">
        <f>"00001BQWCH"</f>
        <v>00001BQWCH</v>
      </c>
      <c r="M85" t="s">
        <v>147</v>
      </c>
      <c r="N85" t="s">
        <v>148</v>
      </c>
    </row>
    <row r="86" spans="1:14" x14ac:dyDescent="0.25">
      <c r="A86" s="1">
        <v>102</v>
      </c>
      <c r="B86" t="s">
        <v>144</v>
      </c>
      <c r="C86" t="s">
        <v>86</v>
      </c>
      <c r="D86">
        <v>35905</v>
      </c>
      <c r="K86">
        <v>2226</v>
      </c>
      <c r="L86" t="str">
        <f>"00001BQR4U"</f>
        <v>00001BQR4U</v>
      </c>
      <c r="M86" t="s">
        <v>149</v>
      </c>
      <c r="N86" t="s">
        <v>150</v>
      </c>
    </row>
    <row r="87" spans="1:14" x14ac:dyDescent="0.25">
      <c r="A87" s="1">
        <v>104</v>
      </c>
      <c r="B87" t="s">
        <v>144</v>
      </c>
      <c r="C87" t="s">
        <v>86</v>
      </c>
      <c r="D87">
        <v>35905</v>
      </c>
      <c r="K87">
        <v>2226</v>
      </c>
      <c r="L87" t="str">
        <f>"00001BQRLR"</f>
        <v>00001BQRLR</v>
      </c>
      <c r="M87" t="s">
        <v>149</v>
      </c>
      <c r="N87" t="s">
        <v>151</v>
      </c>
    </row>
    <row r="88" spans="1:14" x14ac:dyDescent="0.25">
      <c r="A88" s="1">
        <v>105</v>
      </c>
      <c r="B88" t="s">
        <v>144</v>
      </c>
      <c r="C88" t="s">
        <v>86</v>
      </c>
      <c r="D88">
        <v>35905</v>
      </c>
      <c r="K88">
        <v>2226</v>
      </c>
      <c r="L88" t="str">
        <f>"00001BQW4A"</f>
        <v>00001BQW4A</v>
      </c>
      <c r="M88" t="s">
        <v>147</v>
      </c>
      <c r="N88" t="s">
        <v>152</v>
      </c>
    </row>
    <row r="89" spans="1:14" x14ac:dyDescent="0.25">
      <c r="A89" s="1">
        <v>107</v>
      </c>
      <c r="B89" t="s">
        <v>144</v>
      </c>
      <c r="C89" t="s">
        <v>86</v>
      </c>
      <c r="D89">
        <v>35905</v>
      </c>
      <c r="K89">
        <v>2226</v>
      </c>
      <c r="L89" t="str">
        <f>"00001BQRLW"</f>
        <v>00001BQRLW</v>
      </c>
      <c r="M89" t="s">
        <v>153</v>
      </c>
      <c r="N89" t="s">
        <v>154</v>
      </c>
    </row>
    <row r="90" spans="1:14" x14ac:dyDescent="0.25">
      <c r="A90" s="1">
        <v>109</v>
      </c>
      <c r="B90" t="s">
        <v>144</v>
      </c>
      <c r="C90" t="s">
        <v>86</v>
      </c>
      <c r="D90">
        <v>35905</v>
      </c>
      <c r="K90">
        <v>2226</v>
      </c>
      <c r="L90" t="str">
        <f>"00001BQR4Z"</f>
        <v>00001BQR4Z</v>
      </c>
      <c r="M90" t="s">
        <v>153</v>
      </c>
      <c r="N90" t="s">
        <v>155</v>
      </c>
    </row>
    <row r="91" spans="1:14" x14ac:dyDescent="0.25">
      <c r="A91" s="1">
        <v>115</v>
      </c>
      <c r="B91" t="s">
        <v>144</v>
      </c>
      <c r="C91" t="s">
        <v>86</v>
      </c>
      <c r="D91">
        <v>35905</v>
      </c>
      <c r="K91">
        <v>2226</v>
      </c>
      <c r="L91" t="str">
        <f>"00001BQRKL"</f>
        <v>00001BQRKL</v>
      </c>
      <c r="M91" t="s">
        <v>153</v>
      </c>
      <c r="N91" t="s">
        <v>156</v>
      </c>
    </row>
    <row r="92" spans="1:14" x14ac:dyDescent="0.25">
      <c r="A92" s="1">
        <v>118</v>
      </c>
      <c r="B92" t="s">
        <v>144</v>
      </c>
      <c r="C92" t="s">
        <v>86</v>
      </c>
      <c r="D92">
        <v>35905</v>
      </c>
      <c r="K92">
        <v>2226</v>
      </c>
      <c r="L92" t="str">
        <f>"00001BQR50"</f>
        <v>00001BQR50</v>
      </c>
      <c r="M92" t="s">
        <v>153</v>
      </c>
      <c r="N92" t="s">
        <v>157</v>
      </c>
    </row>
    <row r="93" spans="1:14" x14ac:dyDescent="0.25">
      <c r="A93" s="1">
        <v>252</v>
      </c>
      <c r="B93" t="s">
        <v>158</v>
      </c>
      <c r="C93" t="s">
        <v>86</v>
      </c>
      <c r="D93">
        <v>35905</v>
      </c>
      <c r="K93">
        <v>2226</v>
      </c>
      <c r="L93" t="str">
        <f>"00001BQWKO"</f>
        <v>00001BQWKO</v>
      </c>
      <c r="M93" t="s">
        <v>159</v>
      </c>
      <c r="N93" t="s">
        <v>160</v>
      </c>
    </row>
    <row r="94" spans="1:14" x14ac:dyDescent="0.25">
      <c r="A94" s="1">
        <v>253</v>
      </c>
      <c r="B94" t="s">
        <v>158</v>
      </c>
      <c r="C94" t="s">
        <v>86</v>
      </c>
      <c r="D94">
        <v>35905</v>
      </c>
      <c r="K94">
        <v>2226</v>
      </c>
      <c r="L94" t="str">
        <f>"00010MF258"</f>
        <v>00010MF258</v>
      </c>
      <c r="M94" t="s">
        <v>159</v>
      </c>
      <c r="N94" t="s">
        <v>161</v>
      </c>
    </row>
    <row r="95" spans="1:14" x14ac:dyDescent="0.25">
      <c r="A95" s="1">
        <v>4901</v>
      </c>
      <c r="B95" t="s">
        <v>162</v>
      </c>
      <c r="C95" t="s">
        <v>16</v>
      </c>
      <c r="D95">
        <v>35907</v>
      </c>
      <c r="K95">
        <v>2226</v>
      </c>
      <c r="L95" t="str">
        <f>"00001BQQIB"</f>
        <v>00001BQQIB</v>
      </c>
      <c r="M95" t="s">
        <v>163</v>
      </c>
      <c r="N95" t="s">
        <v>164</v>
      </c>
    </row>
    <row r="96" spans="1:14" x14ac:dyDescent="0.25">
      <c r="A96" s="1">
        <v>4970</v>
      </c>
      <c r="B96" t="s">
        <v>162</v>
      </c>
      <c r="C96" t="s">
        <v>16</v>
      </c>
      <c r="D96">
        <v>35907</v>
      </c>
      <c r="K96">
        <v>2226</v>
      </c>
      <c r="L96" t="str">
        <f>"00011A6ALH"</f>
        <v>00011A6ALH</v>
      </c>
      <c r="M96" t="s">
        <v>165</v>
      </c>
      <c r="N96" t="s">
        <v>166</v>
      </c>
    </row>
    <row r="97" spans="1:17" x14ac:dyDescent="0.25">
      <c r="A97" s="1">
        <v>605</v>
      </c>
      <c r="B97" t="s">
        <v>162</v>
      </c>
      <c r="C97" t="s">
        <v>86</v>
      </c>
      <c r="D97">
        <v>35905</v>
      </c>
      <c r="K97">
        <v>2226</v>
      </c>
      <c r="L97" t="str">
        <f>"00010MHR65"</f>
        <v>00010MHR65</v>
      </c>
      <c r="M97" t="s">
        <v>167</v>
      </c>
      <c r="N97" t="s">
        <v>168</v>
      </c>
    </row>
    <row r="98" spans="1:17" x14ac:dyDescent="0.25">
      <c r="A98" s="1">
        <v>820</v>
      </c>
      <c r="B98" t="s">
        <v>162</v>
      </c>
      <c r="C98" t="s">
        <v>86</v>
      </c>
      <c r="D98">
        <v>35905</v>
      </c>
      <c r="K98">
        <v>2226</v>
      </c>
      <c r="L98" t="str">
        <f>"00001BQS1L"</f>
        <v>00001BQS1L</v>
      </c>
      <c r="M98" t="s">
        <v>165</v>
      </c>
      <c r="N98" t="s">
        <v>169</v>
      </c>
    </row>
    <row r="99" spans="1:17" x14ac:dyDescent="0.25">
      <c r="A99" s="1">
        <v>902</v>
      </c>
      <c r="B99" t="s">
        <v>162</v>
      </c>
      <c r="C99" t="s">
        <v>86</v>
      </c>
      <c r="D99">
        <v>35905</v>
      </c>
      <c r="K99">
        <v>2226</v>
      </c>
      <c r="L99" t="str">
        <f>"00001BQWC5"</f>
        <v>00001BQWC5</v>
      </c>
      <c r="M99" t="s">
        <v>165</v>
      </c>
      <c r="N99" t="s">
        <v>170</v>
      </c>
    </row>
    <row r="100" spans="1:17" x14ac:dyDescent="0.25">
      <c r="A100" s="1">
        <v>903</v>
      </c>
      <c r="B100" t="s">
        <v>162</v>
      </c>
      <c r="C100" t="s">
        <v>86</v>
      </c>
      <c r="D100">
        <v>35905</v>
      </c>
      <c r="K100">
        <v>2226</v>
      </c>
      <c r="L100" t="str">
        <f>"00001BQR4I"</f>
        <v>00001BQR4I</v>
      </c>
      <c r="M100" t="s">
        <v>165</v>
      </c>
      <c r="N100" t="s">
        <v>171</v>
      </c>
    </row>
    <row r="101" spans="1:17" x14ac:dyDescent="0.25">
      <c r="A101" s="1">
        <v>910</v>
      </c>
      <c r="B101" t="s">
        <v>162</v>
      </c>
      <c r="C101" t="s">
        <v>86</v>
      </c>
      <c r="D101">
        <v>35905</v>
      </c>
      <c r="K101">
        <v>2226</v>
      </c>
      <c r="L101" t="str">
        <f>"00001BQVWP"</f>
        <v>00001BQVWP</v>
      </c>
      <c r="M101" t="s">
        <v>172</v>
      </c>
      <c r="N101" t="s">
        <v>173</v>
      </c>
    </row>
    <row r="102" spans="1:17" x14ac:dyDescent="0.25">
      <c r="A102" s="1">
        <v>911</v>
      </c>
      <c r="B102" t="s">
        <v>162</v>
      </c>
      <c r="C102" t="s">
        <v>86</v>
      </c>
      <c r="D102">
        <v>35905</v>
      </c>
      <c r="K102">
        <v>2226</v>
      </c>
      <c r="L102" t="str">
        <f>"00001BQS1I"</f>
        <v>00001BQS1I</v>
      </c>
      <c r="M102" t="s">
        <v>172</v>
      </c>
      <c r="N102" t="s">
        <v>174</v>
      </c>
    </row>
    <row r="103" spans="1:17" x14ac:dyDescent="0.25">
      <c r="A103" s="1">
        <v>915</v>
      </c>
      <c r="B103" t="s">
        <v>162</v>
      </c>
      <c r="C103" t="s">
        <v>86</v>
      </c>
      <c r="D103">
        <v>35905</v>
      </c>
      <c r="K103">
        <v>2226</v>
      </c>
      <c r="L103" t="str">
        <f>"00001BQQNS"</f>
        <v>00001BQQNS</v>
      </c>
      <c r="M103" t="s">
        <v>175</v>
      </c>
      <c r="N103" t="s">
        <v>176</v>
      </c>
    </row>
    <row r="104" spans="1:17" x14ac:dyDescent="0.25">
      <c r="A104" s="1">
        <v>927</v>
      </c>
      <c r="B104" t="s">
        <v>162</v>
      </c>
      <c r="C104" t="s">
        <v>86</v>
      </c>
      <c r="D104">
        <v>35905</v>
      </c>
      <c r="K104">
        <v>2226</v>
      </c>
      <c r="L104" t="str">
        <f>"00001BQR58"</f>
        <v>00001BQR58</v>
      </c>
      <c r="M104" t="s">
        <v>163</v>
      </c>
      <c r="N104" t="s">
        <v>177</v>
      </c>
    </row>
    <row r="105" spans="1:17" x14ac:dyDescent="0.25">
      <c r="A105" s="1">
        <v>933</v>
      </c>
      <c r="B105" t="s">
        <v>162</v>
      </c>
      <c r="C105" t="s">
        <v>86</v>
      </c>
      <c r="D105">
        <v>35905</v>
      </c>
      <c r="K105">
        <v>2226</v>
      </c>
      <c r="L105" t="str">
        <f>"00001BQW4G"</f>
        <v>00001BQW4G</v>
      </c>
      <c r="M105" t="s">
        <v>62</v>
      </c>
      <c r="N105" t="s">
        <v>178</v>
      </c>
    </row>
    <row r="106" spans="1:17" x14ac:dyDescent="0.25">
      <c r="A106">
        <v>1232</v>
      </c>
      <c r="B106" t="s">
        <v>179</v>
      </c>
      <c r="C106" t="s">
        <v>86</v>
      </c>
      <c r="D106">
        <v>35905</v>
      </c>
      <c r="K106">
        <v>2226</v>
      </c>
      <c r="L106" t="str">
        <f>"00001BQWC6"</f>
        <v>00001BQWC6</v>
      </c>
      <c r="M106" t="s">
        <v>180</v>
      </c>
      <c r="N106" t="s">
        <v>181</v>
      </c>
      <c r="Q106" t="s">
        <v>268</v>
      </c>
    </row>
    <row r="107" spans="1:17" x14ac:dyDescent="0.25">
      <c r="A107" s="1">
        <v>1322</v>
      </c>
      <c r="B107" t="s">
        <v>179</v>
      </c>
      <c r="C107" t="s">
        <v>86</v>
      </c>
      <c r="D107">
        <v>35905</v>
      </c>
      <c r="K107">
        <v>2226</v>
      </c>
      <c r="L107" t="str">
        <f>"00001BQRKP"</f>
        <v>00001BQRKP</v>
      </c>
      <c r="M107" t="s">
        <v>182</v>
      </c>
      <c r="N107" t="s">
        <v>183</v>
      </c>
    </row>
    <row r="108" spans="1:17" x14ac:dyDescent="0.25">
      <c r="A108" s="1">
        <v>1326</v>
      </c>
      <c r="B108" t="s">
        <v>179</v>
      </c>
      <c r="C108" t="s">
        <v>86</v>
      </c>
      <c r="D108">
        <v>35905</v>
      </c>
      <c r="K108">
        <v>2226</v>
      </c>
      <c r="L108" t="str">
        <f>"00001BQS1K"</f>
        <v>00001BQS1K</v>
      </c>
      <c r="M108" t="s">
        <v>184</v>
      </c>
      <c r="N108" t="s">
        <v>185</v>
      </c>
    </row>
    <row r="109" spans="1:17" x14ac:dyDescent="0.25">
      <c r="A109" s="1">
        <v>1329</v>
      </c>
      <c r="B109" t="s">
        <v>179</v>
      </c>
      <c r="C109" t="s">
        <v>86</v>
      </c>
      <c r="D109">
        <v>35905</v>
      </c>
      <c r="K109">
        <v>2226</v>
      </c>
      <c r="L109" t="str">
        <f>"00001BQWKG"</f>
        <v>00001BQWKG</v>
      </c>
      <c r="M109" t="s">
        <v>186</v>
      </c>
      <c r="N109" t="s">
        <v>187</v>
      </c>
    </row>
    <row r="110" spans="1:17" x14ac:dyDescent="0.25">
      <c r="A110" s="1">
        <v>1404</v>
      </c>
      <c r="B110" s="1" t="s">
        <v>179</v>
      </c>
      <c r="C110" s="1" t="s">
        <v>86</v>
      </c>
      <c r="D110" s="1">
        <v>35905</v>
      </c>
      <c r="E110" s="1"/>
      <c r="F110" s="1"/>
      <c r="G110" s="1"/>
      <c r="H110" s="1"/>
      <c r="I110" s="1"/>
      <c r="J110" s="1"/>
      <c r="K110" s="1">
        <v>2226</v>
      </c>
      <c r="L110" s="1" t="str">
        <f>"00001BQWCB"</f>
        <v>00001BQWCB</v>
      </c>
      <c r="M110" s="1" t="s">
        <v>188</v>
      </c>
      <c r="N110" t="s">
        <v>189</v>
      </c>
      <c r="O110" t="s">
        <v>54</v>
      </c>
    </row>
    <row r="111" spans="1:17" x14ac:dyDescent="0.25">
      <c r="A111" s="1">
        <v>1410</v>
      </c>
      <c r="B111" s="1" t="s">
        <v>179</v>
      </c>
      <c r="C111" s="1" t="s">
        <v>86</v>
      </c>
      <c r="D111" s="1">
        <v>35905</v>
      </c>
      <c r="E111" s="1"/>
      <c r="F111" s="1"/>
      <c r="G111" s="1"/>
      <c r="H111" s="1"/>
      <c r="I111" s="1"/>
      <c r="J111" s="1"/>
      <c r="K111" s="1">
        <v>2226</v>
      </c>
      <c r="L111" s="1" t="str">
        <f>"00001BQR57"</f>
        <v>00001BQR57</v>
      </c>
      <c r="M111" s="1" t="s">
        <v>190</v>
      </c>
      <c r="N111" t="s">
        <v>191</v>
      </c>
    </row>
    <row r="112" spans="1:17" x14ac:dyDescent="0.25">
      <c r="A112" s="1">
        <v>1420</v>
      </c>
      <c r="B112" t="s">
        <v>179</v>
      </c>
      <c r="C112" t="s">
        <v>86</v>
      </c>
      <c r="D112">
        <v>35905</v>
      </c>
      <c r="K112">
        <v>2226</v>
      </c>
      <c r="L112" t="str">
        <f>"00001BQRLX"</f>
        <v>00001BQRLX</v>
      </c>
      <c r="M112" t="s">
        <v>192</v>
      </c>
      <c r="N112" t="s">
        <v>193</v>
      </c>
    </row>
    <row r="113" spans="1:17" x14ac:dyDescent="0.25">
      <c r="A113" s="1">
        <v>1424</v>
      </c>
      <c r="B113" t="s">
        <v>179</v>
      </c>
      <c r="C113" t="s">
        <v>86</v>
      </c>
      <c r="D113">
        <v>35905</v>
      </c>
      <c r="K113">
        <v>2226</v>
      </c>
      <c r="L113" t="str">
        <f>"00001BQWKL"</f>
        <v>00001BQWKL</v>
      </c>
      <c r="M113" t="s">
        <v>194</v>
      </c>
      <c r="N113" t="s">
        <v>195</v>
      </c>
    </row>
    <row r="114" spans="1:17" x14ac:dyDescent="0.25">
      <c r="A114" s="1">
        <v>1500</v>
      </c>
      <c r="B114" s="1" t="s">
        <v>179</v>
      </c>
      <c r="C114" s="1" t="s">
        <v>86</v>
      </c>
      <c r="D114" s="1">
        <v>35905</v>
      </c>
      <c r="E114" s="1"/>
      <c r="F114" s="1"/>
      <c r="G114" s="1"/>
      <c r="H114" s="1"/>
      <c r="I114" s="1"/>
      <c r="J114" s="1"/>
      <c r="K114" s="1">
        <v>2226</v>
      </c>
      <c r="L114" s="1" t="str">
        <f>"00001BQWKH"</f>
        <v>00001BQWKH</v>
      </c>
      <c r="M114" s="1" t="s">
        <v>196</v>
      </c>
      <c r="N114" t="s">
        <v>197</v>
      </c>
    </row>
    <row r="115" spans="1:17" x14ac:dyDescent="0.25">
      <c r="A115" s="1">
        <v>1502</v>
      </c>
      <c r="B115" s="1" t="s">
        <v>179</v>
      </c>
      <c r="C115" s="1" t="s">
        <v>86</v>
      </c>
      <c r="D115" s="1">
        <v>35905</v>
      </c>
      <c r="E115" s="1"/>
      <c r="F115" s="1"/>
      <c r="G115" s="1"/>
      <c r="H115" s="1"/>
      <c r="I115" s="1"/>
      <c r="J115" s="1"/>
      <c r="K115" s="1">
        <v>2226</v>
      </c>
      <c r="L115" s="1" t="str">
        <f>"0000240VDP"</f>
        <v>0000240VDP</v>
      </c>
      <c r="M115" s="1" t="s">
        <v>196</v>
      </c>
      <c r="N115" t="s">
        <v>198</v>
      </c>
    </row>
    <row r="116" spans="1:17" x14ac:dyDescent="0.25">
      <c r="A116" s="1">
        <v>1506</v>
      </c>
      <c r="B116" t="s">
        <v>179</v>
      </c>
      <c r="C116" t="s">
        <v>86</v>
      </c>
      <c r="D116">
        <v>35905</v>
      </c>
      <c r="K116">
        <v>2226</v>
      </c>
      <c r="L116" t="str">
        <f>"00001BQW4Y"</f>
        <v>00001BQW4Y</v>
      </c>
      <c r="M116" t="s">
        <v>199</v>
      </c>
      <c r="N116" t="s">
        <v>200</v>
      </c>
    </row>
    <row r="117" spans="1:17" x14ac:dyDescent="0.25">
      <c r="A117" s="1">
        <v>1508</v>
      </c>
      <c r="B117" t="s">
        <v>179</v>
      </c>
      <c r="C117" t="s">
        <v>86</v>
      </c>
      <c r="D117">
        <v>35905</v>
      </c>
      <c r="K117">
        <v>2226</v>
      </c>
      <c r="L117" t="str">
        <f>"00001BQS19"</f>
        <v>00001BQS19</v>
      </c>
      <c r="M117" t="s">
        <v>201</v>
      </c>
      <c r="N117" t="s">
        <v>202</v>
      </c>
    </row>
    <row r="118" spans="1:17" x14ac:dyDescent="0.25">
      <c r="A118" s="1">
        <v>1520</v>
      </c>
      <c r="B118" t="s">
        <v>179</v>
      </c>
      <c r="C118" t="s">
        <v>86</v>
      </c>
      <c r="D118">
        <v>35905</v>
      </c>
      <c r="K118">
        <v>2226</v>
      </c>
      <c r="L118" t="str">
        <f>"00001BQS1C"</f>
        <v>00001BQS1C</v>
      </c>
      <c r="M118" t="s">
        <v>203</v>
      </c>
      <c r="N118" t="s">
        <v>204</v>
      </c>
    </row>
    <row r="119" spans="1:17" x14ac:dyDescent="0.25">
      <c r="A119" s="1">
        <v>1522</v>
      </c>
      <c r="B119" s="1" t="s">
        <v>179</v>
      </c>
      <c r="C119" s="1" t="s">
        <v>86</v>
      </c>
      <c r="D119" s="1">
        <v>35905</v>
      </c>
      <c r="E119" s="1"/>
      <c r="F119" s="1"/>
      <c r="G119" s="1"/>
      <c r="H119" s="1"/>
      <c r="I119" s="1"/>
      <c r="J119" s="1"/>
      <c r="K119" s="1">
        <v>2226</v>
      </c>
      <c r="L119" s="1" t="str">
        <f>"00001BQVWQ"</f>
        <v>00001BQVWQ</v>
      </c>
      <c r="M119" s="1" t="s">
        <v>203</v>
      </c>
      <c r="N119" t="s">
        <v>205</v>
      </c>
    </row>
    <row r="120" spans="1:17" x14ac:dyDescent="0.25">
      <c r="A120" s="1">
        <v>1524</v>
      </c>
      <c r="B120" s="1" t="s">
        <v>179</v>
      </c>
      <c r="C120" s="1" t="s">
        <v>86</v>
      </c>
      <c r="D120" s="1">
        <v>35905</v>
      </c>
      <c r="E120" s="1"/>
      <c r="F120" s="1"/>
      <c r="G120" s="1"/>
      <c r="H120" s="1"/>
      <c r="I120" s="1"/>
      <c r="J120" s="1"/>
      <c r="K120" s="1">
        <v>2226</v>
      </c>
      <c r="L120" s="1" t="str">
        <f>"00001BQQNL"</f>
        <v>00001BQQNL</v>
      </c>
      <c r="M120" s="1" t="s">
        <v>206</v>
      </c>
      <c r="N120" t="s">
        <v>207</v>
      </c>
    </row>
    <row r="121" spans="1:17" x14ac:dyDescent="0.25">
      <c r="A121" s="1">
        <v>1525</v>
      </c>
      <c r="B121" s="1" t="s">
        <v>179</v>
      </c>
      <c r="C121" s="1" t="s">
        <v>86</v>
      </c>
      <c r="D121" s="1">
        <v>35905</v>
      </c>
      <c r="E121" s="1"/>
      <c r="F121" s="1"/>
      <c r="G121" s="1"/>
      <c r="H121" s="1"/>
      <c r="I121" s="1"/>
      <c r="J121" s="1"/>
      <c r="K121" s="1">
        <v>2226</v>
      </c>
      <c r="L121" s="1" t="str">
        <f>"00001BQQNK"</f>
        <v>00001BQQNK</v>
      </c>
      <c r="M121" s="1" t="s">
        <v>206</v>
      </c>
      <c r="N121" t="s">
        <v>208</v>
      </c>
    </row>
    <row r="122" spans="1:17" x14ac:dyDescent="0.25">
      <c r="A122" s="1">
        <v>1526</v>
      </c>
      <c r="B122" s="1" t="s">
        <v>179</v>
      </c>
      <c r="C122" s="1" t="s">
        <v>86</v>
      </c>
      <c r="D122" s="1">
        <v>35905</v>
      </c>
      <c r="E122" s="1"/>
      <c r="F122" s="1"/>
      <c r="G122" s="1"/>
      <c r="H122" s="1"/>
      <c r="I122" s="1"/>
      <c r="J122" s="1"/>
      <c r="K122" s="1">
        <v>2226</v>
      </c>
      <c r="L122" s="1" t="str">
        <f>"00001BQVWG"</f>
        <v>00001BQVWG</v>
      </c>
      <c r="M122" s="1" t="s">
        <v>180</v>
      </c>
      <c r="N122" t="s">
        <v>209</v>
      </c>
    </row>
    <row r="123" spans="1:17" x14ac:dyDescent="0.25">
      <c r="A123" s="1">
        <v>1528</v>
      </c>
      <c r="B123" s="1" t="s">
        <v>179</v>
      </c>
      <c r="C123" s="1" t="s">
        <v>86</v>
      </c>
      <c r="D123" s="1">
        <v>35905</v>
      </c>
      <c r="E123" s="1"/>
      <c r="F123" s="1"/>
      <c r="G123" s="1"/>
      <c r="H123" s="1"/>
      <c r="I123" s="1"/>
      <c r="J123" s="1"/>
      <c r="K123" s="1">
        <v>2226</v>
      </c>
      <c r="L123" s="1" t="str">
        <f>"00001BQW4X"</f>
        <v>00001BQW4X</v>
      </c>
      <c r="M123" s="1" t="s">
        <v>180</v>
      </c>
      <c r="N123" t="s">
        <v>180</v>
      </c>
    </row>
    <row r="124" spans="1:17" x14ac:dyDescent="0.25">
      <c r="A124">
        <v>1534</v>
      </c>
      <c r="B124" t="s">
        <v>179</v>
      </c>
      <c r="C124" t="s">
        <v>86</v>
      </c>
      <c r="D124">
        <v>35905</v>
      </c>
      <c r="K124">
        <v>2226</v>
      </c>
      <c r="L124" t="str">
        <f>"00011JKSX2"</f>
        <v>00011JKSX2</v>
      </c>
      <c r="M124" t="s">
        <v>180</v>
      </c>
      <c r="N124" t="s">
        <v>210</v>
      </c>
      <c r="Q124" t="s">
        <v>263</v>
      </c>
    </row>
    <row r="125" spans="1:17" x14ac:dyDescent="0.25">
      <c r="A125" s="1">
        <v>1604</v>
      </c>
      <c r="B125" t="s">
        <v>179</v>
      </c>
      <c r="C125" t="s">
        <v>86</v>
      </c>
      <c r="D125">
        <v>35905</v>
      </c>
      <c r="K125">
        <v>2226</v>
      </c>
      <c r="L125" t="str">
        <f>"00001BQW4F"</f>
        <v>00001BQW4F</v>
      </c>
      <c r="M125" t="s">
        <v>211</v>
      </c>
      <c r="N125" t="s">
        <v>212</v>
      </c>
    </row>
    <row r="126" spans="1:17" x14ac:dyDescent="0.25">
      <c r="A126" s="1">
        <v>1607</v>
      </c>
      <c r="B126" t="s">
        <v>179</v>
      </c>
      <c r="C126" t="s">
        <v>86</v>
      </c>
      <c r="D126">
        <v>35905</v>
      </c>
      <c r="K126">
        <v>2226</v>
      </c>
      <c r="L126" t="str">
        <f>"00001BQWKI"</f>
        <v>00001BQWKI</v>
      </c>
      <c r="M126" t="s">
        <v>213</v>
      </c>
      <c r="N126" t="s">
        <v>214</v>
      </c>
    </row>
    <row r="127" spans="1:17" x14ac:dyDescent="0.25">
      <c r="A127" s="1">
        <v>1608</v>
      </c>
      <c r="B127" t="s">
        <v>179</v>
      </c>
      <c r="C127" t="s">
        <v>86</v>
      </c>
      <c r="D127">
        <v>35905</v>
      </c>
      <c r="K127">
        <v>2226</v>
      </c>
      <c r="L127" t="str">
        <f>"00001BQWCM"</f>
        <v>00001BQWCM</v>
      </c>
      <c r="M127" t="s">
        <v>213</v>
      </c>
      <c r="N127" t="s">
        <v>215</v>
      </c>
    </row>
    <row r="128" spans="1:17" x14ac:dyDescent="0.25">
      <c r="A128" s="1">
        <v>1613</v>
      </c>
      <c r="B128" t="s">
        <v>179</v>
      </c>
      <c r="C128" t="s">
        <v>86</v>
      </c>
      <c r="D128">
        <v>35905</v>
      </c>
      <c r="K128">
        <v>2226</v>
      </c>
      <c r="L128" t="str">
        <f>"00001BQRKI"</f>
        <v>00001BQRKI</v>
      </c>
      <c r="M128" t="s">
        <v>216</v>
      </c>
      <c r="N128" t="s">
        <v>217</v>
      </c>
    </row>
    <row r="129" spans="1:15" x14ac:dyDescent="0.25">
      <c r="A129" s="1">
        <v>1614</v>
      </c>
      <c r="B129" t="s">
        <v>179</v>
      </c>
      <c r="C129" t="s">
        <v>86</v>
      </c>
      <c r="D129">
        <v>35905</v>
      </c>
      <c r="K129">
        <v>2226</v>
      </c>
      <c r="L129" t="str">
        <f>"00001BQS1G"</f>
        <v>00001BQS1G</v>
      </c>
      <c r="M129" t="s">
        <v>218</v>
      </c>
      <c r="N129" t="s">
        <v>219</v>
      </c>
    </row>
    <row r="130" spans="1:15" x14ac:dyDescent="0.25">
      <c r="A130" s="1">
        <v>1615</v>
      </c>
      <c r="B130" t="s">
        <v>179</v>
      </c>
      <c r="C130" t="s">
        <v>86</v>
      </c>
      <c r="D130">
        <v>35905</v>
      </c>
      <c r="K130">
        <v>2226</v>
      </c>
      <c r="L130" t="str">
        <f>"00001BQR4H"</f>
        <v>00001BQR4H</v>
      </c>
      <c r="M130" t="s">
        <v>216</v>
      </c>
      <c r="N130" t="s">
        <v>220</v>
      </c>
    </row>
    <row r="131" spans="1:15" x14ac:dyDescent="0.25">
      <c r="A131" s="1">
        <v>1620</v>
      </c>
      <c r="B131" t="s">
        <v>179</v>
      </c>
      <c r="C131" t="s">
        <v>86</v>
      </c>
      <c r="D131">
        <v>35905</v>
      </c>
      <c r="K131">
        <v>2226</v>
      </c>
      <c r="L131" t="str">
        <f>"00001BQVWF"</f>
        <v>00001BQVWF</v>
      </c>
      <c r="M131" t="s">
        <v>221</v>
      </c>
      <c r="N131" t="s">
        <v>222</v>
      </c>
    </row>
    <row r="132" spans="1:15" x14ac:dyDescent="0.25">
      <c r="A132" s="1">
        <v>1622</v>
      </c>
      <c r="B132" t="s">
        <v>179</v>
      </c>
      <c r="C132" t="s">
        <v>86</v>
      </c>
      <c r="D132">
        <v>35905</v>
      </c>
      <c r="K132">
        <v>2226</v>
      </c>
      <c r="L132" t="str">
        <f>"00001BQS1A"</f>
        <v>00001BQS1A</v>
      </c>
      <c r="M132" t="s">
        <v>165</v>
      </c>
      <c r="N132" t="s">
        <v>223</v>
      </c>
    </row>
    <row r="133" spans="1:15" x14ac:dyDescent="0.25">
      <c r="A133" s="1">
        <v>1624</v>
      </c>
      <c r="B133" s="1" t="s">
        <v>179</v>
      </c>
      <c r="C133" s="1" t="s">
        <v>86</v>
      </c>
      <c r="D133" s="1">
        <v>35905</v>
      </c>
      <c r="E133" s="1"/>
      <c r="F133" s="1"/>
      <c r="G133" s="1"/>
      <c r="H133" s="1"/>
      <c r="I133" s="1"/>
      <c r="J133" s="1"/>
      <c r="K133" s="1">
        <v>2226</v>
      </c>
      <c r="L133" s="1" t="str">
        <f>"00001BQR4V"</f>
        <v>00001BQR4V</v>
      </c>
      <c r="M133" s="1" t="s">
        <v>224</v>
      </c>
      <c r="N133" t="s">
        <v>225</v>
      </c>
      <c r="O133" t="s">
        <v>54</v>
      </c>
    </row>
    <row r="134" spans="1:15" x14ac:dyDescent="0.25">
      <c r="A134" s="1">
        <v>1628</v>
      </c>
      <c r="B134" s="1" t="s">
        <v>179</v>
      </c>
      <c r="C134" s="1" t="s">
        <v>86</v>
      </c>
      <c r="D134" s="1">
        <v>35905</v>
      </c>
      <c r="E134" s="1"/>
      <c r="F134" s="1"/>
      <c r="G134" s="1"/>
      <c r="H134" s="1"/>
      <c r="I134" s="1"/>
      <c r="J134" s="1"/>
      <c r="K134" s="1">
        <v>2226</v>
      </c>
      <c r="L134" s="1" t="str">
        <f>"00001BQWKK"</f>
        <v>00001BQWKK</v>
      </c>
      <c r="M134" s="1" t="s">
        <v>224</v>
      </c>
      <c r="N134" t="s">
        <v>226</v>
      </c>
    </row>
    <row r="135" spans="1:15" x14ac:dyDescent="0.25">
      <c r="A135" s="1">
        <v>1702</v>
      </c>
      <c r="B135" s="1" t="s">
        <v>179</v>
      </c>
      <c r="C135" s="1" t="s">
        <v>86</v>
      </c>
      <c r="D135" s="1">
        <v>35905</v>
      </c>
      <c r="E135" s="1"/>
      <c r="F135" s="1"/>
      <c r="G135" s="1"/>
      <c r="H135" s="1"/>
      <c r="I135" s="1"/>
      <c r="J135" s="1"/>
      <c r="K135" s="1">
        <v>2226</v>
      </c>
      <c r="L135" s="1" t="str">
        <f>"00001BQWCN"</f>
        <v>00001BQWCN</v>
      </c>
      <c r="M135" s="1" t="s">
        <v>227</v>
      </c>
      <c r="N135" t="s">
        <v>228</v>
      </c>
    </row>
    <row r="136" spans="1:15" x14ac:dyDescent="0.25">
      <c r="A136" s="1">
        <v>1703</v>
      </c>
      <c r="B136" s="1" t="s">
        <v>179</v>
      </c>
      <c r="C136" s="1" t="s">
        <v>86</v>
      </c>
      <c r="D136" s="1">
        <v>35905</v>
      </c>
      <c r="E136" s="1"/>
      <c r="F136" s="1"/>
      <c r="G136" s="1"/>
      <c r="H136" s="1"/>
      <c r="I136" s="1"/>
      <c r="J136" s="1"/>
      <c r="K136" s="1">
        <v>2226</v>
      </c>
      <c r="L136" s="1" t="str">
        <f>"00001BQWC9"</f>
        <v>00001BQWC9</v>
      </c>
      <c r="M136" s="1" t="s">
        <v>227</v>
      </c>
      <c r="N136" t="s">
        <v>229</v>
      </c>
    </row>
    <row r="137" spans="1:15" x14ac:dyDescent="0.25">
      <c r="A137" s="1">
        <v>1704</v>
      </c>
      <c r="B137" s="1" t="s">
        <v>179</v>
      </c>
      <c r="C137" s="1" t="s">
        <v>86</v>
      </c>
      <c r="D137" s="1">
        <v>35905</v>
      </c>
      <c r="E137" s="1"/>
      <c r="F137" s="1"/>
      <c r="G137" s="1"/>
      <c r="H137" s="1"/>
      <c r="I137" s="1"/>
      <c r="J137" s="1"/>
      <c r="K137" s="1">
        <v>2226</v>
      </c>
      <c r="L137" s="1" t="str">
        <f>"00001BQW4C"</f>
        <v>00001BQW4C</v>
      </c>
      <c r="M137" s="1" t="s">
        <v>227</v>
      </c>
      <c r="N137" t="s">
        <v>230</v>
      </c>
    </row>
    <row r="138" spans="1:15" x14ac:dyDescent="0.25">
      <c r="A138" s="2">
        <v>1704.5</v>
      </c>
      <c r="B138" s="1" t="s">
        <v>179</v>
      </c>
      <c r="C138" s="1" t="s">
        <v>86</v>
      </c>
      <c r="D138" s="1">
        <v>35905</v>
      </c>
      <c r="E138" s="1"/>
      <c r="F138" s="1"/>
      <c r="G138" s="1"/>
      <c r="H138" s="1"/>
      <c r="I138" s="1"/>
      <c r="J138" s="1"/>
      <c r="K138" s="1">
        <v>2226</v>
      </c>
      <c r="L138" s="1" t="str">
        <f>"00001BQRKW"</f>
        <v>00001BQRKW</v>
      </c>
      <c r="M138" s="1" t="s">
        <v>227</v>
      </c>
      <c r="N138" t="s">
        <v>231</v>
      </c>
    </row>
    <row r="139" spans="1:15" x14ac:dyDescent="0.25">
      <c r="A139" s="1">
        <v>1706</v>
      </c>
      <c r="B139" t="s">
        <v>179</v>
      </c>
      <c r="C139" t="s">
        <v>86</v>
      </c>
      <c r="D139">
        <v>35905</v>
      </c>
      <c r="K139">
        <v>2226</v>
      </c>
      <c r="L139" t="str">
        <f>"00001BQW4K"</f>
        <v>00001BQW4K</v>
      </c>
      <c r="M139" t="s">
        <v>232</v>
      </c>
      <c r="N139" t="s">
        <v>233</v>
      </c>
    </row>
    <row r="140" spans="1:15" x14ac:dyDescent="0.25">
      <c r="A140" s="1">
        <v>1708</v>
      </c>
      <c r="B140" t="s">
        <v>179</v>
      </c>
      <c r="C140" t="s">
        <v>86</v>
      </c>
      <c r="D140">
        <v>35905</v>
      </c>
      <c r="K140">
        <v>2226</v>
      </c>
      <c r="L140" t="str">
        <f>"00001BQWC8"</f>
        <v>00001BQWC8</v>
      </c>
      <c r="M140" t="s">
        <v>232</v>
      </c>
      <c r="N140" t="s">
        <v>234</v>
      </c>
    </row>
    <row r="141" spans="1:15" x14ac:dyDescent="0.25">
      <c r="A141" s="1">
        <v>1710</v>
      </c>
      <c r="B141" t="s">
        <v>179</v>
      </c>
      <c r="C141" t="s">
        <v>86</v>
      </c>
      <c r="D141">
        <v>35905</v>
      </c>
      <c r="K141">
        <v>2226</v>
      </c>
      <c r="L141" t="str">
        <f>"00001BQRKX"</f>
        <v>00001BQRKX</v>
      </c>
      <c r="M141" t="s">
        <v>235</v>
      </c>
      <c r="N141" t="s">
        <v>236</v>
      </c>
    </row>
    <row r="142" spans="1:15" x14ac:dyDescent="0.25">
      <c r="A142" s="1">
        <v>1711</v>
      </c>
      <c r="B142" t="s">
        <v>179</v>
      </c>
      <c r="C142" t="s">
        <v>86</v>
      </c>
      <c r="D142">
        <v>35905</v>
      </c>
      <c r="K142">
        <v>2226</v>
      </c>
      <c r="L142" t="str">
        <f>"00001BQS17"</f>
        <v>00001BQS17</v>
      </c>
      <c r="M142" t="s">
        <v>232</v>
      </c>
      <c r="N142" t="s">
        <v>237</v>
      </c>
    </row>
    <row r="143" spans="1:15" x14ac:dyDescent="0.25">
      <c r="A143" s="1">
        <v>1805</v>
      </c>
      <c r="B143" t="s">
        <v>179</v>
      </c>
      <c r="C143" t="s">
        <v>86</v>
      </c>
      <c r="D143">
        <v>35905</v>
      </c>
      <c r="K143">
        <v>2226</v>
      </c>
      <c r="L143" t="str">
        <f>"00001BQWCI"</f>
        <v>00001BQWCI</v>
      </c>
      <c r="M143" t="s">
        <v>238</v>
      </c>
      <c r="N143" t="s">
        <v>239</v>
      </c>
    </row>
    <row r="144" spans="1:15" x14ac:dyDescent="0.25">
      <c r="A144" s="1">
        <v>1809</v>
      </c>
      <c r="B144" t="s">
        <v>179</v>
      </c>
      <c r="C144" t="s">
        <v>86</v>
      </c>
      <c r="D144">
        <v>35905</v>
      </c>
      <c r="K144">
        <v>2226</v>
      </c>
      <c r="L144" t="str">
        <f>"00001BQR4T"</f>
        <v>00001BQR4T</v>
      </c>
      <c r="M144" t="s">
        <v>238</v>
      </c>
      <c r="N144" t="s">
        <v>240</v>
      </c>
    </row>
    <row r="145" spans="1:17" x14ac:dyDescent="0.25">
      <c r="A145" s="1">
        <v>4060</v>
      </c>
      <c r="B145" t="s">
        <v>241</v>
      </c>
      <c r="C145" t="s">
        <v>16</v>
      </c>
      <c r="D145">
        <v>35907</v>
      </c>
      <c r="K145">
        <v>2226</v>
      </c>
      <c r="L145" t="str">
        <f>"00001BQSB9"</f>
        <v>00001BQSB9</v>
      </c>
      <c r="M145" t="s">
        <v>242</v>
      </c>
      <c r="N145" t="s">
        <v>243</v>
      </c>
    </row>
    <row r="146" spans="1:17" x14ac:dyDescent="0.25">
      <c r="A146" s="1">
        <v>4099</v>
      </c>
      <c r="B146" t="s">
        <v>241</v>
      </c>
      <c r="C146" t="s">
        <v>16</v>
      </c>
      <c r="D146">
        <v>35907</v>
      </c>
      <c r="K146">
        <v>2226</v>
      </c>
      <c r="L146" t="str">
        <f>"00001BQXO0"</f>
        <v>00001BQXO0</v>
      </c>
      <c r="M146" t="s">
        <v>244</v>
      </c>
      <c r="N146" t="s">
        <v>245</v>
      </c>
    </row>
    <row r="147" spans="1:17" x14ac:dyDescent="0.25">
      <c r="A147" s="1">
        <v>4104</v>
      </c>
      <c r="B147" t="s">
        <v>241</v>
      </c>
      <c r="C147" t="s">
        <v>16</v>
      </c>
      <c r="D147">
        <v>35907</v>
      </c>
      <c r="K147">
        <v>2226</v>
      </c>
      <c r="L147" t="str">
        <f>"00001BQX7V"</f>
        <v>00001BQX7V</v>
      </c>
      <c r="M147" t="s">
        <v>242</v>
      </c>
      <c r="N147" t="s">
        <v>246</v>
      </c>
    </row>
    <row r="148" spans="1:17" x14ac:dyDescent="0.25">
      <c r="A148" s="1">
        <v>4201</v>
      </c>
      <c r="B148" t="s">
        <v>241</v>
      </c>
      <c r="C148" t="s">
        <v>16</v>
      </c>
      <c r="D148">
        <v>35907</v>
      </c>
      <c r="K148">
        <v>2226</v>
      </c>
      <c r="L148" t="str">
        <f>"00001BQRQP"</f>
        <v>00001BQRQP</v>
      </c>
      <c r="M148" t="s">
        <v>242</v>
      </c>
      <c r="N148" t="s">
        <v>247</v>
      </c>
    </row>
    <row r="149" spans="1:17" x14ac:dyDescent="0.25">
      <c r="A149">
        <v>4223</v>
      </c>
      <c r="B149" t="s">
        <v>241</v>
      </c>
      <c r="C149" t="s">
        <v>16</v>
      </c>
      <c r="D149">
        <v>35907</v>
      </c>
      <c r="K149">
        <v>2226</v>
      </c>
      <c r="L149" t="str">
        <f>"00001BQY0F"</f>
        <v>00001BQY0F</v>
      </c>
      <c r="M149" t="s">
        <v>244</v>
      </c>
      <c r="N149" t="s">
        <v>248</v>
      </c>
      <c r="Q149" t="s">
        <v>263</v>
      </c>
    </row>
    <row r="150" spans="1:17" x14ac:dyDescent="0.25">
      <c r="A150" s="1">
        <v>4393</v>
      </c>
      <c r="B150" t="s">
        <v>241</v>
      </c>
      <c r="C150" t="s">
        <v>16</v>
      </c>
      <c r="D150">
        <v>35907</v>
      </c>
      <c r="K150">
        <v>2226</v>
      </c>
      <c r="L150" t="str">
        <f>"00001BQX45"</f>
        <v>00001BQX45</v>
      </c>
      <c r="M150" t="s">
        <v>249</v>
      </c>
      <c r="N150" t="s">
        <v>250</v>
      </c>
    </row>
    <row r="151" spans="1:17" x14ac:dyDescent="0.25">
      <c r="A151" s="1">
        <v>4521</v>
      </c>
      <c r="B151" t="s">
        <v>241</v>
      </c>
      <c r="C151" t="s">
        <v>16</v>
      </c>
      <c r="D151">
        <v>35907</v>
      </c>
      <c r="K151">
        <v>2226</v>
      </c>
      <c r="L151" t="str">
        <f>"00001BQQ13"</f>
        <v>00001BQQ13</v>
      </c>
      <c r="M151" t="s">
        <v>242</v>
      </c>
      <c r="N151" t="s">
        <v>251</v>
      </c>
    </row>
    <row r="152" spans="1:17" x14ac:dyDescent="0.25">
      <c r="A152" s="1">
        <v>4601</v>
      </c>
      <c r="B152" t="s">
        <v>241</v>
      </c>
      <c r="C152" t="s">
        <v>16</v>
      </c>
      <c r="D152">
        <v>35907</v>
      </c>
      <c r="K152">
        <v>2226</v>
      </c>
      <c r="L152" t="str">
        <f>"00001BQXW7"</f>
        <v>00001BQXW7</v>
      </c>
      <c r="M152" t="s">
        <v>252</v>
      </c>
      <c r="N152" t="s">
        <v>253</v>
      </c>
    </row>
    <row r="153" spans="1:17" x14ac:dyDescent="0.25">
      <c r="A153" s="1">
        <v>4610</v>
      </c>
      <c r="B153" t="s">
        <v>241</v>
      </c>
      <c r="C153" t="s">
        <v>16</v>
      </c>
      <c r="D153">
        <v>35907</v>
      </c>
      <c r="K153">
        <v>2226</v>
      </c>
      <c r="L153" t="str">
        <f>"00001BQUNT"</f>
        <v>00001BQUNT</v>
      </c>
      <c r="M153" t="s">
        <v>254</v>
      </c>
      <c r="N153" t="s">
        <v>255</v>
      </c>
    </row>
    <row r="154" spans="1:17" x14ac:dyDescent="0.25">
      <c r="A154" s="1">
        <v>4653</v>
      </c>
      <c r="B154" t="s">
        <v>241</v>
      </c>
      <c r="C154" t="s">
        <v>16</v>
      </c>
      <c r="D154">
        <v>35907</v>
      </c>
      <c r="K154">
        <v>2226</v>
      </c>
      <c r="L154" t="str">
        <f>"00001BQXEV"</f>
        <v>00001BQXEV</v>
      </c>
      <c r="M154" t="s">
        <v>252</v>
      </c>
      <c r="N154" t="s">
        <v>256</v>
      </c>
    </row>
    <row r="155" spans="1:17" x14ac:dyDescent="0.25">
      <c r="A155" s="1">
        <v>4701</v>
      </c>
      <c r="B155" t="s">
        <v>241</v>
      </c>
      <c r="C155" t="s">
        <v>16</v>
      </c>
      <c r="D155">
        <v>35907</v>
      </c>
      <c r="K155">
        <v>2226</v>
      </c>
      <c r="L155" t="str">
        <f>"00001SAMYQ"</f>
        <v>00001SAMYQ</v>
      </c>
      <c r="M155" t="s">
        <v>252</v>
      </c>
      <c r="N155" t="s">
        <v>257</v>
      </c>
    </row>
    <row r="156" spans="1:17" x14ac:dyDescent="0.25">
      <c r="A156">
        <v>4726</v>
      </c>
      <c r="B156" t="s">
        <v>241</v>
      </c>
      <c r="C156" t="s">
        <v>16</v>
      </c>
      <c r="D156">
        <v>35907</v>
      </c>
      <c r="K156">
        <v>2226</v>
      </c>
      <c r="L156" t="str">
        <f>"00001BQX5J"</f>
        <v>00001BQX5J</v>
      </c>
      <c r="M156" t="s">
        <v>258</v>
      </c>
      <c r="N156" t="s">
        <v>259</v>
      </c>
      <c r="Q156" t="s">
        <v>264</v>
      </c>
    </row>
    <row r="157" spans="1:17" x14ac:dyDescent="0.25">
      <c r="A157" s="1">
        <v>4773</v>
      </c>
      <c r="B157" t="s">
        <v>241</v>
      </c>
      <c r="C157" t="s">
        <v>16</v>
      </c>
      <c r="D157">
        <v>35907</v>
      </c>
      <c r="K157">
        <v>2226</v>
      </c>
      <c r="L157" t="str">
        <f>"00001BQY6V"</f>
        <v>00001BQY6V</v>
      </c>
      <c r="M157" t="s">
        <v>260</v>
      </c>
      <c r="N157" t="s">
        <v>261</v>
      </c>
    </row>
    <row r="158" spans="1:17" x14ac:dyDescent="0.25">
      <c r="A158" s="1">
        <v>4780</v>
      </c>
      <c r="B158" t="s">
        <v>241</v>
      </c>
      <c r="C158" t="s">
        <v>16</v>
      </c>
      <c r="D158">
        <v>35907</v>
      </c>
      <c r="K158">
        <v>2226</v>
      </c>
      <c r="L158" t="str">
        <f>"00001BQS6X"</f>
        <v>00001BQS6X</v>
      </c>
      <c r="M158" t="s">
        <v>260</v>
      </c>
      <c r="N158" t="s">
        <v>262</v>
      </c>
    </row>
  </sheetData>
  <autoFilter ref="A1:Q15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Address List Scrub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Yeni Nazco</dc:creator>
  <cp:lastModifiedBy>Idania.Garcia005</cp:lastModifiedBy>
  <dcterms:modified xsi:type="dcterms:W3CDTF">2024-04-18T19:17:30Z</dcterms:modified>
</cp:coreProperties>
</file>