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usuario\Documents\"/>
    </mc:Choice>
  </mc:AlternateContent>
  <xr:revisionPtr revIDLastSave="0" documentId="13_ncr:1_{7B939639-9A6F-4445-AF18-9680D67F025B}" xr6:coauthVersionLast="47" xr6:coauthVersionMax="47" xr10:uidLastSave="{00000000-0000-0000-0000-000000000000}"/>
  <bookViews>
    <workbookView xWindow="-120" yWindow="-120" windowWidth="38640" windowHeight="21120" firstSheet="10" activeTab="14" xr2:uid="{00000000-000D-0000-FFFF-FFFF00000000}"/>
  </bookViews>
  <sheets>
    <sheet name="04-05" sheetId="1" r:id="rId1"/>
    <sheet name="05-06" sheetId="2" r:id="rId2"/>
    <sheet name="06-06" sheetId="4" r:id="rId3"/>
    <sheet name="07" sheetId="5" r:id="rId4"/>
    <sheet name="08" sheetId="6" r:id="rId5"/>
    <sheet name="09" sheetId="7" r:id="rId6"/>
    <sheet name="10" sheetId="8" r:id="rId7"/>
    <sheet name="11" sheetId="9" r:id="rId8"/>
    <sheet name="01" sheetId="10" r:id="rId9"/>
    <sheet name="02" sheetId="12" r:id="rId10"/>
    <sheet name="03" sheetId="13" r:id="rId11"/>
    <sheet name="pc" sheetId="21" r:id="rId12"/>
    <sheet name="04" sheetId="16" r:id="rId13"/>
    <sheet name="05" sheetId="17" r:id="rId14"/>
    <sheet name="06" sheetId="25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5" l="1"/>
  <c r="W33" i="25"/>
  <c r="P33" i="25"/>
  <c r="I33" i="25"/>
  <c r="L35" i="25" s="1"/>
  <c r="AB17" i="25"/>
  <c r="AA17" i="25"/>
  <c r="Z17" i="25"/>
  <c r="AB10" i="25"/>
  <c r="AA10" i="25"/>
  <c r="AC10" i="25" s="1"/>
  <c r="Z10" i="25"/>
  <c r="AB9" i="25"/>
  <c r="AA9" i="25"/>
  <c r="Z9" i="25"/>
  <c r="AC6" i="25"/>
  <c r="AC2" i="25"/>
  <c r="W33" i="17"/>
  <c r="P33" i="17"/>
  <c r="AC2" i="17"/>
  <c r="AC6" i="17" s="1"/>
  <c r="L69" i="21"/>
  <c r="C75" i="21"/>
  <c r="D75" i="21"/>
  <c r="C73" i="21"/>
  <c r="C74" i="21" s="1"/>
  <c r="D73" i="21"/>
  <c r="D74" i="21" s="1"/>
  <c r="H75" i="21"/>
  <c r="H73" i="21"/>
  <c r="E66" i="21"/>
  <c r="F66" i="21"/>
  <c r="H66" i="21"/>
  <c r="E54" i="21"/>
  <c r="F54" i="21"/>
  <c r="H54" i="21"/>
  <c r="H69" i="21"/>
  <c r="F69" i="21"/>
  <c r="E69" i="21"/>
  <c r="H63" i="21"/>
  <c r="F63" i="21"/>
  <c r="E63" i="21"/>
  <c r="H60" i="21"/>
  <c r="F60" i="21"/>
  <c r="E60" i="21"/>
  <c r="H57" i="21"/>
  <c r="F57" i="21"/>
  <c r="E57" i="21"/>
  <c r="H51" i="21"/>
  <c r="F51" i="21"/>
  <c r="E51" i="21"/>
  <c r="H50" i="21"/>
  <c r="F50" i="21"/>
  <c r="E50" i="21"/>
  <c r="D36" i="21"/>
  <c r="D42" i="21" s="1"/>
  <c r="C36" i="21"/>
  <c r="C44" i="21" s="1"/>
  <c r="D32" i="21"/>
  <c r="C32" i="21"/>
  <c r="H28" i="21"/>
  <c r="F28" i="21"/>
  <c r="E28" i="21"/>
  <c r="D35" i="21"/>
  <c r="D41" i="21" s="1"/>
  <c r="C35" i="21"/>
  <c r="C41" i="21" s="1"/>
  <c r="C31" i="21"/>
  <c r="D34" i="21"/>
  <c r="C34" i="21"/>
  <c r="D33" i="21"/>
  <c r="H11" i="21"/>
  <c r="F11" i="21"/>
  <c r="E11" i="21"/>
  <c r="E10" i="21"/>
  <c r="F10" i="21"/>
  <c r="H10" i="21"/>
  <c r="H9" i="21"/>
  <c r="E9" i="21"/>
  <c r="F9" i="21"/>
  <c r="H12" i="21"/>
  <c r="F12" i="21"/>
  <c r="E12" i="21"/>
  <c r="F6" i="21"/>
  <c r="E5" i="21"/>
  <c r="F5" i="21"/>
  <c r="H5" i="21"/>
  <c r="E6" i="21"/>
  <c r="H6" i="21"/>
  <c r="H21" i="21"/>
  <c r="F21" i="21"/>
  <c r="E21" i="21"/>
  <c r="E26" i="21"/>
  <c r="F26" i="21"/>
  <c r="H26" i="21"/>
  <c r="H27" i="21"/>
  <c r="F27" i="21"/>
  <c r="E27" i="21"/>
  <c r="H25" i="21"/>
  <c r="F25" i="21"/>
  <c r="E25" i="21"/>
  <c r="H29" i="21"/>
  <c r="F29" i="21"/>
  <c r="E29" i="21"/>
  <c r="C33" i="21"/>
  <c r="D31" i="21"/>
  <c r="H20" i="21"/>
  <c r="F20" i="21"/>
  <c r="E20" i="21"/>
  <c r="H16" i="21"/>
  <c r="F16" i="21"/>
  <c r="E16" i="21"/>
  <c r="H13" i="21"/>
  <c r="F13" i="21"/>
  <c r="E13" i="21"/>
  <c r="H23" i="21"/>
  <c r="H18" i="21"/>
  <c r="H15" i="21"/>
  <c r="H4" i="21"/>
  <c r="H3" i="21"/>
  <c r="H8" i="21"/>
  <c r="F23" i="21"/>
  <c r="F18" i="21"/>
  <c r="F15" i="21"/>
  <c r="F8" i="21"/>
  <c r="F4" i="21"/>
  <c r="F3" i="21"/>
  <c r="E23" i="21"/>
  <c r="E18" i="21"/>
  <c r="E15" i="21"/>
  <c r="E8" i="21"/>
  <c r="E4" i="21"/>
  <c r="E3" i="21"/>
  <c r="I33" i="17"/>
  <c r="L35" i="17" s="1"/>
  <c r="AB17" i="17"/>
  <c r="AA17" i="17"/>
  <c r="Z17" i="17"/>
  <c r="AB10" i="17"/>
  <c r="AA10" i="17"/>
  <c r="Z10" i="17"/>
  <c r="AB9" i="17"/>
  <c r="AA9" i="17"/>
  <c r="Z9" i="17"/>
  <c r="Z19" i="16"/>
  <c r="AA19" i="16"/>
  <c r="AB19" i="16"/>
  <c r="Z14" i="16"/>
  <c r="AA14" i="16"/>
  <c r="AB14" i="16"/>
  <c r="Z16" i="16"/>
  <c r="AA16" i="16"/>
  <c r="AB16" i="16"/>
  <c r="Z17" i="16"/>
  <c r="AA17" i="16"/>
  <c r="AB17" i="16"/>
  <c r="AC17" i="16"/>
  <c r="Z18" i="16"/>
  <c r="AA18" i="16"/>
  <c r="AB18" i="16"/>
  <c r="Z12" i="16"/>
  <c r="AA12" i="16"/>
  <c r="AB12" i="16"/>
  <c r="Z13" i="16"/>
  <c r="AA13" i="16"/>
  <c r="AB13" i="16"/>
  <c r="Z11" i="16"/>
  <c r="AA11" i="16"/>
  <c r="AB11" i="16"/>
  <c r="Z10" i="16"/>
  <c r="AA10" i="16"/>
  <c r="AB10" i="16"/>
  <c r="F42" i="16"/>
  <c r="H43" i="16" s="1"/>
  <c r="B37" i="16"/>
  <c r="B42" i="16" s="1"/>
  <c r="W33" i="16"/>
  <c r="I33" i="16"/>
  <c r="S34" i="16" s="1"/>
  <c r="AB9" i="16"/>
  <c r="AA9" i="16"/>
  <c r="Z9" i="16"/>
  <c r="AC2" i="16"/>
  <c r="AC6" i="16" s="1"/>
  <c r="B37" i="13"/>
  <c r="U13" i="13"/>
  <c r="T13" i="13"/>
  <c r="S13" i="13"/>
  <c r="U12" i="13"/>
  <c r="T12" i="13"/>
  <c r="V12" i="13" s="1"/>
  <c r="S12" i="13"/>
  <c r="U11" i="13"/>
  <c r="T11" i="13"/>
  <c r="V11" i="13" s="1"/>
  <c r="S11" i="13"/>
  <c r="S9" i="13"/>
  <c r="U9" i="13"/>
  <c r="T9" i="13"/>
  <c r="V2" i="13"/>
  <c r="V6" i="13" s="1"/>
  <c r="F42" i="13"/>
  <c r="P33" i="13"/>
  <c r="I33" i="13"/>
  <c r="K34" i="13" s="1"/>
  <c r="B26" i="10"/>
  <c r="P40" i="12"/>
  <c r="F49" i="12"/>
  <c r="H50" i="12"/>
  <c r="I40" i="12"/>
  <c r="L42" i="12"/>
  <c r="I25" i="6"/>
  <c r="B2" i="6"/>
  <c r="B25" i="6"/>
  <c r="B26" i="6"/>
  <c r="I41" i="5"/>
  <c r="E40" i="5"/>
  <c r="K40" i="5"/>
  <c r="F35" i="10"/>
  <c r="H36" i="10"/>
  <c r="O26" i="10"/>
  <c r="I26" i="10"/>
  <c r="K27" i="10"/>
  <c r="F47" i="9"/>
  <c r="O38" i="9"/>
  <c r="I38" i="9"/>
  <c r="F58" i="8"/>
  <c r="H59" i="8"/>
  <c r="O42" i="8"/>
  <c r="I42" i="8"/>
  <c r="L44" i="8"/>
  <c r="F38" i="7"/>
  <c r="H39" i="7"/>
  <c r="B38" i="7"/>
  <c r="B39" i="7"/>
  <c r="O23" i="7"/>
  <c r="I23" i="7"/>
  <c r="K24" i="7"/>
  <c r="F39" i="6"/>
  <c r="B39" i="6"/>
  <c r="B40" i="6"/>
  <c r="O25" i="6"/>
  <c r="K26" i="6"/>
  <c r="F48" i="5"/>
  <c r="H49" i="5"/>
  <c r="B48" i="5"/>
  <c r="B49" i="5"/>
  <c r="O39" i="5"/>
  <c r="I39" i="5"/>
  <c r="B39" i="5"/>
  <c r="B40" i="5"/>
  <c r="I19" i="4"/>
  <c r="O19" i="4"/>
  <c r="F28" i="4"/>
  <c r="H29" i="4"/>
  <c r="B28" i="4"/>
  <c r="B29" i="4"/>
  <c r="B19" i="4"/>
  <c r="B20" i="4"/>
  <c r="I34" i="2"/>
  <c r="K35" i="2"/>
  <c r="B34" i="2"/>
  <c r="E35" i="2"/>
  <c r="O25" i="2"/>
  <c r="I25" i="2"/>
  <c r="B25" i="2"/>
  <c r="B26" i="2"/>
  <c r="F31" i="1"/>
  <c r="H32" i="1"/>
  <c r="B31" i="1"/>
  <c r="B32" i="1"/>
  <c r="J22" i="1"/>
  <c r="F22" i="1"/>
  <c r="H23" i="1"/>
  <c r="B22" i="1"/>
  <c r="B23" i="1"/>
  <c r="L21" i="4"/>
  <c r="E20" i="4"/>
  <c r="K20" i="4"/>
  <c r="E29" i="4"/>
  <c r="K26" i="2"/>
  <c r="L27" i="2"/>
  <c r="E26" i="2"/>
  <c r="B35" i="2"/>
  <c r="I26" i="1"/>
  <c r="E23" i="1"/>
  <c r="E32" i="1"/>
  <c r="L41" i="5"/>
  <c r="E49" i="5"/>
  <c r="L28" i="10"/>
  <c r="E39" i="7"/>
  <c r="F40" i="7"/>
  <c r="B46" i="8"/>
  <c r="B58" i="8"/>
  <c r="K43" i="8"/>
  <c r="L25" i="7"/>
  <c r="E40" i="6"/>
  <c r="H40" i="6"/>
  <c r="L27" i="6"/>
  <c r="E26" i="6"/>
  <c r="F60" i="8"/>
  <c r="B42" i="9"/>
  <c r="B47" i="9"/>
  <c r="E59" i="8"/>
  <c r="B59" i="8"/>
  <c r="I27" i="6"/>
  <c r="B2" i="7"/>
  <c r="B23" i="7"/>
  <c r="E24" i="7"/>
  <c r="I25" i="7"/>
  <c r="B2" i="8"/>
  <c r="B42" i="8"/>
  <c r="E43" i="8"/>
  <c r="B24" i="7"/>
  <c r="B43" i="8"/>
  <c r="I44" i="8"/>
  <c r="B2" i="9"/>
  <c r="B38" i="9"/>
  <c r="L40" i="9"/>
  <c r="F49" i="9"/>
  <c r="B30" i="10"/>
  <c r="B35" i="10"/>
  <c r="E36" i="10"/>
  <c r="K39" i="9"/>
  <c r="B39" i="9"/>
  <c r="E39" i="9"/>
  <c r="I40" i="9"/>
  <c r="B2" i="10"/>
  <c r="E48" i="9"/>
  <c r="B48" i="9"/>
  <c r="H48" i="9"/>
  <c r="B36" i="10"/>
  <c r="F37" i="10"/>
  <c r="B44" i="12"/>
  <c r="B49" i="12"/>
  <c r="B42" i="13"/>
  <c r="B43" i="13" s="1"/>
  <c r="B50" i="12"/>
  <c r="F51" i="12"/>
  <c r="E50" i="12"/>
  <c r="K41" i="12"/>
  <c r="E27" i="10"/>
  <c r="B27" i="10"/>
  <c r="I28" i="10"/>
  <c r="B2" i="12"/>
  <c r="B40" i="12"/>
  <c r="I42" i="12"/>
  <c r="B2" i="13"/>
  <c r="B33" i="13" s="1"/>
  <c r="E41" i="12"/>
  <c r="B41" i="12"/>
  <c r="AC17" i="25" l="1"/>
  <c r="AC21" i="25" s="1"/>
  <c r="AC23" i="25" s="1"/>
  <c r="E40" i="25"/>
  <c r="AC9" i="25"/>
  <c r="K34" i="25"/>
  <c r="K34" i="17"/>
  <c r="AC10" i="17"/>
  <c r="AC14" i="16"/>
  <c r="AC13" i="16"/>
  <c r="AC16" i="16"/>
  <c r="AC18" i="16"/>
  <c r="AC12" i="16"/>
  <c r="AC10" i="16"/>
  <c r="AC19" i="16"/>
  <c r="AC9" i="16"/>
  <c r="AC11" i="16"/>
  <c r="AC21" i="16" s="1"/>
  <c r="AC23" i="16" s="1"/>
  <c r="E64" i="21"/>
  <c r="E75" i="21" s="1"/>
  <c r="H74" i="21"/>
  <c r="E73" i="21"/>
  <c r="E74" i="21" s="1"/>
  <c r="C42" i="21"/>
  <c r="C45" i="21"/>
  <c r="H32" i="21"/>
  <c r="F36" i="21"/>
  <c r="F43" i="21" s="1"/>
  <c r="E36" i="21"/>
  <c r="E42" i="21" s="1"/>
  <c r="E32" i="21"/>
  <c r="C39" i="21"/>
  <c r="D45" i="21"/>
  <c r="D40" i="21"/>
  <c r="K40" i="21" s="1"/>
  <c r="E35" i="21"/>
  <c r="E38" i="21" s="1"/>
  <c r="D44" i="21"/>
  <c r="D43" i="21"/>
  <c r="C38" i="21"/>
  <c r="H35" i="21"/>
  <c r="F41" i="21" s="1"/>
  <c r="C43" i="21"/>
  <c r="L41" i="21"/>
  <c r="K41" i="21"/>
  <c r="J41" i="21"/>
  <c r="D38" i="21"/>
  <c r="D39" i="21"/>
  <c r="E34" i="21"/>
  <c r="C40" i="21"/>
  <c r="H34" i="21"/>
  <c r="E33" i="21"/>
  <c r="H33" i="21"/>
  <c r="H31" i="21"/>
  <c r="E31" i="21"/>
  <c r="AC17" i="17"/>
  <c r="AC21" i="17" s="1"/>
  <c r="AC23" i="17" s="1"/>
  <c r="AC9" i="17"/>
  <c r="S35" i="16"/>
  <c r="F44" i="16"/>
  <c r="B43" i="16"/>
  <c r="E43" i="16"/>
  <c r="V13" i="13"/>
  <c r="T20" i="13"/>
  <c r="U20" i="13" s="1"/>
  <c r="U21" i="13" s="1"/>
  <c r="U22" i="13" s="1"/>
  <c r="U23" i="13" s="1"/>
  <c r="U24" i="13" s="1"/>
  <c r="U25" i="13" s="1"/>
  <c r="V9" i="13"/>
  <c r="V15" i="13" s="1"/>
  <c r="V17" i="13" s="1"/>
  <c r="F44" i="13"/>
  <c r="H43" i="13"/>
  <c r="E43" i="13"/>
  <c r="L35" i="13"/>
  <c r="E34" i="13" s="1"/>
  <c r="B34" i="13"/>
  <c r="F44" i="21" l="1"/>
  <c r="F45" i="21"/>
  <c r="E45" i="21"/>
  <c r="J40" i="21"/>
  <c r="L40" i="21"/>
  <c r="E44" i="21"/>
  <c r="E43" i="21"/>
  <c r="F42" i="21"/>
  <c r="F39" i="21"/>
  <c r="F38" i="21"/>
  <c r="F40" i="21"/>
  <c r="E41" i="21"/>
  <c r="E40" i="21"/>
  <c r="E39" i="21"/>
  <c r="K39" i="21"/>
  <c r="L39" i="21"/>
  <c r="J39" i="21"/>
  <c r="K38" i="21"/>
  <c r="L38" i="21"/>
  <c r="J38" i="21"/>
  <c r="I35" i="13"/>
  <c r="B2" i="16" s="1"/>
  <c r="B33" i="16" s="1"/>
  <c r="B34" i="16" s="1"/>
  <c r="E34" i="16" l="1"/>
  <c r="I35" i="16"/>
  <c r="B2" i="17" s="1"/>
  <c r="B33" i="17" s="1"/>
  <c r="E34" i="17" s="1"/>
  <c r="B34" i="17" l="1"/>
  <c r="I35" i="17"/>
  <c r="B2" i="25" s="1"/>
  <c r="B33" i="25" s="1"/>
  <c r="B34" i="25" l="1"/>
  <c r="E39" i="25"/>
  <c r="I35" i="25"/>
  <c r="E34" i="25"/>
</calcChain>
</file>

<file path=xl/sharedStrings.xml><?xml version="1.0" encoding="utf-8"?>
<sst xmlns="http://schemas.openxmlformats.org/spreadsheetml/2006/main" count="1968" uniqueCount="477">
  <si>
    <t>Conta</t>
  </si>
  <si>
    <t>Valor</t>
  </si>
  <si>
    <t>data</t>
  </si>
  <si>
    <t>recorrentes</t>
  </si>
  <si>
    <t>gastos</t>
  </si>
  <si>
    <t>saldo</t>
  </si>
  <si>
    <t>paypal 3/4</t>
  </si>
  <si>
    <t>picpay eu</t>
  </si>
  <si>
    <t>salario</t>
  </si>
  <si>
    <t>ml 6/12</t>
  </si>
  <si>
    <t>food unoesc</t>
  </si>
  <si>
    <t>emprestimo 3/12</t>
  </si>
  <si>
    <t>amazon 6/9</t>
  </si>
  <si>
    <t>deli unoesc</t>
  </si>
  <si>
    <t>aluguel</t>
  </si>
  <si>
    <t>amazon 3/4</t>
  </si>
  <si>
    <t>net</t>
  </si>
  <si>
    <t>oestepet 2/3</t>
  </si>
  <si>
    <t>celesc</t>
  </si>
  <si>
    <t>shopee 2/6</t>
  </si>
  <si>
    <t>vivo</t>
  </si>
  <si>
    <t>amazon 7/7</t>
  </si>
  <si>
    <t>mae</t>
  </si>
  <si>
    <t>shopee 1/6</t>
  </si>
  <si>
    <t>helo</t>
  </si>
  <si>
    <t>eng do corpo</t>
  </si>
  <si>
    <t>multisom</t>
  </si>
  <si>
    <t>matheus</t>
  </si>
  <si>
    <t>diovanna bolsa</t>
  </si>
  <si>
    <t>amazon</t>
  </si>
  <si>
    <t>mano luiz</t>
  </si>
  <si>
    <t>fatura banco inter</t>
  </si>
  <si>
    <t>BDR (nubr33)</t>
  </si>
  <si>
    <t>amazon 1/4</t>
  </si>
  <si>
    <t>sobra BDR</t>
  </si>
  <si>
    <t>spotify</t>
  </si>
  <si>
    <t>saque emergencial</t>
  </si>
  <si>
    <t>Total</t>
  </si>
  <si>
    <t>flash</t>
  </si>
  <si>
    <t>referente á</t>
  </si>
  <si>
    <t>p</t>
  </si>
  <si>
    <t>t</t>
  </si>
  <si>
    <t>shopee</t>
  </si>
  <si>
    <t>roupa cão</t>
  </si>
  <si>
    <t>caneca mãe</t>
  </si>
  <si>
    <t>luci (pres. Dio)</t>
  </si>
  <si>
    <t>mercado livre</t>
  </si>
  <si>
    <t>mesa e luz</t>
  </si>
  <si>
    <t>quadrado (pres. Dio)</t>
  </si>
  <si>
    <t>paypal</t>
  </si>
  <si>
    <t>elden ring</t>
  </si>
  <si>
    <t>felipe (pres. Dio)</t>
  </si>
  <si>
    <t>roteado/lamp</t>
  </si>
  <si>
    <t>livro clean</t>
  </si>
  <si>
    <t>armazem sinuke</t>
  </si>
  <si>
    <t>deznet</t>
  </si>
  <si>
    <t>oestepet</t>
  </si>
  <si>
    <t>cãochorro</t>
  </si>
  <si>
    <t>celeiro mercado</t>
  </si>
  <si>
    <t>cama/caixa</t>
  </si>
  <si>
    <t>academia</t>
  </si>
  <si>
    <t>-</t>
  </si>
  <si>
    <t>becker (luz/chave)</t>
  </si>
  <si>
    <t>prime</t>
  </si>
  <si>
    <t>marco -&gt; sorvete</t>
  </si>
  <si>
    <t>microsoft</t>
  </si>
  <si>
    <t>game pass</t>
  </si>
  <si>
    <t>controle</t>
  </si>
  <si>
    <t>empréstimo</t>
  </si>
  <si>
    <t>antecipada</t>
  </si>
  <si>
    <t>pai</t>
  </si>
  <si>
    <t>gasolina</t>
  </si>
  <si>
    <t>maxsul</t>
  </si>
  <si>
    <t>neri marino</t>
  </si>
  <si>
    <t>cabo usb</t>
  </si>
  <si>
    <t>matheus lanche</t>
  </si>
  <si>
    <t>farm são joao</t>
  </si>
  <si>
    <t>camisinha lubri</t>
  </si>
  <si>
    <t>diovanna shake</t>
  </si>
  <si>
    <t>copo helo</t>
  </si>
  <si>
    <t>leite ninho</t>
  </si>
  <si>
    <t>quadrado-&gt; hbo</t>
  </si>
  <si>
    <t>assim</t>
  </si>
  <si>
    <t>película mae</t>
  </si>
  <si>
    <t>empréstimos</t>
  </si>
  <si>
    <t>Emprestimo quit</t>
  </si>
  <si>
    <t>celular</t>
  </si>
  <si>
    <t>pai pneus</t>
  </si>
  <si>
    <t>minerva</t>
  </si>
  <si>
    <t>aliança</t>
  </si>
  <si>
    <t>celeiro</t>
  </si>
  <si>
    <t>rancho</t>
  </si>
  <si>
    <t>food book</t>
  </si>
  <si>
    <t>comida faculdade</t>
  </si>
  <si>
    <t>ifood</t>
  </si>
  <si>
    <t>banker burguer</t>
  </si>
  <si>
    <t>Achei Pneus</t>
  </si>
  <si>
    <t>2 pneus/golf</t>
  </si>
  <si>
    <t>pai (emprestado)</t>
  </si>
  <si>
    <t>mateus</t>
  </si>
  <si>
    <t>hbo quadrado</t>
  </si>
  <si>
    <t>mc donalds</t>
  </si>
  <si>
    <t>sorvete</t>
  </si>
  <si>
    <t>livraria isopor</t>
  </si>
  <si>
    <t>severo</t>
  </si>
  <si>
    <t>hamburguer</t>
  </si>
  <si>
    <t>royal</t>
  </si>
  <si>
    <t>agua,ovo</t>
  </si>
  <si>
    <t>posto maxsul</t>
  </si>
  <si>
    <t>kit kat-&gt;helo</t>
  </si>
  <si>
    <t>eng. do corpo</t>
  </si>
  <si>
    <t>adc. Academia</t>
  </si>
  <si>
    <t>supermercado anzilieiro</t>
  </si>
  <si>
    <t>alimento</t>
  </si>
  <si>
    <t>coisas carro</t>
  </si>
  <si>
    <t>coisas ape</t>
  </si>
  <si>
    <t>assinatura anual</t>
  </si>
  <si>
    <t>delicatecias unoesc</t>
  </si>
  <si>
    <t>papinha almoço</t>
  </si>
  <si>
    <t>cuponzinho</t>
  </si>
  <si>
    <t>açaís</t>
  </si>
  <si>
    <t>crédito shopee</t>
  </si>
  <si>
    <t>coisas ape (algumas)</t>
  </si>
  <si>
    <t>hello donuts</t>
  </si>
  <si>
    <t>donuts :)</t>
  </si>
  <si>
    <t>açaí concept</t>
  </si>
  <si>
    <t>açaí da bixa</t>
  </si>
  <si>
    <t>chapão da lagoa</t>
  </si>
  <si>
    <t>bixa da helo</t>
  </si>
  <si>
    <t>upa pra gold samsung pay</t>
  </si>
  <si>
    <t>kabum</t>
  </si>
  <si>
    <t>fone wireles</t>
  </si>
  <si>
    <t>cabo rede</t>
  </si>
  <si>
    <t>assinatura</t>
  </si>
  <si>
    <t>acrescimo</t>
  </si>
  <si>
    <t>joana</t>
  </si>
  <si>
    <t>marco</t>
  </si>
  <si>
    <t>fgts</t>
  </si>
  <si>
    <t>plano móvel</t>
  </si>
  <si>
    <t>mateus hbo</t>
  </si>
  <si>
    <t>película</t>
  </si>
  <si>
    <t>claudiomiro 301</t>
  </si>
  <si>
    <t>Central Pet</t>
  </si>
  <si>
    <t>banho e tosa</t>
  </si>
  <si>
    <t>rasteleira</t>
  </si>
  <si>
    <t>fut</t>
  </si>
  <si>
    <t>Passarela Center</t>
  </si>
  <si>
    <t>gamepass</t>
  </si>
  <si>
    <t>armazem</t>
  </si>
  <si>
    <t>comida</t>
  </si>
  <si>
    <t>steam</t>
  </si>
  <si>
    <t>amo sistemas</t>
  </si>
  <si>
    <t>nubank</t>
  </si>
  <si>
    <t>adiamento fatura</t>
  </si>
  <si>
    <t>posto serrinha</t>
  </si>
  <si>
    <t>mercado anzilieiro</t>
  </si>
  <si>
    <t>corr saldo</t>
  </si>
  <si>
    <t>jeane (viagens)</t>
  </si>
  <si>
    <t>helo-&gt;panela+troca de 100 pila</t>
  </si>
  <si>
    <t>luz</t>
  </si>
  <si>
    <t>bertuol</t>
  </si>
  <si>
    <t>matheus 1/2</t>
  </si>
  <si>
    <t>paypal *steam</t>
  </si>
  <si>
    <t>matheus 2/2</t>
  </si>
  <si>
    <t>IOF</t>
  </si>
  <si>
    <t>helo-&gt;caneca</t>
  </si>
  <si>
    <t>par fatura</t>
  </si>
  <si>
    <t>helo-&gt;bolinho</t>
  </si>
  <si>
    <t>helo-&gt;troca</t>
  </si>
  <si>
    <t>cashback shopee</t>
  </si>
  <si>
    <t>panela Helo</t>
  </si>
  <si>
    <t>mercado royal</t>
  </si>
  <si>
    <t>ovo e leite</t>
  </si>
  <si>
    <t>marmita</t>
  </si>
  <si>
    <t>shellbox</t>
  </si>
  <si>
    <t>mcDonalds</t>
  </si>
  <si>
    <t>bar da su</t>
  </si>
  <si>
    <t>marmita ifood</t>
  </si>
  <si>
    <t>gorjeta ifood</t>
  </si>
  <si>
    <t>13o adiantamento</t>
  </si>
  <si>
    <t>panela helo</t>
  </si>
  <si>
    <t xml:space="preserve">lipe viagem </t>
  </si>
  <si>
    <t>quadrado viagem</t>
  </si>
  <si>
    <t>helo-&gt;panela</t>
  </si>
  <si>
    <t>helo atacados</t>
  </si>
  <si>
    <t>desc antecipacao</t>
  </si>
  <si>
    <t>viagem praia -&gt; helo</t>
  </si>
  <si>
    <t>mano cabelo</t>
  </si>
  <si>
    <t>mae vestido</t>
  </si>
  <si>
    <t>atelie vestido mae</t>
  </si>
  <si>
    <t>maxxi</t>
  </si>
  <si>
    <t>helo feelings</t>
  </si>
  <si>
    <t>via</t>
  </si>
  <si>
    <t>netshoes</t>
  </si>
  <si>
    <t>tenis/camisa</t>
  </si>
  <si>
    <t>net 10gb</t>
  </si>
  <si>
    <t>net 2g</t>
  </si>
  <si>
    <t>30 diarias</t>
  </si>
  <si>
    <t>p/treino e v-d</t>
  </si>
  <si>
    <t>açaí</t>
  </si>
  <si>
    <t>gorjeta</t>
  </si>
  <si>
    <t>filé c cheddar</t>
  </si>
  <si>
    <t>coxinha</t>
  </si>
  <si>
    <t>battlenet</t>
  </si>
  <si>
    <t>passe</t>
  </si>
  <si>
    <t>anzilieiro</t>
  </si>
  <si>
    <t>mercado</t>
  </si>
  <si>
    <t>quero2pay</t>
  </si>
  <si>
    <t>cubo magico</t>
  </si>
  <si>
    <t>americanas</t>
  </si>
  <si>
    <t>casaco helo</t>
  </si>
  <si>
    <t>parque das aves</t>
  </si>
  <si>
    <t>entrada</t>
  </si>
  <si>
    <t>shake</t>
  </si>
  <si>
    <t>kfc</t>
  </si>
  <si>
    <t>frango</t>
  </si>
  <si>
    <t>corr</t>
  </si>
  <si>
    <t>ifood cupom</t>
  </si>
  <si>
    <t>ifood comida</t>
  </si>
  <si>
    <t>serra dourada café</t>
  </si>
  <si>
    <t>café foz perto do evento</t>
  </si>
  <si>
    <t>madero</t>
  </si>
  <si>
    <t>bobs shakezin</t>
  </si>
  <si>
    <t>pizza ruim</t>
  </si>
  <si>
    <t>bk 2 sorvetin</t>
  </si>
  <si>
    <t>parque das aves almocin</t>
  </si>
  <si>
    <t>parque das aves porcarias</t>
  </si>
  <si>
    <t>pizza</t>
  </si>
  <si>
    <t>mercado libre</t>
  </si>
  <si>
    <t>linkedin</t>
  </si>
  <si>
    <t>deficiencia</t>
  </si>
  <si>
    <t>comidinha</t>
  </si>
  <si>
    <t>dalmagro</t>
  </si>
  <si>
    <t>papinha</t>
  </si>
  <si>
    <t>sao joao</t>
  </si>
  <si>
    <t>camisinha</t>
  </si>
  <si>
    <t>sheelbox</t>
  </si>
  <si>
    <t>gasolinha</t>
  </si>
  <si>
    <t>pare bem</t>
  </si>
  <si>
    <t>estac shop</t>
  </si>
  <si>
    <t>buffon colina</t>
  </si>
  <si>
    <t>conv. Milao</t>
  </si>
  <si>
    <t>potatchos</t>
  </si>
  <si>
    <t>preencher</t>
  </si>
  <si>
    <t>IOF steam</t>
  </si>
  <si>
    <t>manu (som)</t>
  </si>
  <si>
    <t>helo tio+dela</t>
  </si>
  <si>
    <t>ultimo aluguel</t>
  </si>
  <si>
    <t>vistoria</t>
  </si>
  <si>
    <t>tio aluguel (sobrou)</t>
  </si>
  <si>
    <t>volante g29</t>
  </si>
  <si>
    <t>cambio g29</t>
  </si>
  <si>
    <t>dying light 2</t>
  </si>
  <si>
    <t>bk</t>
  </si>
  <si>
    <t>sorvetin</t>
  </si>
  <si>
    <t>vivo easy</t>
  </si>
  <si>
    <t>20gb</t>
  </si>
  <si>
    <t>vivo atrasado</t>
  </si>
  <si>
    <t>desconto parcelas</t>
  </si>
  <si>
    <t>helo panelas</t>
  </si>
  <si>
    <t>bertuol ranchin</t>
  </si>
  <si>
    <t>vivo atrasado 2</t>
  </si>
  <si>
    <t>gabinete evandro</t>
  </si>
  <si>
    <t>aplicação p/fundo</t>
  </si>
  <si>
    <t>praia passagem</t>
  </si>
  <si>
    <t>cleonice noite cultural</t>
  </si>
  <si>
    <t>fabiane</t>
  </si>
  <si>
    <t>felipe bk</t>
  </si>
  <si>
    <t>helo porra</t>
  </si>
  <si>
    <t>mae guincho</t>
  </si>
  <si>
    <t>divian guincho</t>
  </si>
  <si>
    <t>baitakao</t>
  </si>
  <si>
    <t>xis</t>
  </si>
  <si>
    <t>hamburgue</t>
  </si>
  <si>
    <t>papa</t>
  </si>
  <si>
    <t>helo trufas</t>
  </si>
  <si>
    <t>gessica petshop</t>
  </si>
  <si>
    <t>pc building simulator</t>
  </si>
  <si>
    <t>posto zanela</t>
  </si>
  <si>
    <t>gasolina comum</t>
  </si>
  <si>
    <t>vale+coisas</t>
  </si>
  <si>
    <t>amigo secreto</t>
  </si>
  <si>
    <t>josue olivo prado</t>
  </si>
  <si>
    <t>3 lixas</t>
  </si>
  <si>
    <t>galaxy watch</t>
  </si>
  <si>
    <t>f1 e asseto corda</t>
  </si>
  <si>
    <t>quadrado hbo</t>
  </si>
  <si>
    <t>BTC</t>
  </si>
  <si>
    <t>marciano copelli</t>
  </si>
  <si>
    <t>helo panela e gym</t>
  </si>
  <si>
    <t>unoesc rematricula</t>
  </si>
  <si>
    <t>julia not (troca do hd)</t>
  </si>
  <si>
    <t>footbeer</t>
  </si>
  <si>
    <t>hambrugue</t>
  </si>
  <si>
    <t>carro/cabo</t>
  </si>
  <si>
    <t>cabos ethernet</t>
  </si>
  <si>
    <t>café</t>
  </si>
  <si>
    <t>desconto</t>
  </si>
  <si>
    <t>antecipação</t>
  </si>
  <si>
    <t>wms mercados</t>
  </si>
  <si>
    <t>posto colina</t>
  </si>
  <si>
    <t>inter</t>
  </si>
  <si>
    <t>reembolso cabos</t>
  </si>
  <si>
    <t>cabo guia</t>
  </si>
  <si>
    <t>compra bitcoin</t>
  </si>
  <si>
    <t>greg nativa</t>
  </si>
  <si>
    <t>nativa</t>
  </si>
  <si>
    <t>almoço</t>
  </si>
  <si>
    <t>Aplicação p/fundo</t>
  </si>
  <si>
    <t>resgate fundo</t>
  </si>
  <si>
    <t>venda bitcoin</t>
  </si>
  <si>
    <t>cera automotiva</t>
  </si>
  <si>
    <t>guia de cabos</t>
  </si>
  <si>
    <t>memória ram not</t>
  </si>
  <si>
    <t>negócio da roda</t>
  </si>
  <si>
    <t>prado (presilha cambio golf)</t>
  </si>
  <si>
    <t>youtube</t>
  </si>
  <si>
    <t>superchat chipart</t>
  </si>
  <si>
    <t>lancheria santos</t>
  </si>
  <si>
    <t>unoesc</t>
  </si>
  <si>
    <t>nuuvem</t>
  </si>
  <si>
    <t>hogwarts legacy</t>
  </si>
  <si>
    <t>udemy</t>
  </si>
  <si>
    <t>3 cursos de IA</t>
  </si>
  <si>
    <t>discord</t>
  </si>
  <si>
    <t>nitro monthly</t>
  </si>
  <si>
    <t>[IOF] discord</t>
  </si>
  <si>
    <t>helo emprest.</t>
  </si>
  <si>
    <t>ipva golf</t>
  </si>
  <si>
    <t>dividas</t>
  </si>
  <si>
    <t>total</t>
  </si>
  <si>
    <t>outros</t>
  </si>
  <si>
    <t>faculdade</t>
  </si>
  <si>
    <t>compras a prazo no cartão</t>
  </si>
  <si>
    <t>TOTAL</t>
  </si>
  <si>
    <t>mensalidade</t>
  </si>
  <si>
    <t>cartao fixo</t>
  </si>
  <si>
    <t>gastos paralelos</t>
  </si>
  <si>
    <t>diminuir da divida interna</t>
  </si>
  <si>
    <t>guardar para o pc</t>
  </si>
  <si>
    <t>meta paraguai</t>
  </si>
  <si>
    <t>aplicação fundo</t>
  </si>
  <si>
    <t>helo entrega</t>
  </si>
  <si>
    <t>milk shake</t>
  </si>
  <si>
    <t>cartório</t>
  </si>
  <si>
    <t>donut :)</t>
  </si>
  <si>
    <t>quarto/banheiro</t>
  </si>
  <si>
    <t>capa controle</t>
  </si>
  <si>
    <t>container e café</t>
  </si>
  <si>
    <t>petlove</t>
  </si>
  <si>
    <t>ração</t>
  </si>
  <si>
    <t>skin controles</t>
  </si>
  <si>
    <t>jmcoelhos</t>
  </si>
  <si>
    <t>kit hamste</t>
  </si>
  <si>
    <t>massa e canetas</t>
  </si>
  <si>
    <t>mood19</t>
  </si>
  <si>
    <t>compra da helo</t>
  </si>
  <si>
    <t>helo ração</t>
  </si>
  <si>
    <t>helo roupa</t>
  </si>
  <si>
    <t>caixinha pc</t>
  </si>
  <si>
    <t>café unoesc</t>
  </si>
  <si>
    <t>hamburgue wellinton elli</t>
  </si>
  <si>
    <t>academia -&gt; bb</t>
  </si>
  <si>
    <t>prado 2 pila div</t>
  </si>
  <si>
    <t>safra agro pedra calopsita</t>
  </si>
  <si>
    <t>direct to build pc</t>
  </si>
  <si>
    <t>resident evil 4</t>
  </si>
  <si>
    <t>reded, gow e horizon zero dawn</t>
  </si>
  <si>
    <t>atacado via</t>
  </si>
  <si>
    <t>compras no via</t>
  </si>
  <si>
    <t>barbiero</t>
  </si>
  <si>
    <t>coiso do cano</t>
  </si>
  <si>
    <t>zanela</t>
  </si>
  <si>
    <t>coiso pro palio</t>
  </si>
  <si>
    <t>fonte</t>
  </si>
  <si>
    <t>a vista</t>
  </si>
  <si>
    <t>a prazo</t>
  </si>
  <si>
    <t>parcelas</t>
  </si>
  <si>
    <t>valor p/ parcela</t>
  </si>
  <si>
    <t>frete</t>
  </si>
  <si>
    <t>loja</t>
  </si>
  <si>
    <t>placa mae</t>
  </si>
  <si>
    <t>diferença</t>
  </si>
  <si>
    <t>RAM</t>
  </si>
  <si>
    <t>CPU</t>
  </si>
  <si>
    <t>SSD</t>
  </si>
  <si>
    <t>WC</t>
  </si>
  <si>
    <t>XPG core reactor 850W</t>
  </si>
  <si>
    <t>mercadolivre</t>
  </si>
  <si>
    <t>Kingston KC3000 1TB</t>
  </si>
  <si>
    <t>terabyte</t>
  </si>
  <si>
    <t>i5 13600KF</t>
  </si>
  <si>
    <t>i7 13700KF</t>
  </si>
  <si>
    <t>orçamentos</t>
  </si>
  <si>
    <t>placa de video</t>
  </si>
  <si>
    <t>Fury Beast 2x16gb DDR5</t>
  </si>
  <si>
    <t>total i5 DDR5 s/gpu</t>
  </si>
  <si>
    <t>total i7 DDR5 s/gpu</t>
  </si>
  <si>
    <t>total i5 DDR4 s/gpu</t>
  </si>
  <si>
    <t>Rise Mode Black 240mm RGB</t>
  </si>
  <si>
    <t>RTX 3070 MSI ventus</t>
  </si>
  <si>
    <t>RTX 3060 ti Asus dual OC</t>
  </si>
  <si>
    <t>RTX 4070 ti msi ventus 3X</t>
  </si>
  <si>
    <t>cpf</t>
  </si>
  <si>
    <t>MSI MAG 650W</t>
  </si>
  <si>
    <t>Ryzen 7 5700X</t>
  </si>
  <si>
    <t>Asus TUF B550M AM4 D4</t>
  </si>
  <si>
    <t>Asus TUF B760M LGA D4</t>
  </si>
  <si>
    <t>Gigabyte B760 wifi LGA D4</t>
  </si>
  <si>
    <t>Gigabyte aorus B760M LGA D5</t>
  </si>
  <si>
    <t>Asus prime B760 LGA D4</t>
  </si>
  <si>
    <t>Fury Beast 2x16gb DDR4</t>
  </si>
  <si>
    <t>total i7 DDR4 s/gpu</t>
  </si>
  <si>
    <t>ryzen 7 DDR4 s/gpu</t>
  </si>
  <si>
    <t>RTX 3060 MSI ventus 2X</t>
  </si>
  <si>
    <t>ryzen 7 + 3060</t>
  </si>
  <si>
    <t>ryzen 7 + 3060 ti</t>
  </si>
  <si>
    <t>ryzen 7 + 3070</t>
  </si>
  <si>
    <t>ryzen 7 + 4070 ti</t>
  </si>
  <si>
    <t>frames</t>
  </si>
  <si>
    <t>i5 13400f s/gpu</t>
  </si>
  <si>
    <t>i5 13400F</t>
  </si>
  <si>
    <t>i5 13400f + 4070 ti</t>
  </si>
  <si>
    <t>i5 13400f + 3070</t>
  </si>
  <si>
    <t>i5 13400f + 3060 ti</t>
  </si>
  <si>
    <t>i5 13400f + 3060</t>
  </si>
  <si>
    <t>sync</t>
  </si>
  <si>
    <t>https://www.terabyteshop.com.br/produto/22635/processador-intel-core-i5-13600kf-35ghz-51ghz-turbo-13-geracao-14-core-20-threads-lga-1700-bx8071513600kf?gclid=Cj0KCQjwxMmhBhDJARIsANFGOStTc7KBNTx9qj6dmm_pIL6Lo2Cu6uBgmmz9RQjNhx1idsyktsA30DIaAja4EALw_wcB</t>
  </si>
  <si>
    <t>|</t>
  </si>
  <si>
    <t>https://www.terabyteshop.com.br/produto/22636/processador-intel-core-i5-13600k-35ghz-51ghz-turbo-13-geracao-14-core-20-threads-lga-1700-bx8071513600k?gclid=Cj0KCQjwxMmhBhDJARIsANFGOStDXFvS_c8XWwHfmbdHQAnTQNs6buYQVcdnsXXrkwBqurqVBKWA61EaAv6BEALw_wcB</t>
  </si>
  <si>
    <t>i5 13600K</t>
  </si>
  <si>
    <t>Asus ROG Strix B660-F D5</t>
  </si>
  <si>
    <t>https://www.kabum.com.br/produto/276255/placa-mae-asus-rog-strix-b660-f-gaming-wi-fi-intel-lga-1700-b660-atx-ddr5</t>
  </si>
  <si>
    <t>https://www.terabyteshop.com.br/produto/22658/memoria-ddr5-kingston-fury-beast-rgb-32gb-2x16gb-5600mhz-black-kf556c36bbeak2-32?gclid=Cj0KCQjwxMmhBhDJARIsANFGOSs4yIZZ_FutrVz0zn7uZr2RUCagFu3WNRsVo6xxtr9pxMpfpu_wO2caAsSjEALw_wcB</t>
  </si>
  <si>
    <t>https://www.kabum.com.br/produto/272331/ssd-1-tb-kingston-kc3000-m-2-2280-pcie-nvme-leitura-7000mb-s-e-gravacao-6000mb-s-skc3000s-1024g</t>
  </si>
  <si>
    <t>https://www.kabum.com.br/produto/103282/fonte-xpg-core-reactor-850w-80-plus-gold-modular</t>
  </si>
  <si>
    <t>RTX 3060 ti Asus dual OC black</t>
  </si>
  <si>
    <t>https://www.terabyteshop.com.br/produto/24180/placa-de-video-asus-geforce-rtx-3060-ti-dual-oc-edition-8gb-gddr6x-dlss-ray-tracing-dual-rtx3060ti-o8gd6x?gclid=Cj0KCQjwxMmhBhDJARIsANFGOSswK9nka75m-3R21rlzv7LpjfsdVXJJkT5l2FTT1BySX7r4hHSL7wMaAti9EALw_wcB</t>
  </si>
  <si>
    <t>desempenho</t>
  </si>
  <si>
    <t>Rise Mode Black 240mm ARGB</t>
  </si>
  <si>
    <t>https://www.kabum.com.br/produto/248205/water-cooler-gamer-rise-mode-argb-intel-e-amd-240mm-preto-rm-wcb-04-argb?gclid=Cj0KCQjwxMmhBhDJARIsANFGOSu2aIPF5hnvf2G5EeE7V_meaktLfce2MXky48Y8FYxQ5AvG838Hw_QaAh9vEALw_wcB</t>
  </si>
  <si>
    <t>kit pc i5 DDR5</t>
  </si>
  <si>
    <t>total pc tudo</t>
  </si>
  <si>
    <t>peças a vista</t>
  </si>
  <si>
    <t>mãe (algo)</t>
  </si>
  <si>
    <t>helo (coisas dela)</t>
  </si>
  <si>
    <t>PIX mémorias RAM terabyte</t>
  </si>
  <si>
    <t>EMPRÉSTIMO MÃE</t>
  </si>
  <si>
    <t>PIX placa de vídeo kabum</t>
  </si>
  <si>
    <t>banco do brasil</t>
  </si>
  <si>
    <t>placa mãe</t>
  </si>
  <si>
    <t>fonte, ssd, water cooler</t>
  </si>
  <si>
    <t>arainha parkour</t>
  </si>
  <si>
    <t>liberty</t>
  </si>
  <si>
    <t>seguro golf</t>
  </si>
  <si>
    <t>resident evil 7</t>
  </si>
  <si>
    <t>gabinete rise mode :]</t>
  </si>
  <si>
    <t>camisa, café, pasta</t>
  </si>
  <si>
    <t>reembolso café</t>
  </si>
  <si>
    <t>20gb net</t>
  </si>
  <si>
    <t>google play</t>
  </si>
  <si>
    <t>play console</t>
  </si>
  <si>
    <t>[IOF] steam</t>
  </si>
  <si>
    <t>fontana pizzaria</t>
  </si>
  <si>
    <t>m</t>
  </si>
  <si>
    <t>[IOF] google play</t>
  </si>
  <si>
    <t>win key</t>
  </si>
  <si>
    <t>onlyfans</t>
  </si>
  <si>
    <t>monitor</t>
  </si>
  <si>
    <t>armario</t>
  </si>
  <si>
    <t>mortal kombat</t>
  </si>
  <si>
    <t>liberty seguros</t>
  </si>
  <si>
    <t>google</t>
  </si>
  <si>
    <t>youtube premium</t>
  </si>
  <si>
    <t>walpapper engine</t>
  </si>
  <si>
    <t>adian fatura</t>
  </si>
  <si>
    <t>manu som (|)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</si>
</sst>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[$R$ -416]* #,##0.00_);_([$R$ -416]* \(#,##0.00\);_([$R$ -416]* &quot;-&quot;??_);_(@_)"/>
    <numFmt numFmtId="165" formatCode="dd/mm"/>
    <numFmt numFmtId="166" formatCode="&quot;R$&quot;\ #,##0.00"/>
    <numFmt numFmtId="167" formatCode="_-[$R$-416]\ * #,##0.00_-;\-[$R$-416]\ * #,##0.00_-;_-[$R$-416]\ * &quot;-&quot;??_-;_-@_-"/>
    <numFmt numFmtId="168" formatCode="0.0"/>
  </numFmts>
  <fonts count="21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rgb="FFFFFFFF"/>
      <name val="Arial"/>
      <family val="2"/>
      <scheme val="minor"/>
    </font>
    <font>
      <b/>
      <i/>
      <sz val="12"/>
      <color rgb="FFFFFFFF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name val="Arial"/>
      <family val="2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sz val="10"/>
      <color theme="4" tint="0.39997558519241921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sz val="10"/>
      <color theme="0" tint="-0.249977111117893"/>
      <name val="Arial"/>
      <family val="2"/>
      <scheme val="minor"/>
    </font>
    <font>
      <sz val="10"/>
      <color theme="6" tint="0.59999389629810485"/>
      <name val="Arial"/>
      <family val="2"/>
      <scheme val="minor"/>
    </font>
    <font>
      <sz val="10"/>
      <color theme="5" tint="0.3999755851924192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8" tint="0.3999755851924192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 tint="-4.9989318521683403E-2"/>
      <name val="Arial"/>
      <family val="2"/>
      <scheme val="minor"/>
    </font>
    <font>
      <u/>
      <sz val="10"/>
      <color theme="10"/>
      <name val="Arial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rgb="FF999999"/>
      </patternFill>
    </fill>
    <fill>
      <patternFill patternType="solid">
        <fgColor theme="7" tint="0.39997558519241921"/>
        <bgColor rgb="FFFF000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4" tint="0.39997558519241921"/>
        <bgColor rgb="FF999999"/>
      </patternFill>
    </fill>
    <fill>
      <patternFill patternType="solid">
        <fgColor theme="4" tint="0.39997558519241921"/>
        <bgColor rgb="FFFF0000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8" tint="0.39997558519241921"/>
        <bgColor rgb="FF999999"/>
      </patternFill>
    </fill>
    <fill>
      <patternFill patternType="solid">
        <fgColor theme="8" tint="0.39997558519241921"/>
        <bgColor rgb="FFFF000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5" tint="0.39997558519241921"/>
        <bgColor rgb="FF99999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1" tint="0.499984740745262"/>
        <bgColor rgb="FF999999"/>
      </patternFill>
    </fill>
    <fill>
      <patternFill patternType="solid">
        <fgColor theme="1" tint="0.499984740745262"/>
        <bgColor rgb="FFFF0000"/>
      </patternFill>
    </fill>
    <fill>
      <patternFill patternType="solid">
        <fgColor theme="1" tint="0.499984740745262"/>
        <bgColor rgb="FFFFFF00"/>
      </patternFill>
    </fill>
    <fill>
      <patternFill patternType="solid">
        <fgColor theme="6"/>
        <bgColor rgb="FF999999"/>
      </patternFill>
    </fill>
    <fill>
      <patternFill patternType="solid">
        <fgColor theme="6"/>
        <bgColor rgb="FFFF0000"/>
      </patternFill>
    </fill>
    <fill>
      <patternFill patternType="solid">
        <fgColor theme="6"/>
        <bgColor rgb="FFFFFF00"/>
      </patternFill>
    </fill>
    <fill>
      <patternFill patternType="solid">
        <fgColor theme="9" tint="0.39997558519241921"/>
        <bgColor rgb="FF999999"/>
      </patternFill>
    </fill>
    <fill>
      <patternFill patternType="solid">
        <fgColor theme="9" tint="0.39997558519241921"/>
        <bgColor rgb="FFFF00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8" tint="0.59999389629810485"/>
        <bgColor rgb="FF999999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rgb="FFFFFF00"/>
      </patternFill>
    </fill>
    <fill>
      <patternFill patternType="solid">
        <fgColor rgb="FFFFFF00"/>
        <bgColor rgb="FF999999"/>
      </patternFill>
    </fill>
    <fill>
      <patternFill patternType="solid">
        <fgColor rgb="FFFFFF00"/>
        <bgColor rgb="FFFF0000"/>
      </patternFill>
    </fill>
    <fill>
      <patternFill patternType="solid">
        <fgColor rgb="FF00B050"/>
        <bgColor rgb="FF999999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999999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6" tint="0.59999389629810485"/>
        <bgColor rgb="FF999999"/>
      </patternFill>
    </fill>
    <fill>
      <patternFill patternType="solid">
        <fgColor theme="6" tint="0.59999389629810485"/>
        <bgColor rgb="FFFF000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rgb="FF999999"/>
      </patternFill>
    </fill>
    <fill>
      <patternFill patternType="solid">
        <fgColor theme="7" tint="0.59999389629810485"/>
        <bgColor rgb="FFFF0000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9" tint="0.59999389629810485"/>
        <bgColor rgb="FF999999"/>
      </patternFill>
    </fill>
    <fill>
      <patternFill patternType="solid">
        <fgColor theme="9" tint="0.59999389629810485"/>
        <bgColor rgb="FFFF000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6" tint="0.39997558519241921"/>
        <bgColor rgb="FF999999"/>
      </patternFill>
    </fill>
    <fill>
      <patternFill patternType="solid">
        <fgColor theme="6" tint="0.39997558519241921"/>
        <bgColor rgb="FFFF0000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rgb="FF999999"/>
      </patternFill>
    </fill>
    <fill>
      <patternFill patternType="solid">
        <fgColor theme="3" tint="0.499984740745262"/>
        <bgColor rgb="FFFF0000"/>
      </patternFill>
    </fill>
    <fill>
      <patternFill patternType="solid">
        <fgColor theme="3" tint="0.499984740745262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2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3" fillId="0" borderId="0" xfId="0" applyFont="1"/>
    <xf numFmtId="0" fontId="3" fillId="3" borderId="1" xfId="0" applyFont="1" applyFill="1" applyBorder="1"/>
    <xf numFmtId="0" fontId="4" fillId="2" borderId="1" xfId="0" applyFont="1" applyFill="1" applyBorder="1"/>
    <xf numFmtId="164" fontId="1" fillId="3" borderId="1" xfId="0" applyNumberFormat="1" applyFont="1" applyFill="1" applyBorder="1"/>
    <xf numFmtId="165" fontId="1" fillId="4" borderId="1" xfId="0" applyNumberFormat="1" applyFont="1" applyFill="1" applyBorder="1"/>
    <xf numFmtId="164" fontId="3" fillId="3" borderId="1" xfId="0" applyNumberFormat="1" applyFont="1" applyFill="1" applyBorder="1"/>
    <xf numFmtId="164" fontId="1" fillId="4" borderId="1" xfId="0" applyNumberFormat="1" applyFont="1" applyFill="1" applyBorder="1"/>
    <xf numFmtId="0" fontId="5" fillId="2" borderId="1" xfId="0" applyFont="1" applyFill="1" applyBorder="1"/>
    <xf numFmtId="164" fontId="6" fillId="0" borderId="0" xfId="0" applyNumberFormat="1" applyFont="1"/>
    <xf numFmtId="165" fontId="6" fillId="0" borderId="0" xfId="0" applyNumberFormat="1" applyFont="1"/>
    <xf numFmtId="0" fontId="4" fillId="3" borderId="2" xfId="0" applyFont="1" applyFill="1" applyBorder="1"/>
    <xf numFmtId="0" fontId="6" fillId="0" borderId="2" xfId="0" applyFont="1" applyBorder="1"/>
    <xf numFmtId="0" fontId="6" fillId="0" borderId="0" xfId="0" applyFont="1"/>
    <xf numFmtId="164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wrapText="1"/>
    </xf>
    <xf numFmtId="8" fontId="3" fillId="7" borderId="6" xfId="0" applyNumberFormat="1" applyFont="1" applyFill="1" applyBorder="1" applyAlignment="1">
      <alignment horizontal="right" wrapText="1"/>
    </xf>
    <xf numFmtId="164" fontId="3" fillId="3" borderId="7" xfId="0" applyNumberFormat="1" applyFont="1" applyFill="1" applyBorder="1"/>
    <xf numFmtId="165" fontId="3" fillId="4" borderId="7" xfId="0" applyNumberFormat="1" applyFont="1" applyFill="1" applyBorder="1"/>
    <xf numFmtId="0" fontId="4" fillId="2" borderId="8" xfId="0" applyFont="1" applyFill="1" applyBorder="1"/>
    <xf numFmtId="164" fontId="3" fillId="3" borderId="9" xfId="0" applyNumberFormat="1" applyFont="1" applyFill="1" applyBorder="1"/>
    <xf numFmtId="165" fontId="3" fillId="4" borderId="9" xfId="0" applyNumberFormat="1" applyFont="1" applyFill="1" applyBorder="1"/>
    <xf numFmtId="0" fontId="7" fillId="0" borderId="0" xfId="0" applyFont="1"/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16" fontId="4" fillId="2" borderId="1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64" fontId="1" fillId="3" borderId="9" xfId="0" applyNumberFormat="1" applyFont="1" applyFill="1" applyBorder="1"/>
    <xf numFmtId="165" fontId="1" fillId="4" borderId="9" xfId="0" applyNumberFormat="1" applyFont="1" applyFill="1" applyBorder="1"/>
    <xf numFmtId="164" fontId="0" fillId="0" borderId="0" xfId="0" applyNumberFormat="1"/>
    <xf numFmtId="2" fontId="2" fillId="0" borderId="0" xfId="0" applyNumberFormat="1" applyFont="1"/>
    <xf numFmtId="0" fontId="1" fillId="8" borderId="1" xfId="0" applyFont="1" applyFill="1" applyBorder="1"/>
    <xf numFmtId="0" fontId="1" fillId="8" borderId="8" xfId="0" applyFont="1" applyFill="1" applyBorder="1"/>
    <xf numFmtId="0" fontId="1" fillId="8" borderId="1" xfId="0" applyFont="1" applyFill="1" applyBorder="1" applyAlignment="1">
      <alignment horizontal="center"/>
    </xf>
    <xf numFmtId="164" fontId="1" fillId="9" borderId="9" xfId="0" applyNumberFormat="1" applyFont="1" applyFill="1" applyBorder="1"/>
    <xf numFmtId="165" fontId="1" fillId="10" borderId="9" xfId="0" applyNumberFormat="1" applyFont="1" applyFill="1" applyBorder="1"/>
    <xf numFmtId="165" fontId="1" fillId="13" borderId="1" xfId="0" applyNumberFormat="1" applyFont="1" applyFill="1" applyBorder="1"/>
    <xf numFmtId="0" fontId="1" fillId="11" borderId="1" xfId="0" applyFont="1" applyFill="1" applyBorder="1"/>
    <xf numFmtId="0" fontId="1" fillId="11" borderId="8" xfId="0" applyFont="1" applyFill="1" applyBorder="1"/>
    <xf numFmtId="0" fontId="1" fillId="11" borderId="1" xfId="0" applyFont="1" applyFill="1" applyBorder="1" applyAlignment="1">
      <alignment horizontal="center"/>
    </xf>
    <xf numFmtId="164" fontId="1" fillId="12" borderId="9" xfId="0" applyNumberFormat="1" applyFont="1" applyFill="1" applyBorder="1"/>
    <xf numFmtId="165" fontId="1" fillId="16" borderId="1" xfId="0" applyNumberFormat="1" applyFont="1" applyFill="1" applyBorder="1"/>
    <xf numFmtId="0" fontId="1" fillId="14" borderId="1" xfId="0" applyFont="1" applyFill="1" applyBorder="1"/>
    <xf numFmtId="0" fontId="1" fillId="14" borderId="8" xfId="0" applyFont="1" applyFill="1" applyBorder="1"/>
    <xf numFmtId="0" fontId="1" fillId="14" borderId="1" xfId="0" applyFont="1" applyFill="1" applyBorder="1" applyAlignment="1">
      <alignment horizontal="center"/>
    </xf>
    <xf numFmtId="164" fontId="1" fillId="15" borderId="9" xfId="0" applyNumberFormat="1" applyFont="1" applyFill="1" applyBorder="1"/>
    <xf numFmtId="165" fontId="1" fillId="19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164" fontId="1" fillId="18" borderId="9" xfId="0" applyNumberFormat="1" applyFont="1" applyFill="1" applyBorder="1"/>
    <xf numFmtId="165" fontId="1" fillId="19" borderId="9" xfId="0" applyNumberFormat="1" applyFont="1" applyFill="1" applyBorder="1"/>
    <xf numFmtId="0" fontId="1" fillId="20" borderId="1" xfId="0" applyFont="1" applyFill="1" applyBorder="1"/>
    <xf numFmtId="0" fontId="1" fillId="20" borderId="1" xfId="0" applyFont="1" applyFill="1" applyBorder="1" applyAlignment="1">
      <alignment horizontal="center"/>
    </xf>
    <xf numFmtId="0" fontId="1" fillId="21" borderId="1" xfId="0" applyFont="1" applyFill="1" applyBorder="1"/>
    <xf numFmtId="0" fontId="1" fillId="22" borderId="1" xfId="0" applyFont="1" applyFill="1" applyBorder="1"/>
    <xf numFmtId="0" fontId="1" fillId="21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165" fontId="1" fillId="22" borderId="1" xfId="0" applyNumberFormat="1" applyFont="1" applyFill="1" applyBorder="1"/>
    <xf numFmtId="164" fontId="1" fillId="21" borderId="1" xfId="0" applyNumberFormat="1" applyFont="1" applyFill="1" applyBorder="1"/>
    <xf numFmtId="164" fontId="1" fillId="21" borderId="9" xfId="0" applyNumberFormat="1" applyFont="1" applyFill="1" applyBorder="1"/>
    <xf numFmtId="165" fontId="1" fillId="22" borderId="9" xfId="0" applyNumberFormat="1" applyFont="1" applyFill="1" applyBorder="1"/>
    <xf numFmtId="0" fontId="1" fillId="20" borderId="8" xfId="0" applyFont="1" applyFill="1" applyBorder="1"/>
    <xf numFmtId="165" fontId="1" fillId="16" borderId="9" xfId="0" applyNumberFormat="1" applyFont="1" applyFill="1" applyBorder="1"/>
    <xf numFmtId="0" fontId="1" fillId="23" borderId="1" xfId="0" applyFont="1" applyFill="1" applyBorder="1"/>
    <xf numFmtId="164" fontId="1" fillId="24" borderId="1" xfId="0" applyNumberFormat="1" applyFont="1" applyFill="1" applyBorder="1"/>
    <xf numFmtId="165" fontId="1" fillId="25" borderId="1" xfId="0" applyNumberFormat="1" applyFont="1" applyFill="1" applyBorder="1"/>
    <xf numFmtId="0" fontId="1" fillId="26" borderId="1" xfId="0" applyFont="1" applyFill="1" applyBorder="1"/>
    <xf numFmtId="0" fontId="1" fillId="26" borderId="8" xfId="0" applyFont="1" applyFill="1" applyBorder="1"/>
    <xf numFmtId="0" fontId="1" fillId="26" borderId="1" xfId="0" applyFont="1" applyFill="1" applyBorder="1" applyAlignment="1">
      <alignment horizontal="center"/>
    </xf>
    <xf numFmtId="164" fontId="1" fillId="27" borderId="9" xfId="0" applyNumberFormat="1" applyFont="1" applyFill="1" applyBorder="1"/>
    <xf numFmtId="165" fontId="1" fillId="28" borderId="9" xfId="0" applyNumberFormat="1" applyFont="1" applyFill="1" applyBorder="1"/>
    <xf numFmtId="0" fontId="1" fillId="29" borderId="1" xfId="0" applyFont="1" applyFill="1" applyBorder="1"/>
    <xf numFmtId="0" fontId="1" fillId="29" borderId="8" xfId="0" applyFont="1" applyFill="1" applyBorder="1"/>
    <xf numFmtId="0" fontId="1" fillId="29" borderId="1" xfId="0" applyFont="1" applyFill="1" applyBorder="1" applyAlignment="1">
      <alignment horizontal="center"/>
    </xf>
    <xf numFmtId="164" fontId="1" fillId="30" borderId="9" xfId="0" applyNumberFormat="1" applyFont="1" applyFill="1" applyBorder="1"/>
    <xf numFmtId="165" fontId="1" fillId="31" borderId="1" xfId="0" applyNumberFormat="1" applyFont="1" applyFill="1" applyBorder="1"/>
    <xf numFmtId="165" fontId="1" fillId="31" borderId="9" xfId="0" applyNumberFormat="1" applyFont="1" applyFill="1" applyBorder="1"/>
    <xf numFmtId="164" fontId="1" fillId="0" borderId="9" xfId="0" applyNumberFormat="1" applyFont="1" applyBorder="1"/>
    <xf numFmtId="164" fontId="1" fillId="30" borderId="1" xfId="0" applyNumberFormat="1" applyFont="1" applyFill="1" applyBorder="1"/>
    <xf numFmtId="164" fontId="1" fillId="15" borderId="1" xfId="0" applyNumberFormat="1" applyFont="1" applyFill="1" applyBorder="1"/>
    <xf numFmtId="0" fontId="1" fillId="32" borderId="1" xfId="0" applyFont="1" applyFill="1" applyBorder="1"/>
    <xf numFmtId="164" fontId="1" fillId="33" borderId="1" xfId="0" applyNumberFormat="1" applyFont="1" applyFill="1" applyBorder="1"/>
    <xf numFmtId="0" fontId="1" fillId="34" borderId="1" xfId="0" applyFont="1" applyFill="1" applyBorder="1"/>
    <xf numFmtId="164" fontId="1" fillId="35" borderId="1" xfId="0" applyNumberFormat="1" applyFont="1" applyFill="1" applyBorder="1"/>
    <xf numFmtId="165" fontId="1" fillId="36" borderId="1" xfId="0" applyNumberFormat="1" applyFont="1" applyFill="1" applyBorder="1"/>
    <xf numFmtId="0" fontId="1" fillId="37" borderId="1" xfId="0" applyFont="1" applyFill="1" applyBorder="1"/>
    <xf numFmtId="0" fontId="1" fillId="37" borderId="8" xfId="0" applyFont="1" applyFill="1" applyBorder="1"/>
    <xf numFmtId="0" fontId="1" fillId="37" borderId="1" xfId="0" applyFont="1" applyFill="1" applyBorder="1" applyAlignment="1">
      <alignment horizontal="center"/>
    </xf>
    <xf numFmtId="164" fontId="1" fillId="37" borderId="9" xfId="0" applyNumberFormat="1" applyFont="1" applyFill="1" applyBorder="1"/>
    <xf numFmtId="0" fontId="1" fillId="38" borderId="1" xfId="0" applyFont="1" applyFill="1" applyBorder="1"/>
    <xf numFmtId="164" fontId="1" fillId="39" borderId="1" xfId="0" applyNumberFormat="1" applyFont="1" applyFill="1" applyBorder="1"/>
    <xf numFmtId="165" fontId="1" fillId="40" borderId="1" xfId="0" applyNumberFormat="1" applyFont="1" applyFill="1" applyBorder="1"/>
    <xf numFmtId="0" fontId="1" fillId="41" borderId="1" xfId="0" applyFont="1" applyFill="1" applyBorder="1"/>
    <xf numFmtId="164" fontId="1" fillId="42" borderId="1" xfId="0" applyNumberFormat="1" applyFont="1" applyFill="1" applyBorder="1"/>
    <xf numFmtId="165" fontId="1" fillId="43" borderId="1" xfId="0" applyNumberFormat="1" applyFont="1" applyFill="1" applyBorder="1"/>
    <xf numFmtId="0" fontId="1" fillId="44" borderId="10" xfId="0" applyFont="1" applyFill="1" applyBorder="1"/>
    <xf numFmtId="0" fontId="1" fillId="44" borderId="10" xfId="0" applyFont="1" applyFill="1" applyBorder="1" applyAlignment="1">
      <alignment horizontal="center"/>
    </xf>
    <xf numFmtId="166" fontId="1" fillId="44" borderId="10" xfId="0" applyNumberFormat="1" applyFont="1" applyFill="1" applyBorder="1"/>
    <xf numFmtId="0" fontId="3" fillId="44" borderId="10" xfId="0" applyFont="1" applyFill="1" applyBorder="1"/>
    <xf numFmtId="166" fontId="3" fillId="44" borderId="10" xfId="0" applyNumberFormat="1" applyFont="1" applyFill="1" applyBorder="1"/>
    <xf numFmtId="0" fontId="1" fillId="45" borderId="13" xfId="0" applyFont="1" applyFill="1" applyBorder="1"/>
    <xf numFmtId="0" fontId="1" fillId="45" borderId="10" xfId="0" applyFont="1" applyFill="1" applyBorder="1" applyAlignment="1">
      <alignment horizontal="center"/>
    </xf>
    <xf numFmtId="164" fontId="1" fillId="45" borderId="10" xfId="0" applyNumberFormat="1" applyFont="1" applyFill="1" applyBorder="1"/>
    <xf numFmtId="0" fontId="1" fillId="45" borderId="10" xfId="0" applyFont="1" applyFill="1" applyBorder="1"/>
    <xf numFmtId="166" fontId="1" fillId="45" borderId="10" xfId="0" applyNumberFormat="1" applyFont="1" applyFill="1" applyBorder="1"/>
    <xf numFmtId="0" fontId="3" fillId="45" borderId="10" xfId="0" applyFont="1" applyFill="1" applyBorder="1"/>
    <xf numFmtId="0" fontId="1" fillId="46" borderId="10" xfId="0" applyFont="1" applyFill="1" applyBorder="1" applyAlignment="1">
      <alignment horizontal="center"/>
    </xf>
    <xf numFmtId="0" fontId="1" fillId="46" borderId="10" xfId="0" applyFont="1" applyFill="1" applyBorder="1"/>
    <xf numFmtId="166" fontId="1" fillId="46" borderId="10" xfId="0" applyNumberFormat="1" applyFont="1" applyFill="1" applyBorder="1"/>
    <xf numFmtId="166" fontId="1" fillId="46" borderId="13" xfId="0" applyNumberFormat="1" applyFont="1" applyFill="1" applyBorder="1"/>
    <xf numFmtId="166" fontId="3" fillId="45" borderId="10" xfId="0" applyNumberFormat="1" applyFont="1" applyFill="1" applyBorder="1"/>
    <xf numFmtId="166" fontId="0" fillId="0" borderId="0" xfId="0" applyNumberFormat="1"/>
    <xf numFmtId="166" fontId="9" fillId="0" borderId="0" xfId="0" applyNumberFormat="1" applyFont="1"/>
    <xf numFmtId="0" fontId="1" fillId="47" borderId="1" xfId="0" applyFont="1" applyFill="1" applyBorder="1"/>
    <xf numFmtId="164" fontId="1" fillId="48" borderId="1" xfId="0" applyNumberFormat="1" applyFont="1" applyFill="1" applyBorder="1"/>
    <xf numFmtId="165" fontId="1" fillId="49" borderId="1" xfId="0" applyNumberFormat="1" applyFont="1" applyFill="1" applyBorder="1"/>
    <xf numFmtId="0" fontId="1" fillId="50" borderId="1" xfId="0" applyFont="1" applyFill="1" applyBorder="1"/>
    <xf numFmtId="164" fontId="1" fillId="51" borderId="1" xfId="0" applyNumberFormat="1" applyFont="1" applyFill="1" applyBorder="1"/>
    <xf numFmtId="165" fontId="1" fillId="52" borderId="1" xfId="0" applyNumberFormat="1" applyFont="1" applyFill="1" applyBorder="1"/>
    <xf numFmtId="164" fontId="1" fillId="9" borderId="1" xfId="0" applyNumberFormat="1" applyFont="1" applyFill="1" applyBorder="1"/>
    <xf numFmtId="165" fontId="1" fillId="10" borderId="1" xfId="0" applyNumberFormat="1" applyFont="1" applyFill="1" applyBorder="1"/>
    <xf numFmtId="165" fontId="1" fillId="13" borderId="9" xfId="0" applyNumberFormat="1" applyFont="1" applyFill="1" applyBorder="1"/>
    <xf numFmtId="0" fontId="1" fillId="53" borderId="1" xfId="0" applyFont="1" applyFill="1" applyBorder="1"/>
    <xf numFmtId="0" fontId="1" fillId="53" borderId="8" xfId="0" applyFont="1" applyFill="1" applyBorder="1"/>
    <xf numFmtId="0" fontId="1" fillId="53" borderId="1" xfId="0" applyFont="1" applyFill="1" applyBorder="1" applyAlignment="1">
      <alignment horizontal="center"/>
    </xf>
    <xf numFmtId="164" fontId="1" fillId="54" borderId="1" xfId="0" applyNumberFormat="1" applyFont="1" applyFill="1" applyBorder="1"/>
    <xf numFmtId="165" fontId="1" fillId="55" borderId="1" xfId="0" applyNumberFormat="1" applyFont="1" applyFill="1" applyBorder="1"/>
    <xf numFmtId="0" fontId="1" fillId="56" borderId="1" xfId="0" applyFont="1" applyFill="1" applyBorder="1"/>
    <xf numFmtId="0" fontId="1" fillId="56" borderId="8" xfId="0" applyFont="1" applyFill="1" applyBorder="1"/>
    <xf numFmtId="0" fontId="1" fillId="56" borderId="1" xfId="0" applyFont="1" applyFill="1" applyBorder="1" applyAlignment="1">
      <alignment horizontal="center"/>
    </xf>
    <xf numFmtId="164" fontId="1" fillId="56" borderId="9" xfId="0" applyNumberFormat="1" applyFont="1" applyFill="1" applyBorder="1"/>
    <xf numFmtId="8" fontId="0" fillId="0" borderId="0" xfId="0" applyNumberFormat="1"/>
    <xf numFmtId="167" fontId="10" fillId="57" borderId="10" xfId="0" applyNumberFormat="1" applyFont="1" applyFill="1" applyBorder="1"/>
    <xf numFmtId="0" fontId="10" fillId="0" borderId="0" xfId="0" applyFont="1"/>
    <xf numFmtId="0" fontId="12" fillId="57" borderId="10" xfId="0" applyFont="1" applyFill="1" applyBorder="1" applyAlignment="1">
      <alignment horizontal="center"/>
    </xf>
    <xf numFmtId="0" fontId="10" fillId="57" borderId="10" xfId="0" applyFont="1" applyFill="1" applyBorder="1" applyAlignment="1">
      <alignment horizontal="center"/>
    </xf>
    <xf numFmtId="0" fontId="11" fillId="57" borderId="10" xfId="0" applyFont="1" applyFill="1" applyBorder="1" applyAlignment="1">
      <alignment horizontal="center"/>
    </xf>
    <xf numFmtId="0" fontId="13" fillId="57" borderId="10" xfId="0" applyFont="1" applyFill="1" applyBorder="1" applyAlignment="1">
      <alignment horizontal="center"/>
    </xf>
    <xf numFmtId="0" fontId="14" fillId="57" borderId="10" xfId="0" applyFont="1" applyFill="1" applyBorder="1" applyAlignment="1">
      <alignment horizontal="center"/>
    </xf>
    <xf numFmtId="167" fontId="10" fillId="57" borderId="10" xfId="0" applyNumberFormat="1" applyFont="1" applyFill="1" applyBorder="1" applyAlignment="1">
      <alignment horizontal="center"/>
    </xf>
    <xf numFmtId="0" fontId="15" fillId="57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7" fontId="10" fillId="0" borderId="10" xfId="0" applyNumberFormat="1" applyFont="1" applyBorder="1"/>
    <xf numFmtId="167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6" fillId="57" borderId="10" xfId="0" applyFont="1" applyFill="1" applyBorder="1" applyAlignment="1">
      <alignment horizontal="center"/>
    </xf>
    <xf numFmtId="0" fontId="13" fillId="58" borderId="10" xfId="0" applyFont="1" applyFill="1" applyBorder="1" applyAlignment="1">
      <alignment horizontal="center"/>
    </xf>
    <xf numFmtId="0" fontId="12" fillId="58" borderId="10" xfId="0" applyFont="1" applyFill="1" applyBorder="1" applyAlignment="1">
      <alignment horizontal="center"/>
    </xf>
    <xf numFmtId="0" fontId="10" fillId="58" borderId="10" xfId="0" applyFont="1" applyFill="1" applyBorder="1" applyAlignment="1">
      <alignment horizontal="center"/>
    </xf>
    <xf numFmtId="167" fontId="10" fillId="58" borderId="10" xfId="0" applyNumberFormat="1" applyFont="1" applyFill="1" applyBorder="1"/>
    <xf numFmtId="167" fontId="10" fillId="58" borderId="10" xfId="0" applyNumberFormat="1" applyFont="1" applyFill="1" applyBorder="1" applyAlignment="1">
      <alignment horizontal="center"/>
    </xf>
    <xf numFmtId="0" fontId="11" fillId="58" borderId="10" xfId="0" applyFont="1" applyFill="1" applyBorder="1" applyAlignment="1">
      <alignment horizontal="center"/>
    </xf>
    <xf numFmtId="0" fontId="13" fillId="59" borderId="10" xfId="0" applyFont="1" applyFill="1" applyBorder="1" applyAlignment="1">
      <alignment horizontal="center"/>
    </xf>
    <xf numFmtId="0" fontId="12" fillId="59" borderId="10" xfId="0" applyFont="1" applyFill="1" applyBorder="1" applyAlignment="1">
      <alignment horizontal="center"/>
    </xf>
    <xf numFmtId="0" fontId="10" fillId="59" borderId="10" xfId="0" applyFont="1" applyFill="1" applyBorder="1" applyAlignment="1">
      <alignment horizontal="center"/>
    </xf>
    <xf numFmtId="167" fontId="10" fillId="59" borderId="10" xfId="0" applyNumberFormat="1" applyFont="1" applyFill="1" applyBorder="1"/>
    <xf numFmtId="167" fontId="10" fillId="59" borderId="10" xfId="0" applyNumberFormat="1" applyFont="1" applyFill="1" applyBorder="1" applyAlignment="1">
      <alignment horizontal="center"/>
    </xf>
    <xf numFmtId="0" fontId="11" fillId="59" borderId="10" xfId="0" applyFont="1" applyFill="1" applyBorder="1" applyAlignment="1">
      <alignment horizontal="center"/>
    </xf>
    <xf numFmtId="2" fontId="10" fillId="57" borderId="10" xfId="0" applyNumberFormat="1" applyFont="1" applyFill="1" applyBorder="1" applyAlignment="1">
      <alignment horizontal="center"/>
    </xf>
    <xf numFmtId="2" fontId="12" fillId="59" borderId="10" xfId="0" applyNumberFormat="1" applyFont="1" applyFill="1" applyBorder="1" applyAlignment="1">
      <alignment horizontal="center"/>
    </xf>
    <xf numFmtId="2" fontId="10" fillId="59" borderId="10" xfId="0" applyNumberFormat="1" applyFont="1" applyFill="1" applyBorder="1" applyAlignment="1">
      <alignment horizontal="center"/>
    </xf>
    <xf numFmtId="2" fontId="12" fillId="57" borderId="10" xfId="0" applyNumberFormat="1" applyFont="1" applyFill="1" applyBorder="1" applyAlignment="1">
      <alignment horizontal="center"/>
    </xf>
    <xf numFmtId="2" fontId="12" fillId="58" borderId="10" xfId="0" applyNumberFormat="1" applyFont="1" applyFill="1" applyBorder="1" applyAlignment="1">
      <alignment horizontal="center"/>
    </xf>
    <xf numFmtId="2" fontId="10" fillId="58" borderId="10" xfId="0" applyNumberFormat="1" applyFont="1" applyFill="1" applyBorder="1" applyAlignment="1">
      <alignment horizontal="center"/>
    </xf>
    <xf numFmtId="0" fontId="17" fillId="57" borderId="10" xfId="0" applyFont="1" applyFill="1" applyBorder="1" applyAlignment="1">
      <alignment horizontal="center"/>
    </xf>
    <xf numFmtId="168" fontId="18" fillId="60" borderId="10" xfId="0" applyNumberFormat="1" applyFont="1" applyFill="1" applyBorder="1" applyAlignment="1">
      <alignment horizontal="center"/>
    </xf>
    <xf numFmtId="168" fontId="18" fillId="61" borderId="10" xfId="0" applyNumberFormat="1" applyFont="1" applyFill="1" applyBorder="1" applyAlignment="1">
      <alignment horizontal="center"/>
    </xf>
    <xf numFmtId="168" fontId="16" fillId="62" borderId="10" xfId="0" applyNumberFormat="1" applyFont="1" applyFill="1" applyBorder="1" applyAlignment="1">
      <alignment horizontal="center"/>
    </xf>
    <xf numFmtId="44" fontId="16" fillId="62" borderId="10" xfId="0" applyNumberFormat="1" applyFont="1" applyFill="1" applyBorder="1" applyAlignment="1">
      <alignment horizontal="center"/>
    </xf>
    <xf numFmtId="44" fontId="18" fillId="61" borderId="10" xfId="0" applyNumberFormat="1" applyFont="1" applyFill="1" applyBorder="1" applyAlignment="1">
      <alignment horizontal="center"/>
    </xf>
    <xf numFmtId="44" fontId="18" fillId="60" borderId="10" xfId="0" applyNumberFormat="1" applyFont="1" applyFill="1" applyBorder="1" applyAlignment="1">
      <alignment horizontal="center"/>
    </xf>
    <xf numFmtId="0" fontId="17" fillId="59" borderId="10" xfId="0" applyFont="1" applyFill="1" applyBorder="1" applyAlignment="1">
      <alignment horizontal="center"/>
    </xf>
    <xf numFmtId="0" fontId="19" fillId="64" borderId="10" xfId="0" applyFont="1" applyFill="1" applyBorder="1" applyAlignment="1">
      <alignment horizontal="center"/>
    </xf>
    <xf numFmtId="167" fontId="19" fillId="64" borderId="10" xfId="0" applyNumberFormat="1" applyFont="1" applyFill="1" applyBorder="1"/>
    <xf numFmtId="0" fontId="10" fillId="63" borderId="10" xfId="0" applyFont="1" applyFill="1" applyBorder="1" applyAlignment="1">
      <alignment horizontal="center"/>
    </xf>
    <xf numFmtId="167" fontId="10" fillId="63" borderId="10" xfId="0" applyNumberFormat="1" applyFont="1" applyFill="1" applyBorder="1"/>
    <xf numFmtId="2" fontId="10" fillId="0" borderId="10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0" borderId="0" xfId="0" applyFont="1"/>
    <xf numFmtId="0" fontId="9" fillId="0" borderId="0" xfId="0" applyFont="1"/>
    <xf numFmtId="0" fontId="20" fillId="0" borderId="0" xfId="1"/>
    <xf numFmtId="167" fontId="16" fillId="0" borderId="0" xfId="0" applyNumberFormat="1" applyFont="1"/>
    <xf numFmtId="164" fontId="4" fillId="5" borderId="3" xfId="0" applyNumberFormat="1" applyFont="1" applyFill="1" applyBorder="1"/>
    <xf numFmtId="0" fontId="1" fillId="65" borderId="1" xfId="0" applyFont="1" applyFill="1" applyBorder="1"/>
    <xf numFmtId="0" fontId="1" fillId="65" borderId="8" xfId="0" applyFont="1" applyFill="1" applyBorder="1"/>
    <xf numFmtId="0" fontId="1" fillId="65" borderId="1" xfId="0" applyFont="1" applyFill="1" applyBorder="1" applyAlignment="1">
      <alignment horizontal="center"/>
    </xf>
    <xf numFmtId="164" fontId="1" fillId="65" borderId="9" xfId="0" applyNumberFormat="1" applyFont="1" applyFill="1" applyBorder="1"/>
    <xf numFmtId="164" fontId="1" fillId="0" borderId="14" xfId="0" applyNumberFormat="1" applyFont="1" applyBorder="1"/>
    <xf numFmtId="164" fontId="1" fillId="18" borderId="1" xfId="0" applyNumberFormat="1" applyFont="1" applyFill="1" applyBorder="1"/>
    <xf numFmtId="0" fontId="1" fillId="66" borderId="1" xfId="0" applyFont="1" applyFill="1" applyBorder="1"/>
    <xf numFmtId="0" fontId="1" fillId="66" borderId="8" xfId="0" applyFont="1" applyFill="1" applyBorder="1"/>
    <xf numFmtId="0" fontId="1" fillId="66" borderId="1" xfId="0" applyFont="1" applyFill="1" applyBorder="1" applyAlignment="1">
      <alignment horizontal="center"/>
    </xf>
    <xf numFmtId="164" fontId="1" fillId="67" borderId="9" xfId="0" applyNumberFormat="1" applyFont="1" applyFill="1" applyBorder="1"/>
    <xf numFmtId="165" fontId="1" fillId="68" borderId="1" xfId="0" applyNumberFormat="1" applyFont="1" applyFill="1" applyBorder="1"/>
    <xf numFmtId="165" fontId="1" fillId="68" borderId="9" xfId="0" applyNumberFormat="1" applyFont="1" applyFill="1" applyBorder="1"/>
    <xf numFmtId="164" fontId="4" fillId="3" borderId="3" xfId="0" applyNumberFormat="1" applyFont="1" applyFill="1" applyBorder="1"/>
    <xf numFmtId="0" fontId="7" fillId="0" borderId="4" xfId="0" applyFont="1" applyBorder="1"/>
    <xf numFmtId="0" fontId="7" fillId="0" borderId="5" xfId="0" applyFont="1" applyBorder="1"/>
    <xf numFmtId="164" fontId="4" fillId="5" borderId="3" xfId="0" applyNumberFormat="1" applyFont="1" applyFill="1" applyBorder="1"/>
    <xf numFmtId="164" fontId="4" fillId="3" borderId="4" xfId="0" applyNumberFormat="1" applyFont="1" applyFill="1" applyBorder="1"/>
    <xf numFmtId="164" fontId="4" fillId="3" borderId="3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3" borderId="5" xfId="0" applyNumberFormat="1" applyFont="1" applyFill="1" applyBorder="1"/>
    <xf numFmtId="0" fontId="1" fillId="44" borderId="11" xfId="0" applyFont="1" applyFill="1" applyBorder="1" applyAlignment="1">
      <alignment horizontal="center"/>
    </xf>
    <xf numFmtId="0" fontId="1" fillId="44" borderId="12" xfId="0" applyFont="1" applyFill="1" applyBorder="1" applyAlignment="1">
      <alignment horizontal="center"/>
    </xf>
    <xf numFmtId="0" fontId="1" fillId="45" borderId="11" xfId="0" applyFont="1" applyFill="1" applyBorder="1" applyAlignment="1">
      <alignment horizontal="center"/>
    </xf>
    <xf numFmtId="0" fontId="1" fillId="45" borderId="12" xfId="0" applyFont="1" applyFill="1" applyBorder="1" applyAlignment="1">
      <alignment horizontal="center"/>
    </xf>
    <xf numFmtId="0" fontId="1" fillId="44" borderId="13" xfId="0" applyFont="1" applyFill="1" applyBorder="1" applyAlignment="1">
      <alignment horizontal="center"/>
    </xf>
    <xf numFmtId="164" fontId="1" fillId="12" borderId="1" xfId="0" applyNumberFormat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abyteshop.com.br/produto/24180/placa-de-video-asus-geforce-rtx-3060-ti-dual-oc-edition-8gb-gddr6x-dlss-ray-tracing-dual-rtx3060ti-o8gd6x?gclid=Cj0KCQjwxMmhBhDJARIsANFGOSswK9nka75m-3R21rlzv7LpjfsdVXJJkT5l2FTT1BySX7r4hHSL7wMaAti9EALw_wcB" TargetMode="External"/><Relationship Id="rId3" Type="http://schemas.openxmlformats.org/officeDocument/2006/relationships/hyperlink" Target="https://www.terabyteshop.com.br/produto/22658/memoria-ddr5-kingston-fury-beast-rgb-32gb-2x16gb-5600mhz-black-kf556c36bbeak2-32?gclid=Cj0KCQjwxMmhBhDJARIsANFGOSs4yIZZ_FutrVz0zn7uZr2RUCagFu3WNRsVo6xxtr9pxMpfpu_wO2caAsSjEALw_wcB" TargetMode="External"/><Relationship Id="rId7" Type="http://schemas.openxmlformats.org/officeDocument/2006/relationships/hyperlink" Target="https://www.kabum.com.br/produto/248205/water-cooler-gamer-rise-mode-argb-intel-e-amd-240mm-preto-rm-wcb-04-argb?gclid=Cj0KCQjwxMmhBhDJARIsANFGOSu2aIPF5hnvf2G5EeE7V_meaktLfce2MXky48Y8FYxQ5AvG838Hw_QaAh9vEALw_wcB" TargetMode="External"/><Relationship Id="rId2" Type="http://schemas.openxmlformats.org/officeDocument/2006/relationships/hyperlink" Target="https://www.kabum.com.br/produto/272331/ssd-1-tb-kingston-kc3000-m-2-2280-pcie-nvme-leitura-7000mb-s-e-gravacao-6000mb-s-skc3000s-1024g" TargetMode="External"/><Relationship Id="rId1" Type="http://schemas.openxmlformats.org/officeDocument/2006/relationships/hyperlink" Target="https://www.kabum.com.br/produto/103282/fonte-xpg-core-reactor-850w-80-plus-gold-modular" TargetMode="External"/><Relationship Id="rId6" Type="http://schemas.openxmlformats.org/officeDocument/2006/relationships/hyperlink" Target="https://www.terabyteshop.com.br/produto/22635/processador-intel-core-i5-13600kf-35ghz-51ghz-turbo-13-geracao-14-core-20-threads-lga-1700-bx8071513600kf?gclid=Cj0KCQjwxMmhBhDJARIsANFGOStTc7KBNTx9qj6dmm_pIL6Lo2Cu6uBgmmz9RQjNhx1idsyktsA30DIaAja4EALw_wcB" TargetMode="External"/><Relationship Id="rId5" Type="http://schemas.openxmlformats.org/officeDocument/2006/relationships/hyperlink" Target="https://www.terabyteshop.com.br/produto/22636/processador-intel-core-i5-13600k-35ghz-51ghz-turbo-13-geracao-14-core-20-threads-lga-1700-bx8071513600k?gclid=Cj0KCQjwxMmhBhDJARIsANFGOStDXFvS_c8XWwHfmbdHQAnTQNs6buYQVcdnsXXrkwBqurqVBKWA61EaAv6BEALw_wcB" TargetMode="External"/><Relationship Id="rId10" Type="http://schemas.openxmlformats.org/officeDocument/2006/relationships/image" Target="../media/image1.png"/><Relationship Id="rId4" Type="http://schemas.openxmlformats.org/officeDocument/2006/relationships/hyperlink" Target="https://www.kabum.com.br/produto/276255/placa-mae-asus-rog-strix-b660-f-gaming-wi-fi-intel-lga-1700-b660-atx-ddr5" TargetMode="External"/><Relationship Id="rId9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2"/>
  <sheetViews>
    <sheetView zoomScale="120" zoomScaleNormal="120" workbookViewId="0">
      <selection activeCell="C20" sqref="C20"/>
    </sheetView>
  </sheetViews>
  <sheetFormatPr defaultColWidth="12.5703125" defaultRowHeight="15.75" customHeight="1" x14ac:dyDescent="0.2"/>
  <cols>
    <col min="1" max="1" width="21.7109375" customWidth="1"/>
    <col min="2" max="2" width="16.5703125" customWidth="1"/>
    <col min="3" max="3" width="7" customWidth="1"/>
    <col min="4" max="4" width="10.7109375" customWidth="1"/>
    <col min="5" max="5" width="22.42578125" customWidth="1"/>
    <col min="6" max="6" width="14" customWidth="1"/>
    <col min="7" max="7" width="8.140625" customWidth="1"/>
    <col min="8" max="8" width="13.42578125" customWidth="1"/>
    <col min="9" max="9" width="17" customWidth="1"/>
    <col min="10" max="10" width="14.140625" customWidth="1"/>
    <col min="11" max="11" width="8.42578125" customWidth="1"/>
    <col min="12" max="12" width="5.5703125" customWidth="1"/>
  </cols>
  <sheetData>
    <row r="1" spans="1:11" ht="15.75" customHeight="1" x14ac:dyDescent="0.25">
      <c r="A1" s="1" t="s">
        <v>0</v>
      </c>
      <c r="B1" s="2" t="s">
        <v>1</v>
      </c>
      <c r="C1" s="3" t="s">
        <v>2</v>
      </c>
      <c r="D1" s="4"/>
      <c r="E1" s="1" t="s">
        <v>3</v>
      </c>
      <c r="F1" s="2" t="s">
        <v>1</v>
      </c>
      <c r="G1" s="3" t="s">
        <v>2</v>
      </c>
      <c r="H1" s="5"/>
      <c r="I1" s="1" t="s">
        <v>4</v>
      </c>
      <c r="J1" s="6" t="s">
        <v>1</v>
      </c>
      <c r="K1" s="3" t="s">
        <v>2</v>
      </c>
    </row>
    <row r="2" spans="1:11" ht="15.75" customHeight="1" x14ac:dyDescent="0.25">
      <c r="A2" s="7" t="s">
        <v>5</v>
      </c>
      <c r="B2" s="8">
        <v>137</v>
      </c>
      <c r="C2" s="9">
        <v>44674</v>
      </c>
      <c r="D2" s="4"/>
      <c r="E2" s="7" t="s">
        <v>6</v>
      </c>
      <c r="F2" s="8">
        <v>56.22</v>
      </c>
      <c r="G2" s="9">
        <v>44660</v>
      </c>
      <c r="H2" s="5"/>
      <c r="I2" s="7" t="s">
        <v>7</v>
      </c>
      <c r="J2" s="10">
        <v>102.92</v>
      </c>
      <c r="K2" s="9">
        <v>44663</v>
      </c>
    </row>
    <row r="3" spans="1:11" ht="15.75" customHeight="1" x14ac:dyDescent="0.25">
      <c r="A3" s="7" t="s">
        <v>8</v>
      </c>
      <c r="B3" s="8">
        <v>1747.18</v>
      </c>
      <c r="C3" s="9">
        <v>44687</v>
      </c>
      <c r="D3" s="4"/>
      <c r="E3" s="7" t="s">
        <v>9</v>
      </c>
      <c r="F3" s="8">
        <v>34.99</v>
      </c>
      <c r="G3" s="9">
        <v>44660</v>
      </c>
      <c r="H3" s="5"/>
      <c r="I3" s="7" t="s">
        <v>10</v>
      </c>
      <c r="J3" s="10">
        <v>3</v>
      </c>
      <c r="K3" s="9">
        <v>44663</v>
      </c>
    </row>
    <row r="4" spans="1:11" ht="15.75" customHeight="1" x14ac:dyDescent="0.25">
      <c r="A4" s="7" t="s">
        <v>11</v>
      </c>
      <c r="B4" s="8">
        <v>-347.4</v>
      </c>
      <c r="C4" s="9">
        <v>44691</v>
      </c>
      <c r="D4" s="4"/>
      <c r="E4" s="7" t="s">
        <v>12</v>
      </c>
      <c r="F4" s="8">
        <v>30.32</v>
      </c>
      <c r="G4" s="9">
        <v>44660</v>
      </c>
      <c r="H4" s="5"/>
      <c r="I4" s="7" t="s">
        <v>13</v>
      </c>
      <c r="J4" s="10">
        <v>14</v>
      </c>
      <c r="K4" s="9">
        <v>44663</v>
      </c>
    </row>
    <row r="5" spans="1:11" ht="15.75" customHeight="1" x14ac:dyDescent="0.25">
      <c r="A5" s="7" t="s">
        <v>14</v>
      </c>
      <c r="B5" s="8">
        <v>-1599.78</v>
      </c>
      <c r="C5" s="9">
        <v>44690</v>
      </c>
      <c r="D5" s="4"/>
      <c r="E5" s="7" t="s">
        <v>15</v>
      </c>
      <c r="F5" s="8">
        <v>30.69</v>
      </c>
      <c r="G5" s="9">
        <v>44660</v>
      </c>
      <c r="H5" s="5"/>
      <c r="I5" s="7" t="s">
        <v>13</v>
      </c>
      <c r="J5" s="10">
        <v>3</v>
      </c>
      <c r="K5" s="9">
        <v>44665</v>
      </c>
    </row>
    <row r="6" spans="1:11" ht="15.75" customHeight="1" x14ac:dyDescent="0.25">
      <c r="A6" s="7" t="s">
        <v>16</v>
      </c>
      <c r="B6" s="8">
        <v>-100</v>
      </c>
      <c r="C6" s="9">
        <v>44690</v>
      </c>
      <c r="D6" s="4"/>
      <c r="E6" s="7" t="s">
        <v>17</v>
      </c>
      <c r="F6" s="8">
        <v>51.95</v>
      </c>
      <c r="G6" s="9">
        <v>44660</v>
      </c>
      <c r="H6" s="5"/>
      <c r="I6" s="7" t="s">
        <v>13</v>
      </c>
      <c r="J6" s="10">
        <v>7</v>
      </c>
      <c r="K6" s="9">
        <v>44665</v>
      </c>
    </row>
    <row r="7" spans="1:11" ht="15.75" customHeight="1" x14ac:dyDescent="0.25">
      <c r="A7" s="7" t="s">
        <v>18</v>
      </c>
      <c r="B7" s="8">
        <v>-75.849999999999994</v>
      </c>
      <c r="C7" s="9">
        <v>44690</v>
      </c>
      <c r="D7" s="4"/>
      <c r="E7" s="7" t="s">
        <v>19</v>
      </c>
      <c r="F7" s="8">
        <v>9.85</v>
      </c>
      <c r="G7" s="9">
        <v>44660</v>
      </c>
      <c r="H7" s="5"/>
      <c r="I7" s="7" t="s">
        <v>10</v>
      </c>
      <c r="J7" s="10">
        <v>7.5</v>
      </c>
      <c r="K7" s="9">
        <v>44665</v>
      </c>
    </row>
    <row r="8" spans="1:11" ht="15.75" customHeight="1" x14ac:dyDescent="0.25">
      <c r="A8" s="7" t="s">
        <v>20</v>
      </c>
      <c r="B8" s="8">
        <v>-65.989999999999995</v>
      </c>
      <c r="C8" s="9">
        <v>44690</v>
      </c>
      <c r="D8" s="4"/>
      <c r="E8" s="7" t="s">
        <v>21</v>
      </c>
      <c r="F8" s="8">
        <v>33.97</v>
      </c>
      <c r="G8" s="9">
        <v>44660</v>
      </c>
      <c r="H8" s="5"/>
      <c r="I8" s="7" t="s">
        <v>13</v>
      </c>
      <c r="J8" s="10">
        <v>7</v>
      </c>
      <c r="K8" s="9">
        <v>44672</v>
      </c>
    </row>
    <row r="9" spans="1:11" ht="15.75" customHeight="1" x14ac:dyDescent="0.25">
      <c r="A9" s="7" t="s">
        <v>22</v>
      </c>
      <c r="B9" s="8">
        <v>100</v>
      </c>
      <c r="C9" s="9">
        <v>44690</v>
      </c>
      <c r="D9" s="4"/>
      <c r="E9" s="7" t="s">
        <v>23</v>
      </c>
      <c r="F9" s="8">
        <v>8.25</v>
      </c>
      <c r="G9" s="9">
        <v>44661</v>
      </c>
      <c r="H9" s="5"/>
      <c r="I9" s="7" t="s">
        <v>10</v>
      </c>
      <c r="J9" s="10">
        <v>3</v>
      </c>
      <c r="K9" s="9">
        <v>44672</v>
      </c>
    </row>
    <row r="10" spans="1:11" ht="15.75" customHeight="1" x14ac:dyDescent="0.25">
      <c r="A10" s="7" t="s">
        <v>24</v>
      </c>
      <c r="B10" s="8">
        <v>500</v>
      </c>
      <c r="C10" s="9">
        <v>44690</v>
      </c>
      <c r="D10" s="4"/>
      <c r="E10" s="7" t="s">
        <v>25</v>
      </c>
      <c r="F10" s="8">
        <v>109.9</v>
      </c>
      <c r="G10" s="9">
        <v>44661</v>
      </c>
      <c r="H10" s="5"/>
      <c r="I10" s="7" t="s">
        <v>26</v>
      </c>
      <c r="J10" s="10">
        <v>56.8</v>
      </c>
      <c r="K10" s="9">
        <v>44674</v>
      </c>
    </row>
    <row r="11" spans="1:11" ht="15.75" customHeight="1" x14ac:dyDescent="0.25">
      <c r="A11" s="7" t="s">
        <v>27</v>
      </c>
      <c r="B11" s="8">
        <v>937</v>
      </c>
      <c r="C11" s="9">
        <v>44690</v>
      </c>
      <c r="D11" s="4"/>
      <c r="E11" s="12" t="s">
        <v>25</v>
      </c>
      <c r="F11" s="8">
        <v>8.32</v>
      </c>
      <c r="G11" s="9">
        <v>44661</v>
      </c>
      <c r="H11" s="5"/>
      <c r="I11" s="7" t="s">
        <v>10</v>
      </c>
      <c r="J11" s="10">
        <v>4</v>
      </c>
      <c r="K11" s="9">
        <v>44679</v>
      </c>
    </row>
    <row r="12" spans="1:11" ht="15.75" customHeight="1" thickBot="1" x14ac:dyDescent="0.3">
      <c r="A12" s="7" t="s">
        <v>28</v>
      </c>
      <c r="B12" s="8">
        <v>-58.5</v>
      </c>
      <c r="C12" s="9">
        <v>44709</v>
      </c>
      <c r="D12" s="4"/>
      <c r="E12" s="7" t="s">
        <v>29</v>
      </c>
      <c r="F12" s="8">
        <v>9.9</v>
      </c>
      <c r="G12" s="9">
        <v>44669</v>
      </c>
      <c r="H12" s="5"/>
      <c r="I12" s="7"/>
      <c r="J12" s="10"/>
      <c r="K12" s="11"/>
    </row>
    <row r="13" spans="1:11" ht="15.75" customHeight="1" thickBot="1" x14ac:dyDescent="0.3">
      <c r="A13" s="7" t="s">
        <v>30</v>
      </c>
      <c r="B13" s="8">
        <v>-15</v>
      </c>
      <c r="C13" s="9">
        <v>44702</v>
      </c>
      <c r="D13" s="4"/>
      <c r="E13" s="12" t="s">
        <v>31</v>
      </c>
      <c r="F13" s="10">
        <v>532.98</v>
      </c>
      <c r="G13" s="9">
        <v>44691</v>
      </c>
      <c r="H13" s="5"/>
      <c r="I13" s="7"/>
      <c r="J13" s="10"/>
      <c r="K13" s="11"/>
    </row>
    <row r="14" spans="1:11" ht="15.75" customHeight="1" thickBot="1" x14ac:dyDescent="0.3">
      <c r="A14" s="7" t="s">
        <v>32</v>
      </c>
      <c r="B14" s="8">
        <v>-13</v>
      </c>
      <c r="C14" s="9">
        <v>44706</v>
      </c>
      <c r="D14" s="4"/>
      <c r="E14" s="7" t="s">
        <v>33</v>
      </c>
      <c r="F14" s="8">
        <v>10.64</v>
      </c>
      <c r="G14" s="9">
        <v>44686</v>
      </c>
      <c r="H14" s="5"/>
      <c r="I14" s="7"/>
      <c r="J14" s="10"/>
      <c r="K14" s="11"/>
    </row>
    <row r="15" spans="1:11" ht="15.75" customHeight="1" x14ac:dyDescent="0.25">
      <c r="A15" s="7" t="s">
        <v>34</v>
      </c>
      <c r="B15" s="8">
        <v>1.95</v>
      </c>
      <c r="C15" s="9">
        <v>44706</v>
      </c>
      <c r="D15" s="4"/>
      <c r="E15" s="7" t="s">
        <v>35</v>
      </c>
      <c r="F15" s="8">
        <v>9.9</v>
      </c>
      <c r="G15" s="9">
        <v>44688</v>
      </c>
      <c r="H15" s="5"/>
      <c r="I15" s="7"/>
      <c r="J15" s="10"/>
      <c r="K15" s="11"/>
    </row>
    <row r="16" spans="1:11" ht="15.75" customHeight="1" thickBot="1" x14ac:dyDescent="0.3">
      <c r="A16" s="7" t="s">
        <v>24</v>
      </c>
      <c r="B16" s="8">
        <v>40.01</v>
      </c>
      <c r="C16" s="9">
        <v>44706</v>
      </c>
      <c r="D16" s="4"/>
      <c r="E16" s="7"/>
      <c r="F16" s="8"/>
      <c r="G16" s="9"/>
      <c r="H16" s="5"/>
      <c r="I16" s="7"/>
      <c r="J16" s="10"/>
      <c r="K16" s="11"/>
    </row>
    <row r="17" spans="1:11" ht="15.75" customHeight="1" thickBot="1" x14ac:dyDescent="0.3">
      <c r="A17" s="7" t="s">
        <v>32</v>
      </c>
      <c r="B17" s="8">
        <v>-41.98</v>
      </c>
      <c r="C17" s="9">
        <v>44706</v>
      </c>
      <c r="D17" s="4"/>
      <c r="E17" s="7"/>
      <c r="F17" s="8"/>
      <c r="G17" s="9"/>
      <c r="H17" s="5"/>
      <c r="I17" s="7"/>
      <c r="J17" s="10"/>
      <c r="K17" s="11"/>
    </row>
    <row r="18" spans="1:11" ht="15.75" customHeight="1" thickBot="1" x14ac:dyDescent="0.3">
      <c r="A18" s="7" t="s">
        <v>34</v>
      </c>
      <c r="B18" s="8">
        <v>1.46</v>
      </c>
      <c r="C18" s="9">
        <v>44706</v>
      </c>
      <c r="D18" s="4"/>
      <c r="E18" s="7"/>
      <c r="F18" s="8"/>
      <c r="G18" s="9"/>
      <c r="H18" s="5"/>
      <c r="I18" s="7"/>
      <c r="J18" s="10"/>
      <c r="K18" s="11"/>
    </row>
    <row r="19" spans="1:11" ht="15.75" customHeight="1" thickBot="1" x14ac:dyDescent="0.3">
      <c r="A19" s="22" t="s">
        <v>36</v>
      </c>
      <c r="B19" s="23">
        <v>1000</v>
      </c>
      <c r="C19" s="9">
        <v>44710</v>
      </c>
      <c r="D19" s="4"/>
      <c r="E19" s="7"/>
      <c r="F19" s="8"/>
      <c r="G19" s="9"/>
      <c r="H19" s="5"/>
      <c r="I19" s="7"/>
      <c r="J19" s="10"/>
      <c r="K19" s="11"/>
    </row>
    <row r="20" spans="1:11" ht="15.75" customHeight="1" thickBot="1" x14ac:dyDescent="0.3">
      <c r="A20" s="7"/>
      <c r="B20" s="8"/>
      <c r="C20" s="9"/>
      <c r="D20" s="4"/>
      <c r="E20" s="7"/>
      <c r="F20" s="8"/>
      <c r="G20" s="9"/>
      <c r="H20" s="5"/>
      <c r="I20" s="7"/>
      <c r="J20" s="10"/>
      <c r="K20" s="11"/>
    </row>
    <row r="21" spans="1:11" ht="15.75" customHeight="1" thickBot="1" x14ac:dyDescent="0.3">
      <c r="A21" s="7"/>
      <c r="B21" s="8"/>
      <c r="C21" s="9"/>
      <c r="D21" s="4"/>
      <c r="E21" s="7"/>
      <c r="F21" s="8"/>
      <c r="G21" s="9"/>
      <c r="H21" s="5"/>
      <c r="I21" s="7"/>
      <c r="J21" s="10"/>
      <c r="K21" s="11"/>
    </row>
    <row r="22" spans="1:11" ht="15" x14ac:dyDescent="0.2">
      <c r="A22" s="4"/>
      <c r="B22" s="13">
        <f>SUM(B2:B21)</f>
        <v>2147.1000000000004</v>
      </c>
      <c r="C22" s="4"/>
      <c r="D22" s="4"/>
      <c r="E22" s="4"/>
      <c r="F22" s="13">
        <f>SUM(F2:F21)</f>
        <v>937.87999999999988</v>
      </c>
      <c r="G22" s="14">
        <v>44690</v>
      </c>
      <c r="H22" s="4"/>
      <c r="I22" s="4"/>
      <c r="J22" s="13">
        <f>SUM(J2:J21)</f>
        <v>208.22000000000003</v>
      </c>
      <c r="K22" s="14">
        <v>44690</v>
      </c>
    </row>
    <row r="23" spans="1:11" ht="15.75" customHeight="1" x14ac:dyDescent="0.25">
      <c r="A23" s="15" t="s">
        <v>37</v>
      </c>
      <c r="B23" s="209">
        <f>SUM(B22)</f>
        <v>2147.1000000000004</v>
      </c>
      <c r="C23" s="210"/>
      <c r="D23" s="211"/>
      <c r="E23" s="209">
        <f>SUM(B22,-I26)</f>
        <v>1001.0000000000005</v>
      </c>
      <c r="F23" s="211"/>
      <c r="G23" s="16"/>
      <c r="H23" s="212">
        <f>SUM(F22,J22)</f>
        <v>1146.0999999999999</v>
      </c>
      <c r="I23" s="211"/>
      <c r="J23" s="4"/>
      <c r="K23" s="13"/>
    </row>
    <row r="24" spans="1:11" ht="15" x14ac:dyDescent="0.2">
      <c r="A24" s="17" t="s">
        <v>38</v>
      </c>
      <c r="B24" s="4"/>
      <c r="C24" s="4"/>
      <c r="D24" s="4"/>
      <c r="E24" s="4"/>
      <c r="F24" s="4"/>
      <c r="G24" s="4"/>
      <c r="H24" s="4"/>
      <c r="I24" s="4"/>
      <c r="K24" s="4"/>
    </row>
    <row r="25" spans="1:11" ht="15.75" customHeight="1" x14ac:dyDescent="0.25">
      <c r="A25" s="1" t="s">
        <v>0</v>
      </c>
      <c r="B25" s="2" t="s">
        <v>1</v>
      </c>
      <c r="C25" s="3" t="s">
        <v>2</v>
      </c>
      <c r="D25" s="4"/>
      <c r="E25" s="1" t="s">
        <v>4</v>
      </c>
      <c r="F25" s="6" t="s">
        <v>1</v>
      </c>
      <c r="G25" s="3" t="s">
        <v>2</v>
      </c>
      <c r="H25" s="4"/>
      <c r="I25" s="4"/>
      <c r="J25" s="4"/>
      <c r="K25" s="4"/>
    </row>
    <row r="26" spans="1:11" x14ac:dyDescent="0.25">
      <c r="A26" s="7" t="s">
        <v>5</v>
      </c>
      <c r="B26" s="8">
        <v>152.32</v>
      </c>
      <c r="C26" s="9">
        <v>44690</v>
      </c>
      <c r="D26" s="4"/>
      <c r="E26" s="7"/>
      <c r="F26" s="8"/>
      <c r="G26" s="9"/>
      <c r="H26" s="4"/>
      <c r="I26" s="18">
        <f>SUM(F22,J22)</f>
        <v>1146.0999999999999</v>
      </c>
      <c r="J26" s="4"/>
      <c r="K26" s="4"/>
    </row>
    <row r="27" spans="1:11" x14ac:dyDescent="0.25">
      <c r="A27" s="7"/>
      <c r="B27" s="8"/>
      <c r="C27" s="9"/>
      <c r="D27" s="4"/>
      <c r="E27" s="7"/>
      <c r="F27" s="10"/>
      <c r="G27" s="9"/>
      <c r="H27" s="4"/>
      <c r="I27" s="4"/>
      <c r="J27" s="4"/>
      <c r="K27" s="4"/>
    </row>
    <row r="28" spans="1:11" x14ac:dyDescent="0.25">
      <c r="A28" s="7"/>
      <c r="B28" s="8"/>
      <c r="C28" s="9"/>
      <c r="D28" s="4"/>
      <c r="E28" s="7"/>
      <c r="F28" s="10"/>
      <c r="G28" s="9"/>
      <c r="H28" s="4"/>
      <c r="I28" s="4"/>
      <c r="J28" s="4"/>
      <c r="K28" s="4"/>
    </row>
    <row r="29" spans="1:11" x14ac:dyDescent="0.25">
      <c r="A29" s="7"/>
      <c r="B29" s="8"/>
      <c r="C29" s="9"/>
      <c r="D29" s="4"/>
      <c r="E29" s="7"/>
      <c r="F29" s="8"/>
      <c r="G29" s="9"/>
      <c r="H29" s="4"/>
      <c r="I29" s="4"/>
      <c r="J29" s="4"/>
      <c r="K29" s="4"/>
    </row>
    <row r="30" spans="1:11" x14ac:dyDescent="0.25">
      <c r="A30" s="7"/>
      <c r="B30" s="8"/>
      <c r="C30" s="9"/>
      <c r="D30" s="4"/>
      <c r="E30" s="7"/>
      <c r="F30" s="10"/>
      <c r="G30" s="9"/>
      <c r="H30" s="4"/>
      <c r="I30" s="4"/>
      <c r="J30" s="4"/>
      <c r="K30" s="4"/>
    </row>
    <row r="31" spans="1:11" ht="15" x14ac:dyDescent="0.2">
      <c r="A31" s="4"/>
      <c r="B31" s="13">
        <f>SUM(B26:B30)</f>
        <v>152.32</v>
      </c>
      <c r="C31" s="4"/>
      <c r="D31" s="4"/>
      <c r="E31" s="4"/>
      <c r="F31" s="13">
        <f>SUM(F26:F30)</f>
        <v>0</v>
      </c>
      <c r="G31" s="4"/>
      <c r="H31" s="4"/>
      <c r="I31" s="4"/>
      <c r="J31" s="4"/>
      <c r="K31" s="4"/>
    </row>
    <row r="32" spans="1:11" x14ac:dyDescent="0.25">
      <c r="A32" s="15" t="s">
        <v>37</v>
      </c>
      <c r="B32" s="209">
        <f>SUM(B31)</f>
        <v>152.32</v>
      </c>
      <c r="C32" s="210"/>
      <c r="D32" s="211"/>
      <c r="E32" s="209">
        <f>SUM(B31,-K32)</f>
        <v>152.32</v>
      </c>
      <c r="F32" s="211"/>
      <c r="G32" s="16"/>
      <c r="H32" s="212">
        <f>SUM(F31)</f>
        <v>0</v>
      </c>
      <c r="I32" s="211"/>
      <c r="J32" s="4"/>
      <c r="K32" s="13"/>
    </row>
  </sheetData>
  <mergeCells count="6">
    <mergeCell ref="B23:D23"/>
    <mergeCell ref="E23:F23"/>
    <mergeCell ref="H23:I23"/>
    <mergeCell ref="B32:D32"/>
    <mergeCell ref="E32:F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9FB-E962-4A91-BFFC-D7D1947997F5}">
  <dimension ref="A1:Q51"/>
  <sheetViews>
    <sheetView topLeftCell="A7" workbookViewId="0">
      <selection activeCell="F51" sqref="F51"/>
    </sheetView>
  </sheetViews>
  <sheetFormatPr defaultRowHeight="12.75" x14ac:dyDescent="0.2"/>
  <cols>
    <col min="1" max="1" width="18.5703125" customWidth="1"/>
    <col min="2" max="2" width="20.85546875" customWidth="1"/>
    <col min="5" max="5" width="23.5703125" customWidth="1"/>
    <col min="6" max="6" width="21.5703125" customWidth="1"/>
    <col min="9" max="9" width="15.140625" customWidth="1"/>
    <col min="11" max="11" width="7.42578125" customWidth="1"/>
    <col min="12" max="12" width="19.7109375" customWidth="1"/>
    <col min="13" max="13" width="28.5703125" customWidth="1"/>
    <col min="15" max="15" width="8.140625" customWidth="1"/>
    <col min="16" max="16" width="14.42578125" customWidth="1"/>
    <col min="17" max="17" width="8.42578125" customWidth="1"/>
  </cols>
  <sheetData>
    <row r="1" spans="1:17" ht="16.5" thickBot="1" x14ac:dyDescent="0.3">
      <c r="A1" s="63" t="s">
        <v>0</v>
      </c>
      <c r="B1" s="65" t="s">
        <v>1</v>
      </c>
      <c r="C1" s="66" t="s">
        <v>2</v>
      </c>
      <c r="D1" s="4"/>
      <c r="E1" s="64" t="s">
        <v>152</v>
      </c>
      <c r="F1" s="64" t="s">
        <v>39</v>
      </c>
      <c r="G1" s="64" t="s">
        <v>40</v>
      </c>
      <c r="H1" s="64" t="s">
        <v>41</v>
      </c>
      <c r="I1" s="67" t="s">
        <v>1</v>
      </c>
      <c r="J1" s="68" t="s">
        <v>2</v>
      </c>
      <c r="K1" s="5"/>
      <c r="L1" s="64" t="s">
        <v>301</v>
      </c>
      <c r="M1" s="64" t="s">
        <v>39</v>
      </c>
      <c r="N1" s="64" t="s">
        <v>40</v>
      </c>
      <c r="O1" s="64" t="s">
        <v>41</v>
      </c>
      <c r="P1" s="67" t="s">
        <v>1</v>
      </c>
      <c r="Q1" s="68" t="s">
        <v>2</v>
      </c>
    </row>
    <row r="2" spans="1:17" ht="16.5" thickBot="1" x14ac:dyDescent="0.3">
      <c r="A2" s="75" t="s">
        <v>5</v>
      </c>
      <c r="B2" s="76">
        <f>'01'!I28</f>
        <v>399.85999999999899</v>
      </c>
      <c r="C2" s="77">
        <v>44602</v>
      </c>
      <c r="D2" s="4"/>
      <c r="E2" s="53" t="s">
        <v>193</v>
      </c>
      <c r="F2" s="54" t="s">
        <v>194</v>
      </c>
      <c r="G2" s="55">
        <v>4</v>
      </c>
      <c r="H2" s="55">
        <v>8</v>
      </c>
      <c r="I2" s="56">
        <v>66.87</v>
      </c>
      <c r="J2" s="52">
        <v>44935</v>
      </c>
      <c r="K2" s="5"/>
      <c r="L2" s="63"/>
      <c r="M2" s="73"/>
      <c r="N2" s="64"/>
      <c r="O2" s="64"/>
      <c r="P2" s="71"/>
      <c r="Q2" s="69"/>
    </row>
    <row r="3" spans="1:17" ht="16.5" thickBot="1" x14ac:dyDescent="0.3">
      <c r="A3" s="63" t="s">
        <v>8</v>
      </c>
      <c r="B3" s="70">
        <v>2763.26</v>
      </c>
      <c r="C3" s="69">
        <v>44963</v>
      </c>
      <c r="D3" s="4"/>
      <c r="E3" s="53" t="s">
        <v>29</v>
      </c>
      <c r="F3" s="53" t="s">
        <v>67</v>
      </c>
      <c r="G3" s="55">
        <v>9</v>
      </c>
      <c r="H3" s="55">
        <v>10</v>
      </c>
      <c r="I3" s="91">
        <v>51.28</v>
      </c>
      <c r="J3" s="52">
        <v>44935</v>
      </c>
      <c r="K3" s="5"/>
      <c r="L3" s="63"/>
      <c r="M3" s="73"/>
      <c r="N3" s="64"/>
      <c r="O3" s="64"/>
      <c r="P3" s="71"/>
      <c r="Q3" s="72"/>
    </row>
    <row r="4" spans="1:17" ht="16.5" thickBot="1" x14ac:dyDescent="0.3">
      <c r="A4" s="63" t="s">
        <v>60</v>
      </c>
      <c r="B4" s="70">
        <v>-180</v>
      </c>
      <c r="C4" s="69">
        <v>44963</v>
      </c>
      <c r="D4" s="4"/>
      <c r="E4" s="58" t="s">
        <v>130</v>
      </c>
      <c r="F4" s="59" t="s">
        <v>250</v>
      </c>
      <c r="G4" s="60">
        <v>3</v>
      </c>
      <c r="H4" s="60">
        <v>10</v>
      </c>
      <c r="I4" s="61">
        <v>134.11000000000001</v>
      </c>
      <c r="J4" s="62">
        <v>44935</v>
      </c>
      <c r="K4" s="5"/>
      <c r="L4" s="63"/>
      <c r="M4" s="73"/>
      <c r="N4" s="64"/>
      <c r="O4" s="64"/>
      <c r="P4" s="71"/>
      <c r="Q4" s="72"/>
    </row>
    <row r="5" spans="1:17" ht="16.5" thickBot="1" x14ac:dyDescent="0.3">
      <c r="A5" s="63" t="s">
        <v>24</v>
      </c>
      <c r="B5" s="70">
        <v>507.48</v>
      </c>
      <c r="C5" s="69">
        <v>44963</v>
      </c>
      <c r="D5" s="4"/>
      <c r="E5" s="58" t="s">
        <v>130</v>
      </c>
      <c r="F5" s="59" t="s">
        <v>251</v>
      </c>
      <c r="G5" s="60">
        <v>3</v>
      </c>
      <c r="H5" s="60">
        <v>10</v>
      </c>
      <c r="I5" s="61">
        <v>32.11</v>
      </c>
      <c r="J5" s="57">
        <v>44935</v>
      </c>
      <c r="K5" s="5"/>
      <c r="L5" s="63"/>
      <c r="M5" s="73"/>
      <c r="N5" s="64"/>
      <c r="O5" s="64"/>
      <c r="P5" s="71"/>
      <c r="Q5" s="72"/>
    </row>
    <row r="6" spans="1:17" ht="16.5" thickBot="1" x14ac:dyDescent="0.3">
      <c r="A6" s="63" t="s">
        <v>286</v>
      </c>
      <c r="B6" s="70">
        <v>-7</v>
      </c>
      <c r="C6" s="69">
        <v>44964</v>
      </c>
      <c r="D6" s="4"/>
      <c r="E6" s="83" t="s">
        <v>150</v>
      </c>
      <c r="F6" s="84" t="s">
        <v>252</v>
      </c>
      <c r="G6" s="85">
        <v>3</v>
      </c>
      <c r="H6" s="85">
        <v>3</v>
      </c>
      <c r="I6" s="86">
        <v>41.5</v>
      </c>
      <c r="J6" s="87">
        <v>44935</v>
      </c>
      <c r="K6" s="5"/>
      <c r="L6" s="63"/>
      <c r="M6" s="73"/>
      <c r="N6" s="64"/>
      <c r="O6" s="64"/>
      <c r="P6" s="71"/>
      <c r="Q6" s="72"/>
    </row>
    <row r="7" spans="1:17" ht="16.5" thickBot="1" x14ac:dyDescent="0.3">
      <c r="A7" s="63" t="s">
        <v>319</v>
      </c>
      <c r="B7" s="70">
        <v>-131.72</v>
      </c>
      <c r="C7" s="69">
        <v>44972</v>
      </c>
      <c r="D7" s="4"/>
      <c r="E7" s="48" t="s">
        <v>228</v>
      </c>
      <c r="F7" s="49" t="s">
        <v>180</v>
      </c>
      <c r="G7" s="50">
        <v>7</v>
      </c>
      <c r="H7" s="50">
        <v>10</v>
      </c>
      <c r="I7" s="51">
        <v>144.9</v>
      </c>
      <c r="J7" s="47">
        <v>44935</v>
      </c>
      <c r="K7" s="5"/>
      <c r="L7" s="63"/>
      <c r="M7" s="73"/>
      <c r="N7" s="64"/>
      <c r="O7" s="64"/>
      <c r="P7" s="71"/>
      <c r="Q7" s="72"/>
    </row>
    <row r="8" spans="1:17" ht="16.5" thickBot="1" x14ac:dyDescent="0.3">
      <c r="A8" s="63"/>
      <c r="B8" s="70"/>
      <c r="C8" s="69"/>
      <c r="D8" s="4"/>
      <c r="E8" s="58" t="s">
        <v>130</v>
      </c>
      <c r="F8" s="59" t="s">
        <v>284</v>
      </c>
      <c r="G8" s="60">
        <v>2</v>
      </c>
      <c r="H8" s="60">
        <v>10</v>
      </c>
      <c r="I8" s="61">
        <v>202.83</v>
      </c>
      <c r="J8" s="62">
        <v>44935</v>
      </c>
      <c r="K8" s="5"/>
      <c r="L8" s="63"/>
      <c r="M8" s="73"/>
      <c r="N8" s="64"/>
      <c r="O8" s="64"/>
      <c r="P8" s="71"/>
      <c r="Q8" s="72"/>
    </row>
    <row r="9" spans="1:17" ht="16.5" thickBot="1" x14ac:dyDescent="0.3">
      <c r="A9" s="63"/>
      <c r="B9" s="70"/>
      <c r="C9" s="69"/>
      <c r="D9" s="4"/>
      <c r="E9" s="53" t="s">
        <v>150</v>
      </c>
      <c r="F9" s="54" t="s">
        <v>285</v>
      </c>
      <c r="G9" s="55">
        <v>2</v>
      </c>
      <c r="H9" s="55">
        <v>3</v>
      </c>
      <c r="I9" s="56">
        <v>38.18</v>
      </c>
      <c r="J9" s="52">
        <v>44935</v>
      </c>
      <c r="K9" s="5"/>
      <c r="L9" s="63"/>
      <c r="M9" s="73"/>
      <c r="N9" s="64"/>
      <c r="O9" s="64"/>
      <c r="P9" s="71"/>
      <c r="Q9" s="72"/>
    </row>
    <row r="10" spans="1:17" ht="16.5" thickBot="1" x14ac:dyDescent="0.3">
      <c r="A10" s="63"/>
      <c r="B10" s="70"/>
      <c r="C10" s="69"/>
      <c r="D10" s="4"/>
      <c r="E10" s="53" t="s">
        <v>42</v>
      </c>
      <c r="F10" s="54" t="s">
        <v>294</v>
      </c>
      <c r="G10" s="55">
        <v>2</v>
      </c>
      <c r="H10" s="55">
        <v>3</v>
      </c>
      <c r="I10" s="56">
        <v>57.5</v>
      </c>
      <c r="J10" s="74">
        <v>44935</v>
      </c>
      <c r="K10" s="5"/>
      <c r="L10" s="63"/>
      <c r="M10" s="73"/>
      <c r="N10" s="64"/>
      <c r="O10" s="64"/>
      <c r="P10" s="71"/>
      <c r="Q10" s="72"/>
    </row>
    <row r="11" spans="1:17" ht="16.5" thickBot="1" x14ac:dyDescent="0.3">
      <c r="A11" s="63"/>
      <c r="B11" s="70"/>
      <c r="C11" s="69"/>
      <c r="D11" s="4"/>
      <c r="E11" s="58" t="s">
        <v>29</v>
      </c>
      <c r="F11" s="59" t="s">
        <v>295</v>
      </c>
      <c r="G11" s="60">
        <v>1</v>
      </c>
      <c r="H11" s="60">
        <v>3</v>
      </c>
      <c r="I11" s="61">
        <v>108.67</v>
      </c>
      <c r="J11" s="57">
        <v>44936</v>
      </c>
      <c r="K11" s="5"/>
      <c r="L11" s="63"/>
      <c r="M11" s="73"/>
      <c r="N11" s="64"/>
      <c r="O11" s="64"/>
      <c r="P11" s="71"/>
      <c r="Q11" s="72"/>
    </row>
    <row r="12" spans="1:17" ht="16.5" thickBot="1" x14ac:dyDescent="0.3">
      <c r="A12" s="63"/>
      <c r="B12" s="70"/>
      <c r="C12" s="69"/>
      <c r="D12" s="4"/>
      <c r="E12" s="53" t="s">
        <v>155</v>
      </c>
      <c r="F12" s="54" t="s">
        <v>296</v>
      </c>
      <c r="G12" s="55" t="s">
        <v>61</v>
      </c>
      <c r="H12" s="55" t="s">
        <v>61</v>
      </c>
      <c r="I12" s="56">
        <v>15.99</v>
      </c>
      <c r="J12" s="74">
        <v>44937</v>
      </c>
      <c r="K12" s="5"/>
      <c r="L12" s="63"/>
      <c r="M12" s="73"/>
      <c r="N12" s="64"/>
      <c r="O12" s="64"/>
      <c r="P12" s="71"/>
      <c r="Q12" s="72"/>
    </row>
    <row r="13" spans="1:17" ht="16.5" thickBot="1" x14ac:dyDescent="0.3">
      <c r="A13" s="63"/>
      <c r="B13" s="70"/>
      <c r="C13" s="69"/>
      <c r="D13" s="4"/>
      <c r="E13" s="83" t="s">
        <v>150</v>
      </c>
      <c r="F13" s="84" t="s">
        <v>285</v>
      </c>
      <c r="G13" s="85">
        <v>3</v>
      </c>
      <c r="H13" s="85">
        <v>3</v>
      </c>
      <c r="I13" s="86">
        <v>38.18</v>
      </c>
      <c r="J13" s="87">
        <v>44938</v>
      </c>
      <c r="K13" s="5"/>
      <c r="L13" s="63"/>
      <c r="M13" s="73"/>
      <c r="N13" s="64"/>
      <c r="O13" s="64"/>
      <c r="P13" s="71"/>
      <c r="Q13" s="72"/>
    </row>
    <row r="14" spans="1:17" ht="16.5" thickBot="1" x14ac:dyDescent="0.3">
      <c r="A14" s="63"/>
      <c r="B14" s="70"/>
      <c r="C14" s="69"/>
      <c r="D14" s="4"/>
      <c r="E14" s="42" t="s">
        <v>297</v>
      </c>
      <c r="F14" s="43" t="s">
        <v>298</v>
      </c>
      <c r="G14" s="44" t="s">
        <v>61</v>
      </c>
      <c r="H14" s="44" t="s">
        <v>61</v>
      </c>
      <c r="I14" s="45">
        <v>-0.32</v>
      </c>
      <c r="J14" s="46">
        <v>44938</v>
      </c>
      <c r="K14" s="5"/>
      <c r="L14" s="63"/>
      <c r="M14" s="73"/>
      <c r="N14" s="64"/>
      <c r="O14" s="64"/>
      <c r="P14" s="71"/>
      <c r="Q14" s="72"/>
    </row>
    <row r="15" spans="1:17" ht="16.5" thickBot="1" x14ac:dyDescent="0.3">
      <c r="A15" s="63"/>
      <c r="B15" s="70"/>
      <c r="C15" s="69"/>
      <c r="D15" s="4"/>
      <c r="E15" s="83" t="s">
        <v>42</v>
      </c>
      <c r="F15" s="84" t="s">
        <v>294</v>
      </c>
      <c r="G15" s="85">
        <v>3</v>
      </c>
      <c r="H15" s="85">
        <v>3</v>
      </c>
      <c r="I15" s="86">
        <v>57.5</v>
      </c>
      <c r="J15" s="88">
        <v>44938</v>
      </c>
      <c r="K15" s="5"/>
      <c r="L15" s="63"/>
      <c r="M15" s="73"/>
      <c r="N15" s="64"/>
      <c r="O15" s="64"/>
      <c r="P15" s="71"/>
      <c r="Q15" s="72"/>
    </row>
    <row r="16" spans="1:17" ht="16.5" thickBot="1" x14ac:dyDescent="0.3">
      <c r="A16" s="63"/>
      <c r="B16" s="70"/>
      <c r="C16" s="69"/>
      <c r="D16" s="4"/>
      <c r="E16" s="42" t="s">
        <v>297</v>
      </c>
      <c r="F16" s="43" t="s">
        <v>298</v>
      </c>
      <c r="G16" s="44" t="s">
        <v>61</v>
      </c>
      <c r="H16" s="44" t="s">
        <v>61</v>
      </c>
      <c r="I16" s="45">
        <v>-0.48</v>
      </c>
      <c r="J16" s="46">
        <v>44938</v>
      </c>
      <c r="K16" s="5"/>
      <c r="L16" s="63"/>
      <c r="M16" s="73"/>
      <c r="N16" s="64"/>
      <c r="O16" s="64"/>
      <c r="P16" s="71"/>
      <c r="Q16" s="72"/>
    </row>
    <row r="17" spans="1:17" ht="16.5" thickBot="1" x14ac:dyDescent="0.3">
      <c r="A17" s="63"/>
      <c r="B17" s="70"/>
      <c r="C17" s="69"/>
      <c r="D17" s="4"/>
      <c r="E17" s="78" t="s">
        <v>65</v>
      </c>
      <c r="F17" s="79" t="s">
        <v>147</v>
      </c>
      <c r="G17" s="80" t="s">
        <v>61</v>
      </c>
      <c r="H17" s="80" t="s">
        <v>61</v>
      </c>
      <c r="I17" s="81">
        <v>29.99</v>
      </c>
      <c r="J17" s="82">
        <v>44939</v>
      </c>
      <c r="K17" s="5"/>
      <c r="L17" s="63"/>
      <c r="M17" s="73"/>
      <c r="N17" s="64"/>
      <c r="O17" s="64"/>
      <c r="P17" s="71"/>
      <c r="Q17" s="72"/>
    </row>
    <row r="18" spans="1:17" ht="16.5" thickBot="1" x14ac:dyDescent="0.3">
      <c r="A18" s="63"/>
      <c r="B18" s="70"/>
      <c r="C18" s="69"/>
      <c r="D18" s="4"/>
      <c r="E18" s="42" t="s">
        <v>29</v>
      </c>
      <c r="F18" s="43" t="s">
        <v>302</v>
      </c>
      <c r="G18" s="44" t="s">
        <v>61</v>
      </c>
      <c r="H18" s="44" t="s">
        <v>61</v>
      </c>
      <c r="I18" s="45">
        <v>-36.630000000000003</v>
      </c>
      <c r="J18" s="46">
        <v>44941</v>
      </c>
      <c r="K18" s="5"/>
      <c r="L18" s="63"/>
      <c r="M18" s="73"/>
      <c r="N18" s="64"/>
      <c r="O18" s="64"/>
      <c r="P18" s="71"/>
      <c r="Q18" s="72"/>
    </row>
    <row r="19" spans="1:17" ht="16.5" thickBot="1" x14ac:dyDescent="0.3">
      <c r="A19" s="63"/>
      <c r="B19" s="70"/>
      <c r="C19" s="69"/>
      <c r="D19" s="4"/>
      <c r="E19" s="53" t="s">
        <v>29</v>
      </c>
      <c r="F19" s="54" t="s">
        <v>303</v>
      </c>
      <c r="G19" s="55" t="s">
        <v>61</v>
      </c>
      <c r="H19" s="55" t="s">
        <v>61</v>
      </c>
      <c r="I19" s="56">
        <v>44.23</v>
      </c>
      <c r="J19" s="74">
        <v>44943</v>
      </c>
      <c r="K19" s="5"/>
      <c r="L19" s="63"/>
      <c r="M19" s="73"/>
      <c r="N19" s="64"/>
      <c r="O19" s="64"/>
      <c r="P19" s="71"/>
      <c r="Q19" s="72"/>
    </row>
    <row r="20" spans="1:17" ht="16.5" thickBot="1" x14ac:dyDescent="0.3">
      <c r="A20" s="63"/>
      <c r="B20" s="70"/>
      <c r="C20" s="69"/>
      <c r="D20" s="4"/>
      <c r="E20" s="53" t="s">
        <v>306</v>
      </c>
      <c r="F20" s="54" t="s">
        <v>307</v>
      </c>
      <c r="G20" s="55" t="s">
        <v>61</v>
      </c>
      <c r="H20" s="55" t="s">
        <v>61</v>
      </c>
      <c r="I20" s="56">
        <v>165.15</v>
      </c>
      <c r="J20" s="74">
        <v>44946</v>
      </c>
      <c r="K20" s="89"/>
      <c r="L20" s="63"/>
      <c r="M20" s="73"/>
      <c r="N20" s="64"/>
      <c r="O20" s="64"/>
      <c r="P20" s="71"/>
      <c r="Q20" s="72"/>
    </row>
    <row r="21" spans="1:17" ht="16.5" thickBot="1" x14ac:dyDescent="0.3">
      <c r="A21" s="63"/>
      <c r="B21" s="70"/>
      <c r="C21" s="69"/>
      <c r="D21" s="4"/>
      <c r="E21" s="83" t="s">
        <v>29</v>
      </c>
      <c r="F21" s="83" t="s">
        <v>67</v>
      </c>
      <c r="G21" s="85">
        <v>10</v>
      </c>
      <c r="H21" s="85">
        <v>10</v>
      </c>
      <c r="I21" s="90">
        <v>51.28</v>
      </c>
      <c r="J21" s="87">
        <v>44935</v>
      </c>
      <c r="K21" s="5"/>
      <c r="L21" s="63"/>
      <c r="M21" s="73"/>
      <c r="N21" s="64"/>
      <c r="O21" s="64"/>
      <c r="P21" s="71"/>
      <c r="Q21" s="72"/>
    </row>
    <row r="22" spans="1:17" ht="16.5" thickBot="1" x14ac:dyDescent="0.3">
      <c r="A22" s="63"/>
      <c r="B22" s="70"/>
      <c r="C22" s="69"/>
      <c r="D22" s="4"/>
      <c r="E22" s="42" t="s">
        <v>297</v>
      </c>
      <c r="F22" s="43" t="s">
        <v>298</v>
      </c>
      <c r="G22" s="44" t="s">
        <v>61</v>
      </c>
      <c r="H22" s="44" t="s">
        <v>61</v>
      </c>
      <c r="I22" s="45">
        <v>-0.43</v>
      </c>
      <c r="J22" s="46">
        <v>44938</v>
      </c>
      <c r="K22" s="5"/>
      <c r="L22" s="63"/>
      <c r="M22" s="73"/>
      <c r="N22" s="64"/>
      <c r="O22" s="64"/>
      <c r="P22" s="71"/>
      <c r="Q22" s="72"/>
    </row>
    <row r="23" spans="1:17" ht="16.5" thickBot="1" x14ac:dyDescent="0.3">
      <c r="A23" s="63"/>
      <c r="B23" s="70"/>
      <c r="C23" s="69"/>
      <c r="D23" s="4"/>
      <c r="E23" s="83" t="s">
        <v>193</v>
      </c>
      <c r="F23" s="84" t="s">
        <v>194</v>
      </c>
      <c r="G23" s="85">
        <v>5</v>
      </c>
      <c r="H23" s="85">
        <v>8</v>
      </c>
      <c r="I23" s="86">
        <v>66.87</v>
      </c>
      <c r="J23" s="87">
        <v>44952</v>
      </c>
      <c r="K23" s="5"/>
      <c r="L23" s="63"/>
      <c r="M23" s="73"/>
      <c r="N23" s="64"/>
      <c r="O23" s="64"/>
      <c r="P23" s="71"/>
      <c r="Q23" s="72"/>
    </row>
    <row r="24" spans="1:17" ht="16.5" thickBot="1" x14ac:dyDescent="0.3">
      <c r="A24" s="63"/>
      <c r="B24" s="70"/>
      <c r="C24" s="69"/>
      <c r="D24" s="4"/>
      <c r="E24" s="83" t="s">
        <v>193</v>
      </c>
      <c r="F24" s="84" t="s">
        <v>194</v>
      </c>
      <c r="G24" s="85">
        <v>6</v>
      </c>
      <c r="H24" s="85">
        <v>8</v>
      </c>
      <c r="I24" s="86">
        <v>66.87</v>
      </c>
      <c r="J24" s="87">
        <v>44952</v>
      </c>
      <c r="K24" s="5"/>
      <c r="L24" s="63"/>
      <c r="M24" s="73"/>
      <c r="N24" s="64"/>
      <c r="O24" s="64"/>
      <c r="P24" s="71"/>
      <c r="Q24" s="72"/>
    </row>
    <row r="25" spans="1:17" ht="16.5" thickBot="1" x14ac:dyDescent="0.3">
      <c r="A25" s="63"/>
      <c r="B25" s="70"/>
      <c r="C25" s="69"/>
      <c r="D25" s="4"/>
      <c r="E25" s="83" t="s">
        <v>193</v>
      </c>
      <c r="F25" s="84" t="s">
        <v>194</v>
      </c>
      <c r="G25" s="85">
        <v>7</v>
      </c>
      <c r="H25" s="85">
        <v>8</v>
      </c>
      <c r="I25" s="86">
        <v>66.87</v>
      </c>
      <c r="J25" s="87">
        <v>44952</v>
      </c>
      <c r="K25" s="5"/>
      <c r="L25" s="63"/>
      <c r="M25" s="73"/>
      <c r="N25" s="64"/>
      <c r="O25" s="64"/>
      <c r="P25" s="71"/>
      <c r="Q25" s="72"/>
    </row>
    <row r="26" spans="1:17" ht="16.5" thickBot="1" x14ac:dyDescent="0.3">
      <c r="A26" s="63"/>
      <c r="B26" s="70"/>
      <c r="C26" s="69"/>
      <c r="D26" s="4"/>
      <c r="E26" s="83" t="s">
        <v>193</v>
      </c>
      <c r="F26" s="84" t="s">
        <v>194</v>
      </c>
      <c r="G26" s="85">
        <v>8</v>
      </c>
      <c r="H26" s="85">
        <v>8</v>
      </c>
      <c r="I26" s="86">
        <v>66.87</v>
      </c>
      <c r="J26" s="87">
        <v>44952</v>
      </c>
      <c r="K26" s="5"/>
      <c r="L26" s="63"/>
      <c r="M26" s="73"/>
      <c r="N26" s="64"/>
      <c r="O26" s="64"/>
      <c r="P26" s="71"/>
      <c r="Q26" s="72"/>
    </row>
    <row r="27" spans="1:17" ht="16.5" thickBot="1" x14ac:dyDescent="0.3">
      <c r="A27" s="63"/>
      <c r="B27" s="70"/>
      <c r="C27" s="69"/>
      <c r="D27" s="4"/>
      <c r="E27" s="42" t="s">
        <v>297</v>
      </c>
      <c r="F27" s="43" t="s">
        <v>298</v>
      </c>
      <c r="G27" s="44" t="s">
        <v>61</v>
      </c>
      <c r="H27" s="44" t="s">
        <v>61</v>
      </c>
      <c r="I27" s="45">
        <v>-5.53</v>
      </c>
      <c r="J27" s="46">
        <v>44952</v>
      </c>
      <c r="K27" s="5"/>
      <c r="L27" s="63"/>
      <c r="M27" s="73"/>
      <c r="N27" s="64"/>
      <c r="O27" s="64"/>
      <c r="P27" s="71"/>
      <c r="Q27" s="72"/>
    </row>
    <row r="28" spans="1:17" ht="16.5" thickBot="1" x14ac:dyDescent="0.3">
      <c r="A28" s="63"/>
      <c r="B28" s="70"/>
      <c r="C28" s="69"/>
      <c r="D28" s="4"/>
      <c r="E28" s="53" t="s">
        <v>29</v>
      </c>
      <c r="F28" s="54" t="s">
        <v>312</v>
      </c>
      <c r="G28" s="55" t="s">
        <v>61</v>
      </c>
      <c r="H28" s="55" t="s">
        <v>61</v>
      </c>
      <c r="I28" s="56">
        <v>49.99</v>
      </c>
      <c r="J28" s="74">
        <v>44953</v>
      </c>
      <c r="K28" s="5"/>
      <c r="L28" s="63"/>
      <c r="M28" s="73"/>
      <c r="N28" s="64"/>
      <c r="O28" s="64"/>
      <c r="P28" s="71"/>
      <c r="Q28" s="72"/>
    </row>
    <row r="29" spans="1:17" ht="16.5" thickBot="1" x14ac:dyDescent="0.3">
      <c r="A29" s="63"/>
      <c r="B29" s="70"/>
      <c r="C29" s="69"/>
      <c r="D29" s="4"/>
      <c r="E29" s="53" t="s">
        <v>29</v>
      </c>
      <c r="F29" s="54" t="s">
        <v>311</v>
      </c>
      <c r="G29" s="55" t="s">
        <v>61</v>
      </c>
      <c r="H29" s="55" t="s">
        <v>61</v>
      </c>
      <c r="I29" s="56">
        <v>49</v>
      </c>
      <c r="J29" s="74">
        <v>44953</v>
      </c>
      <c r="K29" s="5"/>
      <c r="L29" s="63"/>
      <c r="M29" s="73"/>
      <c r="N29" s="64"/>
      <c r="O29" s="64"/>
      <c r="P29" s="71"/>
      <c r="Q29" s="72"/>
    </row>
    <row r="30" spans="1:17" ht="16.5" thickBot="1" x14ac:dyDescent="0.3">
      <c r="A30" s="63"/>
      <c r="B30" s="70"/>
      <c r="C30" s="69"/>
      <c r="D30" s="4"/>
      <c r="E30" s="53" t="s">
        <v>46</v>
      </c>
      <c r="F30" s="54" t="s">
        <v>313</v>
      </c>
      <c r="G30" s="55" t="s">
        <v>61</v>
      </c>
      <c r="H30" s="55" t="s">
        <v>61</v>
      </c>
      <c r="I30" s="56">
        <v>300</v>
      </c>
      <c r="J30" s="74">
        <v>44956</v>
      </c>
      <c r="K30" s="5"/>
      <c r="L30" s="63"/>
      <c r="M30" s="73"/>
      <c r="N30" s="64"/>
      <c r="O30" s="64"/>
      <c r="P30" s="71"/>
      <c r="Q30" s="72"/>
    </row>
    <row r="31" spans="1:17" ht="16.5" thickBot="1" x14ac:dyDescent="0.3">
      <c r="A31" s="63"/>
      <c r="B31" s="70"/>
      <c r="C31" s="69"/>
      <c r="D31" s="4"/>
      <c r="E31" s="58" t="s">
        <v>46</v>
      </c>
      <c r="F31" s="59" t="s">
        <v>314</v>
      </c>
      <c r="G31" s="60">
        <v>1</v>
      </c>
      <c r="H31" s="60">
        <v>3</v>
      </c>
      <c r="I31" s="61">
        <v>24</v>
      </c>
      <c r="J31" s="62">
        <v>44956</v>
      </c>
      <c r="K31" s="5"/>
      <c r="L31" s="63"/>
      <c r="M31" s="73"/>
      <c r="N31" s="64"/>
      <c r="O31" s="64"/>
      <c r="P31" s="71"/>
      <c r="Q31" s="72"/>
    </row>
    <row r="32" spans="1:17" ht="16.5" thickBot="1" x14ac:dyDescent="0.3">
      <c r="A32" s="63"/>
      <c r="B32" s="70"/>
      <c r="C32" s="69"/>
      <c r="D32" s="4"/>
      <c r="E32" s="53" t="s">
        <v>316</v>
      </c>
      <c r="F32" s="54" t="s">
        <v>317</v>
      </c>
      <c r="G32" s="55" t="s">
        <v>61</v>
      </c>
      <c r="H32" s="55" t="s">
        <v>61</v>
      </c>
      <c r="I32" s="56">
        <v>10</v>
      </c>
      <c r="J32" s="74">
        <v>44958</v>
      </c>
      <c r="K32" s="5"/>
      <c r="L32" s="63"/>
      <c r="M32" s="73"/>
      <c r="N32" s="64"/>
      <c r="O32" s="64"/>
      <c r="P32" s="71"/>
      <c r="Q32" s="72"/>
    </row>
    <row r="33" spans="1:17" ht="16.5" thickBot="1" x14ac:dyDescent="0.3">
      <c r="A33" s="63"/>
      <c r="B33" s="70"/>
      <c r="C33" s="69"/>
      <c r="D33" s="4"/>
      <c r="E33" s="48" t="s">
        <v>228</v>
      </c>
      <c r="F33" s="49" t="s">
        <v>180</v>
      </c>
      <c r="G33" s="50">
        <v>8</v>
      </c>
      <c r="H33" s="50">
        <v>10</v>
      </c>
      <c r="I33" s="51">
        <v>144.9</v>
      </c>
      <c r="J33" s="47">
        <v>44961</v>
      </c>
      <c r="K33" s="5"/>
      <c r="L33" s="63"/>
      <c r="M33" s="73"/>
      <c r="N33" s="64"/>
      <c r="O33" s="64"/>
      <c r="P33" s="71"/>
      <c r="Q33" s="72"/>
    </row>
    <row r="34" spans="1:17" ht="16.5" thickBot="1" x14ac:dyDescent="0.3">
      <c r="A34" s="63"/>
      <c r="B34" s="70"/>
      <c r="C34" s="69"/>
      <c r="D34" s="4"/>
      <c r="E34" s="48" t="s">
        <v>228</v>
      </c>
      <c r="F34" s="49" t="s">
        <v>180</v>
      </c>
      <c r="G34" s="50">
        <v>9</v>
      </c>
      <c r="H34" s="50">
        <v>10</v>
      </c>
      <c r="I34" s="51">
        <v>144.9</v>
      </c>
      <c r="J34" s="47">
        <v>44961</v>
      </c>
      <c r="K34" s="5"/>
      <c r="L34" s="63"/>
      <c r="M34" s="73"/>
      <c r="N34" s="64"/>
      <c r="O34" s="64"/>
      <c r="P34" s="71"/>
      <c r="Q34" s="72"/>
    </row>
    <row r="35" spans="1:17" ht="16.5" thickBot="1" x14ac:dyDescent="0.3">
      <c r="A35" s="63"/>
      <c r="B35" s="70"/>
      <c r="C35" s="69"/>
      <c r="D35" s="4"/>
      <c r="E35" s="48" t="s">
        <v>228</v>
      </c>
      <c r="F35" s="49" t="s">
        <v>180</v>
      </c>
      <c r="G35" s="50">
        <v>10</v>
      </c>
      <c r="H35" s="50">
        <v>10</v>
      </c>
      <c r="I35" s="51">
        <v>144.9</v>
      </c>
      <c r="J35" s="47">
        <v>44961</v>
      </c>
      <c r="K35" s="5"/>
      <c r="L35" s="63"/>
      <c r="M35" s="73"/>
      <c r="N35" s="64"/>
      <c r="O35" s="64"/>
      <c r="P35" s="71"/>
      <c r="Q35" s="72"/>
    </row>
    <row r="36" spans="1:17" ht="16.5" thickBot="1" x14ac:dyDescent="0.3">
      <c r="A36" s="63"/>
      <c r="B36" s="70"/>
      <c r="C36" s="69"/>
      <c r="D36" s="4"/>
      <c r="E36" s="42" t="s">
        <v>297</v>
      </c>
      <c r="F36" s="43" t="s">
        <v>298</v>
      </c>
      <c r="G36" s="44" t="s">
        <v>61</v>
      </c>
      <c r="H36" s="44" t="s">
        <v>61</v>
      </c>
      <c r="I36" s="45">
        <v>-7.22</v>
      </c>
      <c r="J36" s="46">
        <v>44961</v>
      </c>
      <c r="K36" s="5"/>
      <c r="L36" s="63"/>
      <c r="M36" s="73"/>
      <c r="N36" s="64"/>
      <c r="O36" s="64"/>
      <c r="P36" s="71"/>
      <c r="Q36" s="72"/>
    </row>
    <row r="37" spans="1:17" ht="16.5" thickBot="1" x14ac:dyDescent="0.3">
      <c r="A37" s="63"/>
      <c r="B37" s="70"/>
      <c r="C37" s="69"/>
      <c r="D37" s="4"/>
      <c r="E37" s="53" t="s">
        <v>318</v>
      </c>
      <c r="F37" s="54" t="s">
        <v>227</v>
      </c>
      <c r="G37" s="55" t="s">
        <v>61</v>
      </c>
      <c r="H37" s="55" t="s">
        <v>61</v>
      </c>
      <c r="I37" s="56">
        <v>50</v>
      </c>
      <c r="J37" s="74">
        <v>44961</v>
      </c>
      <c r="K37" s="5"/>
      <c r="L37" s="63"/>
      <c r="M37" s="73"/>
      <c r="N37" s="64"/>
      <c r="O37" s="64"/>
      <c r="P37" s="71"/>
      <c r="Q37" s="72"/>
    </row>
    <row r="38" spans="1:17" ht="16.5" thickBot="1" x14ac:dyDescent="0.3">
      <c r="A38" s="63"/>
      <c r="B38" s="70"/>
      <c r="C38" s="69"/>
      <c r="D38" s="4"/>
      <c r="E38" s="53" t="s">
        <v>35</v>
      </c>
      <c r="F38" s="54" t="s">
        <v>133</v>
      </c>
      <c r="G38" s="55" t="s">
        <v>61</v>
      </c>
      <c r="H38" s="55" t="s">
        <v>61</v>
      </c>
      <c r="I38" s="56">
        <v>9.9</v>
      </c>
      <c r="J38" s="74">
        <v>44964</v>
      </c>
      <c r="K38" s="5"/>
      <c r="L38" s="63"/>
      <c r="M38" s="73"/>
      <c r="N38" s="64"/>
      <c r="O38" s="64"/>
      <c r="P38" s="71"/>
      <c r="Q38" s="72"/>
    </row>
    <row r="39" spans="1:17" ht="16.5" thickBot="1" x14ac:dyDescent="0.3">
      <c r="A39" s="63"/>
      <c r="B39" s="70"/>
      <c r="C39" s="69"/>
      <c r="D39" s="4"/>
      <c r="E39" s="63"/>
      <c r="F39" s="73"/>
      <c r="G39" s="64"/>
      <c r="H39" s="64"/>
      <c r="I39" s="71"/>
      <c r="J39" s="72"/>
      <c r="K39" s="5"/>
      <c r="L39" s="63"/>
      <c r="M39" s="73"/>
      <c r="N39" s="64"/>
      <c r="O39" s="64"/>
      <c r="P39" s="71"/>
      <c r="Q39" s="72"/>
    </row>
    <row r="40" spans="1:17" ht="15.75" thickBot="1" x14ac:dyDescent="0.25">
      <c r="A40" s="4"/>
      <c r="B40" s="13">
        <f>SUM(B2:B39)</f>
        <v>3351.8799999999992</v>
      </c>
      <c r="C40" s="4"/>
      <c r="D40" s="4"/>
      <c r="E40" s="4"/>
      <c r="F40" s="4"/>
      <c r="G40" s="4"/>
      <c r="H40" s="4"/>
      <c r="I40" s="13">
        <f>SUM(I2:I39)</f>
        <v>2424.73</v>
      </c>
      <c r="J40" s="14"/>
      <c r="K40" s="4"/>
      <c r="L40" s="4"/>
      <c r="M40" s="4"/>
      <c r="N40" s="4"/>
      <c r="O40" s="4"/>
      <c r="P40" s="13">
        <f>SUM(P2:P39)</f>
        <v>0</v>
      </c>
      <c r="Q40" s="14"/>
    </row>
    <row r="41" spans="1:17" ht="17.25" thickTop="1" thickBot="1" x14ac:dyDescent="0.3">
      <c r="A41" s="15" t="s">
        <v>37</v>
      </c>
      <c r="B41" s="209">
        <f>SUM(B40)</f>
        <v>3351.8799999999992</v>
      </c>
      <c r="C41" s="210"/>
      <c r="D41" s="211"/>
      <c r="E41" s="209">
        <f>SUM(B40,-L42)</f>
        <v>927.14999999999918</v>
      </c>
      <c r="F41" s="213"/>
      <c r="G41" s="213"/>
      <c r="H41" s="213"/>
      <c r="I41" s="211"/>
      <c r="J41" s="16"/>
      <c r="K41" s="212">
        <f>SUM(I40,P40)</f>
        <v>2424.73</v>
      </c>
      <c r="L41" s="211"/>
      <c r="M41" s="4"/>
      <c r="N41" s="13"/>
    </row>
    <row r="42" spans="1:17" ht="16.5" thickTop="1" thickBot="1" x14ac:dyDescent="0.25">
      <c r="A42" s="17" t="s">
        <v>38</v>
      </c>
      <c r="B42" s="4"/>
      <c r="C42" s="4"/>
      <c r="D42" s="4"/>
      <c r="E42" s="4"/>
      <c r="F42" s="4"/>
      <c r="G42" s="4"/>
      <c r="H42" s="4"/>
      <c r="I42" s="18">
        <f>SUM(B40,-L42)</f>
        <v>927.14999999999918</v>
      </c>
      <c r="J42" s="4"/>
      <c r="K42" s="4"/>
      <c r="L42" s="18">
        <f>SUM(I40,P40)</f>
        <v>2424.73</v>
      </c>
      <c r="N42" s="4"/>
    </row>
    <row r="43" spans="1:17" ht="16.5" thickBot="1" x14ac:dyDescent="0.3">
      <c r="A43" s="63" t="s">
        <v>0</v>
      </c>
      <c r="B43" s="65" t="s">
        <v>1</v>
      </c>
      <c r="C43" s="66" t="s">
        <v>2</v>
      </c>
      <c r="D43" s="4"/>
      <c r="E43" s="63" t="s">
        <v>4</v>
      </c>
      <c r="F43" s="65" t="s">
        <v>1</v>
      </c>
      <c r="G43" s="66" t="s">
        <v>2</v>
      </c>
      <c r="H43" s="4"/>
      <c r="I43" s="4"/>
      <c r="M43" s="4"/>
      <c r="N43" s="4"/>
    </row>
    <row r="44" spans="1:17" ht="16.5" thickBot="1" x14ac:dyDescent="0.3">
      <c r="A44" s="92" t="s">
        <v>5</v>
      </c>
      <c r="B44" s="93">
        <f>'01'!F37</f>
        <v>18.059999999999945</v>
      </c>
      <c r="C44" s="9">
        <v>44773</v>
      </c>
      <c r="D44" s="4"/>
      <c r="E44" s="63"/>
      <c r="F44" s="70"/>
      <c r="G44" s="69"/>
      <c r="H44" s="4"/>
      <c r="M44" s="4"/>
      <c r="N44" s="4"/>
    </row>
    <row r="45" spans="1:17" ht="16.5" thickBot="1" x14ac:dyDescent="0.3">
      <c r="A45" s="94" t="s">
        <v>134</v>
      </c>
      <c r="B45" s="95">
        <v>490</v>
      </c>
      <c r="C45" s="96">
        <v>44958</v>
      </c>
      <c r="D45" s="4"/>
      <c r="E45" s="63"/>
      <c r="F45" s="70"/>
      <c r="G45" s="69"/>
      <c r="H45" s="4"/>
      <c r="I45" s="4"/>
      <c r="M45" s="4"/>
      <c r="N45" s="4"/>
    </row>
    <row r="46" spans="1:17" ht="16.5" thickBot="1" x14ac:dyDescent="0.3">
      <c r="A46" s="63"/>
      <c r="B46" s="70"/>
      <c r="C46" s="69"/>
      <c r="D46" s="4"/>
      <c r="E46" s="63"/>
      <c r="F46" s="70"/>
      <c r="G46" s="69"/>
      <c r="H46" s="4"/>
      <c r="I46" s="4"/>
      <c r="M46" s="4"/>
      <c r="N46" s="4"/>
    </row>
    <row r="47" spans="1:17" ht="16.5" thickBot="1" x14ac:dyDescent="0.3">
      <c r="A47" s="63"/>
      <c r="B47" s="70"/>
      <c r="C47" s="69"/>
      <c r="D47" s="4"/>
      <c r="E47" s="63"/>
      <c r="F47" s="70"/>
      <c r="G47" s="69"/>
      <c r="H47" s="4"/>
      <c r="I47" s="4"/>
      <c r="M47" s="4"/>
      <c r="N47" s="4"/>
    </row>
    <row r="48" spans="1:17" ht="16.5" thickBot="1" x14ac:dyDescent="0.3">
      <c r="A48" s="63"/>
      <c r="B48" s="70"/>
      <c r="C48" s="69"/>
      <c r="D48" s="4"/>
      <c r="E48" s="63"/>
      <c r="F48" s="70"/>
      <c r="G48" s="69"/>
      <c r="H48" s="4"/>
      <c r="I48" s="4"/>
      <c r="M48" s="4"/>
      <c r="N48" s="4"/>
    </row>
    <row r="49" spans="1:14" ht="15.75" thickBot="1" x14ac:dyDescent="0.25">
      <c r="A49" s="4"/>
      <c r="B49" s="13">
        <f>SUM(B44:B48)</f>
        <v>508.05999999999995</v>
      </c>
      <c r="C49" s="4"/>
      <c r="D49" s="4"/>
      <c r="E49" s="4"/>
      <c r="F49" s="13">
        <f>SUM(F44:F48)</f>
        <v>0</v>
      </c>
      <c r="G49" s="4"/>
      <c r="H49" s="4"/>
      <c r="I49" s="4"/>
      <c r="M49" s="4"/>
      <c r="N49" s="4"/>
    </row>
    <row r="50" spans="1:14" ht="17.25" thickTop="1" thickBot="1" x14ac:dyDescent="0.3">
      <c r="A50" s="15" t="s">
        <v>37</v>
      </c>
      <c r="B50" s="209">
        <f>SUM(B49)</f>
        <v>508.05999999999995</v>
      </c>
      <c r="C50" s="210"/>
      <c r="D50" s="211"/>
      <c r="E50" s="214">
        <f>SUM(B49,-F49)</f>
        <v>508.05999999999995</v>
      </c>
      <c r="F50" s="215"/>
      <c r="G50" s="16"/>
      <c r="H50" s="212">
        <f>SUM(F49)</f>
        <v>0</v>
      </c>
      <c r="I50" s="211"/>
      <c r="M50" s="4"/>
      <c r="N50" s="13"/>
    </row>
    <row r="51" spans="1:14" ht="13.5" thickTop="1" x14ac:dyDescent="0.2">
      <c r="F51" s="40">
        <f>SUM(B49,-F49)</f>
        <v>508.05999999999995</v>
      </c>
    </row>
  </sheetData>
  <mergeCells count="6">
    <mergeCell ref="B41:D41"/>
    <mergeCell ref="E41:I41"/>
    <mergeCell ref="K41:L41"/>
    <mergeCell ref="B50:D50"/>
    <mergeCell ref="E50:F50"/>
    <mergeCell ref="H50:I5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4536-F73F-4AA6-ACFC-B7BDEE5E905E}">
  <dimension ref="A1:V44"/>
  <sheetViews>
    <sheetView topLeftCell="A12" workbookViewId="0">
      <selection activeCell="A23" sqref="A23"/>
    </sheetView>
  </sheetViews>
  <sheetFormatPr defaultRowHeight="12.75" x14ac:dyDescent="0.2"/>
  <cols>
    <col min="1" max="1" width="32.42578125" customWidth="1"/>
    <col min="2" max="2" width="20.85546875" customWidth="1"/>
    <col min="5" max="5" width="17.42578125" customWidth="1"/>
    <col min="6" max="6" width="21.5703125" customWidth="1"/>
    <col min="9" max="9" width="15.140625" customWidth="1"/>
    <col min="11" max="11" width="7.42578125" customWidth="1"/>
    <col min="12" max="12" width="19.7109375" customWidth="1"/>
    <col min="13" max="13" width="28.5703125" customWidth="1"/>
    <col min="15" max="15" width="8.140625" customWidth="1"/>
    <col min="16" max="16" width="14.42578125" customWidth="1"/>
    <col min="17" max="17" width="8.42578125" customWidth="1"/>
    <col min="19" max="19" width="20.28515625" customWidth="1"/>
    <col min="20" max="20" width="17.85546875" customWidth="1"/>
    <col min="21" max="21" width="15.5703125" customWidth="1"/>
    <col min="22" max="22" width="17.42578125" customWidth="1"/>
  </cols>
  <sheetData>
    <row r="1" spans="1:22" ht="16.5" thickBot="1" x14ac:dyDescent="0.3">
      <c r="A1" s="63" t="s">
        <v>0</v>
      </c>
      <c r="B1" s="65" t="s">
        <v>1</v>
      </c>
      <c r="C1" s="66" t="s">
        <v>2</v>
      </c>
      <c r="D1" s="4"/>
      <c r="E1" s="64" t="s">
        <v>152</v>
      </c>
      <c r="F1" s="64" t="s">
        <v>39</v>
      </c>
      <c r="G1" s="64" t="s">
        <v>40</v>
      </c>
      <c r="H1" s="64" t="s">
        <v>41</v>
      </c>
      <c r="I1" s="67" t="s">
        <v>1</v>
      </c>
      <c r="J1" s="68" t="s">
        <v>2</v>
      </c>
      <c r="K1" s="5"/>
      <c r="L1" s="64" t="s">
        <v>331</v>
      </c>
      <c r="M1" s="64" t="s">
        <v>39</v>
      </c>
      <c r="N1" s="64" t="s">
        <v>40</v>
      </c>
      <c r="O1" s="64" t="s">
        <v>41</v>
      </c>
      <c r="P1" s="67" t="s">
        <v>1</v>
      </c>
      <c r="Q1" s="68" t="s">
        <v>2</v>
      </c>
      <c r="S1" s="217" t="s">
        <v>329</v>
      </c>
      <c r="T1" s="218"/>
      <c r="U1" s="218"/>
      <c r="V1" s="108" t="s">
        <v>330</v>
      </c>
    </row>
    <row r="2" spans="1:22" ht="16.5" thickBot="1" x14ac:dyDescent="0.3">
      <c r="A2" s="75" t="s">
        <v>5</v>
      </c>
      <c r="B2" s="76">
        <f>'02'!I42</f>
        <v>927.14999999999918</v>
      </c>
      <c r="C2" s="77">
        <v>44602</v>
      </c>
      <c r="D2" s="4"/>
      <c r="E2" s="58" t="s">
        <v>130</v>
      </c>
      <c r="F2" s="59" t="s">
        <v>250</v>
      </c>
      <c r="G2" s="60">
        <v>4</v>
      </c>
      <c r="H2" s="60">
        <v>10</v>
      </c>
      <c r="I2" s="61">
        <v>134.11000000000001</v>
      </c>
      <c r="J2" s="57">
        <v>44966</v>
      </c>
      <c r="K2" s="5"/>
      <c r="L2" s="134" t="s">
        <v>332</v>
      </c>
      <c r="M2" s="135" t="s">
        <v>335</v>
      </c>
      <c r="N2" s="136">
        <v>3</v>
      </c>
      <c r="O2" s="136">
        <v>6</v>
      </c>
      <c r="P2" s="137">
        <v>131.72</v>
      </c>
      <c r="Q2" s="138">
        <v>44998</v>
      </c>
      <c r="S2" s="118" t="s">
        <v>24</v>
      </c>
      <c r="T2" s="119">
        <v>700</v>
      </c>
      <c r="U2" s="119"/>
      <c r="V2" s="120">
        <f>SUM(T2:U2)</f>
        <v>700</v>
      </c>
    </row>
    <row r="3" spans="1:22" ht="16.5" thickBot="1" x14ac:dyDescent="0.3">
      <c r="A3" s="101" t="s">
        <v>327</v>
      </c>
      <c r="B3" s="102">
        <v>500</v>
      </c>
      <c r="C3" s="103">
        <v>44974</v>
      </c>
      <c r="D3" s="4"/>
      <c r="E3" s="53" t="s">
        <v>130</v>
      </c>
      <c r="F3" s="54" t="s">
        <v>251</v>
      </c>
      <c r="G3" s="55">
        <v>4</v>
      </c>
      <c r="H3" s="55">
        <v>10</v>
      </c>
      <c r="I3" s="56">
        <v>32.11</v>
      </c>
      <c r="J3" s="52">
        <v>44966</v>
      </c>
      <c r="K3" s="5"/>
      <c r="L3" s="63"/>
      <c r="M3" s="73"/>
      <c r="N3" s="64"/>
      <c r="O3" s="64"/>
      <c r="P3" s="71"/>
      <c r="Q3" s="69"/>
      <c r="S3" s="118"/>
      <c r="T3" s="119"/>
      <c r="U3" s="119"/>
      <c r="V3" s="120"/>
    </row>
    <row r="4" spans="1:22" ht="16.5" thickBot="1" x14ac:dyDescent="0.3">
      <c r="A4" s="104" t="s">
        <v>328</v>
      </c>
      <c r="B4" s="105">
        <v>-1323.34</v>
      </c>
      <c r="C4" s="106">
        <v>44974</v>
      </c>
      <c r="D4" s="4"/>
      <c r="E4" s="58" t="s">
        <v>130</v>
      </c>
      <c r="F4" s="59" t="s">
        <v>284</v>
      </c>
      <c r="G4" s="60">
        <v>3</v>
      </c>
      <c r="H4" s="60">
        <v>10</v>
      </c>
      <c r="I4" s="61">
        <v>202.83</v>
      </c>
      <c r="J4" s="57">
        <v>44966</v>
      </c>
      <c r="K4" s="5"/>
      <c r="L4" s="63"/>
      <c r="M4" s="73"/>
      <c r="N4" s="64"/>
      <c r="O4" s="64"/>
      <c r="P4" s="71"/>
      <c r="Q4" s="69"/>
      <c r="S4" s="118"/>
      <c r="T4" s="119"/>
      <c r="U4" s="119"/>
      <c r="V4" s="120"/>
    </row>
    <row r="5" spans="1:22" ht="16.5" thickBot="1" x14ac:dyDescent="0.3">
      <c r="A5" s="128" t="s">
        <v>341</v>
      </c>
      <c r="B5" s="129">
        <v>-3</v>
      </c>
      <c r="C5" s="130">
        <v>44974</v>
      </c>
      <c r="D5" s="4"/>
      <c r="E5" s="58" t="s">
        <v>29</v>
      </c>
      <c r="F5" s="59" t="s">
        <v>295</v>
      </c>
      <c r="G5" s="60">
        <v>2</v>
      </c>
      <c r="H5" s="60">
        <v>3</v>
      </c>
      <c r="I5" s="61">
        <v>108.65</v>
      </c>
      <c r="J5" s="57">
        <v>44966</v>
      </c>
      <c r="K5" s="5"/>
      <c r="L5" s="63"/>
      <c r="M5" s="73"/>
      <c r="N5" s="64"/>
      <c r="O5" s="64"/>
      <c r="P5" s="71"/>
      <c r="Q5" s="69"/>
      <c r="S5" s="118"/>
      <c r="T5" s="119"/>
      <c r="U5" s="119"/>
      <c r="V5" s="120"/>
    </row>
    <row r="6" spans="1:22" ht="16.5" thickBot="1" x14ac:dyDescent="0.3">
      <c r="A6" s="125" t="s">
        <v>342</v>
      </c>
      <c r="B6" s="126">
        <v>20</v>
      </c>
      <c r="C6" s="127">
        <v>44976</v>
      </c>
      <c r="D6" s="4"/>
      <c r="E6" s="53" t="s">
        <v>46</v>
      </c>
      <c r="F6" s="54" t="s">
        <v>314</v>
      </c>
      <c r="G6" s="55">
        <v>2</v>
      </c>
      <c r="H6" s="55">
        <v>3</v>
      </c>
      <c r="I6" s="56">
        <v>24</v>
      </c>
      <c r="J6" s="74">
        <v>44966</v>
      </c>
      <c r="K6" s="5"/>
      <c r="L6" s="63"/>
      <c r="M6" s="73"/>
      <c r="N6" s="64"/>
      <c r="O6" s="64"/>
      <c r="P6" s="71"/>
      <c r="Q6" s="69"/>
      <c r="S6" s="119" t="s">
        <v>334</v>
      </c>
      <c r="T6" s="119"/>
      <c r="U6" s="119"/>
      <c r="V6" s="121">
        <f>SUM(V2:V4)</f>
        <v>700</v>
      </c>
    </row>
    <row r="7" spans="1:22" ht="16.5" thickBot="1" x14ac:dyDescent="0.3">
      <c r="A7" s="104" t="s">
        <v>343</v>
      </c>
      <c r="B7" s="105">
        <v>-12</v>
      </c>
      <c r="C7" s="106">
        <v>44979</v>
      </c>
      <c r="D7" s="4"/>
      <c r="E7" s="97" t="s">
        <v>320</v>
      </c>
      <c r="F7" s="98" t="s">
        <v>321</v>
      </c>
      <c r="G7" s="99">
        <v>1</v>
      </c>
      <c r="H7" s="99">
        <v>3</v>
      </c>
      <c r="I7" s="100">
        <v>70.63</v>
      </c>
      <c r="J7" s="62">
        <v>44967</v>
      </c>
      <c r="K7" s="5"/>
      <c r="L7" s="63"/>
      <c r="M7" s="73"/>
      <c r="N7" s="64"/>
      <c r="O7" s="64"/>
      <c r="P7" s="71"/>
      <c r="Q7" s="69"/>
      <c r="S7" s="108"/>
      <c r="T7" s="107"/>
      <c r="U7" s="107"/>
      <c r="V7" s="109"/>
    </row>
    <row r="8" spans="1:22" ht="16.5" thickBot="1" x14ac:dyDescent="0.3">
      <c r="A8" s="104" t="s">
        <v>344</v>
      </c>
      <c r="B8" s="105">
        <v>-29.25</v>
      </c>
      <c r="C8" s="106">
        <v>44979</v>
      </c>
      <c r="D8" s="4"/>
      <c r="E8" s="53" t="s">
        <v>322</v>
      </c>
      <c r="F8" s="54" t="s">
        <v>323</v>
      </c>
      <c r="G8" s="55" t="s">
        <v>61</v>
      </c>
      <c r="H8" s="55" t="s">
        <v>61</v>
      </c>
      <c r="I8" s="56">
        <v>73.7</v>
      </c>
      <c r="J8" s="52">
        <v>44971</v>
      </c>
      <c r="K8" s="5"/>
      <c r="L8" s="63"/>
      <c r="M8" s="73"/>
      <c r="N8" s="64"/>
      <c r="O8" s="64"/>
      <c r="P8" s="71"/>
      <c r="Q8" s="69"/>
      <c r="S8" s="219" t="s">
        <v>333</v>
      </c>
      <c r="T8" s="220"/>
      <c r="U8" s="220"/>
      <c r="V8" s="112"/>
    </row>
    <row r="9" spans="1:22" ht="16.5" thickBot="1" x14ac:dyDescent="0.3">
      <c r="A9" s="125" t="s">
        <v>357</v>
      </c>
      <c r="B9" s="126">
        <v>182.69</v>
      </c>
      <c r="C9" s="127">
        <v>44986</v>
      </c>
      <c r="D9" s="4"/>
      <c r="E9" s="53" t="s">
        <v>65</v>
      </c>
      <c r="F9" s="54" t="s">
        <v>147</v>
      </c>
      <c r="G9" s="55" t="s">
        <v>61</v>
      </c>
      <c r="H9" s="55" t="s">
        <v>61</v>
      </c>
      <c r="I9" s="56">
        <v>29.99</v>
      </c>
      <c r="J9" s="74">
        <v>44971</v>
      </c>
      <c r="K9" s="5"/>
      <c r="L9" s="63"/>
      <c r="M9" s="73"/>
      <c r="N9" s="64"/>
      <c r="O9" s="64"/>
      <c r="P9" s="71"/>
      <c r="Q9" s="69"/>
      <c r="S9" s="113" t="str">
        <f>F2</f>
        <v>volante g29</v>
      </c>
      <c r="T9" s="114">
        <f>I2</f>
        <v>134.11000000000001</v>
      </c>
      <c r="U9" s="115">
        <f>(H2-G2)</f>
        <v>6</v>
      </c>
      <c r="V9" s="116">
        <f>T9*U9</f>
        <v>804.66000000000008</v>
      </c>
    </row>
    <row r="10" spans="1:22" ht="16.5" thickBot="1" x14ac:dyDescent="0.3">
      <c r="A10" s="125" t="s">
        <v>358</v>
      </c>
      <c r="B10" s="126">
        <v>76.67</v>
      </c>
      <c r="C10" s="127">
        <v>44990</v>
      </c>
      <c r="D10" s="4"/>
      <c r="E10" s="53" t="s">
        <v>324</v>
      </c>
      <c r="F10" s="54" t="s">
        <v>325</v>
      </c>
      <c r="G10" s="55" t="s">
        <v>61</v>
      </c>
      <c r="H10" s="55" t="s">
        <v>61</v>
      </c>
      <c r="I10" s="56">
        <v>26.35</v>
      </c>
      <c r="J10" s="74">
        <v>44973</v>
      </c>
      <c r="K10" s="5"/>
      <c r="L10" s="63"/>
      <c r="M10" s="73"/>
      <c r="N10" s="64"/>
      <c r="O10" s="64"/>
      <c r="P10" s="71"/>
      <c r="Q10" s="69"/>
      <c r="S10" s="113"/>
      <c r="T10" s="114"/>
      <c r="U10" s="115"/>
      <c r="V10" s="116"/>
    </row>
    <row r="11" spans="1:22" ht="16.5" thickBot="1" x14ac:dyDescent="0.3">
      <c r="A11" s="128" t="s">
        <v>359</v>
      </c>
      <c r="B11" s="129">
        <v>-300</v>
      </c>
      <c r="C11" s="130">
        <v>44990</v>
      </c>
      <c r="D11" s="4"/>
      <c r="E11" s="53" t="s">
        <v>326</v>
      </c>
      <c r="F11" s="54" t="s">
        <v>325</v>
      </c>
      <c r="G11" s="55" t="s">
        <v>61</v>
      </c>
      <c r="H11" s="55" t="s">
        <v>61</v>
      </c>
      <c r="I11" s="56">
        <v>1.42</v>
      </c>
      <c r="J11" s="74">
        <v>44973</v>
      </c>
      <c r="K11" s="5"/>
      <c r="L11" s="63"/>
      <c r="M11" s="73"/>
      <c r="N11" s="64"/>
      <c r="O11" s="64"/>
      <c r="P11" s="71"/>
      <c r="Q11" s="72"/>
      <c r="S11" s="113" t="str">
        <f>F4</f>
        <v>galaxy watch</v>
      </c>
      <c r="T11" s="114">
        <f>I4</f>
        <v>202.83</v>
      </c>
      <c r="U11" s="115">
        <f>(H4-G4)</f>
        <v>7</v>
      </c>
      <c r="V11" s="116">
        <f t="shared" ref="V11:V13" si="0">T11*U11</f>
        <v>1419.8100000000002</v>
      </c>
    </row>
    <row r="12" spans="1:22" ht="16.5" thickBot="1" x14ac:dyDescent="0.3">
      <c r="A12" s="42" t="s">
        <v>8</v>
      </c>
      <c r="B12" s="131">
        <v>2763.26</v>
      </c>
      <c r="C12" s="132">
        <v>44991</v>
      </c>
      <c r="D12" s="4"/>
      <c r="E12" s="83" t="s">
        <v>46</v>
      </c>
      <c r="F12" s="84" t="s">
        <v>314</v>
      </c>
      <c r="G12" s="85">
        <v>3</v>
      </c>
      <c r="H12" s="85">
        <v>3</v>
      </c>
      <c r="I12" s="86">
        <v>24</v>
      </c>
      <c r="J12" s="88">
        <v>44973</v>
      </c>
      <c r="K12" s="5"/>
      <c r="L12" s="63"/>
      <c r="M12" s="73"/>
      <c r="N12" s="64"/>
      <c r="O12" s="64"/>
      <c r="P12" s="71"/>
      <c r="Q12" s="72"/>
      <c r="S12" s="113" t="str">
        <f>F5</f>
        <v>cabos ethernet</v>
      </c>
      <c r="T12" s="114">
        <f>I5</f>
        <v>108.65</v>
      </c>
      <c r="U12" s="115">
        <f>(H5-G5)</f>
        <v>1</v>
      </c>
      <c r="V12" s="116">
        <f t="shared" si="0"/>
        <v>108.65</v>
      </c>
    </row>
    <row r="13" spans="1:22" ht="16.5" thickBot="1" x14ac:dyDescent="0.3">
      <c r="A13" s="101" t="s">
        <v>24</v>
      </c>
      <c r="B13" s="102">
        <v>-500</v>
      </c>
      <c r="C13" s="103">
        <v>44991</v>
      </c>
      <c r="D13" s="4"/>
      <c r="E13" s="42" t="s">
        <v>297</v>
      </c>
      <c r="F13" s="43" t="s">
        <v>298</v>
      </c>
      <c r="G13" s="44" t="s">
        <v>61</v>
      </c>
      <c r="H13" s="44" t="s">
        <v>61</v>
      </c>
      <c r="I13" s="45">
        <v>-0.2</v>
      </c>
      <c r="J13" s="46">
        <v>44973</v>
      </c>
      <c r="K13" s="5"/>
      <c r="L13" s="63"/>
      <c r="M13" s="73"/>
      <c r="N13" s="64"/>
      <c r="O13" s="64"/>
      <c r="P13" s="71"/>
      <c r="Q13" s="72"/>
      <c r="S13" s="113" t="str">
        <f>F7</f>
        <v>hogwarts legacy</v>
      </c>
      <c r="T13" s="114">
        <f>I7</f>
        <v>70.63</v>
      </c>
      <c r="U13" s="115">
        <f>(H7-G7)</f>
        <v>2</v>
      </c>
      <c r="V13" s="116">
        <f t="shared" si="0"/>
        <v>141.26</v>
      </c>
    </row>
    <row r="14" spans="1:22" ht="16.5" thickBot="1" x14ac:dyDescent="0.3">
      <c r="A14" s="104" t="s">
        <v>360</v>
      </c>
      <c r="B14" s="105">
        <v>-3</v>
      </c>
      <c r="C14" s="106">
        <v>44993</v>
      </c>
      <c r="D14" s="4"/>
      <c r="E14" s="83" t="s">
        <v>130</v>
      </c>
      <c r="F14" s="84" t="s">
        <v>251</v>
      </c>
      <c r="G14" s="85">
        <v>5</v>
      </c>
      <c r="H14" s="85">
        <v>10</v>
      </c>
      <c r="I14" s="86">
        <v>32.11</v>
      </c>
      <c r="J14" s="87">
        <v>44974</v>
      </c>
      <c r="K14" s="5"/>
      <c r="L14" s="63"/>
      <c r="M14" s="73"/>
      <c r="N14" s="64"/>
      <c r="O14" s="64"/>
      <c r="P14" s="71"/>
      <c r="Q14" s="72"/>
      <c r="S14" s="113"/>
      <c r="T14" s="115"/>
      <c r="U14" s="115"/>
      <c r="V14" s="116"/>
    </row>
    <row r="15" spans="1:22" ht="16.5" thickBot="1" x14ac:dyDescent="0.3">
      <c r="A15" s="104" t="s">
        <v>361</v>
      </c>
      <c r="B15" s="105">
        <v>-25</v>
      </c>
      <c r="C15" s="106">
        <v>44993</v>
      </c>
      <c r="D15" s="4"/>
      <c r="E15" s="83" t="s">
        <v>130</v>
      </c>
      <c r="F15" s="84" t="s">
        <v>251</v>
      </c>
      <c r="G15" s="85">
        <v>6</v>
      </c>
      <c r="H15" s="85">
        <v>10</v>
      </c>
      <c r="I15" s="86">
        <v>32.11</v>
      </c>
      <c r="J15" s="87">
        <v>44974</v>
      </c>
      <c r="K15" s="5"/>
      <c r="L15" s="63"/>
      <c r="M15" s="73"/>
      <c r="N15" s="64"/>
      <c r="O15" s="64"/>
      <c r="P15" s="71"/>
      <c r="Q15" s="72"/>
      <c r="S15" s="117" t="s">
        <v>334</v>
      </c>
      <c r="T15" s="117"/>
      <c r="U15" s="117"/>
      <c r="V15" s="122">
        <f>SUM(V9:V13)</f>
        <v>2474.38</v>
      </c>
    </row>
    <row r="16" spans="1:22" ht="16.5" thickBot="1" x14ac:dyDescent="0.3">
      <c r="A16" s="104" t="s">
        <v>362</v>
      </c>
      <c r="B16" s="105">
        <v>-100</v>
      </c>
      <c r="C16" s="106">
        <v>44995</v>
      </c>
      <c r="D16" s="4"/>
      <c r="E16" s="83" t="s">
        <v>130</v>
      </c>
      <c r="F16" s="84" t="s">
        <v>251</v>
      </c>
      <c r="G16" s="85">
        <v>7</v>
      </c>
      <c r="H16" s="85">
        <v>10</v>
      </c>
      <c r="I16" s="86">
        <v>32.11</v>
      </c>
      <c r="J16" s="87">
        <v>44974</v>
      </c>
      <c r="K16" s="5"/>
      <c r="L16" s="63"/>
      <c r="M16" s="73"/>
      <c r="N16" s="64"/>
      <c r="O16" s="64"/>
      <c r="P16" s="71"/>
      <c r="Q16" s="72"/>
      <c r="S16" s="110"/>
      <c r="T16" s="110"/>
      <c r="U16" s="110"/>
      <c r="V16" s="111"/>
    </row>
    <row r="17" spans="1:22" ht="16.5" thickBot="1" x14ac:dyDescent="0.3">
      <c r="A17" s="104" t="s">
        <v>363</v>
      </c>
      <c r="B17" s="105">
        <v>-2</v>
      </c>
      <c r="C17" s="106">
        <v>44998</v>
      </c>
      <c r="D17" s="4"/>
      <c r="E17" s="83" t="s">
        <v>130</v>
      </c>
      <c r="F17" s="84" t="s">
        <v>251</v>
      </c>
      <c r="G17" s="85">
        <v>8</v>
      </c>
      <c r="H17" s="85">
        <v>10</v>
      </c>
      <c r="I17" s="86">
        <v>32.11</v>
      </c>
      <c r="J17" s="87">
        <v>44974</v>
      </c>
      <c r="K17" s="5"/>
      <c r="L17" s="63"/>
      <c r="M17" s="73"/>
      <c r="N17" s="64"/>
      <c r="O17" s="64"/>
      <c r="P17" s="71"/>
      <c r="Q17" s="72"/>
      <c r="S17" s="110" t="s">
        <v>334</v>
      </c>
      <c r="T17" s="110"/>
      <c r="U17" s="110"/>
      <c r="V17" s="111">
        <f>SUM(V6,V15)</f>
        <v>3174.38</v>
      </c>
    </row>
    <row r="18" spans="1:22" ht="16.5" thickBot="1" x14ac:dyDescent="0.3">
      <c r="A18" s="104" t="s">
        <v>364</v>
      </c>
      <c r="B18" s="105">
        <v>-5</v>
      </c>
      <c r="C18" s="106">
        <v>44998</v>
      </c>
      <c r="D18" s="4"/>
      <c r="E18" s="83" t="s">
        <v>130</v>
      </c>
      <c r="F18" s="84" t="s">
        <v>251</v>
      </c>
      <c r="G18" s="85">
        <v>9</v>
      </c>
      <c r="H18" s="85">
        <v>10</v>
      </c>
      <c r="I18" s="86">
        <v>32.11</v>
      </c>
      <c r="J18" s="87">
        <v>44974</v>
      </c>
      <c r="K18" s="5"/>
      <c r="L18" s="63"/>
      <c r="M18" s="73"/>
      <c r="N18" s="64"/>
      <c r="O18" s="64"/>
      <c r="P18" s="71"/>
      <c r="Q18" s="72"/>
    </row>
    <row r="19" spans="1:22" ht="16.5" thickBot="1" x14ac:dyDescent="0.3">
      <c r="A19" s="128" t="s">
        <v>365</v>
      </c>
      <c r="B19" s="129">
        <v>-500</v>
      </c>
      <c r="C19" s="130">
        <v>44998</v>
      </c>
      <c r="D19" s="4"/>
      <c r="E19" s="83" t="s">
        <v>130</v>
      </c>
      <c r="F19" s="84" t="s">
        <v>251</v>
      </c>
      <c r="G19" s="85">
        <v>10</v>
      </c>
      <c r="H19" s="85">
        <v>10</v>
      </c>
      <c r="I19" s="86">
        <v>32.11</v>
      </c>
      <c r="J19" s="87">
        <v>44974</v>
      </c>
      <c r="K19" s="5"/>
      <c r="L19" s="63"/>
      <c r="M19" s="73"/>
      <c r="N19" s="64"/>
      <c r="O19" s="64"/>
      <c r="P19" s="71"/>
      <c r="Q19" s="72"/>
      <c r="U19">
        <v>2700</v>
      </c>
    </row>
    <row r="20" spans="1:22" ht="16.5" thickBot="1" x14ac:dyDescent="0.3">
      <c r="A20" s="104" t="s">
        <v>139</v>
      </c>
      <c r="B20" s="105">
        <v>-7</v>
      </c>
      <c r="C20" s="106">
        <v>44998</v>
      </c>
      <c r="D20" s="4"/>
      <c r="E20" s="42" t="s">
        <v>297</v>
      </c>
      <c r="F20" s="43" t="s">
        <v>298</v>
      </c>
      <c r="G20" s="44" t="s">
        <v>61</v>
      </c>
      <c r="H20" s="44" t="s">
        <v>61</v>
      </c>
      <c r="I20" s="45">
        <v>-5.55</v>
      </c>
      <c r="J20" s="46">
        <v>44974</v>
      </c>
      <c r="K20" s="89"/>
      <c r="L20" s="63"/>
      <c r="M20" s="73"/>
      <c r="N20" s="64"/>
      <c r="O20" s="64"/>
      <c r="P20" s="71"/>
      <c r="Q20" s="72"/>
      <c r="S20" t="s">
        <v>336</v>
      </c>
      <c r="T20" s="123">
        <f>SUM(T9,T11)</f>
        <v>336.94000000000005</v>
      </c>
      <c r="U20" s="123">
        <f t="shared" ref="U20:U25" si="1">U19-T20</f>
        <v>2363.06</v>
      </c>
    </row>
    <row r="21" spans="1:22" ht="16.5" thickBot="1" x14ac:dyDescent="0.3">
      <c r="A21" s="104" t="s">
        <v>30</v>
      </c>
      <c r="B21" s="105">
        <v>-15</v>
      </c>
      <c r="C21" s="106">
        <v>45002</v>
      </c>
      <c r="D21" s="4"/>
      <c r="E21" s="53" t="s">
        <v>123</v>
      </c>
      <c r="F21" s="54" t="s">
        <v>345</v>
      </c>
      <c r="G21" s="55" t="s">
        <v>61</v>
      </c>
      <c r="H21" s="55" t="s">
        <v>61</v>
      </c>
      <c r="I21" s="56">
        <v>18.5</v>
      </c>
      <c r="J21" s="52">
        <v>44976</v>
      </c>
      <c r="K21" s="5"/>
      <c r="L21" s="63"/>
      <c r="M21" s="73"/>
      <c r="N21" s="64"/>
      <c r="O21" s="64"/>
      <c r="P21" s="71"/>
      <c r="Q21" s="72"/>
      <c r="S21" t="s">
        <v>332</v>
      </c>
      <c r="T21" s="123">
        <v>140</v>
      </c>
      <c r="U21" s="124">
        <f t="shared" si="1"/>
        <v>2223.06</v>
      </c>
      <c r="V21" s="123"/>
    </row>
    <row r="22" spans="1:22" ht="16.5" thickBot="1" x14ac:dyDescent="0.3">
      <c r="A22" s="63" t="s">
        <v>444</v>
      </c>
      <c r="B22" s="70">
        <v>20</v>
      </c>
      <c r="C22" s="69">
        <v>45005</v>
      </c>
      <c r="D22" s="4"/>
      <c r="E22" s="58" t="s">
        <v>42</v>
      </c>
      <c r="F22" s="59" t="s">
        <v>346</v>
      </c>
      <c r="G22" s="60">
        <v>1</v>
      </c>
      <c r="H22" s="60">
        <v>3</v>
      </c>
      <c r="I22" s="61">
        <v>35.270000000000003</v>
      </c>
      <c r="J22" s="57">
        <v>44978</v>
      </c>
      <c r="K22" s="5"/>
      <c r="L22" s="63"/>
      <c r="M22" s="73"/>
      <c r="N22" s="64"/>
      <c r="O22" s="64"/>
      <c r="P22" s="71"/>
      <c r="Q22" s="72"/>
      <c r="S22" t="s">
        <v>60</v>
      </c>
      <c r="T22" s="123">
        <v>100</v>
      </c>
      <c r="U22" s="123">
        <f t="shared" si="1"/>
        <v>2123.06</v>
      </c>
    </row>
    <row r="23" spans="1:22" ht="16.5" thickBot="1" x14ac:dyDescent="0.3">
      <c r="A23" s="63"/>
      <c r="B23" s="70"/>
      <c r="C23" s="69"/>
      <c r="D23" s="4"/>
      <c r="E23" s="58" t="s">
        <v>42</v>
      </c>
      <c r="F23" s="59" t="s">
        <v>346</v>
      </c>
      <c r="G23" s="60">
        <v>1</v>
      </c>
      <c r="H23" s="60">
        <v>3</v>
      </c>
      <c r="I23" s="61">
        <v>35.130000000000003</v>
      </c>
      <c r="J23" s="62">
        <v>44978</v>
      </c>
      <c r="K23" s="5"/>
      <c r="L23" s="63"/>
      <c r="M23" s="73"/>
      <c r="N23" s="64"/>
      <c r="O23" s="64"/>
      <c r="P23" s="71"/>
      <c r="Q23" s="72"/>
      <c r="S23" s="123" t="s">
        <v>337</v>
      </c>
      <c r="T23">
        <v>200</v>
      </c>
      <c r="U23" s="123">
        <f t="shared" si="1"/>
        <v>1923.06</v>
      </c>
    </row>
    <row r="24" spans="1:22" ht="16.5" thickBot="1" x14ac:dyDescent="0.3">
      <c r="A24" s="63" t="s">
        <v>309</v>
      </c>
      <c r="B24" s="70">
        <v>50</v>
      </c>
      <c r="C24" s="69">
        <v>45013</v>
      </c>
      <c r="D24" s="4"/>
      <c r="E24" s="58" t="s">
        <v>42</v>
      </c>
      <c r="F24" s="59" t="s">
        <v>347</v>
      </c>
      <c r="G24" s="60">
        <v>1</v>
      </c>
      <c r="H24" s="60">
        <v>3</v>
      </c>
      <c r="I24" s="61">
        <v>17.39</v>
      </c>
      <c r="J24" s="62">
        <v>44978</v>
      </c>
      <c r="K24" s="5"/>
      <c r="L24" s="63"/>
      <c r="M24" s="73"/>
      <c r="N24" s="64"/>
      <c r="O24" s="64"/>
      <c r="P24" s="71"/>
      <c r="Q24" s="72"/>
      <c r="S24" t="s">
        <v>338</v>
      </c>
      <c r="T24" s="123">
        <v>500</v>
      </c>
      <c r="U24" s="123">
        <f t="shared" si="1"/>
        <v>1423.06</v>
      </c>
    </row>
    <row r="25" spans="1:22" ht="16.5" thickBot="1" x14ac:dyDescent="0.3">
      <c r="A25" s="63" t="s">
        <v>341</v>
      </c>
      <c r="B25" s="70">
        <v>-50</v>
      </c>
      <c r="C25" s="69">
        <v>45016</v>
      </c>
      <c r="D25" s="4"/>
      <c r="E25" s="58" t="s">
        <v>29</v>
      </c>
      <c r="F25" s="59" t="s">
        <v>348</v>
      </c>
      <c r="G25" s="60">
        <v>1</v>
      </c>
      <c r="H25" s="60">
        <v>2</v>
      </c>
      <c r="I25" s="61">
        <v>72.55</v>
      </c>
      <c r="J25" s="62">
        <v>44985</v>
      </c>
      <c r="K25" s="5"/>
      <c r="L25" s="63"/>
      <c r="M25" s="73"/>
      <c r="N25" s="64"/>
      <c r="O25" s="64"/>
      <c r="P25" s="71"/>
      <c r="Q25" s="72"/>
      <c r="S25" t="s">
        <v>339</v>
      </c>
      <c r="T25" s="123">
        <v>1300</v>
      </c>
      <c r="U25" s="123">
        <f t="shared" si="1"/>
        <v>123.05999999999995</v>
      </c>
    </row>
    <row r="26" spans="1:22" ht="16.5" thickBot="1" x14ac:dyDescent="0.3">
      <c r="A26" s="63" t="s">
        <v>309</v>
      </c>
      <c r="B26" s="70">
        <v>105</v>
      </c>
      <c r="C26" s="69">
        <v>45019</v>
      </c>
      <c r="D26" s="4"/>
      <c r="E26" s="58" t="s">
        <v>349</v>
      </c>
      <c r="F26" s="59" t="s">
        <v>350</v>
      </c>
      <c r="G26" s="60">
        <v>1</v>
      </c>
      <c r="H26" s="60">
        <v>3</v>
      </c>
      <c r="I26" s="61">
        <v>126.2</v>
      </c>
      <c r="J26" s="62">
        <v>44986</v>
      </c>
      <c r="K26" s="5"/>
      <c r="L26" s="63"/>
      <c r="M26" s="73"/>
      <c r="N26" s="64"/>
      <c r="O26" s="64"/>
      <c r="P26" s="71"/>
      <c r="Q26" s="72"/>
    </row>
    <row r="27" spans="1:22" ht="16.5" thickBot="1" x14ac:dyDescent="0.3">
      <c r="A27" s="63" t="s">
        <v>309</v>
      </c>
      <c r="B27" s="70">
        <v>703.37</v>
      </c>
      <c r="C27" s="69">
        <v>45022</v>
      </c>
      <c r="D27" s="4"/>
      <c r="E27" s="58" t="s">
        <v>42</v>
      </c>
      <c r="F27" s="59" t="s">
        <v>351</v>
      </c>
      <c r="G27" s="60">
        <v>1</v>
      </c>
      <c r="H27" s="60">
        <v>3</v>
      </c>
      <c r="I27" s="61">
        <v>19.989999999999998</v>
      </c>
      <c r="J27" s="62">
        <v>44987</v>
      </c>
      <c r="K27" s="5"/>
      <c r="L27" s="63"/>
      <c r="M27" s="73"/>
      <c r="N27" s="64"/>
      <c r="O27" s="64"/>
      <c r="P27" s="71"/>
      <c r="Q27" s="72"/>
      <c r="S27" t="s">
        <v>340</v>
      </c>
      <c r="T27">
        <v>4500</v>
      </c>
    </row>
    <row r="28" spans="1:22" ht="16.5" thickBot="1" x14ac:dyDescent="0.3">
      <c r="A28" s="63" t="s">
        <v>341</v>
      </c>
      <c r="B28" s="70">
        <v>-1</v>
      </c>
      <c r="C28" s="69">
        <v>45022</v>
      </c>
      <c r="D28" s="4"/>
      <c r="E28" s="53" t="s">
        <v>352</v>
      </c>
      <c r="F28" s="54" t="s">
        <v>353</v>
      </c>
      <c r="G28" s="55" t="s">
        <v>61</v>
      </c>
      <c r="H28" s="55" t="s">
        <v>61</v>
      </c>
      <c r="I28" s="56">
        <v>155</v>
      </c>
      <c r="J28" s="74">
        <v>44990</v>
      </c>
      <c r="K28" s="5"/>
      <c r="L28" s="63"/>
      <c r="M28" s="73"/>
      <c r="N28" s="64"/>
      <c r="O28" s="64"/>
      <c r="P28" s="71"/>
      <c r="Q28" s="72"/>
    </row>
    <row r="29" spans="1:22" ht="16.5" thickBot="1" x14ac:dyDescent="0.3">
      <c r="A29" s="63" t="s">
        <v>341</v>
      </c>
      <c r="B29" s="70">
        <v>-1</v>
      </c>
      <c r="C29" s="69">
        <v>45022</v>
      </c>
      <c r="D29" s="4"/>
      <c r="E29" s="53" t="s">
        <v>205</v>
      </c>
      <c r="F29" s="54" t="s">
        <v>354</v>
      </c>
      <c r="G29" s="55" t="s">
        <v>61</v>
      </c>
      <c r="H29" s="55" t="s">
        <v>61</v>
      </c>
      <c r="I29" s="56">
        <v>6.98</v>
      </c>
      <c r="J29" s="74">
        <v>44990</v>
      </c>
      <c r="K29" s="5"/>
      <c r="L29" s="63"/>
      <c r="M29" s="73"/>
      <c r="N29" s="64"/>
      <c r="O29" s="64"/>
      <c r="P29" s="71"/>
      <c r="Q29" s="72"/>
    </row>
    <row r="30" spans="1:22" ht="16.5" thickBot="1" x14ac:dyDescent="0.3">
      <c r="A30" s="63"/>
      <c r="B30" s="70"/>
      <c r="C30" s="69"/>
      <c r="D30" s="4"/>
      <c r="E30" s="53" t="s">
        <v>35</v>
      </c>
      <c r="F30" s="54" t="s">
        <v>133</v>
      </c>
      <c r="G30" s="55" t="s">
        <v>61</v>
      </c>
      <c r="H30" s="55" t="s">
        <v>61</v>
      </c>
      <c r="I30" s="56">
        <v>19.899999999999999</v>
      </c>
      <c r="J30" s="74">
        <v>44991</v>
      </c>
      <c r="K30" s="5"/>
      <c r="L30" s="63"/>
      <c r="M30" s="73"/>
      <c r="N30" s="64"/>
      <c r="O30" s="64"/>
      <c r="P30" s="71"/>
      <c r="Q30" s="72"/>
    </row>
    <row r="31" spans="1:22" ht="16.5" thickBot="1" x14ac:dyDescent="0.3">
      <c r="A31" s="63"/>
      <c r="B31" s="70"/>
      <c r="C31" s="69"/>
      <c r="D31" s="4"/>
      <c r="E31" s="48" t="s">
        <v>355</v>
      </c>
      <c r="F31" s="49" t="s">
        <v>356</v>
      </c>
      <c r="G31" s="50">
        <v>1</v>
      </c>
      <c r="H31" s="50">
        <v>3</v>
      </c>
      <c r="I31" s="51">
        <v>76.680000000000007</v>
      </c>
      <c r="J31" s="133">
        <v>44991</v>
      </c>
      <c r="K31" s="5"/>
      <c r="L31" s="63"/>
      <c r="M31" s="73"/>
      <c r="N31" s="64"/>
      <c r="O31" s="64"/>
      <c r="P31" s="71"/>
      <c r="Q31" s="72"/>
    </row>
    <row r="32" spans="1:22" ht="16.5" thickBot="1" x14ac:dyDescent="0.3">
      <c r="A32" s="63"/>
      <c r="B32" s="70"/>
      <c r="C32" s="69"/>
      <c r="D32" s="4"/>
      <c r="E32" s="63"/>
      <c r="F32" s="73"/>
      <c r="G32" s="64"/>
      <c r="H32" s="64"/>
      <c r="I32" s="71"/>
      <c r="J32" s="72"/>
      <c r="K32" s="5"/>
      <c r="L32" s="63"/>
      <c r="M32" s="73"/>
      <c r="N32" s="64"/>
      <c r="O32" s="64"/>
      <c r="P32" s="71"/>
      <c r="Q32" s="72"/>
    </row>
    <row r="33" spans="1:17" ht="15.75" thickBot="1" x14ac:dyDescent="0.25">
      <c r="A33" s="4"/>
      <c r="B33" s="13">
        <f>SUM(B2:B32)</f>
        <v>2471.5499999999993</v>
      </c>
      <c r="C33" s="4"/>
      <c r="D33" s="4"/>
      <c r="E33" s="4"/>
      <c r="F33" s="4"/>
      <c r="G33" s="4"/>
      <c r="H33" s="4"/>
      <c r="I33" s="13">
        <f>SUM(I2:I32)</f>
        <v>1498.2900000000004</v>
      </c>
      <c r="J33" s="14"/>
      <c r="K33" s="4"/>
      <c r="L33" s="4"/>
      <c r="M33" s="4"/>
      <c r="N33" s="4"/>
      <c r="O33" s="4"/>
      <c r="P33" s="13">
        <f>SUM(P2:P32)</f>
        <v>131.72</v>
      </c>
      <c r="Q33" s="14"/>
    </row>
    <row r="34" spans="1:17" ht="17.25" thickTop="1" thickBot="1" x14ac:dyDescent="0.3">
      <c r="A34" s="15" t="s">
        <v>37</v>
      </c>
      <c r="B34" s="209">
        <f>SUM(B33)</f>
        <v>2471.5499999999993</v>
      </c>
      <c r="C34" s="210"/>
      <c r="D34" s="211"/>
      <c r="E34" s="209">
        <f>SUM(B33,-L35)</f>
        <v>841.53999999999883</v>
      </c>
      <c r="F34" s="213"/>
      <c r="G34" s="213"/>
      <c r="H34" s="213"/>
      <c r="I34" s="211"/>
      <c r="J34" s="16"/>
      <c r="K34" s="212">
        <f>SUM(I33,P33)</f>
        <v>1630.0100000000004</v>
      </c>
      <c r="L34" s="211"/>
      <c r="M34" s="4"/>
      <c r="N34" s="13"/>
    </row>
    <row r="35" spans="1:17" ht="16.5" thickTop="1" thickBot="1" x14ac:dyDescent="0.25">
      <c r="A35" s="17" t="s">
        <v>38</v>
      </c>
      <c r="B35" s="4"/>
      <c r="C35" s="4"/>
      <c r="D35" s="4"/>
      <c r="E35" s="4"/>
      <c r="F35" s="4"/>
      <c r="G35" s="4"/>
      <c r="H35" s="4"/>
      <c r="I35" s="18">
        <f>SUM(B33,-L35)</f>
        <v>841.53999999999883</v>
      </c>
      <c r="J35" s="4"/>
      <c r="K35" s="4"/>
      <c r="L35" s="18">
        <f>SUM(I33,P33)</f>
        <v>1630.0100000000004</v>
      </c>
      <c r="N35" s="4"/>
    </row>
    <row r="36" spans="1:17" ht="16.5" thickBot="1" x14ac:dyDescent="0.3">
      <c r="A36" s="63" t="s">
        <v>0</v>
      </c>
      <c r="B36" s="65" t="s">
        <v>1</v>
      </c>
      <c r="C36" s="66" t="s">
        <v>2</v>
      </c>
      <c r="D36" s="4"/>
      <c r="E36" s="63" t="s">
        <v>4</v>
      </c>
      <c r="F36" s="65" t="s">
        <v>1</v>
      </c>
      <c r="G36" s="66" t="s">
        <v>2</v>
      </c>
      <c r="H36" s="4"/>
      <c r="I36" s="4"/>
      <c r="M36" s="4"/>
      <c r="N36" s="4"/>
    </row>
    <row r="37" spans="1:17" ht="16.5" thickBot="1" x14ac:dyDescent="0.3">
      <c r="A37" s="63" t="s">
        <v>5</v>
      </c>
      <c r="B37" s="70">
        <f>'02'!F51</f>
        <v>508.05999999999995</v>
      </c>
      <c r="C37" s="69">
        <v>44773</v>
      </c>
      <c r="D37" s="4"/>
      <c r="E37" s="63"/>
      <c r="F37" s="70"/>
      <c r="G37" s="69"/>
      <c r="H37" s="4"/>
      <c r="M37" s="4"/>
      <c r="N37" s="4"/>
    </row>
    <row r="38" spans="1:17" ht="16.5" thickBot="1" x14ac:dyDescent="0.3">
      <c r="A38" s="63" t="s">
        <v>134</v>
      </c>
      <c r="B38" s="70">
        <v>539</v>
      </c>
      <c r="C38" s="69">
        <v>44958</v>
      </c>
      <c r="D38" s="4"/>
      <c r="E38" s="63"/>
      <c r="F38" s="70"/>
      <c r="G38" s="69"/>
      <c r="H38" s="4"/>
      <c r="I38" s="4"/>
      <c r="M38" s="4"/>
      <c r="N38" s="4"/>
    </row>
    <row r="39" spans="1:17" ht="16.5" thickBot="1" x14ac:dyDescent="0.3">
      <c r="A39" s="63"/>
      <c r="B39" s="70"/>
      <c r="C39" s="69"/>
      <c r="D39" s="4"/>
      <c r="E39" s="63"/>
      <c r="F39" s="70"/>
      <c r="G39" s="69"/>
      <c r="H39" s="4"/>
      <c r="I39" s="4"/>
      <c r="M39" s="4"/>
      <c r="N39" s="4"/>
    </row>
    <row r="40" spans="1:17" ht="16.5" thickBot="1" x14ac:dyDescent="0.3">
      <c r="A40" s="63"/>
      <c r="B40" s="70"/>
      <c r="C40" s="69"/>
      <c r="D40" s="4"/>
      <c r="E40" s="63"/>
      <c r="F40" s="70"/>
      <c r="G40" s="69"/>
      <c r="H40" s="4"/>
      <c r="I40" s="4"/>
      <c r="M40" s="4"/>
      <c r="N40" s="4"/>
    </row>
    <row r="41" spans="1:17" ht="16.5" thickBot="1" x14ac:dyDescent="0.3">
      <c r="A41" s="63"/>
      <c r="B41" s="70"/>
      <c r="C41" s="69"/>
      <c r="D41" s="4"/>
      <c r="E41" s="63"/>
      <c r="F41" s="70"/>
      <c r="G41" s="69"/>
      <c r="H41" s="4"/>
      <c r="I41" s="4"/>
      <c r="M41" s="4"/>
      <c r="N41" s="4"/>
    </row>
    <row r="42" spans="1:17" ht="15.75" thickBot="1" x14ac:dyDescent="0.25">
      <c r="A42" s="4"/>
      <c r="B42" s="13">
        <f>SUM(B37:B41)</f>
        <v>1047.06</v>
      </c>
      <c r="C42" s="4"/>
      <c r="D42" s="4"/>
      <c r="E42" s="4"/>
      <c r="F42" s="13">
        <f>SUM(F37:F41)</f>
        <v>0</v>
      </c>
      <c r="G42" s="4"/>
      <c r="H42" s="4"/>
      <c r="I42" s="4"/>
      <c r="M42" s="4"/>
      <c r="N42" s="4"/>
    </row>
    <row r="43" spans="1:17" ht="17.25" thickTop="1" thickBot="1" x14ac:dyDescent="0.3">
      <c r="A43" s="15" t="s">
        <v>37</v>
      </c>
      <c r="B43" s="209">
        <f>SUM(B42)</f>
        <v>1047.06</v>
      </c>
      <c r="C43" s="210"/>
      <c r="D43" s="211"/>
      <c r="E43" s="214">
        <f>SUM(B42,-F42)</f>
        <v>1047.06</v>
      </c>
      <c r="F43" s="215"/>
      <c r="G43" s="16"/>
      <c r="H43" s="212">
        <f>SUM(F42)</f>
        <v>0</v>
      </c>
      <c r="I43" s="211"/>
      <c r="M43" s="4"/>
      <c r="N43" s="13"/>
    </row>
    <row r="44" spans="1:17" ht="13.5" thickTop="1" x14ac:dyDescent="0.2">
      <c r="F44" s="40">
        <f>SUM(B42,-F42)</f>
        <v>1047.06</v>
      </c>
    </row>
  </sheetData>
  <mergeCells count="8">
    <mergeCell ref="B43:D43"/>
    <mergeCell ref="E43:F43"/>
    <mergeCell ref="H43:I43"/>
    <mergeCell ref="S1:U1"/>
    <mergeCell ref="S8:U8"/>
    <mergeCell ref="B34:D34"/>
    <mergeCell ref="E34:I34"/>
    <mergeCell ref="K34:L34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658B-4124-4CEA-9B0E-04D99D7D4B1C}">
  <dimension ref="A2:L82"/>
  <sheetViews>
    <sheetView showGridLines="0" topLeftCell="A9" workbookViewId="0">
      <selection activeCell="C27" sqref="C27"/>
    </sheetView>
  </sheetViews>
  <sheetFormatPr defaultRowHeight="12.75" x14ac:dyDescent="0.2"/>
  <cols>
    <col min="1" max="1" width="1.28515625" customWidth="1"/>
    <col min="2" max="2" width="28.28515625" customWidth="1"/>
    <col min="3" max="4" width="13.28515625" bestFit="1" customWidth="1"/>
    <col min="5" max="5" width="14.140625" customWidth="1"/>
    <col min="6" max="6" width="13.85546875" customWidth="1"/>
    <col min="7" max="7" width="10.5703125" customWidth="1"/>
    <col min="8" max="8" width="12.28515625" customWidth="1"/>
    <col min="9" max="9" width="12.42578125" customWidth="1"/>
    <col min="10" max="10" width="11.7109375" customWidth="1"/>
    <col min="11" max="11" width="11.5703125" customWidth="1"/>
    <col min="12" max="12" width="12.42578125" customWidth="1"/>
    <col min="13" max="13" width="11" customWidth="1"/>
    <col min="14" max="14" width="10.28515625" customWidth="1"/>
    <col min="15" max="15" width="11.85546875" customWidth="1"/>
  </cols>
  <sheetData>
    <row r="2" spans="2:10" x14ac:dyDescent="0.2">
      <c r="B2" s="149" t="s">
        <v>384</v>
      </c>
      <c r="C2" s="146" t="s">
        <v>375</v>
      </c>
      <c r="D2" s="146" t="s">
        <v>376</v>
      </c>
      <c r="E2" s="146" t="s">
        <v>382</v>
      </c>
      <c r="F2" s="146" t="s">
        <v>382</v>
      </c>
      <c r="G2" s="146" t="s">
        <v>377</v>
      </c>
      <c r="H2" s="146" t="s">
        <v>378</v>
      </c>
      <c r="I2" s="146" t="s">
        <v>380</v>
      </c>
      <c r="J2" s="146" t="s">
        <v>379</v>
      </c>
    </row>
    <row r="3" spans="2:10" x14ac:dyDescent="0.2">
      <c r="B3" s="147" t="s">
        <v>391</v>
      </c>
      <c r="C3" s="144">
        <v>1999</v>
      </c>
      <c r="D3" s="144">
        <v>2351.7600000000002</v>
      </c>
      <c r="E3" s="151">
        <f>D3-C3</f>
        <v>352.76000000000022</v>
      </c>
      <c r="F3" s="172">
        <f>(D3*100)/C3</f>
        <v>117.64682341170587</v>
      </c>
      <c r="G3" s="147">
        <v>12</v>
      </c>
      <c r="H3" s="144">
        <f>D3/G3</f>
        <v>195.98000000000002</v>
      </c>
      <c r="I3" s="152" t="s">
        <v>390</v>
      </c>
      <c r="J3" s="151"/>
    </row>
    <row r="4" spans="2:10" x14ac:dyDescent="0.2">
      <c r="B4" s="147" t="s">
        <v>392</v>
      </c>
      <c r="C4" s="144">
        <v>2699</v>
      </c>
      <c r="D4" s="144">
        <v>3175.29</v>
      </c>
      <c r="E4" s="151">
        <f>D4-C4</f>
        <v>476.28999999999996</v>
      </c>
      <c r="F4" s="172">
        <f>(D4*100)/C4</f>
        <v>117.64690626157837</v>
      </c>
      <c r="G4" s="147">
        <v>12</v>
      </c>
      <c r="H4" s="144">
        <f>D4/G4</f>
        <v>264.60750000000002</v>
      </c>
      <c r="I4" s="152" t="s">
        <v>390</v>
      </c>
      <c r="J4" s="151"/>
    </row>
    <row r="5" spans="2:10" x14ac:dyDescent="0.2">
      <c r="B5" s="147" t="s">
        <v>405</v>
      </c>
      <c r="C5" s="144">
        <v>1399.99</v>
      </c>
      <c r="D5" s="144">
        <v>1647.05</v>
      </c>
      <c r="E5" s="151">
        <f t="shared" ref="E5:E6" si="0">D5-C5</f>
        <v>247.05999999999995</v>
      </c>
      <c r="F5" s="172">
        <f t="shared" ref="F5" si="1">(D5*100)/C5</f>
        <v>117.64726890906364</v>
      </c>
      <c r="G5" s="147">
        <v>10</v>
      </c>
      <c r="H5" s="144">
        <f t="shared" ref="H5:H6" si="2">D5/G5</f>
        <v>164.70499999999998</v>
      </c>
      <c r="I5" s="148" t="s">
        <v>130</v>
      </c>
      <c r="J5" s="151"/>
    </row>
    <row r="6" spans="2:10" x14ac:dyDescent="0.2">
      <c r="B6" s="147" t="s">
        <v>421</v>
      </c>
      <c r="C6" s="144">
        <v>1399</v>
      </c>
      <c r="D6" s="144">
        <v>1645.88</v>
      </c>
      <c r="E6" s="151">
        <f t="shared" si="0"/>
        <v>246.88000000000011</v>
      </c>
      <c r="F6" s="172">
        <f>(D6*100)/C6</f>
        <v>117.64689063616869</v>
      </c>
      <c r="G6" s="147">
        <v>12</v>
      </c>
      <c r="H6" s="144">
        <f t="shared" si="2"/>
        <v>137.15666666666667</v>
      </c>
      <c r="I6" s="152" t="s">
        <v>390</v>
      </c>
      <c r="J6" s="151"/>
    </row>
    <row r="7" spans="2:10" x14ac:dyDescent="0.2">
      <c r="B7" s="166" t="s">
        <v>381</v>
      </c>
      <c r="C7" s="167" t="s">
        <v>375</v>
      </c>
      <c r="D7" s="167" t="s">
        <v>376</v>
      </c>
      <c r="E7" s="167" t="s">
        <v>382</v>
      </c>
      <c r="F7" s="173" t="s">
        <v>382</v>
      </c>
      <c r="G7" s="167" t="s">
        <v>377</v>
      </c>
      <c r="H7" s="167" t="s">
        <v>378</v>
      </c>
      <c r="I7" s="167" t="s">
        <v>380</v>
      </c>
      <c r="J7" s="167" t="s">
        <v>379</v>
      </c>
    </row>
    <row r="8" spans="2:10" x14ac:dyDescent="0.2">
      <c r="B8" s="168" t="s">
        <v>409</v>
      </c>
      <c r="C8" s="169">
        <v>1499.99</v>
      </c>
      <c r="D8" s="169">
        <v>1764.69</v>
      </c>
      <c r="E8" s="170">
        <f t="shared" ref="E8:E13" si="3">D8-C8</f>
        <v>264.70000000000005</v>
      </c>
      <c r="F8" s="174">
        <f t="shared" ref="F8:F13" si="4">(D8*100)/C8</f>
        <v>117.64678431189542</v>
      </c>
      <c r="G8" s="168">
        <v>10</v>
      </c>
      <c r="H8" s="169">
        <f t="shared" ref="H8:H13" si="5">D8/G8</f>
        <v>176.46899999999999</v>
      </c>
      <c r="I8" s="171" t="s">
        <v>130</v>
      </c>
      <c r="J8" s="170"/>
    </row>
    <row r="9" spans="2:10" x14ac:dyDescent="0.2">
      <c r="B9" s="168" t="s">
        <v>408</v>
      </c>
      <c r="C9" s="169">
        <v>1399.99</v>
      </c>
      <c r="D9" s="169">
        <v>1647.05</v>
      </c>
      <c r="E9" s="170">
        <f t="shared" si="3"/>
        <v>247.05999999999995</v>
      </c>
      <c r="F9" s="174">
        <f t="shared" si="4"/>
        <v>117.64726890906364</v>
      </c>
      <c r="G9" s="168">
        <v>10</v>
      </c>
      <c r="H9" s="169">
        <f t="shared" si="5"/>
        <v>164.70499999999998</v>
      </c>
      <c r="I9" s="171" t="s">
        <v>130</v>
      </c>
      <c r="J9" s="170"/>
    </row>
    <row r="10" spans="2:10" x14ac:dyDescent="0.2">
      <c r="B10" s="168" t="s">
        <v>407</v>
      </c>
      <c r="C10" s="169">
        <v>1499.99</v>
      </c>
      <c r="D10" s="169">
        <v>1764.69</v>
      </c>
      <c r="E10" s="170">
        <f t="shared" si="3"/>
        <v>264.70000000000005</v>
      </c>
      <c r="F10" s="174">
        <f t="shared" si="4"/>
        <v>117.64678431189542</v>
      </c>
      <c r="G10" s="168">
        <v>10</v>
      </c>
      <c r="H10" s="169">
        <f t="shared" si="5"/>
        <v>176.46899999999999</v>
      </c>
      <c r="I10" s="171" t="s">
        <v>130</v>
      </c>
      <c r="J10" s="170"/>
    </row>
    <row r="11" spans="2:10" x14ac:dyDescent="0.2">
      <c r="B11" s="168" t="s">
        <v>410</v>
      </c>
      <c r="C11" s="169">
        <v>1099.99</v>
      </c>
      <c r="D11" s="169">
        <v>1294.1099999999999</v>
      </c>
      <c r="E11" s="170">
        <f t="shared" si="3"/>
        <v>194.11999999999989</v>
      </c>
      <c r="F11" s="174">
        <f t="shared" si="4"/>
        <v>117.64743315848324</v>
      </c>
      <c r="G11" s="168">
        <v>10</v>
      </c>
      <c r="H11" s="169">
        <f t="shared" si="5"/>
        <v>129.411</v>
      </c>
      <c r="I11" s="171" t="s">
        <v>130</v>
      </c>
      <c r="J11" s="170"/>
    </row>
    <row r="12" spans="2:10" x14ac:dyDescent="0.2">
      <c r="B12" s="168" t="s">
        <v>406</v>
      </c>
      <c r="C12" s="169">
        <v>1178</v>
      </c>
      <c r="D12" s="169">
        <v>1178</v>
      </c>
      <c r="E12" s="170">
        <f t="shared" si="3"/>
        <v>0</v>
      </c>
      <c r="F12" s="174">
        <f t="shared" si="4"/>
        <v>100</v>
      </c>
      <c r="G12" s="168">
        <v>10</v>
      </c>
      <c r="H12" s="169">
        <f t="shared" si="5"/>
        <v>117.8</v>
      </c>
      <c r="I12" s="185" t="s">
        <v>29</v>
      </c>
      <c r="J12" s="170"/>
    </row>
    <row r="13" spans="2:10" x14ac:dyDescent="0.2">
      <c r="B13" s="168" t="s">
        <v>406</v>
      </c>
      <c r="C13" s="169">
        <v>1129.99</v>
      </c>
      <c r="D13" s="169">
        <v>1329.4</v>
      </c>
      <c r="E13" s="170">
        <f t="shared" si="3"/>
        <v>199.41000000000008</v>
      </c>
      <c r="F13" s="174">
        <f t="shared" si="4"/>
        <v>117.64705882352941</v>
      </c>
      <c r="G13" s="168">
        <v>10</v>
      </c>
      <c r="H13" s="169">
        <f t="shared" si="5"/>
        <v>132.94</v>
      </c>
      <c r="I13" s="171" t="s">
        <v>130</v>
      </c>
      <c r="J13" s="170"/>
    </row>
    <row r="14" spans="2:10" x14ac:dyDescent="0.2">
      <c r="B14" s="149" t="s">
        <v>383</v>
      </c>
      <c r="C14" s="146" t="s">
        <v>375</v>
      </c>
      <c r="D14" s="146" t="s">
        <v>376</v>
      </c>
      <c r="E14" s="146" t="s">
        <v>382</v>
      </c>
      <c r="F14" s="175" t="s">
        <v>382</v>
      </c>
      <c r="G14" s="146" t="s">
        <v>377</v>
      </c>
      <c r="H14" s="146" t="s">
        <v>378</v>
      </c>
      <c r="I14" s="146" t="s">
        <v>380</v>
      </c>
      <c r="J14" s="146" t="s">
        <v>379</v>
      </c>
    </row>
    <row r="15" spans="2:10" x14ac:dyDescent="0.2">
      <c r="B15" s="147" t="s">
        <v>395</v>
      </c>
      <c r="C15" s="144">
        <v>1297.99</v>
      </c>
      <c r="D15" s="144">
        <v>1297.99</v>
      </c>
      <c r="E15" s="151">
        <f>D15-C15</f>
        <v>0</v>
      </c>
      <c r="F15" s="172">
        <f>(D15*100)/C15</f>
        <v>100</v>
      </c>
      <c r="G15" s="147">
        <v>10</v>
      </c>
      <c r="H15" s="144">
        <f>D15/G15</f>
        <v>129.79900000000001</v>
      </c>
      <c r="I15" s="150" t="s">
        <v>388</v>
      </c>
      <c r="J15" s="151">
        <v>0</v>
      </c>
    </row>
    <row r="16" spans="2:10" x14ac:dyDescent="0.2">
      <c r="B16" s="147" t="s">
        <v>411</v>
      </c>
      <c r="C16" s="144">
        <v>699.98</v>
      </c>
      <c r="D16" s="144">
        <v>823.5</v>
      </c>
      <c r="E16" s="151">
        <f>D16-C16</f>
        <v>123.51999999999998</v>
      </c>
      <c r="F16" s="172">
        <f>(D16*100)/C16</f>
        <v>117.64621846338467</v>
      </c>
      <c r="G16" s="147">
        <v>10</v>
      </c>
      <c r="H16" s="144">
        <f>D16/G16</f>
        <v>82.35</v>
      </c>
      <c r="I16" s="150" t="s">
        <v>388</v>
      </c>
      <c r="J16" s="151">
        <v>0</v>
      </c>
    </row>
    <row r="17" spans="1:10" x14ac:dyDescent="0.2">
      <c r="A17" s="143"/>
      <c r="B17" s="166" t="s">
        <v>385</v>
      </c>
      <c r="C17" s="167" t="s">
        <v>375</v>
      </c>
      <c r="D17" s="167" t="s">
        <v>376</v>
      </c>
      <c r="E17" s="167" t="s">
        <v>382</v>
      </c>
      <c r="F17" s="173" t="s">
        <v>382</v>
      </c>
      <c r="G17" s="167" t="s">
        <v>377</v>
      </c>
      <c r="H17" s="167" t="s">
        <v>378</v>
      </c>
      <c r="I17" s="167" t="s">
        <v>380</v>
      </c>
      <c r="J17" s="167" t="s">
        <v>379</v>
      </c>
    </row>
    <row r="18" spans="1:10" x14ac:dyDescent="0.2">
      <c r="B18" s="168" t="s">
        <v>389</v>
      </c>
      <c r="C18" s="169">
        <v>649.99</v>
      </c>
      <c r="D18" s="169">
        <v>764.69</v>
      </c>
      <c r="E18" s="170">
        <f>D18-C18</f>
        <v>114.70000000000005</v>
      </c>
      <c r="F18" s="174">
        <f>(D18*100)/C18</f>
        <v>117.64642532962046</v>
      </c>
      <c r="G18" s="168">
        <v>10</v>
      </c>
      <c r="H18" s="169">
        <f>D18/G18</f>
        <v>76.469000000000008</v>
      </c>
      <c r="I18" s="171" t="s">
        <v>130</v>
      </c>
      <c r="J18" s="170"/>
    </row>
    <row r="19" spans="1:10" x14ac:dyDescent="0.2">
      <c r="B19" s="149" t="s">
        <v>374</v>
      </c>
      <c r="C19" s="146" t="s">
        <v>375</v>
      </c>
      <c r="D19" s="146" t="s">
        <v>376</v>
      </c>
      <c r="E19" s="146" t="s">
        <v>382</v>
      </c>
      <c r="F19" s="175" t="s">
        <v>382</v>
      </c>
      <c r="G19" s="146" t="s">
        <v>377</v>
      </c>
      <c r="H19" s="146" t="s">
        <v>378</v>
      </c>
      <c r="I19" s="146" t="s">
        <v>380</v>
      </c>
      <c r="J19" s="146" t="s">
        <v>379</v>
      </c>
    </row>
    <row r="20" spans="1:10" x14ac:dyDescent="0.2">
      <c r="A20" s="143"/>
      <c r="B20" s="147" t="s">
        <v>387</v>
      </c>
      <c r="C20" s="144">
        <v>649.99</v>
      </c>
      <c r="D20" s="144">
        <v>823.52</v>
      </c>
      <c r="E20" s="151">
        <f>D20-C20</f>
        <v>173.52999999999997</v>
      </c>
      <c r="F20" s="172">
        <f>(D20*100)/C20</f>
        <v>126.69733380513546</v>
      </c>
      <c r="G20" s="147">
        <v>10</v>
      </c>
      <c r="H20" s="144">
        <f>D20/G20</f>
        <v>82.352000000000004</v>
      </c>
      <c r="I20" s="148" t="s">
        <v>130</v>
      </c>
      <c r="J20" s="151"/>
    </row>
    <row r="21" spans="1:10" x14ac:dyDescent="0.2">
      <c r="A21" s="143"/>
      <c r="B21" s="147" t="s">
        <v>404</v>
      </c>
      <c r="C21" s="144">
        <v>349.99</v>
      </c>
      <c r="D21" s="144">
        <v>411.75</v>
      </c>
      <c r="E21" s="151">
        <f>D21-C21</f>
        <v>61.759999999999991</v>
      </c>
      <c r="F21" s="172">
        <f>(D21*100)/C21</f>
        <v>117.64621846338467</v>
      </c>
      <c r="G21" s="147">
        <v>10</v>
      </c>
      <c r="H21" s="144">
        <f>D21/G21</f>
        <v>41.174999999999997</v>
      </c>
      <c r="I21" s="148" t="s">
        <v>130</v>
      </c>
      <c r="J21" s="151"/>
    </row>
    <row r="22" spans="1:10" x14ac:dyDescent="0.2">
      <c r="B22" s="166" t="s">
        <v>386</v>
      </c>
      <c r="C22" s="167" t="s">
        <v>375</v>
      </c>
      <c r="D22" s="167" t="s">
        <v>376</v>
      </c>
      <c r="E22" s="167" t="s">
        <v>382</v>
      </c>
      <c r="F22" s="173" t="s">
        <v>382</v>
      </c>
      <c r="G22" s="167" t="s">
        <v>377</v>
      </c>
      <c r="H22" s="167" t="s">
        <v>378</v>
      </c>
      <c r="I22" s="167" t="s">
        <v>380</v>
      </c>
      <c r="J22" s="167" t="s">
        <v>379</v>
      </c>
    </row>
    <row r="23" spans="1:10" x14ac:dyDescent="0.2">
      <c r="B23" s="168" t="s">
        <v>399</v>
      </c>
      <c r="C23" s="169">
        <v>239.99</v>
      </c>
      <c r="D23" s="169">
        <v>282.33999999999997</v>
      </c>
      <c r="E23" s="170">
        <f>D23-C23</f>
        <v>42.349999999999966</v>
      </c>
      <c r="F23" s="174">
        <f>(D23*100)/C23</f>
        <v>117.64656860702527</v>
      </c>
      <c r="G23" s="168">
        <v>10</v>
      </c>
      <c r="H23" s="169">
        <f>D23/G23</f>
        <v>28.233999999999998</v>
      </c>
      <c r="I23" s="171" t="s">
        <v>130</v>
      </c>
      <c r="J23" s="170"/>
    </row>
    <row r="24" spans="1:10" x14ac:dyDescent="0.2">
      <c r="A24" s="143"/>
      <c r="B24" s="149" t="s">
        <v>394</v>
      </c>
      <c r="C24" s="146" t="s">
        <v>375</v>
      </c>
      <c r="D24" s="146" t="s">
        <v>376</v>
      </c>
      <c r="E24" s="146" t="s">
        <v>382</v>
      </c>
      <c r="F24" s="175" t="s">
        <v>382</v>
      </c>
      <c r="G24" s="146" t="s">
        <v>377</v>
      </c>
      <c r="H24" s="146" t="s">
        <v>378</v>
      </c>
      <c r="I24" s="146" t="s">
        <v>380</v>
      </c>
      <c r="J24" s="146" t="s">
        <v>403</v>
      </c>
    </row>
    <row r="25" spans="1:10" x14ac:dyDescent="0.2">
      <c r="A25" s="143"/>
      <c r="B25" s="159" t="s">
        <v>402</v>
      </c>
      <c r="C25" s="144">
        <v>5999</v>
      </c>
      <c r="D25" s="144">
        <v>7000</v>
      </c>
      <c r="E25" s="151">
        <f t="shared" ref="E25:E27" si="6">D25-C25</f>
        <v>1001</v>
      </c>
      <c r="F25" s="172">
        <f t="shared" ref="F25:F27" si="7">(D25*100)/C25</f>
        <v>116.68611435239207</v>
      </c>
      <c r="G25" s="147">
        <v>10</v>
      </c>
      <c r="H25" s="144">
        <f t="shared" ref="H25:H27" si="8">D25/G25</f>
        <v>700</v>
      </c>
      <c r="I25" s="152" t="s">
        <v>390</v>
      </c>
      <c r="J25" s="151"/>
    </row>
    <row r="26" spans="1:10" x14ac:dyDescent="0.2">
      <c r="A26" s="143"/>
      <c r="B26" s="159" t="s">
        <v>402</v>
      </c>
      <c r="C26" s="144">
        <v>6533.2</v>
      </c>
      <c r="D26" s="144">
        <v>6533.2</v>
      </c>
      <c r="E26" s="151">
        <f t="shared" ref="E26" si="9">D26-C26</f>
        <v>0</v>
      </c>
      <c r="F26" s="172">
        <f t="shared" ref="F26" si="10">(D26*100)/C26</f>
        <v>100</v>
      </c>
      <c r="G26" s="147">
        <v>10</v>
      </c>
      <c r="H26" s="144">
        <f t="shared" ref="H26" si="11">D26/G26</f>
        <v>653.31999999999994</v>
      </c>
      <c r="I26" s="178" t="s">
        <v>29</v>
      </c>
      <c r="J26" s="151"/>
    </row>
    <row r="27" spans="1:10" x14ac:dyDescent="0.2">
      <c r="A27" s="143"/>
      <c r="B27" s="159" t="s">
        <v>400</v>
      </c>
      <c r="C27" s="144">
        <v>3699.99</v>
      </c>
      <c r="D27" s="144">
        <v>4352.93</v>
      </c>
      <c r="E27" s="151">
        <f t="shared" si="6"/>
        <v>652.94000000000051</v>
      </c>
      <c r="F27" s="172">
        <f t="shared" si="7"/>
        <v>117.64707472182359</v>
      </c>
      <c r="G27" s="147">
        <v>10</v>
      </c>
      <c r="H27" s="144">
        <f t="shared" si="8"/>
        <v>435.29300000000001</v>
      </c>
      <c r="I27" s="148" t="s">
        <v>130</v>
      </c>
      <c r="J27" s="151"/>
    </row>
    <row r="28" spans="1:10" x14ac:dyDescent="0.2">
      <c r="A28" s="143"/>
      <c r="B28" s="159" t="s">
        <v>401</v>
      </c>
      <c r="C28" s="144">
        <v>2959.99</v>
      </c>
      <c r="D28" s="144">
        <v>3482.34</v>
      </c>
      <c r="E28" s="151">
        <f>D28-C28</f>
        <v>522.35000000000036</v>
      </c>
      <c r="F28" s="172">
        <f>(D28*100)/C28</f>
        <v>117.64701907776717</v>
      </c>
      <c r="G28" s="147">
        <v>10</v>
      </c>
      <c r="H28" s="144">
        <f>D28/G28</f>
        <v>348.23400000000004</v>
      </c>
      <c r="I28" s="148" t="s">
        <v>130</v>
      </c>
      <c r="J28" s="151"/>
    </row>
    <row r="29" spans="1:10" x14ac:dyDescent="0.2">
      <c r="A29" s="145"/>
      <c r="B29" s="159" t="s">
        <v>414</v>
      </c>
      <c r="C29" s="144">
        <v>2399.9899999999998</v>
      </c>
      <c r="D29" s="144">
        <v>2823.52</v>
      </c>
      <c r="E29" s="151">
        <f>D29-C29</f>
        <v>423.5300000000002</v>
      </c>
      <c r="F29" s="172">
        <f>(D29*100)/C29</f>
        <v>117.64715686315361</v>
      </c>
      <c r="G29" s="147">
        <v>10</v>
      </c>
      <c r="H29" s="144">
        <f>D29/G29</f>
        <v>282.35199999999998</v>
      </c>
      <c r="I29" s="148" t="s">
        <v>130</v>
      </c>
      <c r="J29" s="151"/>
    </row>
    <row r="30" spans="1:10" x14ac:dyDescent="0.2">
      <c r="B30" s="160" t="s">
        <v>393</v>
      </c>
      <c r="C30" s="161" t="s">
        <v>375</v>
      </c>
      <c r="D30" s="161" t="s">
        <v>376</v>
      </c>
      <c r="E30" s="161" t="s">
        <v>382</v>
      </c>
      <c r="F30" s="176" t="s">
        <v>382</v>
      </c>
      <c r="G30" s="161"/>
      <c r="H30" s="161" t="s">
        <v>378</v>
      </c>
      <c r="I30" s="161" t="s">
        <v>419</v>
      </c>
      <c r="J30" s="161" t="s">
        <v>403</v>
      </c>
    </row>
    <row r="31" spans="1:10" x14ac:dyDescent="0.2">
      <c r="B31" s="162" t="s">
        <v>396</v>
      </c>
      <c r="C31" s="163">
        <f>SUM(C3,C8,C15,C18,C20,C23)</f>
        <v>6336.9499999999989</v>
      </c>
      <c r="D31" s="163">
        <f>SUM(D3,D8,D15,D18,D20,D23)</f>
        <v>7284.9900000000016</v>
      </c>
      <c r="E31" s="163">
        <f>SUM(E3,E8,E15,E18,E20,E23)</f>
        <v>948.04000000000019</v>
      </c>
      <c r="F31" s="177"/>
      <c r="G31" s="162"/>
      <c r="H31" s="163">
        <f>SUM(H3,H8,H15,H18,H20,H23)</f>
        <v>689.30300000000011</v>
      </c>
      <c r="I31" s="165"/>
      <c r="J31" s="164"/>
    </row>
    <row r="32" spans="1:10" x14ac:dyDescent="0.2">
      <c r="B32" s="162" t="s">
        <v>398</v>
      </c>
      <c r="C32" s="163">
        <f>SUM(C3,C10,C16,C18,C21,C23)</f>
        <v>5438.9399999999987</v>
      </c>
      <c r="D32" s="163">
        <f t="shared" ref="D32:H32" si="12">SUM(D3,D10,D16,D18,D21,D23)</f>
        <v>6398.7300000000014</v>
      </c>
      <c r="E32" s="163">
        <f t="shared" si="12"/>
        <v>959.79000000000019</v>
      </c>
      <c r="F32" s="163"/>
      <c r="G32" s="163"/>
      <c r="H32" s="163">
        <f t="shared" si="12"/>
        <v>600.67700000000002</v>
      </c>
      <c r="I32" s="165"/>
      <c r="J32" s="164"/>
    </row>
    <row r="33" spans="2:12" x14ac:dyDescent="0.2">
      <c r="B33" s="162" t="s">
        <v>397</v>
      </c>
      <c r="C33" s="163">
        <f>SUM(C4,C8,C15,C18,C20,C23)</f>
        <v>7036.9499999999989</v>
      </c>
      <c r="D33" s="163">
        <f>SUM(D4,D8,D15,D18,D20,D23)</f>
        <v>8108.52</v>
      </c>
      <c r="E33" s="163">
        <f>SUM(E4,E8,E15,E18,E20,E23)</f>
        <v>1071.57</v>
      </c>
      <c r="F33" s="163"/>
      <c r="G33" s="163"/>
      <c r="H33" s="163">
        <f>SUM(H4,H8,H15,H18,H20,H23)</f>
        <v>757.93050000000005</v>
      </c>
      <c r="I33" s="165"/>
      <c r="J33" s="164"/>
    </row>
    <row r="34" spans="2:12" x14ac:dyDescent="0.2">
      <c r="B34" s="162" t="s">
        <v>412</v>
      </c>
      <c r="C34" s="163">
        <f>SUM(C4,C9,C16,C18,C20,C23)</f>
        <v>6338.9399999999987</v>
      </c>
      <c r="D34" s="163">
        <f>SUM(D4,D9,D16,D18,D20,D23)</f>
        <v>7516.3900000000012</v>
      </c>
      <c r="E34" s="163">
        <f>SUM(E4,E9,E16,E18,E20,E23)</f>
        <v>1177.4499999999998</v>
      </c>
      <c r="F34" s="163"/>
      <c r="G34" s="163"/>
      <c r="H34" s="163">
        <f>SUM(H4,H9,H16,H18,H20,H23)</f>
        <v>698.71750000000009</v>
      </c>
      <c r="I34" s="165"/>
      <c r="J34" s="164"/>
    </row>
    <row r="35" spans="2:12" x14ac:dyDescent="0.2">
      <c r="B35" s="162" t="s">
        <v>413</v>
      </c>
      <c r="C35" s="163">
        <f>SUM(C5,C12,C16,C18,C21,C23)</f>
        <v>4517.9399999999996</v>
      </c>
      <c r="D35" s="163">
        <f>SUM(D5,D12,D16,D18,D21,D23)</f>
        <v>5107.33</v>
      </c>
      <c r="E35" s="163">
        <f>SUM(E5,E12,E16,E18,E21,E23)</f>
        <v>589.38999999999987</v>
      </c>
      <c r="F35" s="163"/>
      <c r="G35" s="163"/>
      <c r="H35" s="163">
        <f>SUM(H5,H12,H16,H18,H21,H23)</f>
        <v>510.733</v>
      </c>
      <c r="I35" s="165"/>
      <c r="J35" s="164"/>
    </row>
    <row r="36" spans="2:12" x14ac:dyDescent="0.2">
      <c r="B36" s="162" t="s">
        <v>420</v>
      </c>
      <c r="C36" s="163">
        <f>SUM(C6,C9,C16,C18,C21,C23)</f>
        <v>4738.9399999999996</v>
      </c>
      <c r="D36" s="163">
        <f t="shared" ref="D36:E36" si="13">SUM(D6,D9,D16,D18,D21,D23)</f>
        <v>5575.2100000000009</v>
      </c>
      <c r="E36" s="163">
        <f t="shared" si="13"/>
        <v>836.27</v>
      </c>
      <c r="F36" s="163">
        <f>SUM(H6,H9,H16,H18,H21,H23)</f>
        <v>530.08966666666674</v>
      </c>
      <c r="G36" s="163"/>
      <c r="H36" s="163"/>
      <c r="I36" s="165"/>
      <c r="J36" s="164"/>
    </row>
    <row r="37" spans="2:12" x14ac:dyDescent="0.2">
      <c r="B37" s="162"/>
      <c r="C37" s="163"/>
      <c r="D37" s="163"/>
      <c r="E37" s="163"/>
      <c r="F37" s="161" t="s">
        <v>378</v>
      </c>
      <c r="G37" s="163"/>
      <c r="H37" s="163"/>
      <c r="I37" s="162"/>
      <c r="J37" s="164"/>
    </row>
    <row r="38" spans="2:12" x14ac:dyDescent="0.2">
      <c r="B38" s="188" t="s">
        <v>418</v>
      </c>
      <c r="C38" s="189">
        <f>SUM(C35,C25)</f>
        <v>10516.939999999999</v>
      </c>
      <c r="D38" s="189">
        <f t="shared" ref="D38:E38" si="14">SUM(D35,D25)</f>
        <v>12107.33</v>
      </c>
      <c r="E38" s="189">
        <f t="shared" si="14"/>
        <v>1590.3899999999999</v>
      </c>
      <c r="F38" s="189">
        <f>SUM(H35,H25)</f>
        <v>1210.7329999999999</v>
      </c>
      <c r="G38" s="181">
        <v>205.1</v>
      </c>
      <c r="H38" s="181">
        <v>157</v>
      </c>
      <c r="I38" s="181">
        <v>89.7</v>
      </c>
      <c r="J38" s="182">
        <f>$D38/G38</f>
        <v>59.031350560702094</v>
      </c>
      <c r="K38" s="182">
        <f t="shared" ref="K38:L41" si="15">$D38/H38</f>
        <v>77.116751592356692</v>
      </c>
      <c r="L38" s="182">
        <f t="shared" si="15"/>
        <v>134.9758082497213</v>
      </c>
    </row>
    <row r="39" spans="2:12" x14ac:dyDescent="0.2">
      <c r="B39" s="188" t="s">
        <v>417</v>
      </c>
      <c r="C39" s="189">
        <f>SUM(C35,C27)</f>
        <v>8217.93</v>
      </c>
      <c r="D39" s="189">
        <f t="shared" ref="D39:E39" si="16">SUM(D35,D27)</f>
        <v>9460.26</v>
      </c>
      <c r="E39" s="189">
        <f t="shared" si="16"/>
        <v>1242.3300000000004</v>
      </c>
      <c r="F39" s="189">
        <f>SUM(H35,H27)</f>
        <v>946.02600000000007</v>
      </c>
      <c r="G39" s="179">
        <v>144.6</v>
      </c>
      <c r="H39" s="179">
        <v>116.6</v>
      </c>
      <c r="I39" s="179">
        <v>64</v>
      </c>
      <c r="J39" s="184">
        <f>$D39/G39</f>
        <v>65.423651452282158</v>
      </c>
      <c r="K39" s="184">
        <f t="shared" si="15"/>
        <v>81.134305317324191</v>
      </c>
      <c r="L39" s="184">
        <f t="shared" si="15"/>
        <v>147.8165625</v>
      </c>
    </row>
    <row r="40" spans="2:12" x14ac:dyDescent="0.2">
      <c r="B40" s="188" t="s">
        <v>416</v>
      </c>
      <c r="C40" s="189">
        <f>SUM(C35,C28)</f>
        <v>7477.9299999999994</v>
      </c>
      <c r="D40" s="189">
        <f t="shared" ref="D40:E40" si="17">SUM(D35,D28)</f>
        <v>8589.67</v>
      </c>
      <c r="E40" s="189">
        <f t="shared" si="17"/>
        <v>1111.7400000000002</v>
      </c>
      <c r="F40" s="189">
        <f>SUM(H35,H28)</f>
        <v>858.9670000000001</v>
      </c>
      <c r="G40" s="180">
        <v>137.6</v>
      </c>
      <c r="H40" s="180">
        <v>109</v>
      </c>
      <c r="I40" s="180">
        <v>60.3</v>
      </c>
      <c r="J40" s="183">
        <f>$D40/G40</f>
        <v>62.4249273255814</v>
      </c>
      <c r="K40" s="183">
        <f t="shared" si="15"/>
        <v>78.804311926605507</v>
      </c>
      <c r="L40" s="183">
        <f t="shared" si="15"/>
        <v>142.44892205638476</v>
      </c>
    </row>
    <row r="41" spans="2:12" x14ac:dyDescent="0.2">
      <c r="B41" s="188" t="s">
        <v>415</v>
      </c>
      <c r="C41" s="189">
        <f>SUM(C35,C29)</f>
        <v>6917.9299999999994</v>
      </c>
      <c r="D41" s="189">
        <f t="shared" ref="D41:E41" si="18">SUM(D35,D29)</f>
        <v>7930.85</v>
      </c>
      <c r="E41" s="189">
        <f t="shared" si="18"/>
        <v>1012.9200000000001</v>
      </c>
      <c r="F41" s="189">
        <f>SUM(H35,H29)</f>
        <v>793.08500000000004</v>
      </c>
      <c r="G41" s="179">
        <v>108.2</v>
      </c>
      <c r="H41" s="179">
        <v>82.4</v>
      </c>
      <c r="I41" s="179">
        <v>46.9</v>
      </c>
      <c r="J41" s="184">
        <f>$D41/G41</f>
        <v>73.298059149722732</v>
      </c>
      <c r="K41" s="184">
        <f t="shared" si="15"/>
        <v>96.248179611650485</v>
      </c>
      <c r="L41" s="184">
        <f t="shared" si="15"/>
        <v>169.10127931769725</v>
      </c>
    </row>
    <row r="42" spans="2:12" x14ac:dyDescent="0.2">
      <c r="B42" s="186" t="s">
        <v>422</v>
      </c>
      <c r="C42" s="187">
        <f>SUM(C36,C26)</f>
        <v>11272.14</v>
      </c>
      <c r="D42" s="187">
        <f t="shared" ref="D42:E42" si="19">SUM(D36,D26)</f>
        <v>12108.41</v>
      </c>
      <c r="E42" s="187">
        <f t="shared" si="19"/>
        <v>836.27</v>
      </c>
      <c r="F42" s="187">
        <f>SUM(F36,H26)</f>
        <v>1183.4096666666667</v>
      </c>
      <c r="G42" s="163"/>
      <c r="H42" s="163"/>
      <c r="I42" s="162"/>
      <c r="J42" s="164"/>
    </row>
    <row r="43" spans="2:12" x14ac:dyDescent="0.2">
      <c r="B43" s="186" t="s">
        <v>423</v>
      </c>
      <c r="C43" s="187">
        <f>SUM(C36,C27)</f>
        <v>8438.93</v>
      </c>
      <c r="D43" s="187">
        <f t="shared" ref="D43:E43" si="20">SUM(D36,D27)</f>
        <v>9928.1400000000012</v>
      </c>
      <c r="E43" s="187">
        <f t="shared" si="20"/>
        <v>1489.2100000000005</v>
      </c>
      <c r="F43" s="187">
        <f>SUM(F36,H27)</f>
        <v>965.38266666666675</v>
      </c>
      <c r="G43" s="163"/>
      <c r="H43" s="163"/>
      <c r="I43" s="162"/>
      <c r="J43" s="164"/>
    </row>
    <row r="44" spans="2:12" x14ac:dyDescent="0.2">
      <c r="B44" s="186" t="s">
        <v>424</v>
      </c>
      <c r="C44" s="187">
        <f>SUM(C36,C28)</f>
        <v>7698.9299999999994</v>
      </c>
      <c r="D44" s="187">
        <f t="shared" ref="D44:E44" si="21">SUM(D36,D28)</f>
        <v>9057.5500000000011</v>
      </c>
      <c r="E44" s="187">
        <f t="shared" si="21"/>
        <v>1358.6200000000003</v>
      </c>
      <c r="F44" s="187">
        <f>SUM(F36,H28)</f>
        <v>878.32366666666678</v>
      </c>
    </row>
    <row r="45" spans="2:12" x14ac:dyDescent="0.2">
      <c r="B45" s="186" t="s">
        <v>425</v>
      </c>
      <c r="C45" s="187">
        <f>SUM(C36,C29)</f>
        <v>7138.9299999999994</v>
      </c>
      <c r="D45" s="187">
        <f t="shared" ref="D45:E45" si="22">SUM(D36,D29)</f>
        <v>8398.7300000000014</v>
      </c>
      <c r="E45" s="187">
        <f t="shared" si="22"/>
        <v>1259.8000000000002</v>
      </c>
      <c r="F45" s="187">
        <f>SUM(F36,H29)</f>
        <v>812.44166666666672</v>
      </c>
    </row>
    <row r="49" spans="2:12" x14ac:dyDescent="0.2">
      <c r="B49" s="149" t="s">
        <v>384</v>
      </c>
      <c r="C49" s="146" t="s">
        <v>375</v>
      </c>
      <c r="D49" s="146" t="s">
        <v>376</v>
      </c>
      <c r="E49" s="146" t="s">
        <v>382</v>
      </c>
      <c r="F49" s="146" t="s">
        <v>382</v>
      </c>
      <c r="G49" s="146" t="s">
        <v>377</v>
      </c>
      <c r="H49" s="146" t="s">
        <v>378</v>
      </c>
      <c r="I49" s="146" t="s">
        <v>380</v>
      </c>
      <c r="J49" s="146" t="s">
        <v>379</v>
      </c>
    </row>
    <row r="50" spans="2:12" x14ac:dyDescent="0.2">
      <c r="B50" s="147" t="s">
        <v>391</v>
      </c>
      <c r="C50" s="144">
        <v>1999</v>
      </c>
      <c r="D50" s="144">
        <v>2351.7600000000002</v>
      </c>
      <c r="E50" s="151">
        <f>D50-C50</f>
        <v>352.76000000000022</v>
      </c>
      <c r="F50" s="172">
        <f>(D50*100)/C50</f>
        <v>117.64682341170587</v>
      </c>
      <c r="G50" s="147">
        <v>12</v>
      </c>
      <c r="H50" s="144">
        <f>D50/G50</f>
        <v>195.98000000000002</v>
      </c>
      <c r="I50" s="152" t="s">
        <v>390</v>
      </c>
      <c r="J50" s="151">
        <v>0</v>
      </c>
      <c r="K50" s="194" t="s">
        <v>427</v>
      </c>
      <c r="L50" t="s">
        <v>428</v>
      </c>
    </row>
    <row r="51" spans="2:12" x14ac:dyDescent="0.2">
      <c r="B51" s="147" t="s">
        <v>430</v>
      </c>
      <c r="C51" s="144">
        <v>2299</v>
      </c>
      <c r="D51" s="144">
        <v>2704.71</v>
      </c>
      <c r="E51" s="151">
        <f>D51-C51</f>
        <v>405.71000000000004</v>
      </c>
      <c r="F51" s="172">
        <f>(D51*100)/C51</f>
        <v>117.64723792953458</v>
      </c>
      <c r="G51" s="147">
        <v>12</v>
      </c>
      <c r="H51" s="144">
        <f>D51/G51</f>
        <v>225.39250000000001</v>
      </c>
      <c r="I51" s="152" t="s">
        <v>390</v>
      </c>
      <c r="J51" s="151">
        <v>0</v>
      </c>
      <c r="K51" s="194" t="s">
        <v>429</v>
      </c>
      <c r="L51" s="193" t="s">
        <v>428</v>
      </c>
    </row>
    <row r="52" spans="2:12" x14ac:dyDescent="0.2">
      <c r="B52" s="155"/>
      <c r="C52" s="156"/>
      <c r="D52" s="156"/>
      <c r="E52" s="157"/>
      <c r="F52" s="190"/>
      <c r="G52" s="155"/>
      <c r="H52" s="156"/>
      <c r="I52" s="191"/>
      <c r="J52" s="157"/>
      <c r="K52" s="192"/>
      <c r="L52" t="s">
        <v>428</v>
      </c>
    </row>
    <row r="53" spans="2:12" x14ac:dyDescent="0.2">
      <c r="B53" s="166" t="s">
        <v>381</v>
      </c>
      <c r="C53" s="167" t="s">
        <v>375</v>
      </c>
      <c r="D53" s="167" t="s">
        <v>376</v>
      </c>
      <c r="E53" s="167" t="s">
        <v>382</v>
      </c>
      <c r="F53" s="173" t="s">
        <v>382</v>
      </c>
      <c r="G53" s="167" t="s">
        <v>377</v>
      </c>
      <c r="H53" s="167" t="s">
        <v>378</v>
      </c>
      <c r="I53" s="167" t="s">
        <v>380</v>
      </c>
      <c r="J53" s="167" t="s">
        <v>379</v>
      </c>
      <c r="K53" s="192"/>
      <c r="L53" s="193" t="s">
        <v>428</v>
      </c>
    </row>
    <row r="54" spans="2:12" x14ac:dyDescent="0.2">
      <c r="B54" s="168" t="s">
        <v>431</v>
      </c>
      <c r="C54" s="169">
        <v>1899.99</v>
      </c>
      <c r="D54" s="169">
        <v>2235.2800000000002</v>
      </c>
      <c r="E54" s="170">
        <f t="shared" ref="E54" si="23">D54-C54</f>
        <v>335.29000000000019</v>
      </c>
      <c r="F54" s="174">
        <f t="shared" ref="F54" si="24">(D54*100)/C54</f>
        <v>117.64693498386835</v>
      </c>
      <c r="G54" s="168">
        <v>10</v>
      </c>
      <c r="H54" s="169">
        <f t="shared" ref="H54" si="25">D54/G54</f>
        <v>223.52800000000002</v>
      </c>
      <c r="I54" s="171" t="s">
        <v>130</v>
      </c>
      <c r="J54" s="170">
        <v>0</v>
      </c>
      <c r="K54" s="194" t="s">
        <v>432</v>
      </c>
      <c r="L54" s="193" t="s">
        <v>428</v>
      </c>
    </row>
    <row r="55" spans="2:12" x14ac:dyDescent="0.2">
      <c r="B55" s="155"/>
      <c r="C55" s="156"/>
      <c r="D55" s="156"/>
      <c r="E55" s="157"/>
      <c r="F55" s="190"/>
      <c r="G55" s="155"/>
      <c r="H55" s="156"/>
      <c r="I55" s="158"/>
      <c r="J55" s="157"/>
      <c r="K55" s="192"/>
      <c r="L55" s="193"/>
    </row>
    <row r="56" spans="2:12" x14ac:dyDescent="0.2">
      <c r="B56" s="149" t="s">
        <v>383</v>
      </c>
      <c r="C56" s="146" t="s">
        <v>375</v>
      </c>
      <c r="D56" s="146" t="s">
        <v>376</v>
      </c>
      <c r="E56" s="146" t="s">
        <v>382</v>
      </c>
      <c r="F56" s="175" t="s">
        <v>382</v>
      </c>
      <c r="G56" s="146" t="s">
        <v>377</v>
      </c>
      <c r="H56" s="146" t="s">
        <v>378</v>
      </c>
      <c r="I56" s="146" t="s">
        <v>380</v>
      </c>
      <c r="J56" s="146" t="s">
        <v>379</v>
      </c>
      <c r="K56" s="192"/>
      <c r="L56" t="s">
        <v>428</v>
      </c>
    </row>
    <row r="57" spans="2:12" x14ac:dyDescent="0.2">
      <c r="B57" s="147" t="s">
        <v>395</v>
      </c>
      <c r="C57" s="144">
        <v>905.99</v>
      </c>
      <c r="D57" s="144">
        <v>1065.8699999999999</v>
      </c>
      <c r="E57" s="151">
        <f>D57-C57</f>
        <v>159.87999999999988</v>
      </c>
      <c r="F57" s="172">
        <f>(D57*100)/C57</f>
        <v>117.64699389617985</v>
      </c>
      <c r="G57" s="147">
        <v>10</v>
      </c>
      <c r="H57" s="144">
        <f>D57/G57</f>
        <v>106.58699999999999</v>
      </c>
      <c r="I57" s="152" t="s">
        <v>390</v>
      </c>
      <c r="J57" s="151">
        <v>0</v>
      </c>
      <c r="K57" s="194" t="s">
        <v>433</v>
      </c>
      <c r="L57" s="193" t="s">
        <v>428</v>
      </c>
    </row>
    <row r="58" spans="2:12" x14ac:dyDescent="0.2">
      <c r="B58" s="155"/>
      <c r="C58" s="156"/>
      <c r="D58" s="156"/>
      <c r="E58" s="157"/>
      <c r="F58" s="190"/>
      <c r="G58" s="155"/>
      <c r="H58" s="156"/>
      <c r="I58" s="158"/>
      <c r="J58" s="157"/>
      <c r="K58" s="192"/>
    </row>
    <row r="59" spans="2:12" x14ac:dyDescent="0.2">
      <c r="B59" s="166" t="s">
        <v>385</v>
      </c>
      <c r="C59" s="167" t="s">
        <v>375</v>
      </c>
      <c r="D59" s="167" t="s">
        <v>376</v>
      </c>
      <c r="E59" s="167" t="s">
        <v>382</v>
      </c>
      <c r="F59" s="173" t="s">
        <v>382</v>
      </c>
      <c r="G59" s="167" t="s">
        <v>377</v>
      </c>
      <c r="H59" s="167" t="s">
        <v>378</v>
      </c>
      <c r="I59" s="167" t="s">
        <v>380</v>
      </c>
      <c r="J59" s="167" t="s">
        <v>379</v>
      </c>
      <c r="K59" s="192"/>
      <c r="L59" s="193" t="s">
        <v>428</v>
      </c>
    </row>
    <row r="60" spans="2:12" x14ac:dyDescent="0.2">
      <c r="B60" s="168" t="s">
        <v>389</v>
      </c>
      <c r="C60" s="169">
        <v>629.99</v>
      </c>
      <c r="D60" s="169">
        <v>741.16</v>
      </c>
      <c r="E60" s="170">
        <f>D60-C60</f>
        <v>111.16999999999996</v>
      </c>
      <c r="F60" s="174">
        <f>(D60*100)/C60</f>
        <v>117.64631184621977</v>
      </c>
      <c r="G60" s="168">
        <v>10</v>
      </c>
      <c r="H60" s="169">
        <f>D60/G60</f>
        <v>74.116</v>
      </c>
      <c r="I60" s="171" t="s">
        <v>130</v>
      </c>
      <c r="J60" s="170">
        <v>0</v>
      </c>
      <c r="K60" s="194" t="s">
        <v>434</v>
      </c>
      <c r="L60" t="s">
        <v>428</v>
      </c>
    </row>
    <row r="61" spans="2:12" x14ac:dyDescent="0.2">
      <c r="B61" s="155"/>
      <c r="C61" s="156"/>
      <c r="D61" s="156"/>
      <c r="E61" s="157"/>
      <c r="F61" s="190"/>
      <c r="G61" s="155"/>
      <c r="H61" s="156"/>
      <c r="I61" s="158"/>
      <c r="J61" s="157"/>
      <c r="K61" s="192"/>
    </row>
    <row r="62" spans="2:12" x14ac:dyDescent="0.2">
      <c r="B62" s="149" t="s">
        <v>374</v>
      </c>
      <c r="C62" s="146" t="s">
        <v>375</v>
      </c>
      <c r="D62" s="146" t="s">
        <v>376</v>
      </c>
      <c r="E62" s="146" t="s">
        <v>382</v>
      </c>
      <c r="F62" s="175" t="s">
        <v>382</v>
      </c>
      <c r="G62" s="146" t="s">
        <v>377</v>
      </c>
      <c r="H62" s="146" t="s">
        <v>378</v>
      </c>
      <c r="I62" s="146" t="s">
        <v>380</v>
      </c>
      <c r="J62" s="146" t="s">
        <v>379</v>
      </c>
      <c r="K62" s="192"/>
      <c r="L62" s="193" t="s">
        <v>428</v>
      </c>
    </row>
    <row r="63" spans="2:12" x14ac:dyDescent="0.2">
      <c r="B63" s="147" t="s">
        <v>387</v>
      </c>
      <c r="C63" s="144">
        <v>699.99</v>
      </c>
      <c r="D63" s="144">
        <v>823.52</v>
      </c>
      <c r="E63" s="151">
        <f>D63-C63</f>
        <v>123.52999999999997</v>
      </c>
      <c r="F63" s="172">
        <f>(D63*100)/C63</f>
        <v>117.64739496278519</v>
      </c>
      <c r="G63" s="147">
        <v>10</v>
      </c>
      <c r="H63" s="144">
        <f>D63/G63</f>
        <v>82.352000000000004</v>
      </c>
      <c r="I63" s="148" t="s">
        <v>130</v>
      </c>
      <c r="J63" s="151">
        <v>0</v>
      </c>
      <c r="K63" s="194" t="s">
        <v>435</v>
      </c>
      <c r="L63" t="s">
        <v>428</v>
      </c>
    </row>
    <row r="64" spans="2:12" x14ac:dyDescent="0.2">
      <c r="B64" s="155"/>
      <c r="C64" s="156"/>
      <c r="D64" s="156"/>
      <c r="E64" s="157">
        <f>E57+E60+E63</f>
        <v>394.57999999999981</v>
      </c>
      <c r="F64" s="190"/>
      <c r="G64" s="155"/>
      <c r="H64" s="156"/>
      <c r="I64" s="158"/>
      <c r="J64" s="157"/>
      <c r="K64" s="192"/>
      <c r="L64" s="193"/>
    </row>
    <row r="65" spans="2:12" x14ac:dyDescent="0.2">
      <c r="B65" s="166" t="s">
        <v>386</v>
      </c>
      <c r="C65" s="167" t="s">
        <v>375</v>
      </c>
      <c r="D65" s="167" t="s">
        <v>376</v>
      </c>
      <c r="E65" s="167" t="s">
        <v>382</v>
      </c>
      <c r="F65" s="173" t="s">
        <v>382</v>
      </c>
      <c r="G65" s="167" t="s">
        <v>377</v>
      </c>
      <c r="H65" s="167" t="s">
        <v>378</v>
      </c>
      <c r="I65" s="167" t="s">
        <v>380</v>
      </c>
      <c r="J65" s="167" t="s">
        <v>379</v>
      </c>
      <c r="K65" s="192"/>
      <c r="L65" t="s">
        <v>428</v>
      </c>
    </row>
    <row r="66" spans="2:12" x14ac:dyDescent="0.2">
      <c r="B66" s="168" t="s">
        <v>439</v>
      </c>
      <c r="C66" s="169">
        <v>319.99</v>
      </c>
      <c r="D66" s="169">
        <v>376.46</v>
      </c>
      <c r="E66" s="170">
        <f>D66-C66</f>
        <v>56.46999999999997</v>
      </c>
      <c r="F66" s="174">
        <f>(D66*100)/C66</f>
        <v>117.64742648207756</v>
      </c>
      <c r="G66" s="168">
        <v>10</v>
      </c>
      <c r="H66" s="169">
        <f>D66/G66</f>
        <v>37.646000000000001</v>
      </c>
      <c r="I66" s="171" t="s">
        <v>130</v>
      </c>
      <c r="J66" s="170">
        <v>0</v>
      </c>
      <c r="K66" s="194" t="s">
        <v>440</v>
      </c>
      <c r="L66" s="193" t="s">
        <v>428</v>
      </c>
    </row>
    <row r="67" spans="2:12" x14ac:dyDescent="0.2">
      <c r="B67" s="155"/>
      <c r="C67" s="156"/>
      <c r="D67" s="156"/>
      <c r="E67" s="157"/>
      <c r="F67" s="190"/>
      <c r="G67" s="155"/>
      <c r="H67" s="156"/>
      <c r="I67" s="158"/>
      <c r="J67" s="157"/>
      <c r="K67" s="192"/>
      <c r="L67" s="193"/>
    </row>
    <row r="68" spans="2:12" x14ac:dyDescent="0.2">
      <c r="B68" s="149" t="s">
        <v>394</v>
      </c>
      <c r="C68" s="146" t="s">
        <v>375</v>
      </c>
      <c r="D68" s="146" t="s">
        <v>376</v>
      </c>
      <c r="E68" s="146" t="s">
        <v>382</v>
      </c>
      <c r="F68" s="175" t="s">
        <v>382</v>
      </c>
      <c r="G68" s="146" t="s">
        <v>377</v>
      </c>
      <c r="H68" s="146" t="s">
        <v>378</v>
      </c>
      <c r="I68" s="146" t="s">
        <v>380</v>
      </c>
      <c r="J68" s="146" t="s">
        <v>438</v>
      </c>
      <c r="K68" s="192"/>
      <c r="L68" t="s">
        <v>428</v>
      </c>
    </row>
    <row r="69" spans="2:12" x14ac:dyDescent="0.2">
      <c r="B69" s="159" t="s">
        <v>436</v>
      </c>
      <c r="C69" s="144">
        <v>2987</v>
      </c>
      <c r="D69" s="144">
        <v>3514.12</v>
      </c>
      <c r="E69" s="151">
        <f>D69-C69</f>
        <v>527.11999999999989</v>
      </c>
      <c r="F69" s="172">
        <f>(D69*100)/C69</f>
        <v>117.64713759625042</v>
      </c>
      <c r="G69" s="147">
        <v>12</v>
      </c>
      <c r="H69" s="144">
        <f>D69/G69</f>
        <v>292.84333333333331</v>
      </c>
      <c r="I69" s="152" t="s">
        <v>390</v>
      </c>
      <c r="J69" s="172">
        <v>137.6</v>
      </c>
      <c r="K69" s="194" t="s">
        <v>437</v>
      </c>
      <c r="L69" s="195">
        <f t="shared" ref="L69" si="26">C69/J69</f>
        <v>21.707848837209305</v>
      </c>
    </row>
    <row r="70" spans="2:12" x14ac:dyDescent="0.2">
      <c r="B70" s="153"/>
      <c r="C70" s="154"/>
      <c r="D70" s="154"/>
      <c r="E70" s="154"/>
      <c r="F70" s="154"/>
      <c r="G70" s="154"/>
      <c r="H70" s="154"/>
      <c r="I70" s="154"/>
      <c r="J70" s="154"/>
    </row>
    <row r="71" spans="2:12" x14ac:dyDescent="0.2">
      <c r="B71" s="155"/>
      <c r="C71" s="156"/>
      <c r="D71" s="156"/>
      <c r="E71" s="157"/>
      <c r="F71" s="155"/>
      <c r="G71" s="155"/>
      <c r="H71" s="156"/>
      <c r="I71" s="158"/>
      <c r="J71" s="157"/>
    </row>
    <row r="72" spans="2:12" x14ac:dyDescent="0.2">
      <c r="B72" s="160" t="s">
        <v>393</v>
      </c>
      <c r="C72" s="161" t="s">
        <v>375</v>
      </c>
      <c r="D72" s="161" t="s">
        <v>376</v>
      </c>
      <c r="E72" s="161" t="s">
        <v>382</v>
      </c>
      <c r="F72" s="176" t="s">
        <v>382</v>
      </c>
      <c r="G72" s="161"/>
      <c r="H72" s="161" t="s">
        <v>378</v>
      </c>
      <c r="I72" s="161" t="s">
        <v>419</v>
      </c>
      <c r="J72" s="161" t="s">
        <v>403</v>
      </c>
    </row>
    <row r="73" spans="2:12" x14ac:dyDescent="0.2">
      <c r="B73" s="162" t="s">
        <v>441</v>
      </c>
      <c r="C73" s="163">
        <f>SUM(C50,C54,C57,C60,C63,C66)</f>
        <v>6454.9499999999989</v>
      </c>
      <c r="D73" s="163">
        <f>SUM(D50,D54,D57,D60,D63,D66)</f>
        <v>7594.05</v>
      </c>
      <c r="E73" s="163">
        <f>SUM(E50,E54,E57,E60,E63,E66)</f>
        <v>1139.1000000000001</v>
      </c>
      <c r="F73" s="177"/>
      <c r="G73" s="162"/>
      <c r="H73" s="163">
        <f>SUM(H47,H52,H59,H62,H64,H67)</f>
        <v>0</v>
      </c>
      <c r="I73" s="165"/>
      <c r="J73" s="164"/>
    </row>
    <row r="74" spans="2:12" x14ac:dyDescent="0.2">
      <c r="B74" s="162" t="s">
        <v>442</v>
      </c>
      <c r="C74" s="163">
        <f>SUM(C69,C73)</f>
        <v>9441.9499999999989</v>
      </c>
      <c r="D74" s="163">
        <f>SUM(D69,D73)</f>
        <v>11108.17</v>
      </c>
      <c r="E74" s="163">
        <f>SUM(E69,E73)</f>
        <v>1666.22</v>
      </c>
      <c r="F74" s="163"/>
      <c r="G74" s="163"/>
      <c r="H74" s="163">
        <f>SUM(H47,H54,H60,H62,H65,H67)</f>
        <v>297.64400000000001</v>
      </c>
      <c r="I74" s="165"/>
      <c r="J74" s="164"/>
    </row>
    <row r="75" spans="2:12" x14ac:dyDescent="0.2">
      <c r="B75" s="162" t="s">
        <v>443</v>
      </c>
      <c r="C75" s="163">
        <f>SUM(C48,C52,C59,C62,C64,C67)</f>
        <v>0</v>
      </c>
      <c r="D75" s="163">
        <f>SUM(D48,D52,D59,D62,D64,D67)</f>
        <v>0</v>
      </c>
      <c r="E75" s="163">
        <f>SUM(E48,E52,E59,E62,E64,E67)</f>
        <v>394.57999999999981</v>
      </c>
      <c r="F75" s="163"/>
      <c r="G75" s="163"/>
      <c r="H75" s="163">
        <f>SUM(H48,H52,H59,H62,H64,H67)</f>
        <v>0</v>
      </c>
      <c r="I75" s="165"/>
      <c r="J75" s="164"/>
    </row>
    <row r="82" spans="2:2" x14ac:dyDescent="0.2">
      <c r="B82">
        <v>2397.36</v>
      </c>
    </row>
  </sheetData>
  <hyperlinks>
    <hyperlink ref="K63" r:id="rId1" xr:uid="{E133DF38-4F10-43D0-906C-5BE1639B8FE1}"/>
    <hyperlink ref="K60" r:id="rId2" xr:uid="{D41DD2DA-7EB1-45BB-8971-19660DBC6C1E}"/>
    <hyperlink ref="K57" r:id="rId3" xr:uid="{351A7298-2580-473B-A09F-EAA1F37EE04D}"/>
    <hyperlink ref="K54" r:id="rId4" xr:uid="{51DC300F-2AEE-4A05-B4C7-76510E55B843}"/>
    <hyperlink ref="K51" r:id="rId5" xr:uid="{0FC62077-6A88-46C5-ACE1-09C905383D94}"/>
    <hyperlink ref="K50" r:id="rId6" xr:uid="{36356178-F1AE-4813-BA40-73A88A992424}"/>
    <hyperlink ref="K66" r:id="rId7" xr:uid="{3FF2DE7D-8C52-4832-85D1-F9313B18627D}"/>
    <hyperlink ref="K69" r:id="rId8" xr:uid="{0A100549-8668-485B-A293-98CEF14505B7}"/>
  </hyperlinks>
  <pageMargins left="0.511811024" right="0.511811024" top="0.78740157499999996" bottom="0.78740157499999996" header="0.31496062000000002" footer="0.31496062000000002"/>
  <pageSetup paperSize="9" orientation="portrait" r:id="rId9"/>
  <picture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FF26-1B01-4715-9833-C22F0DA93C84}">
  <dimension ref="A1:AC44"/>
  <sheetViews>
    <sheetView workbookViewId="0">
      <selection activeCell="K22" sqref="K22"/>
    </sheetView>
  </sheetViews>
  <sheetFormatPr defaultRowHeight="12.75" x14ac:dyDescent="0.2"/>
  <cols>
    <col min="1" max="1" width="23.85546875" customWidth="1"/>
    <col min="2" max="2" width="20.85546875" customWidth="1"/>
    <col min="5" max="5" width="17.42578125" customWidth="1"/>
    <col min="6" max="6" width="21.5703125" customWidth="1"/>
    <col min="7" max="7" width="5.42578125" customWidth="1"/>
    <col min="8" max="8" width="5.7109375" customWidth="1"/>
    <col min="9" max="9" width="15.140625" customWidth="1"/>
    <col min="11" max="11" width="7.42578125" customWidth="1"/>
    <col min="12" max="12" width="20" customWidth="1"/>
    <col min="13" max="13" width="21.7109375" customWidth="1"/>
    <col min="14" max="14" width="5.5703125" customWidth="1"/>
    <col min="15" max="15" width="5.28515625" customWidth="1"/>
    <col min="16" max="16" width="17.42578125" customWidth="1"/>
    <col min="17" max="18" width="7.42578125" customWidth="1"/>
    <col min="19" max="19" width="19.7109375" customWidth="1"/>
    <col min="20" max="20" width="28.5703125" customWidth="1"/>
    <col min="22" max="22" width="8.140625" customWidth="1"/>
    <col min="23" max="23" width="14.42578125" customWidth="1"/>
    <col min="24" max="24" width="8.42578125" customWidth="1"/>
    <col min="26" max="26" width="20.28515625" customWidth="1"/>
    <col min="27" max="27" width="17.85546875" customWidth="1"/>
    <col min="28" max="28" width="15.5703125" customWidth="1"/>
    <col min="29" max="29" width="17.42578125" customWidth="1"/>
  </cols>
  <sheetData>
    <row r="1" spans="1:29" ht="16.5" thickBot="1" x14ac:dyDescent="0.3">
      <c r="A1" s="63" t="s">
        <v>0</v>
      </c>
      <c r="B1" s="65" t="s">
        <v>1</v>
      </c>
      <c r="C1" s="66" t="s">
        <v>2</v>
      </c>
      <c r="D1" s="4"/>
      <c r="E1" s="64" t="s">
        <v>152</v>
      </c>
      <c r="F1" s="64" t="s">
        <v>39</v>
      </c>
      <c r="G1" s="64" t="s">
        <v>40</v>
      </c>
      <c r="H1" s="64" t="s">
        <v>41</v>
      </c>
      <c r="I1" s="67" t="s">
        <v>1</v>
      </c>
      <c r="J1" s="68" t="s">
        <v>2</v>
      </c>
      <c r="K1" s="5"/>
      <c r="L1" s="64" t="s">
        <v>449</v>
      </c>
      <c r="M1" s="64" t="s">
        <v>39</v>
      </c>
      <c r="N1" s="64" t="s">
        <v>40</v>
      </c>
      <c r="O1" s="64" t="s">
        <v>41</v>
      </c>
      <c r="P1" s="67" t="s">
        <v>1</v>
      </c>
      <c r="Q1" s="68" t="s">
        <v>2</v>
      </c>
      <c r="R1" s="5"/>
      <c r="S1" s="64" t="s">
        <v>331</v>
      </c>
      <c r="T1" s="64" t="s">
        <v>39</v>
      </c>
      <c r="U1" s="64" t="s">
        <v>40</v>
      </c>
      <c r="V1" s="64" t="s">
        <v>41</v>
      </c>
      <c r="W1" s="67" t="s">
        <v>1</v>
      </c>
      <c r="X1" s="68" t="s">
        <v>2</v>
      </c>
      <c r="Z1" s="217" t="s">
        <v>329</v>
      </c>
      <c r="AA1" s="218"/>
      <c r="AB1" s="218"/>
      <c r="AC1" s="108" t="s">
        <v>330</v>
      </c>
    </row>
    <row r="2" spans="1:29" ht="16.5" thickBot="1" x14ac:dyDescent="0.3">
      <c r="A2" s="75" t="s">
        <v>5</v>
      </c>
      <c r="B2" s="76">
        <f>'03'!I35</f>
        <v>841.53999999999883</v>
      </c>
      <c r="C2" s="77">
        <v>45017</v>
      </c>
      <c r="D2" s="4"/>
      <c r="E2" s="58" t="s">
        <v>130</v>
      </c>
      <c r="F2" s="59" t="s">
        <v>250</v>
      </c>
      <c r="G2" s="60">
        <v>5</v>
      </c>
      <c r="H2" s="60">
        <v>10</v>
      </c>
      <c r="I2" s="61">
        <v>134.11000000000001</v>
      </c>
      <c r="J2" s="57">
        <v>44994</v>
      </c>
      <c r="K2" s="5" t="s">
        <v>464</v>
      </c>
      <c r="L2" s="63"/>
      <c r="M2" s="73"/>
      <c r="N2" s="64"/>
      <c r="O2" s="64"/>
      <c r="P2" s="71"/>
      <c r="Q2" s="69"/>
      <c r="R2" s="5"/>
      <c r="S2" s="134" t="s">
        <v>332</v>
      </c>
      <c r="T2" s="135" t="s">
        <v>335</v>
      </c>
      <c r="U2" s="136">
        <v>4</v>
      </c>
      <c r="V2" s="136">
        <v>6</v>
      </c>
      <c r="W2" s="137">
        <v>131.72</v>
      </c>
      <c r="X2" s="138"/>
      <c r="Z2" s="118" t="s">
        <v>24</v>
      </c>
      <c r="AA2" s="119">
        <v>700</v>
      </c>
      <c r="AB2" s="119"/>
      <c r="AC2" s="120">
        <f>SUM(AA2:AB2)</f>
        <v>700</v>
      </c>
    </row>
    <row r="3" spans="1:29" ht="16.5" thickBot="1" x14ac:dyDescent="0.3">
      <c r="A3" s="42" t="s">
        <v>445</v>
      </c>
      <c r="B3" s="131">
        <v>1000</v>
      </c>
      <c r="C3" s="132">
        <v>45025</v>
      </c>
      <c r="D3" s="4"/>
      <c r="E3" s="58" t="s">
        <v>130</v>
      </c>
      <c r="F3" s="59" t="s">
        <v>284</v>
      </c>
      <c r="G3" s="60">
        <v>4</v>
      </c>
      <c r="H3" s="60">
        <v>10</v>
      </c>
      <c r="I3" s="61">
        <v>202.83</v>
      </c>
      <c r="J3" s="57">
        <v>44994</v>
      </c>
      <c r="K3" s="5" t="s">
        <v>464</v>
      </c>
      <c r="L3" s="63"/>
      <c r="M3" s="73"/>
      <c r="N3" s="64"/>
      <c r="O3" s="64"/>
      <c r="P3" s="71"/>
      <c r="Q3" s="69"/>
      <c r="R3" s="5"/>
      <c r="S3" s="63"/>
      <c r="T3" s="73"/>
      <c r="U3" s="64"/>
      <c r="V3" s="64"/>
      <c r="W3" s="71"/>
      <c r="X3" s="69"/>
      <c r="Z3" s="118"/>
      <c r="AA3" s="119"/>
      <c r="AB3" s="119"/>
      <c r="AC3" s="120"/>
    </row>
    <row r="4" spans="1:29" ht="16.5" thickBot="1" x14ac:dyDescent="0.3">
      <c r="A4" s="42" t="s">
        <v>8</v>
      </c>
      <c r="B4" s="131">
        <v>2763.26</v>
      </c>
      <c r="C4" s="132">
        <v>45022</v>
      </c>
      <c r="D4" s="4"/>
      <c r="E4" s="83" t="s">
        <v>29</v>
      </c>
      <c r="F4" s="84" t="s">
        <v>295</v>
      </c>
      <c r="G4" s="85">
        <v>3</v>
      </c>
      <c r="H4" s="85">
        <v>3</v>
      </c>
      <c r="I4" s="86">
        <v>108.65</v>
      </c>
      <c r="J4" s="87">
        <v>44994</v>
      </c>
      <c r="K4" s="5" t="s">
        <v>464</v>
      </c>
      <c r="L4" s="63"/>
      <c r="M4" s="73"/>
      <c r="N4" s="64"/>
      <c r="O4" s="64"/>
      <c r="P4" s="71"/>
      <c r="Q4" s="69"/>
      <c r="R4" s="5"/>
      <c r="S4" s="63"/>
      <c r="T4" s="73"/>
      <c r="U4" s="64"/>
      <c r="V4" s="64"/>
      <c r="W4" s="71"/>
      <c r="X4" s="69"/>
      <c r="Z4" s="118"/>
      <c r="AA4" s="119"/>
      <c r="AB4" s="119"/>
      <c r="AC4" s="120"/>
    </row>
    <row r="5" spans="1:29" ht="16.5" thickBot="1" x14ac:dyDescent="0.3">
      <c r="A5" s="58" t="s">
        <v>446</v>
      </c>
      <c r="B5" s="202">
        <v>-861.65</v>
      </c>
      <c r="C5" s="57">
        <v>45026</v>
      </c>
      <c r="D5" s="4"/>
      <c r="E5" s="97" t="s">
        <v>320</v>
      </c>
      <c r="F5" s="98" t="s">
        <v>321</v>
      </c>
      <c r="G5" s="99">
        <v>2</v>
      </c>
      <c r="H5" s="99">
        <v>3</v>
      </c>
      <c r="I5" s="100">
        <v>70.62</v>
      </c>
      <c r="J5" s="62">
        <v>44994</v>
      </c>
      <c r="K5" s="5" t="s">
        <v>464</v>
      </c>
      <c r="L5" s="197"/>
      <c r="M5" s="198"/>
      <c r="N5" s="199"/>
      <c r="O5" s="199"/>
      <c r="P5" s="200"/>
      <c r="Q5" s="72"/>
      <c r="R5" s="5"/>
      <c r="S5" s="63"/>
      <c r="T5" s="73"/>
      <c r="U5" s="64"/>
      <c r="V5" s="64"/>
      <c r="W5" s="71"/>
      <c r="X5" s="69"/>
      <c r="Z5" s="118"/>
      <c r="AA5" s="119"/>
      <c r="AB5" s="119"/>
      <c r="AC5" s="120"/>
    </row>
    <row r="6" spans="1:29" ht="16.5" thickBot="1" x14ac:dyDescent="0.3">
      <c r="A6" s="58" t="s">
        <v>447</v>
      </c>
      <c r="B6" s="202">
        <v>1500</v>
      </c>
      <c r="C6" s="57">
        <v>45026</v>
      </c>
      <c r="D6" s="4"/>
      <c r="E6" s="58" t="s">
        <v>42</v>
      </c>
      <c r="F6" s="59" t="s">
        <v>346</v>
      </c>
      <c r="G6" s="60">
        <v>2</v>
      </c>
      <c r="H6" s="60">
        <v>3</v>
      </c>
      <c r="I6" s="61">
        <v>35.25</v>
      </c>
      <c r="J6" s="57">
        <v>44994</v>
      </c>
      <c r="K6" s="5" t="s">
        <v>464</v>
      </c>
      <c r="L6" s="63"/>
      <c r="M6" s="73"/>
      <c r="N6" s="64"/>
      <c r="O6" s="64"/>
      <c r="P6" s="71"/>
      <c r="Q6" s="69"/>
      <c r="R6" s="5"/>
      <c r="S6" s="63"/>
      <c r="T6" s="73"/>
      <c r="U6" s="64"/>
      <c r="V6" s="64"/>
      <c r="W6" s="71"/>
      <c r="X6" s="69"/>
      <c r="Z6" s="119" t="s">
        <v>334</v>
      </c>
      <c r="AA6" s="119"/>
      <c r="AB6" s="119"/>
      <c r="AC6" s="121">
        <f>SUM(AC2:AC4)</f>
        <v>700</v>
      </c>
    </row>
    <row r="7" spans="1:29" ht="16.5" thickBot="1" x14ac:dyDescent="0.3">
      <c r="A7" s="58" t="s">
        <v>448</v>
      </c>
      <c r="B7" s="202">
        <v>-3066.4</v>
      </c>
      <c r="C7" s="57">
        <v>45026</v>
      </c>
      <c r="D7" s="4"/>
      <c r="E7" s="58" t="s">
        <v>42</v>
      </c>
      <c r="F7" s="59" t="s">
        <v>346</v>
      </c>
      <c r="G7" s="60">
        <v>2</v>
      </c>
      <c r="H7" s="60">
        <v>3</v>
      </c>
      <c r="I7" s="61">
        <v>35.11</v>
      </c>
      <c r="J7" s="62">
        <v>44994</v>
      </c>
      <c r="K7" s="5" t="s">
        <v>464</v>
      </c>
      <c r="L7" s="63"/>
      <c r="M7" s="73"/>
      <c r="N7" s="64"/>
      <c r="O7" s="64"/>
      <c r="P7" s="71"/>
      <c r="Q7" s="72"/>
      <c r="R7" s="5"/>
      <c r="S7" s="63"/>
      <c r="T7" s="73"/>
      <c r="U7" s="64"/>
      <c r="V7" s="64"/>
      <c r="W7" s="71"/>
      <c r="X7" s="69"/>
      <c r="Z7" s="108"/>
      <c r="AA7" s="107"/>
      <c r="AB7" s="107"/>
      <c r="AC7" s="109"/>
    </row>
    <row r="8" spans="1:29" ht="16.5" thickBot="1" x14ac:dyDescent="0.3">
      <c r="A8" s="58" t="s">
        <v>286</v>
      </c>
      <c r="B8" s="202">
        <v>-7</v>
      </c>
      <c r="C8" s="57">
        <v>45026</v>
      </c>
      <c r="D8" s="4"/>
      <c r="E8" s="58" t="s">
        <v>42</v>
      </c>
      <c r="F8" s="59" t="s">
        <v>347</v>
      </c>
      <c r="G8" s="60">
        <v>2</v>
      </c>
      <c r="H8" s="60">
        <v>3</v>
      </c>
      <c r="I8" s="61">
        <v>17.39</v>
      </c>
      <c r="J8" s="62">
        <v>44994</v>
      </c>
      <c r="K8" s="5" t="s">
        <v>464</v>
      </c>
      <c r="L8" s="63"/>
      <c r="M8" s="73"/>
      <c r="N8" s="64"/>
      <c r="O8" s="64"/>
      <c r="P8" s="71"/>
      <c r="Q8" s="72"/>
      <c r="R8" s="5"/>
      <c r="S8" s="63"/>
      <c r="T8" s="73"/>
      <c r="U8" s="64"/>
      <c r="V8" s="64"/>
      <c r="W8" s="71"/>
      <c r="X8" s="69"/>
      <c r="Z8" s="219" t="s">
        <v>333</v>
      </c>
      <c r="AA8" s="220"/>
      <c r="AB8" s="220"/>
      <c r="AC8" s="112"/>
    </row>
    <row r="9" spans="1:29" ht="16.5" thickBot="1" x14ac:dyDescent="0.3">
      <c r="A9" s="48" t="s">
        <v>445</v>
      </c>
      <c r="B9" s="222">
        <v>46.5</v>
      </c>
      <c r="C9" s="47">
        <v>45026</v>
      </c>
      <c r="D9" s="4"/>
      <c r="E9" s="83" t="s">
        <v>29</v>
      </c>
      <c r="F9" s="84" t="s">
        <v>348</v>
      </c>
      <c r="G9" s="85">
        <v>2</v>
      </c>
      <c r="H9" s="85">
        <v>2</v>
      </c>
      <c r="I9" s="86">
        <v>72.55</v>
      </c>
      <c r="J9" s="88">
        <v>44994</v>
      </c>
      <c r="K9" s="5" t="s">
        <v>464</v>
      </c>
      <c r="L9" s="63"/>
      <c r="M9" s="73"/>
      <c r="N9" s="64"/>
      <c r="O9" s="64"/>
      <c r="P9" s="71"/>
      <c r="Q9" s="72"/>
      <c r="R9" s="5"/>
      <c r="S9" s="63"/>
      <c r="T9" s="73"/>
      <c r="U9" s="64"/>
      <c r="V9" s="64"/>
      <c r="W9" s="71"/>
      <c r="X9" s="69"/>
      <c r="Z9" s="113" t="str">
        <f>F2</f>
        <v>volante g29</v>
      </c>
      <c r="AA9" s="114">
        <f>I2</f>
        <v>134.11000000000001</v>
      </c>
      <c r="AB9" s="115">
        <f>(H2-G2)</f>
        <v>5</v>
      </c>
      <c r="AC9" s="116">
        <f>AA9*AB9</f>
        <v>670.55000000000007</v>
      </c>
    </row>
    <row r="10" spans="1:29" ht="16.5" thickBot="1" x14ac:dyDescent="0.3">
      <c r="A10" s="58" t="s">
        <v>463</v>
      </c>
      <c r="B10" s="202">
        <v>-54.9</v>
      </c>
      <c r="C10" s="57">
        <v>45035</v>
      </c>
      <c r="D10" s="4"/>
      <c r="E10" s="58" t="s">
        <v>349</v>
      </c>
      <c r="F10" s="59" t="s">
        <v>350</v>
      </c>
      <c r="G10" s="60">
        <v>2</v>
      </c>
      <c r="H10" s="60">
        <v>3</v>
      </c>
      <c r="I10" s="61">
        <v>126.19</v>
      </c>
      <c r="J10" s="62">
        <v>44994</v>
      </c>
      <c r="K10" s="5" t="s">
        <v>464</v>
      </c>
      <c r="L10" s="63"/>
      <c r="M10" s="73"/>
      <c r="N10" s="64"/>
      <c r="O10" s="64"/>
      <c r="P10" s="71"/>
      <c r="Q10" s="72"/>
      <c r="R10" s="5"/>
      <c r="S10" s="63"/>
      <c r="T10" s="73"/>
      <c r="U10" s="64"/>
      <c r="V10" s="64"/>
      <c r="W10" s="71"/>
      <c r="X10" s="69"/>
      <c r="Z10" s="113" t="str">
        <f>F3</f>
        <v>galaxy watch</v>
      </c>
      <c r="AA10" s="114">
        <f>I3</f>
        <v>202.83</v>
      </c>
      <c r="AB10" s="115">
        <f>(H3-G3)</f>
        <v>6</v>
      </c>
      <c r="AC10" s="116">
        <f t="shared" ref="AC10:AC13" si="0">AA10*AB10</f>
        <v>1216.98</v>
      </c>
    </row>
    <row r="11" spans="1:29" ht="16.5" thickBot="1" x14ac:dyDescent="0.3">
      <c r="A11" s="63"/>
      <c r="B11" s="70"/>
      <c r="C11" s="69"/>
      <c r="D11" s="4"/>
      <c r="E11" s="58" t="s">
        <v>42</v>
      </c>
      <c r="F11" s="59" t="s">
        <v>351</v>
      </c>
      <c r="G11" s="60">
        <v>2</v>
      </c>
      <c r="H11" s="60">
        <v>3</v>
      </c>
      <c r="I11" s="61">
        <v>19.98</v>
      </c>
      <c r="J11" s="62">
        <v>44994</v>
      </c>
      <c r="K11" s="5" t="s">
        <v>464</v>
      </c>
      <c r="L11" s="63"/>
      <c r="M11" s="73"/>
      <c r="N11" s="64"/>
      <c r="O11" s="64"/>
      <c r="P11" s="71"/>
      <c r="Q11" s="72"/>
      <c r="R11" s="5"/>
      <c r="S11" s="63"/>
      <c r="T11" s="73"/>
      <c r="U11" s="64"/>
      <c r="V11" s="64"/>
      <c r="W11" s="71"/>
      <c r="X11" s="72"/>
      <c r="Z11" s="113" t="str">
        <f>F5</f>
        <v>hogwarts legacy</v>
      </c>
      <c r="AA11" s="114">
        <f>I5</f>
        <v>70.62</v>
      </c>
      <c r="AB11" s="115">
        <f>(H5-G5)</f>
        <v>1</v>
      </c>
      <c r="AC11" s="116">
        <f t="shared" si="0"/>
        <v>70.62</v>
      </c>
    </row>
    <row r="12" spans="1:29" ht="16.5" thickBot="1" x14ac:dyDescent="0.3">
      <c r="A12" s="63"/>
      <c r="B12" s="70"/>
      <c r="C12" s="69"/>
      <c r="D12" s="4"/>
      <c r="E12" s="48" t="s">
        <v>355</v>
      </c>
      <c r="F12" s="49" t="s">
        <v>356</v>
      </c>
      <c r="G12" s="50">
        <v>2</v>
      </c>
      <c r="H12" s="50">
        <v>3</v>
      </c>
      <c r="I12" s="51">
        <v>76.66</v>
      </c>
      <c r="J12" s="133">
        <v>44994</v>
      </c>
      <c r="K12" s="5" t="s">
        <v>464</v>
      </c>
      <c r="L12" s="63"/>
      <c r="M12" s="73"/>
      <c r="N12" s="64"/>
      <c r="O12" s="64"/>
      <c r="P12" s="71"/>
      <c r="Q12" s="72"/>
      <c r="R12" s="5"/>
      <c r="S12" s="63"/>
      <c r="T12" s="73"/>
      <c r="U12" s="64"/>
      <c r="V12" s="64"/>
      <c r="W12" s="71"/>
      <c r="X12" s="72"/>
      <c r="Z12" s="113" t="str">
        <f>F6</f>
        <v>quarto/banheiro</v>
      </c>
      <c r="AA12" s="114">
        <f>I6</f>
        <v>35.25</v>
      </c>
      <c r="AB12" s="115">
        <f>(H6-G6)</f>
        <v>1</v>
      </c>
      <c r="AC12" s="116">
        <f>AA12*AB12</f>
        <v>35.25</v>
      </c>
    </row>
    <row r="13" spans="1:29" ht="16.5" thickBot="1" x14ac:dyDescent="0.3">
      <c r="A13" s="63"/>
      <c r="B13" s="70"/>
      <c r="C13" s="69"/>
      <c r="D13" s="4"/>
      <c r="E13" s="58" t="s">
        <v>320</v>
      </c>
      <c r="F13" s="59" t="s">
        <v>366</v>
      </c>
      <c r="G13" s="60">
        <v>1</v>
      </c>
      <c r="H13" s="60">
        <v>4</v>
      </c>
      <c r="I13" s="61">
        <v>50.52</v>
      </c>
      <c r="J13" s="62">
        <v>44995</v>
      </c>
      <c r="K13" s="5" t="s">
        <v>464</v>
      </c>
      <c r="L13" s="63"/>
      <c r="M13" s="73"/>
      <c r="N13" s="64"/>
      <c r="O13" s="64"/>
      <c r="P13" s="71"/>
      <c r="Q13" s="72"/>
      <c r="R13" s="5"/>
      <c r="S13" s="63"/>
      <c r="T13" s="73"/>
      <c r="U13" s="64"/>
      <c r="V13" s="64"/>
      <c r="W13" s="71"/>
      <c r="X13" s="72"/>
      <c r="Z13" s="113" t="str">
        <f>F7</f>
        <v>quarto/banheiro</v>
      </c>
      <c r="AA13" s="114">
        <f>I7</f>
        <v>35.11</v>
      </c>
      <c r="AB13" s="115">
        <f>(H7-G7)</f>
        <v>1</v>
      </c>
      <c r="AC13" s="116">
        <f t="shared" si="0"/>
        <v>35.11</v>
      </c>
    </row>
    <row r="14" spans="1:29" ht="16.5" thickBot="1" x14ac:dyDescent="0.3">
      <c r="A14" s="63"/>
      <c r="B14" s="70"/>
      <c r="C14" s="69"/>
      <c r="D14" s="4"/>
      <c r="E14" s="53" t="s">
        <v>324</v>
      </c>
      <c r="F14" s="54" t="s">
        <v>325</v>
      </c>
      <c r="G14" s="55" t="s">
        <v>61</v>
      </c>
      <c r="H14" s="55" t="s">
        <v>61</v>
      </c>
      <c r="I14" s="56">
        <v>26.23</v>
      </c>
      <c r="J14" s="74">
        <v>45001</v>
      </c>
      <c r="K14" s="5" t="s">
        <v>464</v>
      </c>
      <c r="L14" s="63"/>
      <c r="M14" s="73"/>
      <c r="N14" s="64"/>
      <c r="O14" s="64"/>
      <c r="P14" s="71"/>
      <c r="Q14" s="72"/>
      <c r="R14" s="5"/>
      <c r="S14" s="63"/>
      <c r="T14" s="73"/>
      <c r="U14" s="64"/>
      <c r="V14" s="64"/>
      <c r="W14" s="71"/>
      <c r="X14" s="72"/>
      <c r="Z14" s="113" t="str">
        <f>F8</f>
        <v>capa controle</v>
      </c>
      <c r="AA14" s="114">
        <f>I8</f>
        <v>17.39</v>
      </c>
      <c r="AB14" s="115">
        <f>(H8-G8)</f>
        <v>1</v>
      </c>
      <c r="AC14" s="116">
        <f t="shared" ref="AC14:AC18" si="1">AA14*AB14</f>
        <v>17.39</v>
      </c>
    </row>
    <row r="15" spans="1:29" ht="16.5" thickBot="1" x14ac:dyDescent="0.3">
      <c r="A15" s="63"/>
      <c r="B15" s="70"/>
      <c r="C15" s="69"/>
      <c r="D15" s="4"/>
      <c r="E15" s="53" t="s">
        <v>326</v>
      </c>
      <c r="F15" s="54" t="s">
        <v>325</v>
      </c>
      <c r="G15" s="55" t="s">
        <v>61</v>
      </c>
      <c r="H15" s="55" t="s">
        <v>61</v>
      </c>
      <c r="I15" s="56">
        <v>1.41</v>
      </c>
      <c r="J15" s="74">
        <v>45001</v>
      </c>
      <c r="K15" s="5" t="s">
        <v>464</v>
      </c>
      <c r="L15" s="63"/>
      <c r="M15" s="73"/>
      <c r="N15" s="64"/>
      <c r="O15" s="64"/>
      <c r="P15" s="71"/>
      <c r="Q15" s="72"/>
      <c r="R15" s="5"/>
      <c r="S15" s="63"/>
      <c r="T15" s="73"/>
      <c r="U15" s="64"/>
      <c r="V15" s="64"/>
      <c r="W15" s="71"/>
      <c r="X15" s="72"/>
      <c r="Z15" s="113"/>
      <c r="AA15" s="114"/>
      <c r="AB15" s="115"/>
      <c r="AC15" s="116"/>
    </row>
    <row r="16" spans="1:29" ht="16.5" thickBot="1" x14ac:dyDescent="0.3">
      <c r="A16" s="63"/>
      <c r="B16" s="70"/>
      <c r="C16" s="69"/>
      <c r="D16" s="4"/>
      <c r="E16" s="58" t="s">
        <v>320</v>
      </c>
      <c r="F16" s="59" t="s">
        <v>367</v>
      </c>
      <c r="G16" s="60">
        <v>1</v>
      </c>
      <c r="H16" s="60">
        <v>4</v>
      </c>
      <c r="I16" s="61">
        <v>62.88</v>
      </c>
      <c r="J16" s="62">
        <v>45006</v>
      </c>
      <c r="K16" s="5" t="s">
        <v>464</v>
      </c>
      <c r="L16" s="63"/>
      <c r="M16" s="73"/>
      <c r="N16" s="64"/>
      <c r="O16" s="64"/>
      <c r="P16" s="71"/>
      <c r="Q16" s="72"/>
      <c r="R16" s="5"/>
      <c r="S16" s="63"/>
      <c r="T16" s="73"/>
      <c r="U16" s="64"/>
      <c r="V16" s="64"/>
      <c r="W16" s="71"/>
      <c r="X16" s="72"/>
      <c r="Z16" s="113" t="str">
        <f>F10</f>
        <v>ração</v>
      </c>
      <c r="AA16" s="114">
        <f>I10</f>
        <v>126.19</v>
      </c>
      <c r="AB16" s="115">
        <f>(H10-G10)</f>
        <v>1</v>
      </c>
      <c r="AC16" s="116">
        <f t="shared" si="1"/>
        <v>126.19</v>
      </c>
    </row>
    <row r="17" spans="1:29" ht="16.5" thickBot="1" x14ac:dyDescent="0.3">
      <c r="A17" s="63"/>
      <c r="B17" s="70"/>
      <c r="C17" s="69"/>
      <c r="D17" s="4"/>
      <c r="E17" s="53" t="s">
        <v>370</v>
      </c>
      <c r="F17" s="54" t="s">
        <v>371</v>
      </c>
      <c r="G17" s="55" t="s">
        <v>61</v>
      </c>
      <c r="H17" s="55" t="s">
        <v>61</v>
      </c>
      <c r="I17" s="56">
        <v>24</v>
      </c>
      <c r="J17" s="74">
        <v>45006</v>
      </c>
      <c r="K17" s="5" t="s">
        <v>464</v>
      </c>
      <c r="L17" s="63"/>
      <c r="M17" s="73"/>
      <c r="N17" s="64"/>
      <c r="O17" s="64"/>
      <c r="P17" s="71"/>
      <c r="Q17" s="72"/>
      <c r="R17" s="5"/>
      <c r="S17" s="63"/>
      <c r="T17" s="73"/>
      <c r="U17" s="64"/>
      <c r="V17" s="64"/>
      <c r="W17" s="71"/>
      <c r="X17" s="72"/>
      <c r="Z17" s="113" t="str">
        <f>F11</f>
        <v>skin controles</v>
      </c>
      <c r="AA17" s="114">
        <f>I11</f>
        <v>19.98</v>
      </c>
      <c r="AB17" s="115">
        <f>(H11-G11)</f>
        <v>1</v>
      </c>
      <c r="AC17" s="116">
        <f t="shared" si="1"/>
        <v>19.98</v>
      </c>
    </row>
    <row r="18" spans="1:29" ht="16.5" thickBot="1" x14ac:dyDescent="0.3">
      <c r="A18" s="63"/>
      <c r="B18" s="70"/>
      <c r="C18" s="69"/>
      <c r="D18" s="4"/>
      <c r="E18" s="53" t="s">
        <v>372</v>
      </c>
      <c r="F18" s="54" t="s">
        <v>373</v>
      </c>
      <c r="G18" s="55" t="s">
        <v>61</v>
      </c>
      <c r="H18" s="55" t="s">
        <v>61</v>
      </c>
      <c r="I18" s="56">
        <v>17</v>
      </c>
      <c r="J18" s="52">
        <v>45006</v>
      </c>
      <c r="K18" s="5" t="s">
        <v>464</v>
      </c>
      <c r="L18" s="63"/>
      <c r="M18" s="73"/>
      <c r="N18" s="64"/>
      <c r="O18" s="64"/>
      <c r="P18" s="71"/>
      <c r="Q18" s="69"/>
      <c r="R18" s="5"/>
      <c r="S18" s="63"/>
      <c r="T18" s="73"/>
      <c r="U18" s="64"/>
      <c r="V18" s="64"/>
      <c r="W18" s="71"/>
      <c r="X18" s="72"/>
      <c r="Z18" s="113" t="str">
        <f>F12</f>
        <v>compra da helo</v>
      </c>
      <c r="AA18" s="114">
        <f>I12</f>
        <v>76.66</v>
      </c>
      <c r="AB18" s="115">
        <f>(H12-G12)</f>
        <v>1</v>
      </c>
      <c r="AC18" s="116">
        <f t="shared" si="1"/>
        <v>76.66</v>
      </c>
    </row>
    <row r="19" spans="1:29" ht="16.5" thickBot="1" x14ac:dyDescent="0.3">
      <c r="A19" s="63"/>
      <c r="B19" s="70"/>
      <c r="C19" s="69"/>
      <c r="D19" s="4"/>
      <c r="E19" s="48" t="s">
        <v>368</v>
      </c>
      <c r="F19" s="49" t="s">
        <v>369</v>
      </c>
      <c r="G19" s="50" t="s">
        <v>61</v>
      </c>
      <c r="H19" s="50" t="s">
        <v>61</v>
      </c>
      <c r="I19" s="51">
        <v>896.07</v>
      </c>
      <c r="J19" s="133">
        <v>45013</v>
      </c>
      <c r="K19" s="5" t="s">
        <v>464</v>
      </c>
      <c r="L19" s="63"/>
      <c r="M19" s="73"/>
      <c r="N19" s="64"/>
      <c r="O19" s="64"/>
      <c r="P19" s="71"/>
      <c r="Q19" s="72"/>
      <c r="R19" s="5"/>
      <c r="S19" s="63"/>
      <c r="T19" s="73"/>
      <c r="U19" s="64"/>
      <c r="V19" s="64"/>
      <c r="W19" s="71"/>
      <c r="X19" s="72"/>
      <c r="Z19" s="113" t="str">
        <f>F13</f>
        <v>resident evil 4</v>
      </c>
      <c r="AA19" s="114">
        <f>I13</f>
        <v>50.52</v>
      </c>
      <c r="AB19" s="115">
        <f>(H13-G13)</f>
        <v>3</v>
      </c>
      <c r="AC19" s="116">
        <f t="shared" ref="AC19" si="2">AA19*AB19</f>
        <v>151.56</v>
      </c>
    </row>
    <row r="20" spans="1:29" ht="16.5" thickBot="1" x14ac:dyDescent="0.3">
      <c r="A20" s="63"/>
      <c r="B20" s="70"/>
      <c r="C20" s="69"/>
      <c r="D20" s="4"/>
      <c r="E20" s="53" t="s">
        <v>35</v>
      </c>
      <c r="F20" s="54" t="s">
        <v>426</v>
      </c>
      <c r="G20" s="55" t="s">
        <v>61</v>
      </c>
      <c r="H20" s="55" t="s">
        <v>61</v>
      </c>
      <c r="I20" s="56">
        <v>19.899999999999999</v>
      </c>
      <c r="J20" s="74">
        <v>45022</v>
      </c>
      <c r="K20" s="89" t="s">
        <v>464</v>
      </c>
      <c r="L20" s="63"/>
      <c r="M20" s="73"/>
      <c r="N20" s="64"/>
      <c r="O20" s="64"/>
      <c r="P20" s="71"/>
      <c r="Q20" s="72"/>
      <c r="R20" s="89"/>
      <c r="S20" s="63"/>
      <c r="T20" s="73"/>
      <c r="U20" s="64"/>
      <c r="V20" s="64"/>
      <c r="W20" s="71"/>
      <c r="X20" s="72"/>
      <c r="Z20" s="117"/>
      <c r="AA20" s="117"/>
      <c r="AB20" s="117"/>
      <c r="AC20" s="122"/>
    </row>
    <row r="21" spans="1:29" ht="16.5" thickBot="1" x14ac:dyDescent="0.3">
      <c r="A21" s="63"/>
      <c r="B21" s="70"/>
      <c r="C21" s="69"/>
      <c r="D21" s="4"/>
      <c r="E21" s="63"/>
      <c r="F21" s="73"/>
      <c r="G21" s="64"/>
      <c r="H21" s="64"/>
      <c r="I21" s="71"/>
      <c r="J21" s="69"/>
      <c r="K21" s="5"/>
      <c r="L21" s="63"/>
      <c r="M21" s="73"/>
      <c r="N21" s="64"/>
      <c r="O21" s="64"/>
      <c r="P21" s="71"/>
      <c r="Q21" s="69"/>
      <c r="R21" s="5"/>
      <c r="S21" s="63"/>
      <c r="T21" s="73"/>
      <c r="U21" s="64"/>
      <c r="V21" s="64"/>
      <c r="W21" s="71"/>
      <c r="X21" s="72"/>
      <c r="Z21" s="117" t="s">
        <v>334</v>
      </c>
      <c r="AA21" s="117"/>
      <c r="AB21" s="117"/>
      <c r="AC21" s="122">
        <f>SUM(AC10:AC19)</f>
        <v>1749.74</v>
      </c>
    </row>
    <row r="22" spans="1:29" ht="16.5" thickBot="1" x14ac:dyDescent="0.3">
      <c r="A22" s="63"/>
      <c r="B22" s="70"/>
      <c r="C22" s="69"/>
      <c r="D22" s="4"/>
      <c r="E22" s="63"/>
      <c r="F22" s="73"/>
      <c r="G22" s="64"/>
      <c r="H22" s="64"/>
      <c r="I22" s="71"/>
      <c r="J22" s="69"/>
      <c r="K22" s="5"/>
      <c r="L22" s="63"/>
      <c r="M22" s="73"/>
      <c r="N22" s="64"/>
      <c r="O22" s="64"/>
      <c r="P22" s="71"/>
      <c r="Q22" s="69"/>
      <c r="R22" s="5"/>
      <c r="S22" s="63"/>
      <c r="T22" s="73"/>
      <c r="U22" s="64"/>
      <c r="V22" s="64"/>
      <c r="W22" s="71"/>
      <c r="X22" s="72"/>
      <c r="Z22" s="110"/>
      <c r="AA22" s="110"/>
      <c r="AB22" s="110"/>
      <c r="AC22" s="111"/>
    </row>
    <row r="23" spans="1:29" ht="16.5" thickBot="1" x14ac:dyDescent="0.3">
      <c r="A23" s="63"/>
      <c r="B23" s="70"/>
      <c r="C23" s="69"/>
      <c r="D23" s="4"/>
      <c r="E23" s="63"/>
      <c r="F23" s="73"/>
      <c r="G23" s="64"/>
      <c r="H23" s="64"/>
      <c r="I23" s="71"/>
      <c r="J23" s="72"/>
      <c r="K23" s="5"/>
      <c r="L23" s="63"/>
      <c r="M23" s="73"/>
      <c r="N23" s="64"/>
      <c r="O23" s="64"/>
      <c r="P23" s="71"/>
      <c r="Q23" s="72"/>
      <c r="R23" s="5"/>
      <c r="S23" s="63"/>
      <c r="T23" s="73"/>
      <c r="U23" s="64"/>
      <c r="V23" s="64"/>
      <c r="W23" s="71"/>
      <c r="X23" s="72"/>
      <c r="Z23" s="110" t="s">
        <v>334</v>
      </c>
      <c r="AA23" s="110"/>
      <c r="AB23" s="110"/>
      <c r="AC23" s="111">
        <f>SUM(AC7,AC21)</f>
        <v>1749.74</v>
      </c>
    </row>
    <row r="24" spans="1:29" ht="16.5" thickBot="1" x14ac:dyDescent="0.3">
      <c r="A24" s="63"/>
      <c r="B24" s="70"/>
      <c r="C24" s="69"/>
      <c r="D24" s="4"/>
      <c r="E24" s="63"/>
      <c r="F24" s="73"/>
      <c r="G24" s="64"/>
      <c r="H24" s="64"/>
      <c r="I24" s="71"/>
      <c r="J24" s="72"/>
      <c r="K24" s="5"/>
      <c r="L24" s="63"/>
      <c r="M24" s="73"/>
      <c r="N24" s="64"/>
      <c r="O24" s="64"/>
      <c r="P24" s="71"/>
      <c r="Q24" s="72"/>
      <c r="R24" s="5"/>
      <c r="S24" s="63"/>
      <c r="T24" s="73"/>
      <c r="U24" s="64"/>
      <c r="V24" s="64"/>
      <c r="W24" s="71"/>
      <c r="X24" s="72"/>
    </row>
    <row r="25" spans="1:29" ht="16.5" thickBot="1" x14ac:dyDescent="0.3">
      <c r="A25" s="63"/>
      <c r="B25" s="70"/>
      <c r="C25" s="69"/>
      <c r="D25" s="4"/>
      <c r="E25" s="63"/>
      <c r="F25" s="73"/>
      <c r="G25" s="64"/>
      <c r="H25" s="64"/>
      <c r="I25" s="71"/>
      <c r="J25" s="72"/>
      <c r="K25" s="5"/>
      <c r="L25" s="63"/>
      <c r="M25" s="73"/>
      <c r="N25" s="64"/>
      <c r="O25" s="64"/>
      <c r="P25" s="71"/>
      <c r="Q25" s="72"/>
      <c r="R25" s="5"/>
      <c r="S25" s="63"/>
      <c r="T25" s="73"/>
      <c r="U25" s="64"/>
      <c r="V25" s="64"/>
      <c r="W25" s="71"/>
      <c r="X25" s="72"/>
      <c r="AA25" s="123"/>
      <c r="AB25" s="123"/>
    </row>
    <row r="26" spans="1:29" ht="16.5" thickBot="1" x14ac:dyDescent="0.3">
      <c r="A26" s="63"/>
      <c r="B26" s="70"/>
      <c r="C26" s="69"/>
      <c r="D26" s="4"/>
      <c r="E26" s="63"/>
      <c r="F26" s="73"/>
      <c r="G26" s="64"/>
      <c r="H26" s="64"/>
      <c r="I26" s="71"/>
      <c r="J26" s="72"/>
      <c r="K26" s="5"/>
      <c r="L26" s="63"/>
      <c r="M26" s="73"/>
      <c r="N26" s="64"/>
      <c r="O26" s="64"/>
      <c r="P26" s="71"/>
      <c r="Q26" s="72"/>
      <c r="R26" s="5"/>
      <c r="S26" s="63"/>
      <c r="T26" s="73"/>
      <c r="U26" s="64"/>
      <c r="V26" s="64"/>
      <c r="W26" s="71"/>
      <c r="X26" s="72"/>
      <c r="AA26" s="123"/>
      <c r="AB26" s="124"/>
      <c r="AC26" s="123"/>
    </row>
    <row r="27" spans="1:29" ht="16.5" thickBot="1" x14ac:dyDescent="0.3">
      <c r="A27" s="63"/>
      <c r="B27" s="70"/>
      <c r="C27" s="69"/>
      <c r="D27" s="4"/>
      <c r="E27" s="63"/>
      <c r="F27" s="73"/>
      <c r="G27" s="64"/>
      <c r="H27" s="64"/>
      <c r="I27" s="71"/>
      <c r="J27" s="72"/>
      <c r="K27" s="5"/>
      <c r="L27" s="63"/>
      <c r="M27" s="73"/>
      <c r="N27" s="64"/>
      <c r="O27" s="64"/>
      <c r="P27" s="71"/>
      <c r="Q27" s="72"/>
      <c r="R27" s="5"/>
      <c r="S27" s="63"/>
      <c r="T27" s="73"/>
      <c r="U27" s="64"/>
      <c r="V27" s="64"/>
      <c r="W27" s="71"/>
      <c r="X27" s="72"/>
      <c r="AA27" s="123"/>
      <c r="AB27" s="123"/>
    </row>
    <row r="28" spans="1:29" ht="16.5" thickBot="1" x14ac:dyDescent="0.3">
      <c r="A28" s="63"/>
      <c r="B28" s="70"/>
      <c r="C28" s="69"/>
      <c r="D28" s="4"/>
      <c r="E28" s="63"/>
      <c r="F28" s="73"/>
      <c r="G28" s="64"/>
      <c r="H28" s="64"/>
      <c r="I28" s="71"/>
      <c r="J28" s="72"/>
      <c r="K28" s="5"/>
      <c r="L28" s="63"/>
      <c r="M28" s="73"/>
      <c r="N28" s="64"/>
      <c r="O28" s="64"/>
      <c r="P28" s="71"/>
      <c r="Q28" s="72"/>
      <c r="R28" s="5"/>
      <c r="S28" s="63"/>
      <c r="T28" s="73"/>
      <c r="U28" s="64"/>
      <c r="V28" s="64"/>
      <c r="W28" s="71"/>
      <c r="X28" s="72"/>
      <c r="Z28" s="123"/>
      <c r="AB28" s="123"/>
    </row>
    <row r="29" spans="1:29" ht="16.5" thickBot="1" x14ac:dyDescent="0.3">
      <c r="A29" s="63"/>
      <c r="B29" s="70"/>
      <c r="C29" s="69"/>
      <c r="D29" s="4"/>
      <c r="E29" s="63"/>
      <c r="F29" s="73"/>
      <c r="G29" s="64"/>
      <c r="H29" s="64"/>
      <c r="I29" s="71"/>
      <c r="J29" s="72"/>
      <c r="K29" s="5"/>
      <c r="L29" s="63"/>
      <c r="M29" s="73"/>
      <c r="N29" s="64"/>
      <c r="O29" s="64"/>
      <c r="P29" s="71"/>
      <c r="Q29" s="72"/>
      <c r="R29" s="5"/>
      <c r="S29" s="63"/>
      <c r="T29" s="73"/>
      <c r="U29" s="64"/>
      <c r="V29" s="64"/>
      <c r="W29" s="71"/>
      <c r="X29" s="72"/>
      <c r="AA29" s="123"/>
      <c r="AB29" s="123"/>
    </row>
    <row r="30" spans="1:29" ht="16.5" thickBot="1" x14ac:dyDescent="0.3">
      <c r="A30" s="63"/>
      <c r="B30" s="70"/>
      <c r="C30" s="69"/>
      <c r="D30" s="4"/>
      <c r="E30" s="63"/>
      <c r="F30" s="73"/>
      <c r="G30" s="64"/>
      <c r="H30" s="64"/>
      <c r="I30" s="71"/>
      <c r="J30" s="72"/>
      <c r="K30" s="5"/>
      <c r="L30" s="63"/>
      <c r="M30" s="73"/>
      <c r="N30" s="64"/>
      <c r="O30" s="64"/>
      <c r="P30" s="71"/>
      <c r="Q30" s="72"/>
      <c r="R30" s="5"/>
      <c r="S30" s="63"/>
      <c r="T30" s="73"/>
      <c r="U30" s="64"/>
      <c r="V30" s="64"/>
      <c r="W30" s="71"/>
      <c r="X30" s="72"/>
      <c r="AA30" s="123"/>
      <c r="AB30" s="123"/>
    </row>
    <row r="31" spans="1:29" ht="16.5" thickBot="1" x14ac:dyDescent="0.3">
      <c r="A31" s="63"/>
      <c r="B31" s="70"/>
      <c r="C31" s="69"/>
      <c r="D31" s="4"/>
      <c r="E31" s="63"/>
      <c r="F31" s="73"/>
      <c r="G31" s="64"/>
      <c r="H31" s="64"/>
      <c r="I31" s="71"/>
      <c r="J31" s="72"/>
      <c r="K31" s="5"/>
      <c r="L31" s="63"/>
      <c r="M31" s="73"/>
      <c r="N31" s="64"/>
      <c r="O31" s="64"/>
      <c r="P31" s="71"/>
      <c r="Q31" s="72"/>
      <c r="R31" s="5"/>
      <c r="S31" s="63"/>
      <c r="T31" s="73"/>
      <c r="U31" s="64"/>
      <c r="V31" s="64"/>
      <c r="W31" s="71"/>
      <c r="X31" s="72"/>
    </row>
    <row r="32" spans="1:29" ht="16.5" thickBot="1" x14ac:dyDescent="0.3">
      <c r="A32" s="63"/>
      <c r="B32" s="70"/>
      <c r="C32" s="69"/>
      <c r="D32" s="4"/>
      <c r="E32" s="63"/>
      <c r="F32" s="73"/>
      <c r="G32" s="64"/>
      <c r="H32" s="64"/>
      <c r="I32" s="71"/>
      <c r="J32" s="72"/>
      <c r="K32" s="5"/>
      <c r="L32" s="63"/>
      <c r="M32" s="73"/>
      <c r="N32" s="64"/>
      <c r="O32" s="64"/>
      <c r="P32" s="71"/>
      <c r="Q32" s="72"/>
      <c r="R32" s="5"/>
      <c r="S32" s="63"/>
      <c r="T32" s="73"/>
      <c r="U32" s="64"/>
      <c r="V32" s="64"/>
      <c r="W32" s="71"/>
      <c r="X32" s="72"/>
    </row>
    <row r="33" spans="1:24" ht="15.75" thickBot="1" x14ac:dyDescent="0.25">
      <c r="A33" s="4"/>
      <c r="B33" s="13">
        <f>SUM(B2:B32)</f>
        <v>2161.3499999999995</v>
      </c>
      <c r="C33" s="4"/>
      <c r="D33" s="4"/>
      <c r="E33" s="4"/>
      <c r="F33" s="4"/>
      <c r="G33" s="4"/>
      <c r="H33" s="4"/>
      <c r="I33" s="13">
        <f>SUM(I2:I32)</f>
        <v>1997.3500000000004</v>
      </c>
      <c r="J33" s="1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3">
        <f>SUM(W2:W32)</f>
        <v>131.72</v>
      </c>
      <c r="X33" s="14"/>
    </row>
    <row r="34" spans="1:24" ht="17.25" thickTop="1" thickBot="1" x14ac:dyDescent="0.3">
      <c r="A34" s="15" t="s">
        <v>37</v>
      </c>
      <c r="B34" s="209">
        <f>SUM(B33)</f>
        <v>2161.3499999999995</v>
      </c>
      <c r="C34" s="210"/>
      <c r="D34" s="211"/>
      <c r="E34" s="209">
        <f>SUM(B33,-S35)</f>
        <v>32.279999999999291</v>
      </c>
      <c r="F34" s="213"/>
      <c r="G34" s="213"/>
      <c r="H34" s="213"/>
      <c r="I34" s="211"/>
      <c r="J34" s="16"/>
      <c r="S34" s="196">
        <f>SUM(I33,W33)</f>
        <v>2129.0700000000002</v>
      </c>
      <c r="T34" s="4"/>
      <c r="U34" s="13"/>
    </row>
    <row r="35" spans="1:24" ht="16.5" thickTop="1" thickBot="1" x14ac:dyDescent="0.25">
      <c r="A35" s="17" t="s">
        <v>38</v>
      </c>
      <c r="B35" s="4"/>
      <c r="C35" s="4"/>
      <c r="D35" s="4"/>
      <c r="E35" s="4"/>
      <c r="F35" s="4"/>
      <c r="G35" s="4"/>
      <c r="H35" s="4"/>
      <c r="I35" s="18">
        <f>SUM(B33,-S35)</f>
        <v>32.279999999999291</v>
      </c>
      <c r="J35" s="4"/>
      <c r="K35" s="4"/>
      <c r="L35" s="4"/>
      <c r="M35" s="4"/>
      <c r="N35" s="4"/>
      <c r="O35" s="4"/>
      <c r="P35" s="4"/>
      <c r="Q35" s="4"/>
      <c r="R35" s="4"/>
      <c r="S35" s="18">
        <f>SUM(I33,W33)</f>
        <v>2129.0700000000002</v>
      </c>
      <c r="U35" s="4"/>
    </row>
    <row r="36" spans="1:24" ht="16.5" thickBot="1" x14ac:dyDescent="0.3">
      <c r="A36" s="63" t="s">
        <v>0</v>
      </c>
      <c r="B36" s="65" t="s">
        <v>1</v>
      </c>
      <c r="C36" s="66" t="s">
        <v>2</v>
      </c>
      <c r="D36" s="4"/>
      <c r="E36" s="63" t="s">
        <v>4</v>
      </c>
      <c r="F36" s="65" t="s">
        <v>1</v>
      </c>
      <c r="G36" s="66" t="s">
        <v>2</v>
      </c>
      <c r="H36" s="4"/>
      <c r="I36" s="4"/>
      <c r="T36" s="4"/>
      <c r="U36" s="4"/>
    </row>
    <row r="37" spans="1:24" ht="16.5" thickBot="1" x14ac:dyDescent="0.3">
      <c r="A37" s="63" t="s">
        <v>5</v>
      </c>
      <c r="B37" s="70">
        <f>'02'!F51</f>
        <v>508.05999999999995</v>
      </c>
      <c r="C37" s="69">
        <v>44773</v>
      </c>
      <c r="D37" s="4"/>
      <c r="E37" s="63"/>
      <c r="F37" s="70"/>
      <c r="G37" s="69"/>
      <c r="H37" s="4"/>
      <c r="T37" s="4"/>
      <c r="U37" s="4"/>
    </row>
    <row r="38" spans="1:24" ht="16.5" thickBot="1" x14ac:dyDescent="0.3">
      <c r="A38" s="63" t="s">
        <v>134</v>
      </c>
      <c r="B38" s="70">
        <v>539</v>
      </c>
      <c r="C38" s="69">
        <v>44958</v>
      </c>
      <c r="D38" s="4"/>
      <c r="E38" s="63"/>
      <c r="F38" s="70"/>
      <c r="G38" s="69"/>
      <c r="H38" s="4"/>
      <c r="I38" s="4"/>
      <c r="T38" s="4"/>
      <c r="U38" s="4"/>
    </row>
    <row r="39" spans="1:24" ht="16.5" thickBot="1" x14ac:dyDescent="0.3">
      <c r="A39" s="63"/>
      <c r="B39" s="70"/>
      <c r="C39" s="69"/>
      <c r="D39" s="4"/>
      <c r="E39" s="63"/>
      <c r="F39" s="70"/>
      <c r="G39" s="69"/>
      <c r="H39" s="4"/>
      <c r="I39" s="4"/>
      <c r="T39" s="4"/>
      <c r="U39" s="4"/>
    </row>
    <row r="40" spans="1:24" ht="16.5" thickBot="1" x14ac:dyDescent="0.3">
      <c r="A40" s="63"/>
      <c r="B40" s="70"/>
      <c r="C40" s="69"/>
      <c r="D40" s="4"/>
      <c r="E40" s="63"/>
      <c r="F40" s="70"/>
      <c r="G40" s="69"/>
      <c r="H40" s="4"/>
      <c r="I40" s="4"/>
      <c r="T40" s="4"/>
      <c r="U40" s="4"/>
    </row>
    <row r="41" spans="1:24" ht="16.5" thickBot="1" x14ac:dyDescent="0.3">
      <c r="A41" s="63"/>
      <c r="B41" s="70"/>
      <c r="C41" s="69"/>
      <c r="D41" s="4"/>
      <c r="E41" s="63"/>
      <c r="F41" s="70"/>
      <c r="G41" s="69"/>
      <c r="H41" s="4"/>
      <c r="I41" s="4"/>
      <c r="T41" s="4"/>
      <c r="U41" s="4"/>
    </row>
    <row r="42" spans="1:24" ht="15.75" thickBot="1" x14ac:dyDescent="0.25">
      <c r="A42" s="4"/>
      <c r="B42" s="13">
        <f>SUM(B37:B41)</f>
        <v>1047.06</v>
      </c>
      <c r="C42" s="4"/>
      <c r="D42" s="4"/>
      <c r="E42" s="4"/>
      <c r="F42" s="13">
        <f>SUM(F37:F41)</f>
        <v>0</v>
      </c>
      <c r="G42" s="4"/>
      <c r="H42" s="4"/>
      <c r="I42" s="4"/>
      <c r="T42" s="4"/>
      <c r="U42" s="4"/>
    </row>
    <row r="43" spans="1:24" ht="17.25" thickTop="1" thickBot="1" x14ac:dyDescent="0.3">
      <c r="A43" s="15" t="s">
        <v>37</v>
      </c>
      <c r="B43" s="209">
        <f>SUM(B42)</f>
        <v>1047.06</v>
      </c>
      <c r="C43" s="210"/>
      <c r="D43" s="211"/>
      <c r="E43" s="214">
        <f>SUM(B42,-F42)</f>
        <v>1047.06</v>
      </c>
      <c r="F43" s="215"/>
      <c r="G43" s="16"/>
      <c r="H43" s="212">
        <f>SUM(F42)</f>
        <v>0</v>
      </c>
      <c r="I43" s="211"/>
      <c r="T43" s="4"/>
      <c r="U43" s="13"/>
    </row>
    <row r="44" spans="1:24" ht="13.5" thickTop="1" x14ac:dyDescent="0.2">
      <c r="F44" s="40">
        <f>SUM(B42,-F42)</f>
        <v>1047.06</v>
      </c>
    </row>
  </sheetData>
  <mergeCells count="7">
    <mergeCell ref="B43:D43"/>
    <mergeCell ref="E43:F43"/>
    <mergeCell ref="H43:I43"/>
    <mergeCell ref="Z1:AB1"/>
    <mergeCell ref="Z8:AB8"/>
    <mergeCell ref="B34:D34"/>
    <mergeCell ref="E34:I3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8CAD-46F4-4FA7-8FD9-0186609E2A85}">
  <dimension ref="A1:AC35"/>
  <sheetViews>
    <sheetView workbookViewId="0">
      <selection activeCell="C25" sqref="C25"/>
    </sheetView>
  </sheetViews>
  <sheetFormatPr defaultRowHeight="12.75" x14ac:dyDescent="0.2"/>
  <cols>
    <col min="1" max="1" width="18.5703125" customWidth="1"/>
    <col min="2" max="2" width="20.85546875" customWidth="1"/>
    <col min="5" max="5" width="17.42578125" customWidth="1"/>
    <col min="6" max="6" width="24" customWidth="1"/>
    <col min="9" max="9" width="15.140625" customWidth="1"/>
    <col min="10" max="10" width="12.7109375" bestFit="1" customWidth="1"/>
    <col min="11" max="11" width="7.42578125" customWidth="1"/>
    <col min="12" max="12" width="19.28515625" customWidth="1"/>
    <col min="13" max="13" width="28.5703125" customWidth="1"/>
    <col min="15" max="15" width="8.140625" customWidth="1"/>
    <col min="16" max="16" width="14.42578125" customWidth="1"/>
    <col min="17" max="17" width="8.42578125" customWidth="1"/>
    <col min="19" max="19" width="14.5703125" customWidth="1"/>
    <col min="20" max="20" width="17.85546875" customWidth="1"/>
    <col min="21" max="21" width="6" customWidth="1"/>
    <col min="22" max="22" width="5.85546875" customWidth="1"/>
    <col min="23" max="23" width="14.85546875" customWidth="1"/>
    <col min="26" max="26" width="15.7109375" customWidth="1"/>
    <col min="27" max="27" width="16.140625" customWidth="1"/>
    <col min="29" max="29" width="18.7109375" customWidth="1"/>
  </cols>
  <sheetData>
    <row r="1" spans="1:29" ht="16.5" thickBot="1" x14ac:dyDescent="0.3">
      <c r="A1" s="63" t="s">
        <v>0</v>
      </c>
      <c r="B1" s="65" t="s">
        <v>1</v>
      </c>
      <c r="C1" s="66" t="s">
        <v>2</v>
      </c>
      <c r="D1" s="4"/>
      <c r="E1" s="64" t="s">
        <v>152</v>
      </c>
      <c r="F1" s="64" t="s">
        <v>39</v>
      </c>
      <c r="G1" s="64" t="s">
        <v>40</v>
      </c>
      <c r="H1" s="64" t="s">
        <v>41</v>
      </c>
      <c r="I1" s="67" t="s">
        <v>1</v>
      </c>
      <c r="J1" s="68" t="s">
        <v>2</v>
      </c>
      <c r="K1" s="5"/>
      <c r="L1" s="64" t="s">
        <v>449</v>
      </c>
      <c r="M1" s="64" t="s">
        <v>39</v>
      </c>
      <c r="N1" s="64" t="s">
        <v>40</v>
      </c>
      <c r="O1" s="64" t="s">
        <v>41</v>
      </c>
      <c r="P1" s="67" t="s">
        <v>1</v>
      </c>
      <c r="Q1" s="68" t="s">
        <v>2</v>
      </c>
      <c r="R1" s="5"/>
      <c r="S1" s="64" t="s">
        <v>331</v>
      </c>
      <c r="T1" s="64" t="s">
        <v>39</v>
      </c>
      <c r="U1" s="64" t="s">
        <v>40</v>
      </c>
      <c r="V1" s="64" t="s">
        <v>41</v>
      </c>
      <c r="W1" s="67" t="s">
        <v>1</v>
      </c>
      <c r="X1" s="68" t="s">
        <v>2</v>
      </c>
      <c r="Z1" s="217" t="s">
        <v>329</v>
      </c>
      <c r="AA1" s="218"/>
      <c r="AB1" s="221"/>
      <c r="AC1" s="108" t="s">
        <v>330</v>
      </c>
    </row>
    <row r="2" spans="1:29" ht="16.5" thickBot="1" x14ac:dyDescent="0.3">
      <c r="A2" s="75" t="s">
        <v>5</v>
      </c>
      <c r="B2" s="76">
        <f>'04'!I35</f>
        <v>32.279999999999291</v>
      </c>
      <c r="C2" s="77">
        <v>45047</v>
      </c>
      <c r="D2" s="4"/>
      <c r="E2" s="58" t="s">
        <v>130</v>
      </c>
      <c r="F2" s="59" t="s">
        <v>250</v>
      </c>
      <c r="G2" s="60">
        <v>6</v>
      </c>
      <c r="H2" s="60">
        <v>10</v>
      </c>
      <c r="I2" s="61">
        <v>134.11000000000001</v>
      </c>
      <c r="J2" s="57">
        <v>45025</v>
      </c>
      <c r="K2" s="5"/>
      <c r="L2" s="58" t="s">
        <v>130</v>
      </c>
      <c r="M2" s="59" t="s">
        <v>450</v>
      </c>
      <c r="N2" s="60">
        <v>1</v>
      </c>
      <c r="O2" s="60">
        <v>10</v>
      </c>
      <c r="P2" s="61">
        <v>230.52</v>
      </c>
      <c r="Q2" s="57">
        <v>45026</v>
      </c>
      <c r="R2" s="5"/>
      <c r="S2" s="134" t="s">
        <v>332</v>
      </c>
      <c r="T2" s="135" t="s">
        <v>335</v>
      </c>
      <c r="U2" s="136">
        <v>5</v>
      </c>
      <c r="V2" s="136">
        <v>6</v>
      </c>
      <c r="W2" s="137">
        <v>131.72</v>
      </c>
      <c r="X2" s="138"/>
      <c r="Z2" s="118" t="s">
        <v>24</v>
      </c>
      <c r="AA2" s="119">
        <v>700</v>
      </c>
      <c r="AB2" s="119"/>
      <c r="AC2" s="120">
        <f>SUM(AA2:AB2)</f>
        <v>700</v>
      </c>
    </row>
    <row r="3" spans="1:29" ht="16.5" thickBot="1" x14ac:dyDescent="0.3">
      <c r="A3" s="42" t="s">
        <v>8</v>
      </c>
      <c r="B3" s="131">
        <v>2778.86</v>
      </c>
      <c r="C3" s="132">
        <v>45051</v>
      </c>
      <c r="D3" s="4"/>
      <c r="E3" s="58" t="s">
        <v>130</v>
      </c>
      <c r="F3" s="59" t="s">
        <v>284</v>
      </c>
      <c r="G3" s="60">
        <v>5</v>
      </c>
      <c r="H3" s="60">
        <v>10</v>
      </c>
      <c r="I3" s="61">
        <v>202.83</v>
      </c>
      <c r="J3" s="57">
        <v>45025</v>
      </c>
      <c r="K3" s="5"/>
      <c r="L3" s="58" t="s">
        <v>130</v>
      </c>
      <c r="M3" s="59" t="s">
        <v>451</v>
      </c>
      <c r="N3" s="60">
        <v>1</v>
      </c>
      <c r="O3" s="60">
        <v>10</v>
      </c>
      <c r="P3" s="61">
        <v>198.26</v>
      </c>
      <c r="Q3" s="57">
        <v>45026</v>
      </c>
      <c r="R3" s="5"/>
      <c r="S3" s="63"/>
      <c r="T3" s="73"/>
      <c r="U3" s="64"/>
      <c r="V3" s="64"/>
      <c r="W3" s="71"/>
      <c r="X3" s="69"/>
      <c r="Z3" s="118"/>
      <c r="AA3" s="119"/>
      <c r="AB3" s="119"/>
      <c r="AC3" s="120"/>
    </row>
    <row r="4" spans="1:29" ht="16.5" thickBot="1" x14ac:dyDescent="0.3">
      <c r="A4" s="58" t="s">
        <v>475</v>
      </c>
      <c r="B4" s="202">
        <v>-75</v>
      </c>
      <c r="C4" s="57">
        <v>45057</v>
      </c>
      <c r="D4" s="4"/>
      <c r="E4" s="139" t="s">
        <v>320</v>
      </c>
      <c r="F4" s="140" t="s">
        <v>321</v>
      </c>
      <c r="G4" s="141">
        <v>3</v>
      </c>
      <c r="H4" s="141">
        <v>3</v>
      </c>
      <c r="I4" s="142">
        <v>70.62</v>
      </c>
      <c r="J4" s="87">
        <v>45025</v>
      </c>
      <c r="K4" s="5"/>
      <c r="L4" s="63"/>
      <c r="M4" s="73"/>
      <c r="N4" s="64"/>
      <c r="O4" s="64"/>
      <c r="P4" s="71"/>
      <c r="Q4" s="69"/>
      <c r="R4" s="5"/>
      <c r="S4" s="63"/>
      <c r="T4" s="73"/>
      <c r="U4" s="64"/>
      <c r="V4" s="64"/>
      <c r="W4" s="71"/>
      <c r="X4" s="69"/>
      <c r="Z4" s="118"/>
      <c r="AA4" s="119"/>
      <c r="AB4" s="119"/>
      <c r="AC4" s="120"/>
    </row>
    <row r="5" spans="1:29" ht="16.5" thickBot="1" x14ac:dyDescent="0.3">
      <c r="A5" s="58" t="s">
        <v>476</v>
      </c>
      <c r="B5" s="202">
        <v>-350</v>
      </c>
      <c r="C5" s="57">
        <v>45058</v>
      </c>
      <c r="D5" s="4"/>
      <c r="E5" s="83" t="s">
        <v>42</v>
      </c>
      <c r="F5" s="84" t="s">
        <v>346</v>
      </c>
      <c r="G5" s="85">
        <v>3</v>
      </c>
      <c r="H5" s="85">
        <v>3</v>
      </c>
      <c r="I5" s="86">
        <v>35.25</v>
      </c>
      <c r="J5" s="87">
        <v>45025</v>
      </c>
      <c r="K5" s="5"/>
      <c r="L5" s="197"/>
      <c r="M5" s="198"/>
      <c r="N5" s="199"/>
      <c r="O5" s="199"/>
      <c r="P5" s="200"/>
      <c r="Q5" s="72"/>
      <c r="R5" s="5"/>
      <c r="S5" s="63"/>
      <c r="T5" s="73"/>
      <c r="U5" s="64"/>
      <c r="V5" s="64"/>
      <c r="W5" s="71"/>
      <c r="X5" s="69"/>
      <c r="Z5" s="118"/>
      <c r="AA5" s="119"/>
      <c r="AB5" s="119"/>
      <c r="AC5" s="120"/>
    </row>
    <row r="6" spans="1:29" ht="16.5" thickBot="1" x14ac:dyDescent="0.3">
      <c r="A6" s="58" t="s">
        <v>100</v>
      </c>
      <c r="B6" s="202">
        <v>-10</v>
      </c>
      <c r="C6" s="57">
        <v>45059</v>
      </c>
      <c r="D6" s="4"/>
      <c r="E6" s="83" t="s">
        <v>42</v>
      </c>
      <c r="F6" s="84" t="s">
        <v>346</v>
      </c>
      <c r="G6" s="85">
        <v>3</v>
      </c>
      <c r="H6" s="85">
        <v>3</v>
      </c>
      <c r="I6" s="86">
        <v>35.11</v>
      </c>
      <c r="J6" s="87">
        <v>45025</v>
      </c>
      <c r="K6" s="5"/>
      <c r="L6" s="63"/>
      <c r="M6" s="73"/>
      <c r="N6" s="64"/>
      <c r="O6" s="64"/>
      <c r="P6" s="71"/>
      <c r="Q6" s="69"/>
      <c r="R6" s="5"/>
      <c r="S6" s="63"/>
      <c r="T6" s="73"/>
      <c r="U6" s="64"/>
      <c r="V6" s="64"/>
      <c r="W6" s="71"/>
      <c r="X6" s="69"/>
      <c r="Z6" s="119" t="s">
        <v>334</v>
      </c>
      <c r="AA6" s="119"/>
      <c r="AB6" s="119"/>
      <c r="AC6" s="121">
        <f>SUM(AC2:AC4)</f>
        <v>700</v>
      </c>
    </row>
    <row r="7" spans="1:29" ht="16.5" thickBot="1" x14ac:dyDescent="0.3">
      <c r="A7" s="58" t="s">
        <v>475</v>
      </c>
      <c r="B7" s="202">
        <v>-80</v>
      </c>
      <c r="C7" s="57">
        <v>45063</v>
      </c>
      <c r="D7" s="4"/>
      <c r="E7" s="83" t="s">
        <v>42</v>
      </c>
      <c r="F7" s="84" t="s">
        <v>347</v>
      </c>
      <c r="G7" s="85">
        <v>3</v>
      </c>
      <c r="H7" s="85">
        <v>3</v>
      </c>
      <c r="I7" s="86">
        <v>17.39</v>
      </c>
      <c r="J7" s="87">
        <v>45025</v>
      </c>
      <c r="K7" s="5"/>
      <c r="L7" s="63"/>
      <c r="M7" s="73"/>
      <c r="N7" s="64"/>
      <c r="O7" s="64"/>
      <c r="P7" s="71"/>
      <c r="Q7" s="72"/>
      <c r="R7" s="5"/>
      <c r="S7" s="63"/>
      <c r="T7" s="73"/>
      <c r="U7" s="64"/>
      <c r="V7" s="64"/>
      <c r="W7" s="71"/>
      <c r="X7" s="69"/>
      <c r="Z7" s="108"/>
      <c r="AA7" s="107"/>
      <c r="AB7" s="107"/>
      <c r="AC7" s="109"/>
    </row>
    <row r="8" spans="1:29" ht="16.5" thickBot="1" x14ac:dyDescent="0.3">
      <c r="A8" s="63"/>
      <c r="B8" s="70"/>
      <c r="C8" s="69"/>
      <c r="D8" s="4"/>
      <c r="E8" s="83" t="s">
        <v>349</v>
      </c>
      <c r="F8" s="84" t="s">
        <v>350</v>
      </c>
      <c r="G8" s="85">
        <v>3</v>
      </c>
      <c r="H8" s="85">
        <v>3</v>
      </c>
      <c r="I8" s="86">
        <v>126.19</v>
      </c>
      <c r="J8" s="87">
        <v>45025</v>
      </c>
      <c r="K8" s="5"/>
      <c r="L8" s="63"/>
      <c r="M8" s="73"/>
      <c r="N8" s="64"/>
      <c r="O8" s="64"/>
      <c r="P8" s="71"/>
      <c r="Q8" s="72"/>
      <c r="R8" s="5"/>
      <c r="S8" s="63"/>
      <c r="T8" s="73"/>
      <c r="U8" s="64"/>
      <c r="V8" s="64"/>
      <c r="W8" s="71"/>
      <c r="X8" s="69"/>
      <c r="Z8" s="219" t="s">
        <v>333</v>
      </c>
      <c r="AA8" s="220"/>
      <c r="AB8" s="220"/>
      <c r="AC8" s="112"/>
    </row>
    <row r="9" spans="1:29" ht="16.5" thickBot="1" x14ac:dyDescent="0.3">
      <c r="A9" s="63"/>
      <c r="B9" s="70"/>
      <c r="C9" s="69"/>
      <c r="D9" s="4"/>
      <c r="E9" s="83" t="s">
        <v>42</v>
      </c>
      <c r="F9" s="84" t="s">
        <v>351</v>
      </c>
      <c r="G9" s="85">
        <v>3</v>
      </c>
      <c r="H9" s="85">
        <v>3</v>
      </c>
      <c r="I9" s="86">
        <v>19.98</v>
      </c>
      <c r="J9" s="87">
        <v>45025</v>
      </c>
      <c r="K9" s="5"/>
      <c r="L9" s="63"/>
      <c r="M9" s="73"/>
      <c r="N9" s="64"/>
      <c r="O9" s="64"/>
      <c r="P9" s="71"/>
      <c r="Q9" s="72"/>
      <c r="R9" s="5"/>
      <c r="S9" s="63"/>
      <c r="T9" s="73"/>
      <c r="U9" s="64"/>
      <c r="V9" s="64"/>
      <c r="W9" s="71"/>
      <c r="X9" s="69"/>
      <c r="Z9" s="113" t="str">
        <f>F2</f>
        <v>volante g29</v>
      </c>
      <c r="AA9" s="114">
        <f>I2</f>
        <v>134.11000000000001</v>
      </c>
      <c r="AB9" s="115">
        <f>(H2-G2)</f>
        <v>4</v>
      </c>
      <c r="AC9" s="116">
        <f>AA9*AB9</f>
        <v>536.44000000000005</v>
      </c>
    </row>
    <row r="10" spans="1:29" ht="16.5" thickBot="1" x14ac:dyDescent="0.3">
      <c r="A10" s="63"/>
      <c r="B10" s="70"/>
      <c r="C10" s="69"/>
      <c r="D10" s="4"/>
      <c r="E10" s="48" t="s">
        <v>355</v>
      </c>
      <c r="F10" s="49" t="s">
        <v>356</v>
      </c>
      <c r="G10" s="50">
        <v>3</v>
      </c>
      <c r="H10" s="50">
        <v>3</v>
      </c>
      <c r="I10" s="51">
        <v>76.66</v>
      </c>
      <c r="J10" s="47">
        <v>45025</v>
      </c>
      <c r="K10" s="5"/>
      <c r="L10" s="63"/>
      <c r="M10" s="73"/>
      <c r="N10" s="64"/>
      <c r="O10" s="64"/>
      <c r="P10" s="71"/>
      <c r="Q10" s="72"/>
      <c r="R10" s="5"/>
      <c r="S10" s="63"/>
      <c r="T10" s="73"/>
      <c r="U10" s="64"/>
      <c r="V10" s="64"/>
      <c r="W10" s="71"/>
      <c r="X10" s="69"/>
      <c r="Z10" s="113" t="str">
        <f>F3</f>
        <v>galaxy watch</v>
      </c>
      <c r="AA10" s="114">
        <f>I3</f>
        <v>202.83</v>
      </c>
      <c r="AB10" s="115">
        <f>(H3-G3)</f>
        <v>5</v>
      </c>
      <c r="AC10" s="116">
        <f t="shared" ref="AC10:AC17" si="0">AA10*AB10</f>
        <v>1014.1500000000001</v>
      </c>
    </row>
    <row r="11" spans="1:29" ht="16.5" thickBot="1" x14ac:dyDescent="0.3">
      <c r="A11" s="63"/>
      <c r="B11" s="70"/>
      <c r="C11" s="69"/>
      <c r="D11" s="4"/>
      <c r="E11" s="58" t="s">
        <v>320</v>
      </c>
      <c r="F11" s="59" t="s">
        <v>366</v>
      </c>
      <c r="G11" s="60">
        <v>2</v>
      </c>
      <c r="H11" s="60">
        <v>4</v>
      </c>
      <c r="I11" s="61">
        <v>50.49</v>
      </c>
      <c r="J11" s="57">
        <v>45025</v>
      </c>
      <c r="K11" s="5"/>
      <c r="L11" s="63"/>
      <c r="M11" s="73"/>
      <c r="N11" s="64"/>
      <c r="O11" s="64"/>
      <c r="P11" s="71"/>
      <c r="Q11" s="72"/>
      <c r="R11" s="5"/>
      <c r="S11" s="63"/>
      <c r="T11" s="73"/>
      <c r="U11" s="64"/>
      <c r="V11" s="64"/>
      <c r="W11" s="71"/>
      <c r="X11" s="72"/>
      <c r="Z11" s="113"/>
      <c r="AA11" s="114"/>
      <c r="AB11" s="115"/>
      <c r="AC11" s="116"/>
    </row>
    <row r="12" spans="1:29" ht="16.5" thickBot="1" x14ac:dyDescent="0.3">
      <c r="A12" s="63"/>
      <c r="B12" s="70"/>
      <c r="C12" s="69"/>
      <c r="D12" s="4"/>
      <c r="E12" s="58" t="s">
        <v>320</v>
      </c>
      <c r="F12" s="59" t="s">
        <v>367</v>
      </c>
      <c r="G12" s="60">
        <v>2</v>
      </c>
      <c r="H12" s="60">
        <v>4</v>
      </c>
      <c r="I12" s="61">
        <v>62.88</v>
      </c>
      <c r="J12" s="62">
        <v>45025</v>
      </c>
      <c r="K12" s="5"/>
      <c r="L12" s="63"/>
      <c r="M12" s="73"/>
      <c r="N12" s="64"/>
      <c r="O12" s="64"/>
      <c r="P12" s="71"/>
      <c r="Q12" s="72"/>
      <c r="R12" s="5"/>
      <c r="S12" s="63"/>
      <c r="T12" s="73"/>
      <c r="U12" s="64"/>
      <c r="V12" s="64"/>
      <c r="W12" s="71"/>
      <c r="X12" s="72"/>
      <c r="Z12" s="113"/>
      <c r="AA12" s="114"/>
      <c r="AB12" s="115"/>
      <c r="AC12" s="116"/>
    </row>
    <row r="13" spans="1:29" ht="16.5" thickBot="1" x14ac:dyDescent="0.3">
      <c r="A13" s="63"/>
      <c r="B13" s="70"/>
      <c r="C13" s="69"/>
      <c r="D13" s="4"/>
      <c r="E13" s="58" t="s">
        <v>390</v>
      </c>
      <c r="F13" s="59" t="s">
        <v>391</v>
      </c>
      <c r="G13" s="60">
        <v>1</v>
      </c>
      <c r="H13" s="60">
        <v>12</v>
      </c>
      <c r="I13" s="61">
        <v>199.78</v>
      </c>
      <c r="J13" s="62">
        <v>45026</v>
      </c>
      <c r="K13" s="5"/>
      <c r="L13" s="63"/>
      <c r="M13" s="73"/>
      <c r="N13" s="64"/>
      <c r="O13" s="64"/>
      <c r="P13" s="71"/>
      <c r="Q13" s="72"/>
      <c r="R13" s="5"/>
      <c r="S13" s="63"/>
      <c r="T13" s="73"/>
      <c r="U13" s="64"/>
      <c r="V13" s="64"/>
      <c r="W13" s="71"/>
      <c r="X13" s="72"/>
      <c r="Z13" s="113"/>
      <c r="AA13" s="114"/>
      <c r="AB13" s="115"/>
      <c r="AC13" s="116"/>
    </row>
    <row r="14" spans="1:29" ht="16.5" thickBot="1" x14ac:dyDescent="0.3">
      <c r="A14" s="63"/>
      <c r="B14" s="70"/>
      <c r="C14" s="69"/>
      <c r="D14" s="4"/>
      <c r="E14" s="53" t="s">
        <v>150</v>
      </c>
      <c r="F14" s="54" t="s">
        <v>452</v>
      </c>
      <c r="G14" s="55" t="s">
        <v>61</v>
      </c>
      <c r="H14" s="55" t="s">
        <v>61</v>
      </c>
      <c r="I14" s="56">
        <v>7.56</v>
      </c>
      <c r="J14" s="74">
        <v>45031</v>
      </c>
      <c r="K14" s="5"/>
      <c r="L14" s="63"/>
      <c r="M14" s="73"/>
      <c r="N14" s="64"/>
      <c r="O14" s="64"/>
      <c r="P14" s="71"/>
      <c r="Q14" s="72"/>
      <c r="R14" s="5"/>
      <c r="S14" s="63"/>
      <c r="T14" s="73"/>
      <c r="U14" s="64"/>
      <c r="V14" s="64"/>
      <c r="W14" s="71"/>
      <c r="X14" s="72"/>
      <c r="Z14" s="113"/>
      <c r="AA14" s="114"/>
      <c r="AB14" s="115"/>
      <c r="AC14" s="116"/>
    </row>
    <row r="15" spans="1:29" ht="16.5" thickBot="1" x14ac:dyDescent="0.3">
      <c r="A15" s="63"/>
      <c r="B15" s="70"/>
      <c r="C15" s="69"/>
      <c r="D15" s="4"/>
      <c r="E15" s="53" t="s">
        <v>462</v>
      </c>
      <c r="F15" s="54" t="s">
        <v>452</v>
      </c>
      <c r="G15" s="55" t="s">
        <v>61</v>
      </c>
      <c r="H15" s="55" t="s">
        <v>61</v>
      </c>
      <c r="I15" s="56">
        <v>0.41</v>
      </c>
      <c r="J15" s="74">
        <v>45031</v>
      </c>
      <c r="K15" s="5"/>
      <c r="L15" s="63"/>
      <c r="M15" s="73"/>
      <c r="N15" s="64"/>
      <c r="O15" s="64"/>
      <c r="P15" s="71"/>
      <c r="Q15" s="72"/>
      <c r="R15" s="5"/>
      <c r="S15" s="63"/>
      <c r="T15" s="73"/>
      <c r="U15" s="64"/>
      <c r="V15" s="64"/>
      <c r="W15" s="71"/>
      <c r="X15" s="72"/>
      <c r="Z15" s="113"/>
      <c r="AA15" s="114"/>
      <c r="AB15" s="115"/>
      <c r="AC15" s="116"/>
    </row>
    <row r="16" spans="1:29" ht="16.5" thickBot="1" x14ac:dyDescent="0.3">
      <c r="A16" s="63"/>
      <c r="B16" s="70"/>
      <c r="C16" s="69"/>
      <c r="D16" s="4"/>
      <c r="E16" s="53" t="s">
        <v>324</v>
      </c>
      <c r="F16" s="54" t="s">
        <v>325</v>
      </c>
      <c r="G16" s="55" t="s">
        <v>61</v>
      </c>
      <c r="H16" s="55" t="s">
        <v>61</v>
      </c>
      <c r="I16" s="56">
        <v>26.08</v>
      </c>
      <c r="J16" s="74">
        <v>45032</v>
      </c>
      <c r="K16" s="5"/>
      <c r="L16" s="63"/>
      <c r="M16" s="73"/>
      <c r="N16" s="64"/>
      <c r="O16" s="64"/>
      <c r="P16" s="71"/>
      <c r="Q16" s="72"/>
      <c r="R16" s="5"/>
      <c r="S16" s="63"/>
      <c r="T16" s="73"/>
      <c r="U16" s="64"/>
      <c r="V16" s="64"/>
      <c r="W16" s="71"/>
      <c r="X16" s="72"/>
      <c r="Z16" s="113"/>
      <c r="AA16" s="114"/>
      <c r="AB16" s="115"/>
      <c r="AC16" s="116"/>
    </row>
    <row r="17" spans="1:29" ht="16.5" thickBot="1" x14ac:dyDescent="0.3">
      <c r="A17" s="63"/>
      <c r="B17" s="70"/>
      <c r="C17" s="69"/>
      <c r="D17" s="4"/>
      <c r="E17" s="53" t="s">
        <v>326</v>
      </c>
      <c r="F17" s="54" t="s">
        <v>325</v>
      </c>
      <c r="G17" s="55" t="s">
        <v>61</v>
      </c>
      <c r="H17" s="55" t="s">
        <v>61</v>
      </c>
      <c r="I17" s="56">
        <v>1.4</v>
      </c>
      <c r="J17" s="74">
        <v>45032</v>
      </c>
      <c r="K17" s="5"/>
      <c r="L17" s="63"/>
      <c r="M17" s="73"/>
      <c r="N17" s="64"/>
      <c r="O17" s="64"/>
      <c r="P17" s="71"/>
      <c r="Q17" s="72"/>
      <c r="R17" s="5"/>
      <c r="S17" s="63"/>
      <c r="T17" s="73"/>
      <c r="U17" s="64"/>
      <c r="V17" s="64"/>
      <c r="W17" s="71"/>
      <c r="X17" s="72"/>
      <c r="Z17" s="113" t="str">
        <f t="shared" ref="Z17" si="1">F11</f>
        <v>resident evil 4</v>
      </c>
      <c r="AA17" s="114">
        <f t="shared" ref="AA17" si="2">I11</f>
        <v>50.49</v>
      </c>
      <c r="AB17" s="115">
        <f t="shared" ref="AB17" si="3">(H11-G11)</f>
        <v>2</v>
      </c>
      <c r="AC17" s="116">
        <f t="shared" si="0"/>
        <v>100.98</v>
      </c>
    </row>
    <row r="18" spans="1:29" ht="16.5" thickBot="1" x14ac:dyDescent="0.3">
      <c r="A18" s="63"/>
      <c r="B18" s="70"/>
      <c r="C18" s="69"/>
      <c r="D18" s="4"/>
      <c r="E18" s="58" t="s">
        <v>453</v>
      </c>
      <c r="F18" s="59" t="s">
        <v>454</v>
      </c>
      <c r="G18" s="60">
        <v>1</v>
      </c>
      <c r="H18" s="60">
        <v>12</v>
      </c>
      <c r="I18" s="61">
        <v>189.21</v>
      </c>
      <c r="J18" s="62">
        <v>45033</v>
      </c>
      <c r="K18" s="5"/>
      <c r="L18" s="63"/>
      <c r="M18" s="73"/>
      <c r="N18" s="64"/>
      <c r="O18" s="64"/>
      <c r="P18" s="71"/>
      <c r="Q18" s="69"/>
      <c r="R18" s="5"/>
      <c r="S18" s="63"/>
      <c r="T18" s="73"/>
      <c r="U18" s="64"/>
      <c r="V18" s="64"/>
      <c r="W18" s="71"/>
      <c r="X18" s="72"/>
      <c r="Z18" s="113"/>
      <c r="AA18" s="114"/>
      <c r="AB18" s="115"/>
      <c r="AC18" s="116"/>
    </row>
    <row r="19" spans="1:29" ht="16.5" thickBot="1" x14ac:dyDescent="0.3">
      <c r="A19" s="63"/>
      <c r="B19" s="70"/>
      <c r="C19" s="69"/>
      <c r="D19" s="4"/>
      <c r="E19" s="53" t="s">
        <v>320</v>
      </c>
      <c r="F19" s="54" t="s">
        <v>455</v>
      </c>
      <c r="G19" s="55" t="s">
        <v>61</v>
      </c>
      <c r="H19" s="55" t="s">
        <v>61</v>
      </c>
      <c r="I19" s="56">
        <v>20.99</v>
      </c>
      <c r="J19" s="52">
        <v>45033</v>
      </c>
      <c r="K19" s="5"/>
      <c r="L19" s="63"/>
      <c r="M19" s="73"/>
      <c r="N19" s="64"/>
      <c r="O19" s="64"/>
      <c r="P19" s="71"/>
      <c r="Q19" s="72"/>
      <c r="R19" s="5"/>
      <c r="S19" s="63"/>
      <c r="T19" s="73"/>
      <c r="U19" s="64"/>
      <c r="V19" s="64"/>
      <c r="W19" s="71"/>
      <c r="X19" s="72"/>
      <c r="Z19" s="113"/>
      <c r="AA19" s="114"/>
      <c r="AB19" s="115"/>
      <c r="AC19" s="116"/>
    </row>
    <row r="20" spans="1:29" ht="16.5" thickBot="1" x14ac:dyDescent="0.3">
      <c r="A20" s="63"/>
      <c r="B20" s="70"/>
      <c r="C20" s="69"/>
      <c r="D20" s="4"/>
      <c r="E20" s="58" t="s">
        <v>130</v>
      </c>
      <c r="F20" s="59" t="s">
        <v>456</v>
      </c>
      <c r="G20" s="60">
        <v>1</v>
      </c>
      <c r="H20" s="60">
        <v>10</v>
      </c>
      <c r="I20" s="61">
        <v>99.96</v>
      </c>
      <c r="J20" s="57">
        <v>45033</v>
      </c>
      <c r="K20" s="89"/>
      <c r="L20" s="63"/>
      <c r="M20" s="73"/>
      <c r="N20" s="64"/>
      <c r="O20" s="64"/>
      <c r="P20" s="71"/>
      <c r="Q20" s="72"/>
      <c r="R20" s="201"/>
      <c r="S20" s="63"/>
      <c r="T20" s="73"/>
      <c r="U20" s="64"/>
      <c r="V20" s="64"/>
      <c r="W20" s="71"/>
      <c r="X20" s="72"/>
      <c r="Z20" s="117"/>
      <c r="AA20" s="117"/>
      <c r="AB20" s="117"/>
      <c r="AC20" s="122"/>
    </row>
    <row r="21" spans="1:29" ht="16.5" thickBot="1" x14ac:dyDescent="0.3">
      <c r="A21" s="63"/>
      <c r="B21" s="70"/>
      <c r="C21" s="69"/>
      <c r="D21" s="4"/>
      <c r="E21" s="58" t="s">
        <v>29</v>
      </c>
      <c r="F21" s="59" t="s">
        <v>457</v>
      </c>
      <c r="G21" s="60">
        <v>1</v>
      </c>
      <c r="H21" s="60">
        <v>3</v>
      </c>
      <c r="I21" s="61">
        <v>52.96</v>
      </c>
      <c r="J21" s="62">
        <v>45035</v>
      </c>
      <c r="K21" s="5"/>
      <c r="L21" s="63"/>
      <c r="M21" s="73"/>
      <c r="N21" s="64"/>
      <c r="O21" s="64"/>
      <c r="P21" s="71"/>
      <c r="Q21" s="69"/>
      <c r="R21" s="5"/>
      <c r="S21" s="63"/>
      <c r="T21" s="73"/>
      <c r="U21" s="64"/>
      <c r="V21" s="64"/>
      <c r="W21" s="71"/>
      <c r="X21" s="72"/>
      <c r="Z21" s="117" t="s">
        <v>334</v>
      </c>
      <c r="AA21" s="117"/>
      <c r="AB21" s="117"/>
      <c r="AC21" s="122">
        <f>SUM(AC10:AC19)</f>
        <v>1115.1300000000001</v>
      </c>
    </row>
    <row r="22" spans="1:29" ht="16.5" thickBot="1" x14ac:dyDescent="0.3">
      <c r="A22" s="63"/>
      <c r="B22" s="70"/>
      <c r="C22" s="69"/>
      <c r="D22" s="4"/>
      <c r="E22" s="42" t="s">
        <v>29</v>
      </c>
      <c r="F22" s="43" t="s">
        <v>458</v>
      </c>
      <c r="G22" s="44" t="s">
        <v>61</v>
      </c>
      <c r="H22" s="44" t="s">
        <v>61</v>
      </c>
      <c r="I22" s="45">
        <v>-24.59</v>
      </c>
      <c r="J22" s="132">
        <v>45041</v>
      </c>
      <c r="K22" s="5"/>
      <c r="L22" s="63"/>
      <c r="M22" s="73"/>
      <c r="N22" s="64"/>
      <c r="O22" s="64"/>
      <c r="P22" s="71"/>
      <c r="Q22" s="69"/>
      <c r="R22" s="5"/>
      <c r="S22" s="63"/>
      <c r="T22" s="73"/>
      <c r="U22" s="64"/>
      <c r="V22" s="64"/>
      <c r="W22" s="71"/>
      <c r="X22" s="72"/>
      <c r="Z22" s="110"/>
      <c r="AA22" s="110"/>
      <c r="AB22" s="110"/>
      <c r="AC22" s="111"/>
    </row>
    <row r="23" spans="1:29" ht="16.5" thickBot="1" x14ac:dyDescent="0.3">
      <c r="A23" s="63"/>
      <c r="B23" s="70"/>
      <c r="C23" s="69"/>
      <c r="D23" s="4"/>
      <c r="E23" s="53" t="s">
        <v>29</v>
      </c>
      <c r="F23" s="54" t="s">
        <v>296</v>
      </c>
      <c r="G23" s="55" t="s">
        <v>61</v>
      </c>
      <c r="H23" s="55" t="s">
        <v>61</v>
      </c>
      <c r="I23" s="56">
        <v>29.29</v>
      </c>
      <c r="J23" s="52">
        <v>45042</v>
      </c>
      <c r="K23" s="5"/>
      <c r="L23" s="63"/>
      <c r="M23" s="73"/>
      <c r="N23" s="64"/>
      <c r="O23" s="64"/>
      <c r="P23" s="71"/>
      <c r="Q23" s="72"/>
      <c r="R23" s="5"/>
      <c r="S23" s="63"/>
      <c r="T23" s="73"/>
      <c r="U23" s="64"/>
      <c r="V23" s="64"/>
      <c r="W23" s="71"/>
      <c r="X23" s="72"/>
      <c r="Z23" s="110" t="s">
        <v>334</v>
      </c>
      <c r="AA23" s="110"/>
      <c r="AB23" s="110"/>
      <c r="AC23" s="111">
        <f>SUM(AC7,AC21)</f>
        <v>1115.1300000000001</v>
      </c>
    </row>
    <row r="24" spans="1:29" ht="16.5" thickBot="1" x14ac:dyDescent="0.3">
      <c r="A24" s="63"/>
      <c r="B24" s="70"/>
      <c r="C24" s="69"/>
      <c r="D24" s="4"/>
      <c r="E24" s="53" t="s">
        <v>255</v>
      </c>
      <c r="F24" s="54" t="s">
        <v>459</v>
      </c>
      <c r="G24" s="55" t="s">
        <v>61</v>
      </c>
      <c r="H24" s="55" t="s">
        <v>61</v>
      </c>
      <c r="I24" s="56">
        <v>89.99</v>
      </c>
      <c r="J24" s="74">
        <v>45046</v>
      </c>
      <c r="K24" s="5"/>
      <c r="L24" s="63"/>
      <c r="M24" s="73"/>
      <c r="N24" s="64"/>
      <c r="O24" s="64"/>
      <c r="P24" s="71"/>
      <c r="Q24" s="72"/>
      <c r="R24" s="5"/>
      <c r="S24" s="63"/>
      <c r="T24" s="73"/>
      <c r="U24" s="64"/>
      <c r="V24" s="64"/>
      <c r="W24" s="71"/>
      <c r="X24" s="72"/>
    </row>
    <row r="25" spans="1:29" ht="16.5" thickBot="1" x14ac:dyDescent="0.3">
      <c r="A25" s="63"/>
      <c r="B25" s="70"/>
      <c r="C25" s="69"/>
      <c r="D25" s="4"/>
      <c r="E25" s="53" t="s">
        <v>460</v>
      </c>
      <c r="F25" s="54" t="s">
        <v>461</v>
      </c>
      <c r="G25" s="55" t="s">
        <v>61</v>
      </c>
      <c r="H25" s="55" t="s">
        <v>61</v>
      </c>
      <c r="I25" s="56">
        <v>130.02000000000001</v>
      </c>
      <c r="J25" s="74">
        <v>45047</v>
      </c>
      <c r="K25" s="5"/>
      <c r="L25" s="63"/>
      <c r="M25" s="73"/>
      <c r="N25" s="64"/>
      <c r="O25" s="64"/>
      <c r="P25" s="71"/>
      <c r="Q25" s="72"/>
      <c r="R25" s="5"/>
      <c r="S25" s="63"/>
      <c r="T25" s="73"/>
      <c r="U25" s="64"/>
      <c r="V25" s="64"/>
      <c r="W25" s="71"/>
      <c r="X25" s="72"/>
      <c r="AA25" s="123"/>
      <c r="AB25" s="123"/>
    </row>
    <row r="26" spans="1:29" ht="16.5" thickBot="1" x14ac:dyDescent="0.3">
      <c r="A26" s="63"/>
      <c r="B26" s="70"/>
      <c r="C26" s="69"/>
      <c r="D26" s="4"/>
      <c r="E26" s="53" t="s">
        <v>465</v>
      </c>
      <c r="F26" s="54" t="s">
        <v>461</v>
      </c>
      <c r="G26" s="55" t="s">
        <v>61</v>
      </c>
      <c r="H26" s="55" t="s">
        <v>61</v>
      </c>
      <c r="I26" s="56">
        <v>7</v>
      </c>
      <c r="J26" s="74">
        <v>45047</v>
      </c>
      <c r="K26" s="5"/>
      <c r="L26" s="63"/>
      <c r="M26" s="73"/>
      <c r="N26" s="64"/>
      <c r="O26" s="64"/>
      <c r="P26" s="71"/>
      <c r="Q26" s="72"/>
      <c r="R26" s="5"/>
      <c r="S26" s="63"/>
      <c r="T26" s="73"/>
      <c r="U26" s="64"/>
      <c r="V26" s="64"/>
      <c r="W26" s="71"/>
      <c r="X26" s="72"/>
      <c r="AA26" s="123"/>
      <c r="AB26" s="124"/>
      <c r="AC26" s="123"/>
    </row>
    <row r="27" spans="1:29" ht="16.5" thickBot="1" x14ac:dyDescent="0.3">
      <c r="A27" s="63"/>
      <c r="B27" s="70"/>
      <c r="C27" s="69"/>
      <c r="D27" s="4"/>
      <c r="E27" s="53" t="s">
        <v>35</v>
      </c>
      <c r="F27" s="54" t="s">
        <v>426</v>
      </c>
      <c r="G27" s="55" t="s">
        <v>61</v>
      </c>
      <c r="H27" s="55" t="s">
        <v>61</v>
      </c>
      <c r="I27" s="56">
        <v>19.899999999999999</v>
      </c>
      <c r="J27" s="74">
        <v>45053</v>
      </c>
      <c r="K27" s="5"/>
      <c r="L27" s="63"/>
      <c r="M27" s="73"/>
      <c r="N27" s="64"/>
      <c r="O27" s="64"/>
      <c r="P27" s="71"/>
      <c r="Q27" s="72"/>
      <c r="R27" s="5"/>
      <c r="S27" s="63"/>
      <c r="T27" s="73"/>
      <c r="U27" s="64"/>
      <c r="V27" s="64"/>
      <c r="W27" s="71"/>
      <c r="X27" s="72"/>
      <c r="AA27" s="123"/>
      <c r="AB27" s="123"/>
    </row>
    <row r="28" spans="1:29" ht="16.5" thickBot="1" x14ac:dyDescent="0.3">
      <c r="A28" s="63"/>
      <c r="B28" s="70"/>
      <c r="C28" s="69"/>
      <c r="D28" s="4"/>
      <c r="E28" s="58" t="s">
        <v>46</v>
      </c>
      <c r="F28" s="59" t="s">
        <v>466</v>
      </c>
      <c r="G28" s="60">
        <v>1</v>
      </c>
      <c r="H28" s="60">
        <v>3</v>
      </c>
      <c r="I28" s="61">
        <v>16.68</v>
      </c>
      <c r="J28" s="62">
        <v>45053</v>
      </c>
      <c r="K28" s="5"/>
      <c r="L28" s="63"/>
      <c r="M28" s="73"/>
      <c r="N28" s="64"/>
      <c r="O28" s="64"/>
      <c r="P28" s="71"/>
      <c r="Q28" s="72"/>
      <c r="R28" s="5"/>
      <c r="S28" s="63"/>
      <c r="T28" s="73"/>
      <c r="U28" s="64"/>
      <c r="V28" s="64"/>
      <c r="W28" s="71"/>
      <c r="X28" s="72"/>
      <c r="Z28" s="123"/>
      <c r="AB28" s="123"/>
    </row>
    <row r="29" spans="1:29" ht="16.5" thickBot="1" x14ac:dyDescent="0.3">
      <c r="A29" s="63"/>
      <c r="B29" s="70"/>
      <c r="C29" s="69"/>
      <c r="D29" s="4"/>
      <c r="E29" s="63"/>
      <c r="F29" s="73"/>
      <c r="G29" s="64"/>
      <c r="H29" s="64"/>
      <c r="I29" s="71"/>
      <c r="J29" s="72"/>
      <c r="K29" s="5"/>
      <c r="L29" s="63"/>
      <c r="M29" s="73"/>
      <c r="N29" s="64"/>
      <c r="O29" s="64"/>
      <c r="P29" s="71"/>
      <c r="Q29" s="72"/>
      <c r="R29" s="5"/>
      <c r="S29" s="63"/>
      <c r="T29" s="73"/>
      <c r="U29" s="64"/>
      <c r="V29" s="64"/>
      <c r="W29" s="71"/>
      <c r="X29" s="72"/>
      <c r="AA29" s="123"/>
      <c r="AB29" s="123"/>
    </row>
    <row r="30" spans="1:29" ht="16.5" thickBot="1" x14ac:dyDescent="0.3">
      <c r="A30" s="63"/>
      <c r="B30" s="70"/>
      <c r="C30" s="69"/>
      <c r="D30" s="4"/>
      <c r="E30" s="63"/>
      <c r="F30" s="73"/>
      <c r="G30" s="64"/>
      <c r="H30" s="64"/>
      <c r="I30" s="71"/>
      <c r="J30" s="72"/>
      <c r="K30" s="5"/>
      <c r="L30" s="63"/>
      <c r="M30" s="73"/>
      <c r="N30" s="64"/>
      <c r="O30" s="64"/>
      <c r="P30" s="71"/>
      <c r="Q30" s="72"/>
      <c r="R30" s="5"/>
      <c r="S30" s="63"/>
      <c r="T30" s="73"/>
      <c r="U30" s="64"/>
      <c r="V30" s="64"/>
      <c r="W30" s="71"/>
      <c r="X30" s="72"/>
      <c r="AA30" s="123"/>
      <c r="AB30" s="123"/>
    </row>
    <row r="31" spans="1:29" ht="16.5" thickBot="1" x14ac:dyDescent="0.3">
      <c r="A31" s="63"/>
      <c r="B31" s="70"/>
      <c r="C31" s="69"/>
      <c r="D31" s="4"/>
      <c r="E31" s="63"/>
      <c r="F31" s="73"/>
      <c r="G31" s="64"/>
      <c r="H31" s="64"/>
      <c r="I31" s="71"/>
      <c r="J31" s="72"/>
      <c r="K31" s="5"/>
      <c r="L31" s="63"/>
      <c r="M31" s="73"/>
      <c r="N31" s="64"/>
      <c r="O31" s="64"/>
      <c r="P31" s="71"/>
      <c r="Q31" s="72"/>
      <c r="R31" s="5"/>
      <c r="S31" s="63"/>
      <c r="T31" s="73"/>
      <c r="U31" s="64"/>
      <c r="V31" s="64"/>
      <c r="W31" s="71"/>
      <c r="X31" s="72"/>
    </row>
    <row r="32" spans="1:29" ht="16.5" thickBot="1" x14ac:dyDescent="0.3">
      <c r="A32" s="63"/>
      <c r="B32" s="70"/>
      <c r="C32" s="69"/>
      <c r="D32" s="4"/>
      <c r="E32" s="63"/>
      <c r="F32" s="73"/>
      <c r="G32" s="64"/>
      <c r="H32" s="64"/>
      <c r="I32" s="71"/>
      <c r="J32" s="72"/>
      <c r="K32" s="5"/>
      <c r="L32" s="63"/>
      <c r="M32" s="73"/>
      <c r="N32" s="64"/>
      <c r="O32" s="64"/>
      <c r="P32" s="71"/>
      <c r="Q32" s="72"/>
      <c r="R32" s="5"/>
      <c r="S32" s="63"/>
      <c r="T32" s="73"/>
      <c r="U32" s="64"/>
      <c r="V32" s="64"/>
      <c r="W32" s="71"/>
      <c r="X32" s="72"/>
    </row>
    <row r="33" spans="1:23" ht="15.75" thickBot="1" x14ac:dyDescent="0.25">
      <c r="A33" s="4"/>
      <c r="B33" s="13">
        <f>SUM(B2:B32)</f>
        <v>2296.1399999999994</v>
      </c>
      <c r="C33" s="4"/>
      <c r="D33" s="4"/>
      <c r="E33" s="4"/>
      <c r="F33" s="4"/>
      <c r="G33" s="4"/>
      <c r="H33" s="4"/>
      <c r="I33" s="13">
        <f>SUM(I2:I32)</f>
        <v>1698.1500000000003</v>
      </c>
      <c r="J33" s="14"/>
      <c r="K33" s="4"/>
      <c r="L33" s="4"/>
      <c r="M33" s="4"/>
      <c r="N33" s="4"/>
      <c r="O33" s="4"/>
      <c r="P33" s="13">
        <f>SUM(P2:P32)</f>
        <v>428.78</v>
      </c>
      <c r="Q33" s="14"/>
      <c r="V33" s="13"/>
      <c r="W33" s="40">
        <f>SUM(W2:W32)</f>
        <v>131.72</v>
      </c>
    </row>
    <row r="34" spans="1:23" ht="17.25" thickTop="1" thickBot="1" x14ac:dyDescent="0.3">
      <c r="A34" s="15" t="s">
        <v>37</v>
      </c>
      <c r="B34" s="209">
        <f>SUM(B33)</f>
        <v>2296.1399999999994</v>
      </c>
      <c r="C34" s="210"/>
      <c r="D34" s="211"/>
      <c r="E34" s="209">
        <f>SUM(B33,-L35)</f>
        <v>37.489999999999327</v>
      </c>
      <c r="F34" s="213"/>
      <c r="G34" s="213"/>
      <c r="H34" s="213"/>
      <c r="I34" s="211"/>
      <c r="J34" s="16"/>
      <c r="K34" s="212">
        <f>SUM(I33,P33,W33)</f>
        <v>2258.65</v>
      </c>
      <c r="L34" s="211"/>
      <c r="M34" s="4"/>
      <c r="N34" s="13"/>
    </row>
    <row r="35" spans="1:23" ht="15.75" thickTop="1" x14ac:dyDescent="0.2">
      <c r="A35" s="17"/>
      <c r="B35" s="4"/>
      <c r="C35" s="4"/>
      <c r="D35" s="4"/>
      <c r="E35" s="4"/>
      <c r="F35" s="4"/>
      <c r="G35" s="4"/>
      <c r="H35" s="4"/>
      <c r="I35" s="18">
        <f>SUM(B33,-L35)</f>
        <v>37.489999999999327</v>
      </c>
      <c r="J35" s="4"/>
      <c r="K35" s="4"/>
      <c r="L35" s="18">
        <f>SUM(I33,P33,W33)</f>
        <v>2258.65</v>
      </c>
      <c r="N35" s="4"/>
    </row>
  </sheetData>
  <mergeCells count="5">
    <mergeCell ref="Z1:AB1"/>
    <mergeCell ref="Z8:AB8"/>
    <mergeCell ref="B34:D34"/>
    <mergeCell ref="E34:I34"/>
    <mergeCell ref="K34:L3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684D-84A1-4E02-8740-20AA2D701206}">
  <dimension ref="A1:AC41"/>
  <sheetViews>
    <sheetView tabSelected="1" workbookViewId="0">
      <selection activeCell="J47" sqref="J47"/>
    </sheetView>
  </sheetViews>
  <sheetFormatPr defaultRowHeight="12.75" x14ac:dyDescent="0.2"/>
  <cols>
    <col min="1" max="1" width="18.5703125" customWidth="1"/>
    <col min="2" max="2" width="20.85546875" customWidth="1"/>
    <col min="3" max="3" width="12.140625" bestFit="1" customWidth="1"/>
    <col min="5" max="5" width="17.42578125" customWidth="1"/>
    <col min="6" max="6" width="24" customWidth="1"/>
    <col min="9" max="9" width="15.140625" customWidth="1"/>
    <col min="10" max="10" width="12.7109375" bestFit="1" customWidth="1"/>
    <col min="11" max="11" width="7.42578125" customWidth="1"/>
    <col min="12" max="12" width="19.28515625" customWidth="1"/>
    <col min="13" max="13" width="28.5703125" customWidth="1"/>
    <col min="15" max="15" width="8.140625" customWidth="1"/>
    <col min="16" max="16" width="14.42578125" customWidth="1"/>
    <col min="17" max="17" width="8.42578125" customWidth="1"/>
    <col min="19" max="19" width="14.5703125" customWidth="1"/>
    <col min="20" max="20" width="17.85546875" customWidth="1"/>
    <col min="21" max="21" width="6" customWidth="1"/>
    <col min="22" max="22" width="5.85546875" customWidth="1"/>
    <col min="23" max="23" width="14.85546875" customWidth="1"/>
    <col min="26" max="26" width="15.7109375" customWidth="1"/>
    <col min="27" max="27" width="16.140625" customWidth="1"/>
    <col min="29" max="29" width="18.7109375" customWidth="1"/>
  </cols>
  <sheetData>
    <row r="1" spans="1:29" ht="16.5" thickBot="1" x14ac:dyDescent="0.3">
      <c r="A1" s="63" t="s">
        <v>0</v>
      </c>
      <c r="B1" s="65" t="s">
        <v>1</v>
      </c>
      <c r="C1" s="66" t="s">
        <v>2</v>
      </c>
      <c r="D1" s="4"/>
      <c r="E1" s="64" t="s">
        <v>152</v>
      </c>
      <c r="F1" s="64" t="s">
        <v>39</v>
      </c>
      <c r="G1" s="64" t="s">
        <v>40</v>
      </c>
      <c r="H1" s="64" t="s">
        <v>41</v>
      </c>
      <c r="I1" s="67" t="s">
        <v>1</v>
      </c>
      <c r="J1" s="68" t="s">
        <v>2</v>
      </c>
      <c r="K1" s="5"/>
      <c r="L1" s="64" t="s">
        <v>449</v>
      </c>
      <c r="M1" s="64" t="s">
        <v>39</v>
      </c>
      <c r="N1" s="64" t="s">
        <v>40</v>
      </c>
      <c r="O1" s="64" t="s">
        <v>41</v>
      </c>
      <c r="P1" s="67" t="s">
        <v>1</v>
      </c>
      <c r="Q1" s="68" t="s">
        <v>2</v>
      </c>
      <c r="R1" s="5"/>
      <c r="S1" s="64" t="s">
        <v>331</v>
      </c>
      <c r="T1" s="64" t="s">
        <v>39</v>
      </c>
      <c r="U1" s="64" t="s">
        <v>40</v>
      </c>
      <c r="V1" s="64" t="s">
        <v>41</v>
      </c>
      <c r="W1" s="67" t="s">
        <v>1</v>
      </c>
      <c r="X1" s="68" t="s">
        <v>2</v>
      </c>
      <c r="Z1" s="217" t="s">
        <v>329</v>
      </c>
      <c r="AA1" s="218"/>
      <c r="AB1" s="221"/>
      <c r="AC1" s="108" t="s">
        <v>330</v>
      </c>
    </row>
    <row r="2" spans="1:29" ht="16.5" thickBot="1" x14ac:dyDescent="0.3">
      <c r="A2" s="75" t="s">
        <v>5</v>
      </c>
      <c r="B2" s="76">
        <f>'05'!I35</f>
        <v>37.489999999999327</v>
      </c>
      <c r="C2" s="77">
        <v>45047</v>
      </c>
      <c r="D2" s="4"/>
      <c r="E2" s="58" t="s">
        <v>130</v>
      </c>
      <c r="F2" s="59" t="s">
        <v>250</v>
      </c>
      <c r="G2" s="60">
        <v>7</v>
      </c>
      <c r="H2" s="60">
        <v>10</v>
      </c>
      <c r="I2" s="61">
        <v>134.11000000000001</v>
      </c>
      <c r="J2" s="57">
        <v>45055</v>
      </c>
      <c r="K2" s="5"/>
      <c r="L2" s="58" t="s">
        <v>130</v>
      </c>
      <c r="M2" s="59" t="s">
        <v>450</v>
      </c>
      <c r="N2" s="60">
        <v>2</v>
      </c>
      <c r="O2" s="60">
        <v>10</v>
      </c>
      <c r="P2" s="61">
        <v>230.52</v>
      </c>
      <c r="Q2" s="57"/>
      <c r="R2" s="5"/>
      <c r="S2" s="134" t="s">
        <v>332</v>
      </c>
      <c r="T2" s="135" t="s">
        <v>335</v>
      </c>
      <c r="U2" s="136">
        <v>6</v>
      </c>
      <c r="V2" s="136">
        <v>6</v>
      </c>
      <c r="W2" s="137">
        <v>131.72</v>
      </c>
      <c r="X2" s="138"/>
      <c r="Z2" s="118" t="s">
        <v>24</v>
      </c>
      <c r="AA2" s="119">
        <v>700</v>
      </c>
      <c r="AB2" s="119"/>
      <c r="AC2" s="120">
        <f>SUM(AA2:AB2)</f>
        <v>700</v>
      </c>
    </row>
    <row r="3" spans="1:29" ht="16.5" thickBot="1" x14ac:dyDescent="0.3">
      <c r="A3" s="42" t="s">
        <v>8</v>
      </c>
      <c r="B3" s="131">
        <v>2778.86</v>
      </c>
      <c r="C3" s="132">
        <v>45051</v>
      </c>
      <c r="D3" s="4"/>
      <c r="E3" s="58" t="s">
        <v>130</v>
      </c>
      <c r="F3" s="59" t="s">
        <v>284</v>
      </c>
      <c r="G3" s="60">
        <v>6</v>
      </c>
      <c r="H3" s="60">
        <v>10</v>
      </c>
      <c r="I3" s="61">
        <v>202.83</v>
      </c>
      <c r="J3" s="57">
        <v>45055</v>
      </c>
      <c r="K3" s="5"/>
      <c r="L3" s="58" t="s">
        <v>130</v>
      </c>
      <c r="M3" s="59" t="s">
        <v>451</v>
      </c>
      <c r="N3" s="60">
        <v>2</v>
      </c>
      <c r="O3" s="60">
        <v>10</v>
      </c>
      <c r="P3" s="61">
        <v>198.26</v>
      </c>
      <c r="Q3" s="57"/>
      <c r="R3" s="5"/>
      <c r="S3" s="63"/>
      <c r="T3" s="73"/>
      <c r="U3" s="64"/>
      <c r="V3" s="64"/>
      <c r="W3" s="71"/>
      <c r="X3" s="69"/>
      <c r="Z3" s="118"/>
      <c r="AA3" s="119"/>
      <c r="AB3" s="119"/>
      <c r="AC3" s="120"/>
    </row>
    <row r="4" spans="1:29" ht="16.5" thickBot="1" x14ac:dyDescent="0.3">
      <c r="A4" s="63"/>
      <c r="B4" s="70"/>
      <c r="C4" s="69"/>
      <c r="D4" s="4"/>
      <c r="E4" s="58" t="s">
        <v>320</v>
      </c>
      <c r="F4" s="59" t="s">
        <v>366</v>
      </c>
      <c r="G4" s="60">
        <v>3</v>
      </c>
      <c r="H4" s="60">
        <v>4</v>
      </c>
      <c r="I4" s="61">
        <v>50.49</v>
      </c>
      <c r="J4" s="57">
        <v>45055</v>
      </c>
      <c r="K4" s="5"/>
      <c r="L4" s="63"/>
      <c r="M4" s="73"/>
      <c r="N4" s="64"/>
      <c r="O4" s="64"/>
      <c r="P4" s="71"/>
      <c r="Q4" s="69"/>
      <c r="R4" s="5"/>
      <c r="S4" s="63"/>
      <c r="T4" s="73"/>
      <c r="U4" s="64"/>
      <c r="V4" s="64"/>
      <c r="W4" s="71"/>
      <c r="X4" s="69"/>
      <c r="Z4" s="118"/>
      <c r="AA4" s="119"/>
      <c r="AB4" s="119"/>
      <c r="AC4" s="120"/>
    </row>
    <row r="5" spans="1:29" ht="16.5" thickBot="1" x14ac:dyDescent="0.3">
      <c r="A5" s="63"/>
      <c r="B5" s="70"/>
      <c r="C5" s="69"/>
      <c r="D5" s="4"/>
      <c r="E5" s="58" t="s">
        <v>320</v>
      </c>
      <c r="F5" s="59" t="s">
        <v>367</v>
      </c>
      <c r="G5" s="60">
        <v>3</v>
      </c>
      <c r="H5" s="60">
        <v>4</v>
      </c>
      <c r="I5" s="61">
        <v>62.88</v>
      </c>
      <c r="J5" s="57">
        <v>45055</v>
      </c>
      <c r="K5" s="5"/>
      <c r="L5" s="197"/>
      <c r="M5" s="198"/>
      <c r="N5" s="199"/>
      <c r="O5" s="199"/>
      <c r="P5" s="200"/>
      <c r="Q5" s="72"/>
      <c r="R5" s="5"/>
      <c r="S5" s="63"/>
      <c r="T5" s="73"/>
      <c r="U5" s="64"/>
      <c r="V5" s="64"/>
      <c r="W5" s="71"/>
      <c r="X5" s="69"/>
      <c r="Z5" s="118"/>
      <c r="AA5" s="119"/>
      <c r="AB5" s="119"/>
      <c r="AC5" s="120"/>
    </row>
    <row r="6" spans="1:29" ht="16.5" thickBot="1" x14ac:dyDescent="0.3">
      <c r="A6" s="63"/>
      <c r="B6" s="70"/>
      <c r="C6" s="69"/>
      <c r="D6" s="4"/>
      <c r="E6" s="58" t="s">
        <v>390</v>
      </c>
      <c r="F6" s="59" t="s">
        <v>391</v>
      </c>
      <c r="G6" s="60">
        <v>2</v>
      </c>
      <c r="H6" s="60">
        <v>12</v>
      </c>
      <c r="I6" s="61">
        <v>199.78</v>
      </c>
      <c r="J6" s="57">
        <v>45055</v>
      </c>
      <c r="K6" s="5"/>
      <c r="L6" s="63"/>
      <c r="M6" s="73"/>
      <c r="N6" s="64"/>
      <c r="O6" s="64"/>
      <c r="P6" s="71"/>
      <c r="Q6" s="69"/>
      <c r="R6" s="5"/>
      <c r="S6" s="63"/>
      <c r="T6" s="73"/>
      <c r="U6" s="64"/>
      <c r="V6" s="64"/>
      <c r="W6" s="71"/>
      <c r="X6" s="69"/>
      <c r="Z6" s="119" t="s">
        <v>334</v>
      </c>
      <c r="AA6" s="119"/>
      <c r="AB6" s="119"/>
      <c r="AC6" s="121">
        <f>SUM(AC2:AC4)</f>
        <v>700</v>
      </c>
    </row>
    <row r="7" spans="1:29" ht="16.5" thickBot="1" x14ac:dyDescent="0.3">
      <c r="A7" s="63"/>
      <c r="B7" s="70"/>
      <c r="C7" s="69"/>
      <c r="D7" s="4"/>
      <c r="E7" s="58" t="s">
        <v>130</v>
      </c>
      <c r="F7" s="59" t="s">
        <v>456</v>
      </c>
      <c r="G7" s="60">
        <v>2</v>
      </c>
      <c r="H7" s="60">
        <v>10</v>
      </c>
      <c r="I7" s="61">
        <v>99.9</v>
      </c>
      <c r="J7" s="57">
        <v>45055</v>
      </c>
      <c r="K7" s="5"/>
      <c r="L7" s="63"/>
      <c r="M7" s="73"/>
      <c r="N7" s="64"/>
      <c r="O7" s="64"/>
      <c r="P7" s="71"/>
      <c r="Q7" s="72"/>
      <c r="R7" s="5"/>
      <c r="S7" s="63"/>
      <c r="T7" s="73"/>
      <c r="U7" s="64"/>
      <c r="V7" s="64"/>
      <c r="W7" s="71"/>
      <c r="X7" s="69"/>
      <c r="Z7" s="108"/>
      <c r="AA7" s="107"/>
      <c r="AB7" s="107"/>
      <c r="AC7" s="109"/>
    </row>
    <row r="8" spans="1:29" ht="16.5" thickBot="1" x14ac:dyDescent="0.3">
      <c r="A8" s="63"/>
      <c r="B8" s="70"/>
      <c r="C8" s="69"/>
      <c r="D8" s="4"/>
      <c r="E8" s="58" t="s">
        <v>29</v>
      </c>
      <c r="F8" s="59" t="s">
        <v>457</v>
      </c>
      <c r="G8" s="60">
        <v>2</v>
      </c>
      <c r="H8" s="60">
        <v>3</v>
      </c>
      <c r="I8" s="61">
        <v>52.96</v>
      </c>
      <c r="J8" s="57">
        <v>45055</v>
      </c>
      <c r="K8" s="5"/>
      <c r="L8" s="63"/>
      <c r="M8" s="73"/>
      <c r="N8" s="64"/>
      <c r="O8" s="64"/>
      <c r="P8" s="71"/>
      <c r="Q8" s="72"/>
      <c r="R8" s="5"/>
      <c r="S8" s="63"/>
      <c r="T8" s="73"/>
      <c r="U8" s="64"/>
      <c r="V8" s="64"/>
      <c r="W8" s="71"/>
      <c r="X8" s="69"/>
      <c r="Z8" s="219" t="s">
        <v>333</v>
      </c>
      <c r="AA8" s="220"/>
      <c r="AB8" s="220"/>
      <c r="AC8" s="112"/>
    </row>
    <row r="9" spans="1:29" ht="16.5" thickBot="1" x14ac:dyDescent="0.3">
      <c r="A9" s="63"/>
      <c r="B9" s="70"/>
      <c r="C9" s="69"/>
      <c r="D9" s="4"/>
      <c r="E9" s="58" t="s">
        <v>46</v>
      </c>
      <c r="F9" s="59" t="s">
        <v>466</v>
      </c>
      <c r="G9" s="60">
        <v>2</v>
      </c>
      <c r="H9" s="60">
        <v>3</v>
      </c>
      <c r="I9" s="61">
        <v>16.66</v>
      </c>
      <c r="J9" s="57">
        <v>45055</v>
      </c>
      <c r="K9" s="5"/>
      <c r="L9" s="63"/>
      <c r="M9" s="73"/>
      <c r="N9" s="64"/>
      <c r="O9" s="64"/>
      <c r="P9" s="71"/>
      <c r="Q9" s="72"/>
      <c r="R9" s="5"/>
      <c r="S9" s="63"/>
      <c r="T9" s="73"/>
      <c r="U9" s="64"/>
      <c r="V9" s="64"/>
      <c r="W9" s="71"/>
      <c r="X9" s="69"/>
      <c r="Z9" s="113" t="str">
        <f>F2</f>
        <v>volante g29</v>
      </c>
      <c r="AA9" s="114">
        <f>I2</f>
        <v>134.11000000000001</v>
      </c>
      <c r="AB9" s="115">
        <f>(H2-G2)</f>
        <v>3</v>
      </c>
      <c r="AC9" s="116">
        <f>AA9*AB9</f>
        <v>402.33000000000004</v>
      </c>
    </row>
    <row r="10" spans="1:29" ht="16.5" thickBot="1" x14ac:dyDescent="0.3">
      <c r="A10" s="63"/>
      <c r="B10" s="70"/>
      <c r="C10" s="69"/>
      <c r="D10" s="4"/>
      <c r="E10" s="53" t="s">
        <v>467</v>
      </c>
      <c r="F10" s="54"/>
      <c r="G10" s="55" t="s">
        <v>61</v>
      </c>
      <c r="H10" s="55" t="s">
        <v>61</v>
      </c>
      <c r="I10" s="56">
        <v>14.96</v>
      </c>
      <c r="J10" s="52">
        <v>45057</v>
      </c>
      <c r="K10" s="5"/>
      <c r="L10" s="63"/>
      <c r="M10" s="73"/>
      <c r="N10" s="64"/>
      <c r="O10" s="64"/>
      <c r="P10" s="71"/>
      <c r="Q10" s="72"/>
      <c r="R10" s="5"/>
      <c r="S10" s="63"/>
      <c r="T10" s="73"/>
      <c r="U10" s="64"/>
      <c r="V10" s="64"/>
      <c r="W10" s="71"/>
      <c r="X10" s="69"/>
      <c r="Z10" s="113" t="str">
        <f>F3</f>
        <v>galaxy watch</v>
      </c>
      <c r="AA10" s="114">
        <f>I3</f>
        <v>202.83</v>
      </c>
      <c r="AB10" s="115">
        <f>(H3-G3)</f>
        <v>4</v>
      </c>
      <c r="AC10" s="116">
        <f t="shared" ref="AC10:AC17" si="0">AA10*AB10</f>
        <v>811.32</v>
      </c>
    </row>
    <row r="11" spans="1:29" ht="16.5" thickBot="1" x14ac:dyDescent="0.3">
      <c r="A11" s="63"/>
      <c r="B11" s="70"/>
      <c r="C11" s="69"/>
      <c r="D11" s="4"/>
      <c r="E11" s="58" t="s">
        <v>130</v>
      </c>
      <c r="F11" s="59" t="s">
        <v>468</v>
      </c>
      <c r="G11" s="60">
        <v>1</v>
      </c>
      <c r="H11" s="60">
        <v>10</v>
      </c>
      <c r="I11" s="61">
        <v>187.55</v>
      </c>
      <c r="J11" s="57">
        <v>45057</v>
      </c>
      <c r="K11" s="5"/>
      <c r="L11" s="63"/>
      <c r="M11" s="73"/>
      <c r="N11" s="64"/>
      <c r="O11" s="64"/>
      <c r="P11" s="71"/>
      <c r="Q11" s="72"/>
      <c r="R11" s="5"/>
      <c r="S11" s="63"/>
      <c r="T11" s="73"/>
      <c r="U11" s="64"/>
      <c r="V11" s="64"/>
      <c r="W11" s="71"/>
      <c r="X11" s="72"/>
      <c r="Z11" s="113"/>
      <c r="AA11" s="114"/>
      <c r="AB11" s="115"/>
      <c r="AC11" s="116"/>
    </row>
    <row r="12" spans="1:29" ht="16.5" thickBot="1" x14ac:dyDescent="0.3">
      <c r="A12" s="63"/>
      <c r="B12" s="70"/>
      <c r="C12" s="69"/>
      <c r="D12" s="4"/>
      <c r="E12" s="58" t="s">
        <v>388</v>
      </c>
      <c r="F12" s="59" t="s">
        <v>469</v>
      </c>
      <c r="G12" s="60">
        <v>1</v>
      </c>
      <c r="H12" s="60">
        <v>7</v>
      </c>
      <c r="I12" s="61">
        <v>31.25</v>
      </c>
      <c r="J12" s="62">
        <v>45057</v>
      </c>
      <c r="K12" s="5"/>
      <c r="L12" s="63"/>
      <c r="M12" s="73"/>
      <c r="N12" s="64"/>
      <c r="O12" s="64"/>
      <c r="P12" s="71"/>
      <c r="Q12" s="72"/>
      <c r="R12" s="5"/>
      <c r="S12" s="63"/>
      <c r="T12" s="73"/>
      <c r="U12" s="64"/>
      <c r="V12" s="64"/>
      <c r="W12" s="71"/>
      <c r="X12" s="72"/>
      <c r="Z12" s="113"/>
      <c r="AA12" s="114"/>
      <c r="AB12" s="115"/>
      <c r="AC12" s="116"/>
    </row>
    <row r="13" spans="1:29" ht="16.5" thickBot="1" x14ac:dyDescent="0.3">
      <c r="A13" s="63"/>
      <c r="B13" s="70"/>
      <c r="C13" s="69"/>
      <c r="D13" s="4"/>
      <c r="E13" s="42" t="s">
        <v>152</v>
      </c>
      <c r="F13" s="42" t="s">
        <v>475</v>
      </c>
      <c r="G13" s="44" t="s">
        <v>61</v>
      </c>
      <c r="H13" s="44" t="s">
        <v>61</v>
      </c>
      <c r="I13" s="45">
        <v>-75</v>
      </c>
      <c r="J13" s="132">
        <v>45057</v>
      </c>
      <c r="K13" s="5"/>
      <c r="L13" s="63"/>
      <c r="M13" s="73"/>
      <c r="N13" s="64"/>
      <c r="O13" s="64"/>
      <c r="P13" s="71"/>
      <c r="Q13" s="72"/>
      <c r="R13" s="5"/>
      <c r="S13" s="63"/>
      <c r="T13" s="73"/>
      <c r="U13" s="64"/>
      <c r="V13" s="64"/>
      <c r="W13" s="71"/>
      <c r="X13" s="72"/>
      <c r="Z13" s="113"/>
      <c r="AA13" s="114"/>
      <c r="AB13" s="115"/>
      <c r="AC13" s="116"/>
    </row>
    <row r="14" spans="1:29" ht="16.5" thickBot="1" x14ac:dyDescent="0.3">
      <c r="A14" s="63"/>
      <c r="B14" s="70"/>
      <c r="C14" s="69"/>
      <c r="D14" s="4"/>
      <c r="E14" s="53" t="s">
        <v>320</v>
      </c>
      <c r="F14" s="54" t="s">
        <v>470</v>
      </c>
      <c r="G14" s="55" t="s">
        <v>61</v>
      </c>
      <c r="H14" s="55" t="s">
        <v>61</v>
      </c>
      <c r="I14" s="56">
        <v>11.16</v>
      </c>
      <c r="J14" s="74">
        <v>45059</v>
      </c>
      <c r="K14" s="5"/>
      <c r="L14" s="63"/>
      <c r="M14" s="73"/>
      <c r="N14" s="64"/>
      <c r="O14" s="64"/>
      <c r="P14" s="71"/>
      <c r="Q14" s="72"/>
      <c r="R14" s="5"/>
      <c r="S14" s="63"/>
      <c r="T14" s="73"/>
      <c r="U14" s="64"/>
      <c r="V14" s="64"/>
      <c r="W14" s="71"/>
      <c r="X14" s="72"/>
      <c r="Z14" s="113"/>
      <c r="AA14" s="114"/>
      <c r="AB14" s="115"/>
      <c r="AC14" s="116"/>
    </row>
    <row r="15" spans="1:29" ht="16.5" thickBot="1" x14ac:dyDescent="0.3">
      <c r="A15" s="63"/>
      <c r="B15" s="70"/>
      <c r="C15" s="69"/>
      <c r="D15" s="4"/>
      <c r="E15" s="53" t="s">
        <v>324</v>
      </c>
      <c r="F15" s="54" t="s">
        <v>325</v>
      </c>
      <c r="G15" s="55" t="s">
        <v>61</v>
      </c>
      <c r="H15" s="55" t="s">
        <v>61</v>
      </c>
      <c r="I15" s="56">
        <v>25.84</v>
      </c>
      <c r="J15" s="74">
        <v>45062</v>
      </c>
      <c r="K15" s="5"/>
      <c r="L15" s="63"/>
      <c r="M15" s="73"/>
      <c r="N15" s="64"/>
      <c r="O15" s="64"/>
      <c r="P15" s="71"/>
      <c r="Q15" s="72"/>
      <c r="R15" s="5"/>
      <c r="S15" s="63"/>
      <c r="T15" s="73"/>
      <c r="U15" s="64"/>
      <c r="V15" s="64"/>
      <c r="W15" s="71"/>
      <c r="X15" s="72"/>
      <c r="Z15" s="113"/>
      <c r="AA15" s="114"/>
      <c r="AB15" s="115"/>
      <c r="AC15" s="116"/>
    </row>
    <row r="16" spans="1:29" ht="16.5" thickBot="1" x14ac:dyDescent="0.3">
      <c r="A16" s="63"/>
      <c r="B16" s="70"/>
      <c r="C16" s="69"/>
      <c r="D16" s="4"/>
      <c r="E16" s="53" t="s">
        <v>326</v>
      </c>
      <c r="F16" s="54" t="s">
        <v>325</v>
      </c>
      <c r="G16" s="55" t="s">
        <v>61</v>
      </c>
      <c r="H16" s="55" t="s">
        <v>61</v>
      </c>
      <c r="I16" s="56">
        <v>1.39</v>
      </c>
      <c r="J16" s="74">
        <v>45062</v>
      </c>
      <c r="K16" s="5"/>
      <c r="L16" s="63"/>
      <c r="M16" s="73"/>
      <c r="N16" s="64"/>
      <c r="O16" s="64"/>
      <c r="P16" s="71"/>
      <c r="Q16" s="72"/>
      <c r="R16" s="5"/>
      <c r="S16" s="63"/>
      <c r="T16" s="73"/>
      <c r="U16" s="64"/>
      <c r="V16" s="64"/>
      <c r="W16" s="71"/>
      <c r="X16" s="72"/>
      <c r="Z16" s="113"/>
      <c r="AA16" s="114"/>
      <c r="AB16" s="115"/>
      <c r="AC16" s="116"/>
    </row>
    <row r="17" spans="1:29" ht="16.5" thickBot="1" x14ac:dyDescent="0.3">
      <c r="A17" s="63"/>
      <c r="B17" s="70"/>
      <c r="C17" s="69"/>
      <c r="D17" s="4"/>
      <c r="E17" s="42" t="s">
        <v>152</v>
      </c>
      <c r="F17" s="42" t="s">
        <v>475</v>
      </c>
      <c r="G17" s="44" t="s">
        <v>61</v>
      </c>
      <c r="H17" s="44" t="s">
        <v>61</v>
      </c>
      <c r="I17" s="45">
        <v>-80</v>
      </c>
      <c r="J17" s="132">
        <v>45063</v>
      </c>
      <c r="K17" s="5"/>
      <c r="L17" s="63"/>
      <c r="M17" s="73"/>
      <c r="N17" s="64"/>
      <c r="O17" s="64"/>
      <c r="P17" s="71"/>
      <c r="Q17" s="72"/>
      <c r="R17" s="5"/>
      <c r="S17" s="63"/>
      <c r="T17" s="73"/>
      <c r="U17" s="64"/>
      <c r="V17" s="64"/>
      <c r="W17" s="71"/>
      <c r="X17" s="72"/>
      <c r="Z17" s="113" t="str">
        <f t="shared" ref="Z17" si="1">F11</f>
        <v>monitor</v>
      </c>
      <c r="AA17" s="114">
        <f t="shared" ref="AA17" si="2">I11</f>
        <v>187.55</v>
      </c>
      <c r="AB17" s="115">
        <f t="shared" ref="AB17" si="3">(H11-G11)</f>
        <v>9</v>
      </c>
      <c r="AC17" s="116">
        <f t="shared" si="0"/>
        <v>1687.95</v>
      </c>
    </row>
    <row r="18" spans="1:29" ht="16.5" thickBot="1" x14ac:dyDescent="0.3">
      <c r="A18" s="63"/>
      <c r="B18" s="70"/>
      <c r="C18" s="69"/>
      <c r="D18" s="4"/>
      <c r="E18" s="58" t="s">
        <v>471</v>
      </c>
      <c r="F18" s="59" t="s">
        <v>454</v>
      </c>
      <c r="G18" s="60">
        <v>2</v>
      </c>
      <c r="H18" s="60">
        <v>12</v>
      </c>
      <c r="I18" s="61">
        <v>206.04</v>
      </c>
      <c r="J18" s="62">
        <v>45067</v>
      </c>
      <c r="K18" s="5"/>
      <c r="L18" s="63"/>
      <c r="M18" s="73"/>
      <c r="N18" s="64"/>
      <c r="O18" s="64"/>
      <c r="P18" s="71"/>
      <c r="Q18" s="69"/>
      <c r="R18" s="5"/>
      <c r="S18" s="63"/>
      <c r="T18" s="73"/>
      <c r="U18" s="64"/>
      <c r="V18" s="64"/>
      <c r="W18" s="71"/>
      <c r="X18" s="72"/>
      <c r="Z18" s="113"/>
      <c r="AA18" s="114"/>
      <c r="AB18" s="115"/>
      <c r="AC18" s="116"/>
    </row>
    <row r="19" spans="1:29" ht="16.5" thickBot="1" x14ac:dyDescent="0.3">
      <c r="A19" s="63"/>
      <c r="B19" s="70"/>
      <c r="C19" s="69"/>
      <c r="D19" s="4"/>
      <c r="E19" s="53" t="s">
        <v>472</v>
      </c>
      <c r="F19" s="54" t="s">
        <v>473</v>
      </c>
      <c r="G19" s="55" t="s">
        <v>61</v>
      </c>
      <c r="H19" s="55" t="s">
        <v>61</v>
      </c>
      <c r="I19" s="56">
        <v>20.9</v>
      </c>
      <c r="J19" s="74">
        <v>45067</v>
      </c>
      <c r="K19" s="5"/>
      <c r="L19" s="63"/>
      <c r="M19" s="73"/>
      <c r="N19" s="64"/>
      <c r="O19" s="64"/>
      <c r="P19" s="71"/>
      <c r="Q19" s="72"/>
      <c r="R19" s="5"/>
      <c r="S19" s="63"/>
      <c r="T19" s="73"/>
      <c r="U19" s="64"/>
      <c r="V19" s="64"/>
      <c r="W19" s="71"/>
      <c r="X19" s="72"/>
      <c r="Z19" s="113"/>
      <c r="AA19" s="114"/>
      <c r="AB19" s="115"/>
      <c r="AC19" s="116"/>
    </row>
    <row r="20" spans="1:29" ht="16.5" thickBot="1" x14ac:dyDescent="0.3">
      <c r="A20" s="63"/>
      <c r="B20" s="70"/>
      <c r="C20" s="69"/>
      <c r="D20" s="4"/>
      <c r="E20" s="53" t="s">
        <v>150</v>
      </c>
      <c r="F20" s="54" t="s">
        <v>474</v>
      </c>
      <c r="G20" s="55" t="s">
        <v>61</v>
      </c>
      <c r="H20" s="55" t="s">
        <v>61</v>
      </c>
      <c r="I20" s="56">
        <v>10.130000000000001</v>
      </c>
      <c r="J20" s="74">
        <v>45072</v>
      </c>
      <c r="K20" s="201"/>
      <c r="L20" s="63"/>
      <c r="M20" s="73"/>
      <c r="N20" s="64"/>
      <c r="O20" s="64"/>
      <c r="P20" s="71"/>
      <c r="Q20" s="72"/>
      <c r="R20" s="201"/>
      <c r="S20" s="63"/>
      <c r="T20" s="73"/>
      <c r="U20" s="64"/>
      <c r="V20" s="64"/>
      <c r="W20" s="71"/>
      <c r="X20" s="72"/>
      <c r="Z20" s="117"/>
      <c r="AA20" s="117"/>
      <c r="AB20" s="117"/>
      <c r="AC20" s="122"/>
    </row>
    <row r="21" spans="1:29" ht="16.5" thickBot="1" x14ac:dyDescent="0.3">
      <c r="A21" s="63"/>
      <c r="B21" s="70"/>
      <c r="C21" s="69"/>
      <c r="D21" s="4"/>
      <c r="E21" s="53" t="s">
        <v>462</v>
      </c>
      <c r="F21" s="54" t="s">
        <v>474</v>
      </c>
      <c r="G21" s="55" t="s">
        <v>61</v>
      </c>
      <c r="H21" s="55" t="s">
        <v>61</v>
      </c>
      <c r="I21" s="56">
        <v>0.54</v>
      </c>
      <c r="J21" s="74">
        <v>45072</v>
      </c>
      <c r="K21" s="5"/>
      <c r="L21" s="63"/>
      <c r="M21" s="73"/>
      <c r="N21" s="64"/>
      <c r="O21" s="64"/>
      <c r="P21" s="71"/>
      <c r="Q21" s="69"/>
      <c r="R21" s="5"/>
      <c r="S21" s="63"/>
      <c r="T21" s="73"/>
      <c r="U21" s="64"/>
      <c r="V21" s="64"/>
      <c r="W21" s="71"/>
      <c r="X21" s="72"/>
      <c r="Z21" s="117" t="s">
        <v>334</v>
      </c>
      <c r="AA21" s="117"/>
      <c r="AB21" s="117"/>
      <c r="AC21" s="122">
        <f>SUM(AC10:AC19)</f>
        <v>2499.27</v>
      </c>
    </row>
    <row r="22" spans="1:29" ht="16.5" thickBot="1" x14ac:dyDescent="0.3">
      <c r="A22" s="63"/>
      <c r="B22" s="70"/>
      <c r="C22" s="69"/>
      <c r="D22" s="4"/>
      <c r="E22" s="203"/>
      <c r="F22" s="204"/>
      <c r="G22" s="205"/>
      <c r="H22" s="205"/>
      <c r="I22" s="206"/>
      <c r="J22" s="207"/>
      <c r="K22" s="5"/>
      <c r="L22" s="63"/>
      <c r="M22" s="73"/>
      <c r="N22" s="64"/>
      <c r="O22" s="64"/>
      <c r="P22" s="71"/>
      <c r="Q22" s="69"/>
      <c r="R22" s="5"/>
      <c r="S22" s="63"/>
      <c r="T22" s="73"/>
      <c r="U22" s="64"/>
      <c r="V22" s="64"/>
      <c r="W22" s="71"/>
      <c r="X22" s="72"/>
      <c r="Z22" s="110"/>
      <c r="AA22" s="110"/>
      <c r="AB22" s="110"/>
      <c r="AC22" s="111"/>
    </row>
    <row r="23" spans="1:29" ht="16.5" thickBot="1" x14ac:dyDescent="0.3">
      <c r="A23" s="63"/>
      <c r="B23" s="70"/>
      <c r="C23" s="69"/>
      <c r="D23" s="4"/>
      <c r="E23" s="203"/>
      <c r="F23" s="204"/>
      <c r="G23" s="205"/>
      <c r="H23" s="205"/>
      <c r="I23" s="206"/>
      <c r="J23" s="207"/>
      <c r="K23" s="5"/>
      <c r="L23" s="63"/>
      <c r="M23" s="73"/>
      <c r="N23" s="64"/>
      <c r="O23" s="64"/>
      <c r="P23" s="71"/>
      <c r="Q23" s="72"/>
      <c r="R23" s="5"/>
      <c r="S23" s="63"/>
      <c r="T23" s="73"/>
      <c r="U23" s="64"/>
      <c r="V23" s="64"/>
      <c r="W23" s="71"/>
      <c r="X23" s="72"/>
      <c r="Z23" s="110" t="s">
        <v>334</v>
      </c>
      <c r="AA23" s="110"/>
      <c r="AB23" s="110"/>
      <c r="AC23" s="111">
        <f>SUM(AC7,AC21)</f>
        <v>2499.27</v>
      </c>
    </row>
    <row r="24" spans="1:29" ht="16.5" thickBot="1" x14ac:dyDescent="0.3">
      <c r="A24" s="63"/>
      <c r="B24" s="70"/>
      <c r="C24" s="69"/>
      <c r="D24" s="4"/>
      <c r="E24" s="203"/>
      <c r="F24" s="204"/>
      <c r="G24" s="205"/>
      <c r="H24" s="205"/>
      <c r="I24" s="206"/>
      <c r="J24" s="208"/>
      <c r="K24" s="5"/>
      <c r="L24" s="63"/>
      <c r="M24" s="73"/>
      <c r="N24" s="64"/>
      <c r="O24" s="64"/>
      <c r="P24" s="71"/>
      <c r="Q24" s="72"/>
      <c r="R24" s="5"/>
      <c r="S24" s="63"/>
      <c r="T24" s="73"/>
      <c r="U24" s="64"/>
      <c r="V24" s="64"/>
      <c r="W24" s="71"/>
      <c r="X24" s="72"/>
    </row>
    <row r="25" spans="1:29" ht="16.5" thickBot="1" x14ac:dyDescent="0.3">
      <c r="A25" s="63"/>
      <c r="B25" s="70"/>
      <c r="C25" s="69"/>
      <c r="D25" s="4"/>
      <c r="E25" s="203"/>
      <c r="F25" s="204"/>
      <c r="G25" s="205"/>
      <c r="H25" s="205"/>
      <c r="I25" s="206"/>
      <c r="J25" s="208"/>
      <c r="K25" s="5"/>
      <c r="L25" s="63"/>
      <c r="M25" s="73"/>
      <c r="N25" s="64"/>
      <c r="O25" s="64"/>
      <c r="P25" s="71"/>
      <c r="Q25" s="72"/>
      <c r="R25" s="5"/>
      <c r="S25" s="63"/>
      <c r="T25" s="73"/>
      <c r="U25" s="64"/>
      <c r="V25" s="64"/>
      <c r="W25" s="71"/>
      <c r="X25" s="72"/>
      <c r="AA25" s="123"/>
      <c r="AB25" s="123"/>
    </row>
    <row r="26" spans="1:29" ht="16.5" thickBot="1" x14ac:dyDescent="0.3">
      <c r="A26" s="63"/>
      <c r="B26" s="70"/>
      <c r="C26" s="69"/>
      <c r="D26" s="4"/>
      <c r="E26" s="203"/>
      <c r="F26" s="204"/>
      <c r="G26" s="205"/>
      <c r="H26" s="205"/>
      <c r="I26" s="206"/>
      <c r="J26" s="208"/>
      <c r="K26" s="5"/>
      <c r="L26" s="63"/>
      <c r="M26" s="73"/>
      <c r="N26" s="64"/>
      <c r="O26" s="64"/>
      <c r="P26" s="71"/>
      <c r="Q26" s="72"/>
      <c r="R26" s="5"/>
      <c r="S26" s="63"/>
      <c r="T26" s="73"/>
      <c r="U26" s="64"/>
      <c r="V26" s="64"/>
      <c r="W26" s="71"/>
      <c r="X26" s="72"/>
      <c r="AA26" s="123"/>
      <c r="AB26" s="124"/>
      <c r="AC26" s="123"/>
    </row>
    <row r="27" spans="1:29" ht="16.5" thickBot="1" x14ac:dyDescent="0.3">
      <c r="A27" s="63"/>
      <c r="B27" s="70"/>
      <c r="C27" s="69"/>
      <c r="D27" s="4"/>
      <c r="E27" s="203"/>
      <c r="F27" s="204"/>
      <c r="G27" s="205"/>
      <c r="H27" s="205"/>
      <c r="I27" s="206"/>
      <c r="J27" s="208"/>
      <c r="K27" s="5"/>
      <c r="L27" s="63"/>
      <c r="M27" s="73"/>
      <c r="N27" s="64"/>
      <c r="O27" s="64"/>
      <c r="P27" s="71"/>
      <c r="Q27" s="72"/>
      <c r="R27" s="5"/>
      <c r="S27" s="63"/>
      <c r="T27" s="73"/>
      <c r="U27" s="64"/>
      <c r="V27" s="64"/>
      <c r="W27" s="71"/>
      <c r="X27" s="72"/>
      <c r="AA27" s="123"/>
      <c r="AB27" s="123"/>
    </row>
    <row r="28" spans="1:29" ht="16.5" thickBot="1" x14ac:dyDescent="0.3">
      <c r="A28" s="63"/>
      <c r="B28" s="70"/>
      <c r="C28" s="69"/>
      <c r="D28" s="4"/>
      <c r="E28" s="203"/>
      <c r="F28" s="204"/>
      <c r="G28" s="205"/>
      <c r="H28" s="205"/>
      <c r="I28" s="206"/>
      <c r="J28" s="208"/>
      <c r="K28" s="5"/>
      <c r="L28" s="63"/>
      <c r="M28" s="73"/>
      <c r="N28" s="64"/>
      <c r="O28" s="64"/>
      <c r="P28" s="71"/>
      <c r="Q28" s="72"/>
      <c r="R28" s="5"/>
      <c r="S28" s="63"/>
      <c r="T28" s="73"/>
      <c r="U28" s="64"/>
      <c r="V28" s="64"/>
      <c r="W28" s="71"/>
      <c r="X28" s="72"/>
      <c r="Z28" s="123"/>
      <c r="AB28" s="123"/>
    </row>
    <row r="29" spans="1:29" ht="16.5" thickBot="1" x14ac:dyDescent="0.3">
      <c r="A29" s="63"/>
      <c r="B29" s="70"/>
      <c r="C29" s="69"/>
      <c r="D29" s="4"/>
      <c r="E29" s="203"/>
      <c r="F29" s="204"/>
      <c r="G29" s="205"/>
      <c r="H29" s="205"/>
      <c r="I29" s="206"/>
      <c r="J29" s="208"/>
      <c r="K29" s="5"/>
      <c r="L29" s="63"/>
      <c r="M29" s="73"/>
      <c r="N29" s="64"/>
      <c r="O29" s="64"/>
      <c r="P29" s="71"/>
      <c r="Q29" s="72"/>
      <c r="R29" s="5"/>
      <c r="S29" s="63"/>
      <c r="T29" s="73"/>
      <c r="U29" s="64"/>
      <c r="V29" s="64"/>
      <c r="W29" s="71"/>
      <c r="X29" s="72"/>
      <c r="AA29" s="123"/>
      <c r="AB29" s="123"/>
    </row>
    <row r="30" spans="1:29" ht="16.5" thickBot="1" x14ac:dyDescent="0.3">
      <c r="A30" s="63"/>
      <c r="B30" s="70"/>
      <c r="C30" s="69"/>
      <c r="D30" s="4"/>
      <c r="E30" s="203"/>
      <c r="F30" s="204"/>
      <c r="G30" s="205"/>
      <c r="H30" s="205"/>
      <c r="I30" s="206"/>
      <c r="J30" s="208"/>
      <c r="K30" s="5"/>
      <c r="L30" s="63"/>
      <c r="M30" s="73"/>
      <c r="N30" s="64"/>
      <c r="O30" s="64"/>
      <c r="P30" s="71"/>
      <c r="Q30" s="72"/>
      <c r="R30" s="5"/>
      <c r="S30" s="63"/>
      <c r="T30" s="73"/>
      <c r="U30" s="64"/>
      <c r="V30" s="64"/>
      <c r="W30" s="71"/>
      <c r="X30" s="72"/>
      <c r="AA30" s="123"/>
      <c r="AB30" s="123"/>
    </row>
    <row r="31" spans="1:29" ht="16.5" thickBot="1" x14ac:dyDescent="0.3">
      <c r="A31" s="63"/>
      <c r="B31" s="70"/>
      <c r="C31" s="69"/>
      <c r="D31" s="4"/>
      <c r="E31" s="203"/>
      <c r="F31" s="204"/>
      <c r="G31" s="205"/>
      <c r="H31" s="205"/>
      <c r="I31" s="206"/>
      <c r="J31" s="208"/>
      <c r="K31" s="5"/>
      <c r="L31" s="63"/>
      <c r="M31" s="73"/>
      <c r="N31" s="64"/>
      <c r="O31" s="64"/>
      <c r="P31" s="71"/>
      <c r="Q31" s="72"/>
      <c r="R31" s="5"/>
      <c r="S31" s="63"/>
      <c r="T31" s="73"/>
      <c r="U31" s="64"/>
      <c r="V31" s="64"/>
      <c r="W31" s="71"/>
      <c r="X31" s="72"/>
    </row>
    <row r="32" spans="1:29" ht="16.5" thickBot="1" x14ac:dyDescent="0.3">
      <c r="A32" s="63"/>
      <c r="B32" s="70"/>
      <c r="C32" s="69"/>
      <c r="D32" s="4"/>
      <c r="E32" s="63"/>
      <c r="F32" s="73"/>
      <c r="G32" s="64"/>
      <c r="H32" s="64"/>
      <c r="I32" s="71"/>
      <c r="J32" s="72"/>
      <c r="K32" s="5"/>
      <c r="L32" s="63"/>
      <c r="M32" s="73"/>
      <c r="N32" s="64"/>
      <c r="O32" s="64"/>
      <c r="P32" s="71"/>
      <c r="Q32" s="72"/>
      <c r="R32" s="5"/>
      <c r="S32" s="63"/>
      <c r="T32" s="73"/>
      <c r="U32" s="64"/>
      <c r="V32" s="64"/>
      <c r="W32" s="71"/>
      <c r="X32" s="72"/>
    </row>
    <row r="33" spans="1:23" ht="15.75" thickBot="1" x14ac:dyDescent="0.25">
      <c r="A33" s="4"/>
      <c r="B33" s="13">
        <f>SUM(B2:B32)</f>
        <v>2816.3499999999995</v>
      </c>
      <c r="C33" s="4"/>
      <c r="D33" s="4"/>
      <c r="E33" s="4"/>
      <c r="F33" s="4"/>
      <c r="G33" s="4"/>
      <c r="H33" s="4"/>
      <c r="I33" s="13">
        <f>SUM(I2:I32)</f>
        <v>1174.3700000000003</v>
      </c>
      <c r="J33" s="14"/>
      <c r="K33" s="4"/>
      <c r="L33" s="4"/>
      <c r="M33" s="4"/>
      <c r="N33" s="4"/>
      <c r="O33" s="4"/>
      <c r="P33" s="13">
        <f>SUM(P2:P32)</f>
        <v>428.78</v>
      </c>
      <c r="Q33" s="14"/>
      <c r="V33" s="13"/>
      <c r="W33" s="40">
        <f>SUM(W2:W32)</f>
        <v>131.72</v>
      </c>
    </row>
    <row r="34" spans="1:23" ht="17.25" thickTop="1" thickBot="1" x14ac:dyDescent="0.3">
      <c r="A34" s="15" t="s">
        <v>37</v>
      </c>
      <c r="B34" s="209">
        <f>SUM(B33)</f>
        <v>2816.3499999999995</v>
      </c>
      <c r="C34" s="210"/>
      <c r="D34" s="211"/>
      <c r="E34" s="209">
        <f>SUM(B33,-L35)</f>
        <v>1081.4799999999991</v>
      </c>
      <c r="F34" s="213"/>
      <c r="G34" s="213"/>
      <c r="H34" s="213"/>
      <c r="I34" s="211"/>
      <c r="J34" s="16"/>
      <c r="K34" s="212">
        <f>SUM(I33,P33,W33)</f>
        <v>1734.8700000000003</v>
      </c>
      <c r="L34" s="211"/>
      <c r="M34" s="4"/>
      <c r="N34" s="13"/>
    </row>
    <row r="35" spans="1:23" ht="15.75" thickTop="1" x14ac:dyDescent="0.2">
      <c r="A35" s="17"/>
      <c r="B35" s="4"/>
      <c r="C35" s="4"/>
      <c r="D35" s="4"/>
      <c r="E35" s="4"/>
      <c r="F35" s="4"/>
      <c r="G35" s="4"/>
      <c r="H35" s="4"/>
      <c r="I35" s="18">
        <f>SUM(B33,-L35)</f>
        <v>1081.4799999999991</v>
      </c>
      <c r="J35" s="4"/>
      <c r="K35" s="4"/>
      <c r="L35" s="18">
        <f>SUM(I33,P33,W33)</f>
        <v>1734.8700000000003</v>
      </c>
      <c r="N35" s="4"/>
    </row>
    <row r="39" spans="1:23" x14ac:dyDescent="0.2">
      <c r="E39" s="40">
        <f>B33</f>
        <v>2816.3499999999995</v>
      </c>
    </row>
    <row r="40" spans="1:23" x14ac:dyDescent="0.2">
      <c r="E40" s="40">
        <f>I33</f>
        <v>1174.3700000000003</v>
      </c>
    </row>
    <row r="41" spans="1:23" x14ac:dyDescent="0.2">
      <c r="E41" s="40">
        <f>P33</f>
        <v>428.78</v>
      </c>
    </row>
  </sheetData>
  <mergeCells count="5">
    <mergeCell ref="Z1:AB1"/>
    <mergeCell ref="Z8:AB8"/>
    <mergeCell ref="B34:D34"/>
    <mergeCell ref="E34:I34"/>
    <mergeCell ref="K34:L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6"/>
  <sheetViews>
    <sheetView zoomScaleNormal="100" workbookViewId="0">
      <selection activeCell="I14" sqref="I14"/>
    </sheetView>
  </sheetViews>
  <sheetFormatPr defaultColWidth="12.5703125" defaultRowHeight="15.75" customHeight="1" x14ac:dyDescent="0.2"/>
  <cols>
    <col min="1" max="1" width="23.28515625" customWidth="1"/>
    <col min="2" max="2" width="19.5703125" customWidth="1"/>
    <col min="3" max="3" width="7.140625" customWidth="1"/>
    <col min="4" max="4" width="9.5703125" customWidth="1"/>
    <col min="5" max="5" width="16.7109375" bestFit="1" customWidth="1"/>
    <col min="6" max="6" width="18.28515625" customWidth="1"/>
    <col min="7" max="8" width="4.42578125" customWidth="1"/>
    <col min="9" max="9" width="15.42578125" customWidth="1"/>
    <col min="10" max="10" width="7.28515625" customWidth="1"/>
    <col min="11" max="11" width="8.85546875" customWidth="1"/>
    <col min="12" max="12" width="20" customWidth="1"/>
    <col min="13" max="13" width="4.7109375" customWidth="1"/>
    <col min="14" max="14" width="4.5703125" customWidth="1"/>
    <col min="15" max="15" width="17.7109375" customWidth="1"/>
    <col min="16" max="16" width="7.42578125" customWidth="1"/>
  </cols>
  <sheetData>
    <row r="1" spans="1:17" ht="15.75" customHeight="1" thickBot="1" x14ac:dyDescent="0.3">
      <c r="A1" s="1" t="s">
        <v>0</v>
      </c>
      <c r="B1" s="2" t="s">
        <v>1</v>
      </c>
      <c r="C1" s="3" t="s">
        <v>2</v>
      </c>
      <c r="D1" s="4"/>
      <c r="E1" s="1" t="s">
        <v>3</v>
      </c>
      <c r="F1" s="1" t="s">
        <v>39</v>
      </c>
      <c r="G1" s="19" t="s">
        <v>40</v>
      </c>
      <c r="H1" s="19" t="s">
        <v>41</v>
      </c>
      <c r="I1" s="2" t="s">
        <v>1</v>
      </c>
      <c r="J1" s="3" t="s">
        <v>2</v>
      </c>
      <c r="K1" s="5"/>
      <c r="L1" s="1" t="s">
        <v>4</v>
      </c>
      <c r="M1" s="1" t="s">
        <v>40</v>
      </c>
      <c r="N1" s="1" t="s">
        <v>41</v>
      </c>
      <c r="O1" s="6" t="s">
        <v>1</v>
      </c>
      <c r="P1" s="3" t="s">
        <v>2</v>
      </c>
    </row>
    <row r="2" spans="1:17" ht="15.75" customHeight="1" thickBot="1" x14ac:dyDescent="0.3">
      <c r="A2" s="7" t="s">
        <v>5</v>
      </c>
      <c r="B2" s="8">
        <v>1001.46</v>
      </c>
      <c r="C2" s="9">
        <v>44711</v>
      </c>
      <c r="D2" s="4"/>
      <c r="E2" s="7" t="s">
        <v>42</v>
      </c>
      <c r="F2" s="7" t="s">
        <v>43</v>
      </c>
      <c r="G2" s="20">
        <v>2</v>
      </c>
      <c r="H2" s="20">
        <v>6</v>
      </c>
      <c r="I2" s="8">
        <v>8.2100000000000009</v>
      </c>
      <c r="J2" s="9">
        <v>44690</v>
      </c>
      <c r="K2" s="5"/>
      <c r="L2" s="7" t="s">
        <v>10</v>
      </c>
      <c r="M2" s="7"/>
      <c r="N2" s="7"/>
      <c r="O2" s="10">
        <v>6</v>
      </c>
      <c r="P2" s="9">
        <v>44692</v>
      </c>
    </row>
    <row r="3" spans="1:17" ht="15.75" customHeight="1" thickBot="1" x14ac:dyDescent="0.3">
      <c r="A3" s="7" t="s">
        <v>8</v>
      </c>
      <c r="B3" s="8">
        <v>1747.18</v>
      </c>
      <c r="C3" s="9">
        <v>44718</v>
      </c>
      <c r="D3" s="4"/>
      <c r="E3" s="7" t="s">
        <v>29</v>
      </c>
      <c r="F3" s="7" t="s">
        <v>44</v>
      </c>
      <c r="G3" s="20">
        <v>2</v>
      </c>
      <c r="H3" s="20">
        <v>4</v>
      </c>
      <c r="I3" s="8">
        <v>10.64</v>
      </c>
      <c r="J3" s="9">
        <v>44690</v>
      </c>
      <c r="K3" s="5"/>
      <c r="L3" s="7" t="s">
        <v>13</v>
      </c>
      <c r="M3" s="7"/>
      <c r="N3" s="7"/>
      <c r="O3" s="10">
        <v>12</v>
      </c>
      <c r="P3" s="9">
        <v>44692</v>
      </c>
    </row>
    <row r="4" spans="1:17" ht="15.75" customHeight="1" thickBot="1" x14ac:dyDescent="0.3">
      <c r="A4" s="7" t="s">
        <v>45</v>
      </c>
      <c r="B4" s="8">
        <v>-53.9</v>
      </c>
      <c r="C4" s="9">
        <v>44711</v>
      </c>
      <c r="D4" s="4"/>
      <c r="E4" s="7" t="s">
        <v>46</v>
      </c>
      <c r="F4" s="7" t="s">
        <v>47</v>
      </c>
      <c r="G4" s="20">
        <v>7</v>
      </c>
      <c r="H4" s="20">
        <v>12</v>
      </c>
      <c r="I4" s="8">
        <v>34.99</v>
      </c>
      <c r="J4" s="9">
        <v>44690</v>
      </c>
      <c r="K4" s="5"/>
      <c r="L4" s="7" t="s">
        <v>10</v>
      </c>
      <c r="M4" s="7"/>
      <c r="N4" s="7"/>
      <c r="O4" s="10">
        <v>3</v>
      </c>
      <c r="P4" s="9">
        <v>44692</v>
      </c>
    </row>
    <row r="5" spans="1:17" ht="15.75" customHeight="1" thickBot="1" x14ac:dyDescent="0.3">
      <c r="A5" s="7" t="s">
        <v>48</v>
      </c>
      <c r="B5" s="8">
        <v>18</v>
      </c>
      <c r="C5" s="9">
        <v>44711</v>
      </c>
      <c r="D5" s="4"/>
      <c r="E5" s="7" t="s">
        <v>49</v>
      </c>
      <c r="F5" s="7" t="s">
        <v>50</v>
      </c>
      <c r="G5" s="20">
        <v>4</v>
      </c>
      <c r="H5" s="20">
        <v>4</v>
      </c>
      <c r="I5" s="8">
        <v>56.22</v>
      </c>
      <c r="J5" s="9">
        <v>44690</v>
      </c>
      <c r="K5" s="5"/>
      <c r="L5" s="7" t="s">
        <v>10</v>
      </c>
      <c r="M5" s="7"/>
      <c r="N5" s="7"/>
      <c r="O5" s="10">
        <v>10</v>
      </c>
      <c r="P5" s="9">
        <v>44694</v>
      </c>
    </row>
    <row r="6" spans="1:17" ht="15.75" customHeight="1" thickBot="1" x14ac:dyDescent="0.3">
      <c r="A6" s="7" t="s">
        <v>51</v>
      </c>
      <c r="B6" s="8">
        <v>18</v>
      </c>
      <c r="C6" s="9">
        <v>44711</v>
      </c>
      <c r="D6" s="4"/>
      <c r="E6" s="7" t="s">
        <v>29</v>
      </c>
      <c r="F6" s="7" t="s">
        <v>52</v>
      </c>
      <c r="G6" s="20">
        <v>7</v>
      </c>
      <c r="H6" s="20">
        <v>9</v>
      </c>
      <c r="I6" s="8">
        <v>30.32</v>
      </c>
      <c r="J6" s="9">
        <v>44690</v>
      </c>
      <c r="K6" s="5"/>
      <c r="L6" s="7" t="s">
        <v>10</v>
      </c>
      <c r="M6" s="7"/>
      <c r="N6" s="7"/>
      <c r="O6" s="10">
        <v>9</v>
      </c>
      <c r="P6" s="9">
        <v>44694</v>
      </c>
    </row>
    <row r="7" spans="1:17" ht="15.75" customHeight="1" thickBot="1" x14ac:dyDescent="0.3">
      <c r="A7" s="7" t="s">
        <v>14</v>
      </c>
      <c r="B7" s="8">
        <v>-1591.12</v>
      </c>
      <c r="C7" s="9">
        <v>44719</v>
      </c>
      <c r="D7" s="4"/>
      <c r="E7" s="7" t="s">
        <v>29</v>
      </c>
      <c r="F7" s="7" t="s">
        <v>53</v>
      </c>
      <c r="G7" s="20">
        <v>4</v>
      </c>
      <c r="H7" s="20">
        <v>4</v>
      </c>
      <c r="I7" s="8">
        <v>30.69</v>
      </c>
      <c r="J7" s="9">
        <v>44690</v>
      </c>
      <c r="K7" s="5"/>
      <c r="L7" s="7" t="s">
        <v>54</v>
      </c>
      <c r="M7" s="7"/>
      <c r="N7" s="7"/>
      <c r="O7" s="10">
        <v>79</v>
      </c>
      <c r="P7" s="9">
        <v>44696</v>
      </c>
    </row>
    <row r="8" spans="1:17" ht="15.75" customHeight="1" thickBot="1" x14ac:dyDescent="0.3">
      <c r="A8" s="7" t="s">
        <v>55</v>
      </c>
      <c r="B8" s="8">
        <v>-100</v>
      </c>
      <c r="C8" s="9">
        <v>44719</v>
      </c>
      <c r="D8" s="4"/>
      <c r="E8" s="7" t="s">
        <v>56</v>
      </c>
      <c r="F8" s="7" t="s">
        <v>57</v>
      </c>
      <c r="G8" s="20">
        <v>3</v>
      </c>
      <c r="H8" s="20">
        <v>3</v>
      </c>
      <c r="I8" s="8">
        <v>51.95</v>
      </c>
      <c r="J8" s="9">
        <v>44690</v>
      </c>
      <c r="K8" s="5"/>
      <c r="L8" s="7" t="s">
        <v>58</v>
      </c>
      <c r="M8" s="7"/>
      <c r="N8" s="7"/>
      <c r="O8" s="10">
        <v>52.47</v>
      </c>
      <c r="P8" s="9">
        <v>44698</v>
      </c>
    </row>
    <row r="9" spans="1:17" ht="15.75" customHeight="1" thickBot="1" x14ac:dyDescent="0.3">
      <c r="A9" s="7" t="s">
        <v>18</v>
      </c>
      <c r="B9" s="8">
        <v>-61.51</v>
      </c>
      <c r="C9" s="9">
        <v>44719</v>
      </c>
      <c r="D9" s="4"/>
      <c r="E9" s="7" t="s">
        <v>42</v>
      </c>
      <c r="F9" s="7" t="s">
        <v>59</v>
      </c>
      <c r="G9" s="20">
        <v>3</v>
      </c>
      <c r="H9" s="20">
        <v>6</v>
      </c>
      <c r="I9" s="8">
        <v>9.85</v>
      </c>
      <c r="J9" s="9">
        <v>44690</v>
      </c>
      <c r="K9" s="5"/>
      <c r="L9" s="7" t="s">
        <v>10</v>
      </c>
      <c r="M9" s="7"/>
      <c r="N9" s="7"/>
      <c r="O9" s="10">
        <v>8</v>
      </c>
      <c r="P9" s="9">
        <v>44706</v>
      </c>
    </row>
    <row r="10" spans="1:17" ht="15.75" customHeight="1" thickBot="1" x14ac:dyDescent="0.3">
      <c r="A10" s="7" t="s">
        <v>27</v>
      </c>
      <c r="B10" s="8">
        <v>876.32</v>
      </c>
      <c r="C10" s="9">
        <v>44720</v>
      </c>
      <c r="D10" s="4"/>
      <c r="E10" s="7" t="s">
        <v>25</v>
      </c>
      <c r="F10" s="7" t="s">
        <v>60</v>
      </c>
      <c r="G10" s="20" t="s">
        <v>61</v>
      </c>
      <c r="H10" s="20" t="s">
        <v>61</v>
      </c>
      <c r="I10" s="8">
        <v>109.9</v>
      </c>
      <c r="J10" s="9">
        <v>44690</v>
      </c>
      <c r="K10" s="5"/>
      <c r="L10" s="7" t="s">
        <v>13</v>
      </c>
      <c r="M10" s="7"/>
      <c r="N10" s="7"/>
      <c r="O10" s="10">
        <v>13</v>
      </c>
      <c r="P10" s="9">
        <v>44706</v>
      </c>
    </row>
    <row r="11" spans="1:17" ht="15.75" customHeight="1" thickBot="1" x14ac:dyDescent="0.3">
      <c r="A11" s="7" t="s">
        <v>62</v>
      </c>
      <c r="B11" s="24">
        <v>-47.8</v>
      </c>
      <c r="C11" s="25">
        <v>44723</v>
      </c>
      <c r="D11" s="4"/>
      <c r="E11" s="12" t="s">
        <v>25</v>
      </c>
      <c r="F11" s="12" t="s">
        <v>60</v>
      </c>
      <c r="G11" s="21" t="s">
        <v>61</v>
      </c>
      <c r="H11" s="21" t="s">
        <v>61</v>
      </c>
      <c r="I11" s="8">
        <v>8.32</v>
      </c>
      <c r="J11" s="9">
        <v>44690</v>
      </c>
      <c r="K11" s="5"/>
      <c r="L11" s="7" t="s">
        <v>10</v>
      </c>
      <c r="M11" s="7"/>
      <c r="N11" s="7"/>
      <c r="O11" s="10">
        <v>12</v>
      </c>
      <c r="P11" s="9">
        <v>44708</v>
      </c>
    </row>
    <row r="12" spans="1:17" ht="15.75" customHeight="1" thickBot="1" x14ac:dyDescent="0.3">
      <c r="A12" s="26" t="s">
        <v>30</v>
      </c>
      <c r="B12" s="27">
        <v>-15</v>
      </c>
      <c r="C12" s="28">
        <v>44723</v>
      </c>
      <c r="D12" s="4"/>
      <c r="E12" s="7" t="s">
        <v>29</v>
      </c>
      <c r="F12" s="7" t="s">
        <v>63</v>
      </c>
      <c r="G12" s="20" t="s">
        <v>61</v>
      </c>
      <c r="H12" s="20" t="s">
        <v>61</v>
      </c>
      <c r="I12" s="8">
        <v>9.9</v>
      </c>
      <c r="J12" s="9">
        <v>44699</v>
      </c>
      <c r="K12" s="5"/>
      <c r="L12" s="7" t="s">
        <v>13</v>
      </c>
      <c r="M12" s="7"/>
      <c r="N12" s="7"/>
      <c r="O12" s="10">
        <v>8</v>
      </c>
      <c r="P12" s="9">
        <v>44716</v>
      </c>
    </row>
    <row r="13" spans="1:17" ht="15.75" customHeight="1" thickBot="1" x14ac:dyDescent="0.3">
      <c r="A13" s="26" t="s">
        <v>64</v>
      </c>
      <c r="B13" s="27">
        <v>-4.5</v>
      </c>
      <c r="C13" s="28">
        <v>44723</v>
      </c>
      <c r="D13" s="4"/>
      <c r="E13" s="7" t="s">
        <v>65</v>
      </c>
      <c r="F13" s="7" t="s">
        <v>66</v>
      </c>
      <c r="G13" s="21" t="s">
        <v>61</v>
      </c>
      <c r="H13" s="21" t="s">
        <v>61</v>
      </c>
      <c r="I13" s="8">
        <v>5</v>
      </c>
      <c r="J13" s="9">
        <v>44704</v>
      </c>
      <c r="K13" s="5"/>
      <c r="L13" s="7" t="s">
        <v>10</v>
      </c>
      <c r="M13" s="7"/>
      <c r="N13" s="7"/>
      <c r="O13" s="10">
        <v>12</v>
      </c>
      <c r="P13" s="9">
        <v>44716</v>
      </c>
    </row>
    <row r="14" spans="1:17" ht="15.75" customHeight="1" thickBot="1" x14ac:dyDescent="0.3">
      <c r="A14" s="26" t="s">
        <v>20</v>
      </c>
      <c r="B14" s="27">
        <v>-65.989999999999995</v>
      </c>
      <c r="C14" s="28">
        <v>44725</v>
      </c>
      <c r="D14" s="4"/>
      <c r="E14" s="7" t="s">
        <v>29</v>
      </c>
      <c r="F14" s="7" t="s">
        <v>67</v>
      </c>
      <c r="G14" s="20">
        <v>1</v>
      </c>
      <c r="H14" s="20">
        <v>10</v>
      </c>
      <c r="I14" s="8">
        <v>51.33</v>
      </c>
      <c r="J14" s="9">
        <v>44706</v>
      </c>
      <c r="K14" s="5"/>
      <c r="L14" s="7" t="s">
        <v>68</v>
      </c>
      <c r="M14" s="20">
        <v>12</v>
      </c>
      <c r="N14" s="31">
        <v>12</v>
      </c>
      <c r="O14" s="24">
        <v>271.95</v>
      </c>
      <c r="P14" s="25">
        <v>44710</v>
      </c>
      <c r="Q14" t="s">
        <v>69</v>
      </c>
    </row>
    <row r="15" spans="1:17" ht="15.75" customHeight="1" thickBot="1" x14ac:dyDescent="0.3">
      <c r="A15" s="7" t="s">
        <v>70</v>
      </c>
      <c r="B15" s="8">
        <v>30</v>
      </c>
      <c r="C15" s="9">
        <v>44725</v>
      </c>
      <c r="D15" s="4"/>
      <c r="E15" s="7" t="s">
        <v>71</v>
      </c>
      <c r="F15" s="7" t="s">
        <v>72</v>
      </c>
      <c r="G15" s="21" t="s">
        <v>61</v>
      </c>
      <c r="H15" s="21" t="s">
        <v>61</v>
      </c>
      <c r="I15" s="8">
        <v>310.08</v>
      </c>
      <c r="J15" s="9">
        <v>44708</v>
      </c>
      <c r="K15" s="5"/>
      <c r="L15" s="7" t="s">
        <v>68</v>
      </c>
      <c r="M15" s="20">
        <v>4</v>
      </c>
      <c r="N15" s="31">
        <v>11</v>
      </c>
      <c r="O15" s="24">
        <v>347.4</v>
      </c>
      <c r="P15" s="25">
        <v>44722</v>
      </c>
    </row>
    <row r="16" spans="1:17" ht="15.75" customHeight="1" thickBot="1" x14ac:dyDescent="0.3">
      <c r="A16" s="7" t="s">
        <v>24</v>
      </c>
      <c r="B16" s="8">
        <v>30</v>
      </c>
      <c r="C16" s="9">
        <v>44725</v>
      </c>
      <c r="D16" s="4"/>
      <c r="E16" s="7" t="s">
        <v>73</v>
      </c>
      <c r="F16" s="7" t="s">
        <v>74</v>
      </c>
      <c r="G16" s="20" t="s">
        <v>61</v>
      </c>
      <c r="H16" s="20" t="s">
        <v>61</v>
      </c>
      <c r="I16" s="24">
        <v>20</v>
      </c>
      <c r="J16" s="25">
        <v>44711</v>
      </c>
      <c r="K16" s="5"/>
      <c r="L16" s="7"/>
      <c r="M16" s="30"/>
      <c r="N16" s="7"/>
      <c r="O16" s="24"/>
      <c r="P16" s="25"/>
    </row>
    <row r="17" spans="1:16" ht="15.75" customHeight="1" thickBot="1" x14ac:dyDescent="0.3">
      <c r="A17" s="7" t="s">
        <v>75</v>
      </c>
      <c r="B17" s="8">
        <v>29.5</v>
      </c>
      <c r="C17" s="9">
        <v>44726</v>
      </c>
      <c r="D17" s="4"/>
      <c r="E17" s="7" t="s">
        <v>76</v>
      </c>
      <c r="F17" s="26" t="s">
        <v>77</v>
      </c>
      <c r="G17" s="20" t="s">
        <v>61</v>
      </c>
      <c r="H17" s="20" t="s">
        <v>61</v>
      </c>
      <c r="I17" s="27">
        <v>68.28</v>
      </c>
      <c r="J17" s="28">
        <v>44711</v>
      </c>
      <c r="K17" s="5"/>
      <c r="L17" s="26"/>
      <c r="M17" s="32"/>
      <c r="N17" s="26"/>
      <c r="O17" s="27"/>
      <c r="P17" s="28"/>
    </row>
    <row r="18" spans="1:16" ht="15.75" customHeight="1" thickBot="1" x14ac:dyDescent="0.3">
      <c r="A18" s="7" t="s">
        <v>78</v>
      </c>
      <c r="B18" s="8">
        <v>-10</v>
      </c>
      <c r="C18" s="9">
        <v>44727</v>
      </c>
      <c r="D18" s="4"/>
      <c r="E18" s="7" t="s">
        <v>42</v>
      </c>
      <c r="F18" s="26" t="s">
        <v>79</v>
      </c>
      <c r="G18" s="20">
        <v>1</v>
      </c>
      <c r="H18" s="20">
        <v>6</v>
      </c>
      <c r="I18" s="27">
        <v>7.3</v>
      </c>
      <c r="J18" s="28">
        <v>44711</v>
      </c>
      <c r="K18" s="5"/>
      <c r="L18" s="26"/>
      <c r="M18" s="32"/>
      <c r="N18" s="26"/>
      <c r="O18" s="27"/>
      <c r="P18" s="28"/>
    </row>
    <row r="19" spans="1:16" ht="15.75" customHeight="1" thickBot="1" x14ac:dyDescent="0.3">
      <c r="A19" s="7" t="s">
        <v>64</v>
      </c>
      <c r="B19" s="8">
        <v>-7</v>
      </c>
      <c r="C19" s="9">
        <v>44727</v>
      </c>
      <c r="D19" s="4"/>
      <c r="E19" s="7" t="s">
        <v>29</v>
      </c>
      <c r="F19" s="30" t="s">
        <v>80</v>
      </c>
      <c r="G19" s="31" t="s">
        <v>61</v>
      </c>
      <c r="H19" s="31" t="s">
        <v>61</v>
      </c>
      <c r="I19" s="24">
        <v>28.95</v>
      </c>
      <c r="J19" s="25">
        <v>44713</v>
      </c>
      <c r="K19" s="5"/>
      <c r="L19" s="26"/>
      <c r="M19" s="32"/>
      <c r="N19" s="26"/>
      <c r="O19" s="27"/>
      <c r="P19" s="28"/>
    </row>
    <row r="20" spans="1:16" ht="15.75" customHeight="1" thickBot="1" x14ac:dyDescent="0.3">
      <c r="A20" s="7" t="s">
        <v>81</v>
      </c>
      <c r="B20" s="8">
        <v>-7</v>
      </c>
      <c r="C20" s="9">
        <v>44727</v>
      </c>
      <c r="D20" s="4"/>
      <c r="E20" s="7" t="s">
        <v>35</v>
      </c>
      <c r="F20" s="26" t="s">
        <v>82</v>
      </c>
      <c r="G20" s="20" t="s">
        <v>61</v>
      </c>
      <c r="H20" s="20" t="s">
        <v>61</v>
      </c>
      <c r="I20" s="27">
        <v>9.9</v>
      </c>
      <c r="J20" s="28">
        <v>44719</v>
      </c>
      <c r="K20" s="5"/>
      <c r="L20" s="7"/>
      <c r="M20" s="7"/>
      <c r="N20" s="7"/>
      <c r="O20" s="8"/>
      <c r="P20" s="9"/>
    </row>
    <row r="21" spans="1:16" ht="15.75" customHeight="1" thickBot="1" x14ac:dyDescent="0.3">
      <c r="A21" s="7" t="s">
        <v>24</v>
      </c>
      <c r="B21" s="8">
        <v>-30</v>
      </c>
      <c r="C21" s="9">
        <v>44729</v>
      </c>
      <c r="D21" s="4"/>
      <c r="E21" s="7" t="s">
        <v>29</v>
      </c>
      <c r="F21" s="26" t="s">
        <v>83</v>
      </c>
      <c r="G21" s="20">
        <v>1</v>
      </c>
      <c r="H21" s="20">
        <v>1</v>
      </c>
      <c r="I21" s="27">
        <v>39.99</v>
      </c>
      <c r="J21" s="28">
        <v>44719</v>
      </c>
      <c r="K21" s="5"/>
      <c r="L21" s="7"/>
      <c r="M21" s="7"/>
      <c r="N21" s="7"/>
      <c r="O21" s="10"/>
      <c r="P21" s="11"/>
    </row>
    <row r="22" spans="1:16" ht="15.75" customHeight="1" thickBot="1" x14ac:dyDescent="0.3">
      <c r="A22" s="7"/>
      <c r="B22" s="8"/>
      <c r="C22" s="9"/>
      <c r="D22" s="4"/>
      <c r="E22" s="7"/>
      <c r="F22" s="7"/>
      <c r="G22" s="20"/>
      <c r="H22" s="20"/>
      <c r="I22" s="8"/>
      <c r="J22" s="9"/>
      <c r="K22" s="5"/>
      <c r="L22" s="7"/>
      <c r="M22" s="7"/>
      <c r="N22" s="7"/>
      <c r="O22" s="10"/>
      <c r="P22" s="11"/>
    </row>
    <row r="23" spans="1:16" ht="15.75" customHeight="1" thickBot="1" x14ac:dyDescent="0.3">
      <c r="A23" s="7"/>
      <c r="B23" s="8"/>
      <c r="C23" s="9"/>
      <c r="D23" s="4"/>
      <c r="E23" s="7"/>
      <c r="F23" s="26"/>
      <c r="G23" s="20"/>
      <c r="H23" s="20"/>
      <c r="I23" s="27"/>
      <c r="J23" s="28"/>
      <c r="K23" s="5"/>
      <c r="L23" s="7"/>
      <c r="M23" s="7"/>
      <c r="N23" s="7"/>
      <c r="O23" s="10"/>
      <c r="P23" s="11"/>
    </row>
    <row r="24" spans="1:16" ht="15.75" customHeight="1" thickBot="1" x14ac:dyDescent="0.3">
      <c r="A24" s="7"/>
      <c r="B24" s="8"/>
      <c r="C24" s="9"/>
      <c r="D24" s="4"/>
      <c r="E24" s="7"/>
      <c r="F24" s="26"/>
      <c r="G24" s="20"/>
      <c r="H24" s="20"/>
      <c r="I24" s="27"/>
      <c r="J24" s="28"/>
      <c r="K24" s="5"/>
      <c r="L24" s="7"/>
      <c r="M24" s="7"/>
      <c r="N24" s="7"/>
      <c r="O24" s="10"/>
      <c r="P24" s="11"/>
    </row>
    <row r="25" spans="1:16" thickBot="1" x14ac:dyDescent="0.25">
      <c r="A25" s="4"/>
      <c r="B25" s="13">
        <f>SUM(B2:B24)</f>
        <v>1756.6400000000003</v>
      </c>
      <c r="C25" s="4"/>
      <c r="D25" s="4"/>
      <c r="E25" s="4"/>
      <c r="F25" s="4"/>
      <c r="G25" s="4"/>
      <c r="H25" s="4"/>
      <c r="I25" s="13">
        <f>SUM(I2:I24)</f>
        <v>901.81999999999982</v>
      </c>
      <c r="J25" s="14">
        <v>44690</v>
      </c>
      <c r="K25" s="4"/>
      <c r="L25" s="4"/>
      <c r="M25" s="4"/>
      <c r="N25" s="4"/>
      <c r="O25" s="13">
        <f>SUM(O2:O24)</f>
        <v>843.81999999999994</v>
      </c>
      <c r="P25" s="14">
        <v>44690</v>
      </c>
    </row>
    <row r="26" spans="1:16" ht="15.75" customHeight="1" thickTop="1" thickBot="1" x14ac:dyDescent="0.3">
      <c r="A26" s="15" t="s">
        <v>37</v>
      </c>
      <c r="B26" s="209">
        <f>SUM(B25)</f>
        <v>1756.6400000000003</v>
      </c>
      <c r="C26" s="210"/>
      <c r="D26" s="211"/>
      <c r="E26" s="209">
        <f>SUM(B25,-L27)</f>
        <v>11.000000000000455</v>
      </c>
      <c r="F26" s="213"/>
      <c r="G26" s="213"/>
      <c r="H26" s="213"/>
      <c r="I26" s="211"/>
      <c r="J26" s="16"/>
      <c r="K26" s="212">
        <f>SUM(I25,O25)</f>
        <v>1745.6399999999999</v>
      </c>
      <c r="L26" s="211"/>
      <c r="M26" s="29"/>
      <c r="N26" s="29"/>
      <c r="O26" s="4"/>
      <c r="P26" s="13"/>
    </row>
    <row r="27" spans="1:16" ht="15.75" customHeight="1" thickTop="1" thickBot="1" x14ac:dyDescent="0.25">
      <c r="A27" s="17" t="s">
        <v>38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18">
        <f>SUM(I25,O25)</f>
        <v>1745.6399999999999</v>
      </c>
      <c r="M27" s="18"/>
      <c r="N27" s="18"/>
      <c r="P27" s="4"/>
    </row>
    <row r="28" spans="1:16" ht="15.75" customHeight="1" thickBot="1" x14ac:dyDescent="0.3">
      <c r="A28" s="1" t="s">
        <v>0</v>
      </c>
      <c r="B28" s="2" t="s">
        <v>1</v>
      </c>
      <c r="C28" s="3" t="s">
        <v>2</v>
      </c>
      <c r="D28" s="4"/>
      <c r="E28" s="1" t="s">
        <v>4</v>
      </c>
      <c r="F28" s="1"/>
      <c r="G28" s="1"/>
      <c r="H28" s="1"/>
      <c r="I28" s="6" t="s">
        <v>1</v>
      </c>
      <c r="J28" s="3" t="s">
        <v>2</v>
      </c>
      <c r="K28" s="4"/>
      <c r="L28" s="4"/>
      <c r="M28" s="4"/>
      <c r="N28" s="4"/>
      <c r="O28" s="4"/>
      <c r="P28" s="4"/>
    </row>
    <row r="29" spans="1:16" ht="15.75" customHeight="1" thickBot="1" x14ac:dyDescent="0.3">
      <c r="A29" s="7"/>
      <c r="B29" s="8"/>
      <c r="C29" s="9">
        <v>44690</v>
      </c>
      <c r="D29" s="4"/>
      <c r="E29" s="7"/>
      <c r="F29" s="7"/>
      <c r="G29" s="7"/>
      <c r="H29" s="7"/>
      <c r="I29" s="8"/>
      <c r="J29" s="9"/>
      <c r="K29" s="4"/>
      <c r="O29" s="4"/>
      <c r="P29" s="4"/>
    </row>
    <row r="30" spans="1:16" ht="15.75" customHeight="1" thickBot="1" x14ac:dyDescent="0.3">
      <c r="A30" s="7"/>
      <c r="B30" s="8"/>
      <c r="C30" s="9"/>
      <c r="D30" s="4"/>
      <c r="E30" s="7"/>
      <c r="F30" s="7"/>
      <c r="G30" s="7"/>
      <c r="H30" s="7"/>
      <c r="I30" s="10"/>
      <c r="J30" s="9"/>
      <c r="K30" s="4"/>
      <c r="L30" s="4"/>
      <c r="M30" s="4"/>
      <c r="N30" s="4"/>
      <c r="O30" s="4"/>
      <c r="P30" s="4"/>
    </row>
    <row r="31" spans="1:16" ht="15.75" customHeight="1" thickBot="1" x14ac:dyDescent="0.3">
      <c r="A31" s="7"/>
      <c r="B31" s="8"/>
      <c r="C31" s="9"/>
      <c r="D31" s="4"/>
      <c r="E31" s="7"/>
      <c r="F31" s="7"/>
      <c r="G31" s="7"/>
      <c r="H31" s="7"/>
      <c r="I31" s="10"/>
      <c r="J31" s="9"/>
      <c r="K31" s="4"/>
      <c r="L31" s="4"/>
      <c r="M31" s="4"/>
      <c r="N31" s="4"/>
      <c r="O31" s="4"/>
      <c r="P31" s="4"/>
    </row>
    <row r="32" spans="1:16" ht="15.75" customHeight="1" thickBot="1" x14ac:dyDescent="0.3">
      <c r="A32" s="7"/>
      <c r="B32" s="8"/>
      <c r="C32" s="9"/>
      <c r="D32" s="4"/>
      <c r="E32" s="7"/>
      <c r="F32" s="7"/>
      <c r="G32" s="7"/>
      <c r="H32" s="7"/>
      <c r="I32" s="8"/>
      <c r="J32" s="9"/>
      <c r="K32" s="4"/>
      <c r="L32" s="4"/>
      <c r="M32" s="4"/>
      <c r="N32" s="4"/>
      <c r="O32" s="4"/>
      <c r="P32" s="4"/>
    </row>
    <row r="33" spans="1:16" ht="15.75" customHeight="1" thickBot="1" x14ac:dyDescent="0.3">
      <c r="A33" s="7"/>
      <c r="B33" s="8"/>
      <c r="C33" s="9"/>
      <c r="D33" s="4"/>
      <c r="E33" s="7"/>
      <c r="F33" s="7"/>
      <c r="G33" s="7"/>
      <c r="H33" s="7"/>
      <c r="I33" s="10"/>
      <c r="J33" s="9"/>
      <c r="K33" s="4"/>
      <c r="L33" s="4"/>
      <c r="M33" s="4"/>
      <c r="N33" s="4"/>
      <c r="O33" s="4"/>
      <c r="P33" s="4"/>
    </row>
    <row r="34" spans="1:16" ht="15.75" customHeight="1" thickBot="1" x14ac:dyDescent="0.25">
      <c r="A34" s="4"/>
      <c r="B34" s="13">
        <f>SUM(B29:B33)</f>
        <v>0</v>
      </c>
      <c r="C34" s="4"/>
      <c r="D34" s="4"/>
      <c r="E34" s="4"/>
      <c r="F34" s="4"/>
      <c r="G34" s="4"/>
      <c r="H34" s="4"/>
      <c r="I34" s="13">
        <f>SUM(I29:I33)</f>
        <v>0</v>
      </c>
      <c r="J34" s="4"/>
      <c r="K34" s="4"/>
      <c r="L34" s="4"/>
      <c r="M34" s="4"/>
      <c r="N34" s="4"/>
      <c r="O34" s="4"/>
      <c r="P34" s="4"/>
    </row>
    <row r="35" spans="1:16" ht="15.75" customHeight="1" thickTop="1" thickBot="1" x14ac:dyDescent="0.3">
      <c r="A35" s="15" t="s">
        <v>37</v>
      </c>
      <c r="B35" s="209">
        <f>SUM(B34)</f>
        <v>0</v>
      </c>
      <c r="C35" s="210"/>
      <c r="D35" s="211"/>
      <c r="E35" s="209">
        <f>SUM(B34,-P35)</f>
        <v>0</v>
      </c>
      <c r="F35" s="213"/>
      <c r="G35" s="213"/>
      <c r="H35" s="213"/>
      <c r="I35" s="211"/>
      <c r="J35" s="16"/>
      <c r="K35" s="212">
        <f>SUM(I34)</f>
        <v>0</v>
      </c>
      <c r="L35" s="211"/>
      <c r="M35" s="29"/>
      <c r="N35" s="29"/>
      <c r="O35" s="4"/>
      <c r="P35" s="13"/>
    </row>
    <row r="36" spans="1:16" ht="15.75" customHeight="1" thickTop="1" x14ac:dyDescent="0.2"/>
  </sheetData>
  <mergeCells count="6">
    <mergeCell ref="B26:D26"/>
    <mergeCell ref="E26:I26"/>
    <mergeCell ref="K26:L26"/>
    <mergeCell ref="B35:D35"/>
    <mergeCell ref="E35:I35"/>
    <mergeCell ref="K35:L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F4C4-FA7C-4952-AB23-6E81D7564AED}">
  <dimension ref="A1:P30"/>
  <sheetViews>
    <sheetView workbookViewId="0">
      <selection activeCell="I23" sqref="I23"/>
    </sheetView>
  </sheetViews>
  <sheetFormatPr defaultRowHeight="12.75" x14ac:dyDescent="0.2"/>
  <cols>
    <col min="1" max="1" width="19.5703125" customWidth="1"/>
    <col min="2" max="2" width="15.42578125" customWidth="1"/>
    <col min="5" max="6" width="22.42578125" customWidth="1"/>
    <col min="9" max="9" width="18.28515625" customWidth="1"/>
    <col min="12" max="12" width="22.7109375" customWidth="1"/>
    <col min="13" max="13" width="5.7109375" customWidth="1"/>
    <col min="14" max="14" width="4.5703125" customWidth="1"/>
    <col min="15" max="15" width="13.42578125" bestFit="1" customWidth="1"/>
    <col min="16" max="16" width="15.5703125" customWidth="1"/>
  </cols>
  <sheetData>
    <row r="1" spans="1:16" ht="16.5" thickBot="1" x14ac:dyDescent="0.3">
      <c r="A1" s="1" t="s">
        <v>0</v>
      </c>
      <c r="B1" s="2" t="s">
        <v>1</v>
      </c>
      <c r="C1" s="3" t="s">
        <v>2</v>
      </c>
      <c r="D1" s="4"/>
      <c r="E1" s="1" t="s">
        <v>3</v>
      </c>
      <c r="F1" s="1" t="s">
        <v>39</v>
      </c>
      <c r="G1" s="19" t="s">
        <v>40</v>
      </c>
      <c r="H1" s="19" t="s">
        <v>41</v>
      </c>
      <c r="I1" s="2" t="s">
        <v>1</v>
      </c>
      <c r="J1" s="3" t="s">
        <v>2</v>
      </c>
      <c r="K1" s="5"/>
      <c r="L1" s="1" t="s">
        <v>84</v>
      </c>
      <c r="M1" s="19" t="s">
        <v>40</v>
      </c>
      <c r="N1" s="19" t="s">
        <v>41</v>
      </c>
      <c r="O1" s="2" t="s">
        <v>1</v>
      </c>
      <c r="P1" s="3" t="s">
        <v>2</v>
      </c>
    </row>
    <row r="2" spans="1:16" ht="16.5" thickBot="1" x14ac:dyDescent="0.3">
      <c r="A2" s="7" t="s">
        <v>5</v>
      </c>
      <c r="B2" s="8">
        <v>11</v>
      </c>
      <c r="C2" s="9">
        <v>44742</v>
      </c>
      <c r="D2" s="4"/>
      <c r="E2" s="7" t="s">
        <v>46</v>
      </c>
      <c r="F2" s="7" t="s">
        <v>47</v>
      </c>
      <c r="G2" s="20">
        <v>8</v>
      </c>
      <c r="H2" s="20">
        <v>12</v>
      </c>
      <c r="I2" s="8">
        <v>34.99</v>
      </c>
      <c r="J2" s="9">
        <v>44721</v>
      </c>
      <c r="K2" s="5"/>
      <c r="L2" s="7" t="s">
        <v>85</v>
      </c>
      <c r="M2" s="20">
        <v>5</v>
      </c>
      <c r="N2" s="20">
        <v>11</v>
      </c>
      <c r="O2" s="8">
        <v>347.4</v>
      </c>
      <c r="P2" s="9">
        <v>44753</v>
      </c>
    </row>
    <row r="3" spans="1:16" ht="16.5" thickBot="1" x14ac:dyDescent="0.3">
      <c r="A3" s="7" t="s">
        <v>8</v>
      </c>
      <c r="B3" s="8">
        <v>1747.18</v>
      </c>
      <c r="C3" s="9"/>
      <c r="D3" s="4"/>
      <c r="E3" s="7" t="s">
        <v>29</v>
      </c>
      <c r="F3" s="7" t="s">
        <v>44</v>
      </c>
      <c r="G3" s="20">
        <v>3</v>
      </c>
      <c r="H3" s="20">
        <v>4</v>
      </c>
      <c r="I3" s="8">
        <v>10.64</v>
      </c>
      <c r="J3" s="9">
        <v>44721</v>
      </c>
      <c r="K3" s="5"/>
      <c r="L3" s="7"/>
      <c r="M3" s="20"/>
      <c r="N3" s="20"/>
      <c r="O3" s="8"/>
      <c r="P3" s="9"/>
    </row>
    <row r="4" spans="1:16" ht="16.5" thickBot="1" x14ac:dyDescent="0.3">
      <c r="A4" s="7" t="s">
        <v>14</v>
      </c>
      <c r="B4" s="8">
        <v>-900</v>
      </c>
      <c r="C4" s="9"/>
      <c r="D4" s="4"/>
      <c r="E4" s="7" t="s">
        <v>29</v>
      </c>
      <c r="F4" s="7" t="s">
        <v>52</v>
      </c>
      <c r="G4" s="20">
        <v>8</v>
      </c>
      <c r="H4" s="20">
        <v>9</v>
      </c>
      <c r="I4" s="8">
        <v>30.32</v>
      </c>
      <c r="J4" s="9">
        <v>44721</v>
      </c>
      <c r="K4" s="5"/>
      <c r="L4" s="7"/>
      <c r="M4" s="20"/>
      <c r="N4" s="20"/>
      <c r="O4" s="8"/>
      <c r="P4" s="9"/>
    </row>
    <row r="5" spans="1:16" ht="16.5" thickBot="1" x14ac:dyDescent="0.3">
      <c r="A5" s="7" t="s">
        <v>86</v>
      </c>
      <c r="B5" s="8">
        <v>-65</v>
      </c>
      <c r="C5" s="9"/>
      <c r="D5" s="4"/>
      <c r="E5" s="7" t="s">
        <v>29</v>
      </c>
      <c r="F5" s="7" t="s">
        <v>67</v>
      </c>
      <c r="G5" s="20">
        <v>2</v>
      </c>
      <c r="H5" s="20">
        <v>10</v>
      </c>
      <c r="I5" s="8">
        <v>51.28</v>
      </c>
      <c r="J5" s="9">
        <v>44721</v>
      </c>
      <c r="K5" s="5"/>
      <c r="L5" s="7"/>
      <c r="M5" s="20"/>
      <c r="N5" s="20"/>
      <c r="O5" s="8"/>
      <c r="P5" s="9"/>
    </row>
    <row r="6" spans="1:16" ht="16.5" thickBot="1" x14ac:dyDescent="0.3">
      <c r="A6" s="7" t="s">
        <v>87</v>
      </c>
      <c r="B6" s="8">
        <v>821.13</v>
      </c>
      <c r="C6" s="9"/>
      <c r="D6" s="4"/>
      <c r="E6" s="7" t="s">
        <v>42</v>
      </c>
      <c r="F6" s="7" t="s">
        <v>59</v>
      </c>
      <c r="G6" s="20">
        <v>4</v>
      </c>
      <c r="H6" s="20">
        <v>6</v>
      </c>
      <c r="I6" s="8">
        <v>9.85</v>
      </c>
      <c r="J6" s="9">
        <v>44721</v>
      </c>
      <c r="K6" s="5"/>
      <c r="L6" s="7"/>
      <c r="M6" s="20"/>
      <c r="N6" s="20"/>
      <c r="O6" s="8"/>
      <c r="P6" s="9"/>
    </row>
    <row r="7" spans="1:16" ht="16.5" thickBot="1" x14ac:dyDescent="0.3">
      <c r="A7" s="7"/>
      <c r="B7" s="8"/>
      <c r="C7" s="9"/>
      <c r="D7" s="4"/>
      <c r="E7" s="7" t="s">
        <v>42</v>
      </c>
      <c r="F7" s="7" t="s">
        <v>43</v>
      </c>
      <c r="G7" s="20">
        <v>3</v>
      </c>
      <c r="H7" s="20">
        <v>6</v>
      </c>
      <c r="I7" s="8">
        <v>8.2100000000000009</v>
      </c>
      <c r="J7" s="9">
        <v>44721</v>
      </c>
      <c r="K7" s="5"/>
      <c r="L7" s="7"/>
      <c r="M7" s="20"/>
      <c r="N7" s="20"/>
      <c r="O7" s="8"/>
      <c r="P7" s="9"/>
    </row>
    <row r="8" spans="1:16" ht="16.5" thickBot="1" x14ac:dyDescent="0.3">
      <c r="A8" s="7"/>
      <c r="B8" s="8"/>
      <c r="C8" s="9"/>
      <c r="D8" s="4"/>
      <c r="E8" s="7" t="s">
        <v>42</v>
      </c>
      <c r="F8" s="26" t="s">
        <v>79</v>
      </c>
      <c r="G8" s="20">
        <v>2</v>
      </c>
      <c r="H8" s="20">
        <v>6</v>
      </c>
      <c r="I8" s="27">
        <v>7.3</v>
      </c>
      <c r="J8" s="28">
        <v>44721</v>
      </c>
      <c r="K8" s="5"/>
      <c r="L8" s="7"/>
      <c r="M8" s="20"/>
      <c r="N8" s="20"/>
      <c r="O8" s="8"/>
      <c r="P8" s="9"/>
    </row>
    <row r="9" spans="1:16" ht="16.5" thickBot="1" x14ac:dyDescent="0.3">
      <c r="A9" s="7"/>
      <c r="B9" s="8"/>
      <c r="C9" s="9"/>
      <c r="D9" s="4"/>
      <c r="E9" s="7" t="s">
        <v>25</v>
      </c>
      <c r="F9" s="30" t="s">
        <v>60</v>
      </c>
      <c r="G9" s="31" t="s">
        <v>61</v>
      </c>
      <c r="H9" s="31" t="s">
        <v>61</v>
      </c>
      <c r="I9" s="24">
        <v>109.9</v>
      </c>
      <c r="J9" s="25">
        <v>44722</v>
      </c>
      <c r="K9" s="5"/>
      <c r="L9" s="7"/>
      <c r="M9" s="20"/>
      <c r="N9" s="20"/>
      <c r="O9" s="8"/>
      <c r="P9" s="9"/>
    </row>
    <row r="10" spans="1:16" ht="16.5" thickBot="1" x14ac:dyDescent="0.3">
      <c r="A10" s="7"/>
      <c r="B10" s="8"/>
      <c r="C10" s="9"/>
      <c r="D10" s="4"/>
      <c r="E10" s="33" t="s">
        <v>25</v>
      </c>
      <c r="F10" s="34" t="s">
        <v>60</v>
      </c>
      <c r="G10" s="35" t="s">
        <v>61</v>
      </c>
      <c r="H10" s="35" t="s">
        <v>61</v>
      </c>
      <c r="I10" s="27">
        <v>8.32</v>
      </c>
      <c r="J10" s="28">
        <v>44722</v>
      </c>
      <c r="K10" s="5"/>
      <c r="L10" s="7"/>
      <c r="M10" s="20"/>
      <c r="N10" s="20"/>
      <c r="O10" s="8"/>
      <c r="P10" s="9"/>
    </row>
    <row r="11" spans="1:16" ht="16.5" thickBot="1" x14ac:dyDescent="0.3">
      <c r="A11" s="7"/>
      <c r="B11" s="8"/>
      <c r="C11" s="9"/>
      <c r="D11" s="4"/>
      <c r="E11" s="7" t="s">
        <v>88</v>
      </c>
      <c r="F11" s="7" t="s">
        <v>89</v>
      </c>
      <c r="G11" s="20">
        <v>1</v>
      </c>
      <c r="H11" s="20">
        <v>3</v>
      </c>
      <c r="I11" s="8">
        <v>83</v>
      </c>
      <c r="J11" s="9">
        <v>44722</v>
      </c>
      <c r="K11" s="5"/>
      <c r="L11" s="12"/>
      <c r="M11" s="21"/>
      <c r="N11" s="21"/>
      <c r="O11" s="8"/>
      <c r="P11" s="9"/>
    </row>
    <row r="12" spans="1:16" ht="16.5" thickBot="1" x14ac:dyDescent="0.3">
      <c r="A12" s="7"/>
      <c r="B12" s="8"/>
      <c r="C12" s="9"/>
      <c r="D12" s="4"/>
      <c r="E12" s="7" t="s">
        <v>90</v>
      </c>
      <c r="F12" s="7" t="s">
        <v>91</v>
      </c>
      <c r="G12" s="20" t="s">
        <v>61</v>
      </c>
      <c r="H12" s="20" t="s">
        <v>61</v>
      </c>
      <c r="I12" s="10">
        <v>160.5</v>
      </c>
      <c r="J12" s="9">
        <v>44722</v>
      </c>
      <c r="K12" s="5"/>
      <c r="L12" s="7"/>
      <c r="M12" s="20"/>
      <c r="N12" s="20"/>
      <c r="O12" s="8"/>
      <c r="P12" s="9"/>
    </row>
    <row r="13" spans="1:16" ht="16.5" thickBot="1" x14ac:dyDescent="0.3">
      <c r="A13" s="7"/>
      <c r="B13" s="8"/>
      <c r="C13" s="9"/>
      <c r="D13" s="4"/>
      <c r="E13" s="7" t="s">
        <v>92</v>
      </c>
      <c r="F13" s="7" t="s">
        <v>93</v>
      </c>
      <c r="G13" s="20" t="s">
        <v>61</v>
      </c>
      <c r="H13" s="20" t="s">
        <v>61</v>
      </c>
      <c r="I13" s="10">
        <v>5</v>
      </c>
      <c r="J13" s="9">
        <v>44722</v>
      </c>
      <c r="K13" s="5"/>
      <c r="L13" s="7"/>
      <c r="M13" s="20"/>
      <c r="N13" s="20"/>
      <c r="O13" s="8"/>
      <c r="P13" s="9"/>
    </row>
    <row r="14" spans="1:16" ht="16.5" thickBot="1" x14ac:dyDescent="0.3">
      <c r="A14" s="7"/>
      <c r="B14" s="8"/>
      <c r="C14" s="9"/>
      <c r="D14" s="4"/>
      <c r="E14" s="7" t="s">
        <v>94</v>
      </c>
      <c r="F14" s="7" t="s">
        <v>95</v>
      </c>
      <c r="G14" s="20" t="s">
        <v>61</v>
      </c>
      <c r="H14" s="20" t="s">
        <v>61</v>
      </c>
      <c r="I14" s="10">
        <v>67</v>
      </c>
      <c r="J14" s="9">
        <v>44728</v>
      </c>
      <c r="K14" s="5"/>
      <c r="L14" s="12"/>
      <c r="M14" s="21"/>
      <c r="N14" s="21"/>
      <c r="O14" s="8"/>
      <c r="P14" s="9"/>
    </row>
    <row r="15" spans="1:16" ht="16.5" thickBot="1" x14ac:dyDescent="0.3">
      <c r="A15" s="7"/>
      <c r="B15" s="8"/>
      <c r="C15" s="9"/>
      <c r="D15" s="4"/>
      <c r="E15" s="7" t="s">
        <v>96</v>
      </c>
      <c r="F15" s="7" t="s">
        <v>97</v>
      </c>
      <c r="G15" s="20" t="s">
        <v>61</v>
      </c>
      <c r="H15" s="20" t="s">
        <v>61</v>
      </c>
      <c r="I15" s="8">
        <v>821.13</v>
      </c>
      <c r="J15" s="9">
        <v>44730</v>
      </c>
      <c r="K15" s="5"/>
      <c r="L15" s="7"/>
      <c r="M15" s="20"/>
      <c r="N15" s="20"/>
      <c r="O15" s="8"/>
      <c r="P15" s="9"/>
    </row>
    <row r="16" spans="1:16" ht="16.5" thickBot="1" x14ac:dyDescent="0.3">
      <c r="A16" s="7"/>
      <c r="B16" s="8"/>
      <c r="C16" s="9"/>
      <c r="D16" s="4"/>
      <c r="E16" s="7" t="s">
        <v>29</v>
      </c>
      <c r="F16" s="7" t="s">
        <v>63</v>
      </c>
      <c r="G16" s="20" t="s">
        <v>61</v>
      </c>
      <c r="H16" s="20" t="s">
        <v>61</v>
      </c>
      <c r="I16" s="8">
        <v>9.9</v>
      </c>
      <c r="J16" s="9">
        <v>44730</v>
      </c>
      <c r="K16" s="5"/>
      <c r="L16" s="7"/>
      <c r="M16" s="20"/>
      <c r="N16" s="20"/>
      <c r="O16" s="8"/>
      <c r="P16" s="9"/>
    </row>
    <row r="17" spans="1:16" ht="16.5" thickBot="1" x14ac:dyDescent="0.3">
      <c r="A17" s="7"/>
      <c r="B17" s="8"/>
      <c r="C17" s="9"/>
      <c r="D17" s="4"/>
      <c r="E17" s="7"/>
      <c r="F17" s="26"/>
      <c r="G17" s="20"/>
      <c r="H17" s="20"/>
      <c r="I17" s="27"/>
      <c r="J17" s="28"/>
      <c r="K17" s="5"/>
      <c r="L17" s="7"/>
      <c r="M17" s="20"/>
      <c r="N17" s="20"/>
      <c r="O17" s="8"/>
      <c r="P17" s="9"/>
    </row>
    <row r="18" spans="1:16" ht="16.5" thickBot="1" x14ac:dyDescent="0.3">
      <c r="A18" s="7"/>
      <c r="B18" s="8"/>
      <c r="C18" s="9"/>
      <c r="D18" s="4"/>
      <c r="E18" s="7"/>
      <c r="F18" s="26"/>
      <c r="G18" s="20"/>
      <c r="H18" s="20"/>
      <c r="I18" s="27"/>
      <c r="J18" s="28"/>
      <c r="K18" s="5"/>
      <c r="L18" s="7"/>
      <c r="M18" s="20"/>
      <c r="N18" s="20"/>
      <c r="O18" s="8"/>
      <c r="P18" s="9"/>
    </row>
    <row r="19" spans="1:16" ht="15.75" thickBot="1" x14ac:dyDescent="0.25">
      <c r="A19" s="4"/>
      <c r="B19" s="13">
        <f>SUM(B2:B18)</f>
        <v>1614.31</v>
      </c>
      <c r="C19" s="4"/>
      <c r="D19" s="4"/>
      <c r="E19" s="4"/>
      <c r="F19" s="4"/>
      <c r="G19" s="4"/>
      <c r="H19" s="4"/>
      <c r="I19" s="13">
        <f>SUM(I2:I18)</f>
        <v>1417.3400000000001</v>
      </c>
      <c r="J19" s="14"/>
      <c r="K19" s="4"/>
      <c r="L19" s="4"/>
      <c r="M19" s="4"/>
      <c r="N19" s="4"/>
      <c r="O19" s="13">
        <f>SUM(O2:O18)</f>
        <v>347.4</v>
      </c>
      <c r="P19" s="14"/>
    </row>
    <row r="20" spans="1:16" ht="17.25" thickTop="1" thickBot="1" x14ac:dyDescent="0.3">
      <c r="A20" s="15" t="s">
        <v>37</v>
      </c>
      <c r="B20" s="209">
        <f>SUM(B19)</f>
        <v>1614.31</v>
      </c>
      <c r="C20" s="210"/>
      <c r="D20" s="211"/>
      <c r="E20" s="209">
        <f>SUM(B19,-L21)</f>
        <v>-150.43000000000029</v>
      </c>
      <c r="F20" s="213"/>
      <c r="G20" s="213"/>
      <c r="H20" s="213"/>
      <c r="I20" s="211"/>
      <c r="J20" s="16"/>
      <c r="K20" s="212">
        <f>SUM(I19,O19)</f>
        <v>1764.7400000000002</v>
      </c>
      <c r="L20" s="211"/>
      <c r="M20" s="4"/>
      <c r="N20" s="13"/>
    </row>
    <row r="21" spans="1:16" ht="16.5" thickTop="1" thickBot="1" x14ac:dyDescent="0.25">
      <c r="A21" s="17" t="s">
        <v>38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18">
        <f>SUM(I19,O19)</f>
        <v>1764.7400000000002</v>
      </c>
      <c r="N21" s="4"/>
    </row>
    <row r="22" spans="1:16" ht="16.5" thickBot="1" x14ac:dyDescent="0.3">
      <c r="A22" s="1" t="s">
        <v>0</v>
      </c>
      <c r="B22" s="2" t="s">
        <v>1</v>
      </c>
      <c r="C22" s="3" t="s">
        <v>2</v>
      </c>
      <c r="D22" s="4"/>
      <c r="E22" s="1" t="s">
        <v>4</v>
      </c>
      <c r="F22" s="6" t="s">
        <v>1</v>
      </c>
      <c r="G22" s="3" t="s">
        <v>2</v>
      </c>
      <c r="H22" s="4"/>
      <c r="I22" s="4"/>
      <c r="M22" s="4"/>
      <c r="N22" s="4"/>
    </row>
    <row r="23" spans="1:16" ht="16.5" thickBot="1" x14ac:dyDescent="0.3">
      <c r="A23" s="7" t="s">
        <v>5</v>
      </c>
      <c r="B23" s="8">
        <v>460</v>
      </c>
      <c r="C23" s="9">
        <v>44743</v>
      </c>
      <c r="D23" s="4"/>
      <c r="E23" s="7"/>
      <c r="F23" s="8"/>
      <c r="G23" s="9"/>
      <c r="H23" s="4"/>
      <c r="M23" s="4"/>
      <c r="N23" s="4"/>
    </row>
    <row r="24" spans="1:16" ht="16.5" thickBot="1" x14ac:dyDescent="0.3">
      <c r="A24" s="7"/>
      <c r="B24" s="8"/>
      <c r="C24" s="9"/>
      <c r="D24" s="4"/>
      <c r="E24" s="7"/>
      <c r="F24" s="10"/>
      <c r="G24" s="9"/>
      <c r="H24" s="4"/>
      <c r="I24" s="4"/>
      <c r="M24" s="4"/>
      <c r="N24" s="4"/>
    </row>
    <row r="25" spans="1:16" ht="16.5" thickBot="1" x14ac:dyDescent="0.3">
      <c r="A25" s="7"/>
      <c r="B25" s="8"/>
      <c r="C25" s="9"/>
      <c r="D25" s="4"/>
      <c r="E25" s="7"/>
      <c r="F25" s="10"/>
      <c r="G25" s="9"/>
      <c r="H25" s="4"/>
      <c r="I25" s="4"/>
      <c r="M25" s="4"/>
      <c r="N25" s="4"/>
    </row>
    <row r="26" spans="1:16" ht="16.5" thickBot="1" x14ac:dyDescent="0.3">
      <c r="A26" s="7"/>
      <c r="B26" s="8"/>
      <c r="C26" s="9"/>
      <c r="D26" s="4"/>
      <c r="E26" s="7"/>
      <c r="F26" s="8"/>
      <c r="G26" s="9"/>
      <c r="H26" s="4"/>
      <c r="I26" s="4"/>
      <c r="M26" s="4"/>
      <c r="N26" s="4"/>
    </row>
    <row r="27" spans="1:16" ht="16.5" thickBot="1" x14ac:dyDescent="0.3">
      <c r="A27" s="7"/>
      <c r="B27" s="8"/>
      <c r="C27" s="9"/>
      <c r="D27" s="4"/>
      <c r="E27" s="7"/>
      <c r="F27" s="10"/>
      <c r="G27" s="9"/>
      <c r="H27" s="4"/>
      <c r="I27" s="4"/>
      <c r="M27" s="4"/>
      <c r="N27" s="4"/>
    </row>
    <row r="28" spans="1:16" ht="15.75" thickBot="1" x14ac:dyDescent="0.25">
      <c r="A28" s="4"/>
      <c r="B28" s="13">
        <f>SUM(B23:B27)</f>
        <v>460</v>
      </c>
      <c r="C28" s="4"/>
      <c r="D28" s="4"/>
      <c r="E28" s="4"/>
      <c r="F28" s="13">
        <f>SUM(F23:F27)</f>
        <v>0</v>
      </c>
      <c r="G28" s="4"/>
      <c r="H28" s="4"/>
      <c r="I28" s="4"/>
      <c r="M28" s="4"/>
      <c r="N28" s="4"/>
    </row>
    <row r="29" spans="1:16" ht="17.25" thickTop="1" thickBot="1" x14ac:dyDescent="0.3">
      <c r="A29" s="15" t="s">
        <v>37</v>
      </c>
      <c r="B29" s="209">
        <f>SUM(B28)</f>
        <v>460</v>
      </c>
      <c r="C29" s="210"/>
      <c r="D29" s="211"/>
      <c r="E29" s="214">
        <f>SUM(B28,-F28)</f>
        <v>460</v>
      </c>
      <c r="F29" s="215"/>
      <c r="G29" s="16"/>
      <c r="H29" s="212">
        <f>SUM(F28)</f>
        <v>0</v>
      </c>
      <c r="I29" s="211"/>
      <c r="M29" s="4"/>
      <c r="N29" s="13"/>
    </row>
    <row r="30" spans="1:16" ht="13.5" thickTop="1" x14ac:dyDescent="0.2"/>
  </sheetData>
  <mergeCells count="6">
    <mergeCell ref="E29:F29"/>
    <mergeCell ref="B20:D20"/>
    <mergeCell ref="E20:I20"/>
    <mergeCell ref="K20:L20"/>
    <mergeCell ref="B29:D29"/>
    <mergeCell ref="H29:I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52F4-4A34-4DFF-9AE2-331FA464F6DC}">
  <dimension ref="A1:P49"/>
  <sheetViews>
    <sheetView workbookViewId="0">
      <selection activeCell="I41" sqref="I41"/>
    </sheetView>
  </sheetViews>
  <sheetFormatPr defaultRowHeight="12.75" x14ac:dyDescent="0.2"/>
  <cols>
    <col min="1" max="1" width="18.5703125" customWidth="1"/>
    <col min="2" max="2" width="20.85546875" customWidth="1"/>
    <col min="5" max="5" width="23.28515625" customWidth="1"/>
    <col min="6" max="6" width="29.42578125" customWidth="1"/>
    <col min="9" max="9" width="15.140625" customWidth="1"/>
    <col min="12" max="12" width="19.7109375" customWidth="1"/>
    <col min="15" max="15" width="15.5703125" customWidth="1"/>
  </cols>
  <sheetData>
    <row r="1" spans="1:16" ht="15.75" x14ac:dyDescent="0.25">
      <c r="A1" s="1" t="s">
        <v>0</v>
      </c>
      <c r="B1" s="2" t="s">
        <v>1</v>
      </c>
      <c r="C1" s="3" t="s">
        <v>2</v>
      </c>
      <c r="D1" s="4"/>
      <c r="E1" s="1" t="s">
        <v>3</v>
      </c>
      <c r="F1" s="1" t="s">
        <v>39</v>
      </c>
      <c r="G1" s="19" t="s">
        <v>40</v>
      </c>
      <c r="H1" s="19" t="s">
        <v>41</v>
      </c>
      <c r="I1" s="2" t="s">
        <v>1</v>
      </c>
      <c r="J1" s="3" t="s">
        <v>2</v>
      </c>
      <c r="K1" s="5"/>
      <c r="L1" s="1" t="s">
        <v>84</v>
      </c>
      <c r="M1" s="19" t="s">
        <v>40</v>
      </c>
      <c r="N1" s="19" t="s">
        <v>41</v>
      </c>
      <c r="O1" s="2" t="s">
        <v>1</v>
      </c>
      <c r="P1" s="3" t="s">
        <v>2</v>
      </c>
    </row>
    <row r="2" spans="1:16" ht="15.75" x14ac:dyDescent="0.25">
      <c r="A2" s="7" t="s">
        <v>5</v>
      </c>
      <c r="B2" s="8">
        <v>59.62</v>
      </c>
      <c r="C2" s="9">
        <v>44772</v>
      </c>
      <c r="D2" s="4"/>
      <c r="E2" s="7" t="s">
        <v>46</v>
      </c>
      <c r="F2" s="7" t="s">
        <v>47</v>
      </c>
      <c r="G2" s="20">
        <v>9</v>
      </c>
      <c r="H2" s="20">
        <v>12</v>
      </c>
      <c r="I2" s="8">
        <v>34.99</v>
      </c>
      <c r="J2" s="9">
        <v>44751</v>
      </c>
      <c r="K2" s="5"/>
      <c r="L2" s="7" t="s">
        <v>85</v>
      </c>
      <c r="M2" s="20">
        <v>6</v>
      </c>
      <c r="N2" s="20">
        <v>11</v>
      </c>
      <c r="O2" s="8">
        <v>347.4</v>
      </c>
      <c r="P2" s="9">
        <v>44782</v>
      </c>
    </row>
    <row r="3" spans="1:16" ht="15.75" x14ac:dyDescent="0.25">
      <c r="A3" s="7" t="s">
        <v>8</v>
      </c>
      <c r="B3" s="8">
        <v>1747.18</v>
      </c>
      <c r="C3" s="9">
        <v>44778</v>
      </c>
      <c r="D3" s="4"/>
      <c r="E3" s="7" t="s">
        <v>29</v>
      </c>
      <c r="F3" s="7" t="s">
        <v>44</v>
      </c>
      <c r="G3" s="20">
        <v>4</v>
      </c>
      <c r="H3" s="20">
        <v>4</v>
      </c>
      <c r="I3" s="8">
        <v>10.64</v>
      </c>
      <c r="J3" s="9">
        <v>44751</v>
      </c>
      <c r="K3" s="5"/>
      <c r="L3" s="7"/>
      <c r="M3" s="20"/>
      <c r="N3" s="20"/>
      <c r="O3" s="8"/>
      <c r="P3" s="9"/>
    </row>
    <row r="4" spans="1:16" ht="15.75" x14ac:dyDescent="0.25">
      <c r="A4" s="7" t="s">
        <v>14</v>
      </c>
      <c r="B4" s="8">
        <v>-1606.15</v>
      </c>
      <c r="C4" s="9">
        <v>44781</v>
      </c>
      <c r="D4" s="4"/>
      <c r="E4" s="7" t="s">
        <v>29</v>
      </c>
      <c r="F4" s="7" t="s">
        <v>52</v>
      </c>
      <c r="G4" s="20">
        <v>9</v>
      </c>
      <c r="H4" s="20">
        <v>9</v>
      </c>
      <c r="I4" s="8">
        <v>30.32</v>
      </c>
      <c r="J4" s="9">
        <v>44751</v>
      </c>
      <c r="K4" s="5"/>
      <c r="L4" s="7"/>
      <c r="M4" s="20"/>
      <c r="N4" s="20"/>
      <c r="O4" s="8"/>
      <c r="P4" s="9"/>
    </row>
    <row r="5" spans="1:16" ht="15.75" x14ac:dyDescent="0.25">
      <c r="A5" s="7" t="s">
        <v>16</v>
      </c>
      <c r="B5" s="8">
        <v>-100</v>
      </c>
      <c r="C5" s="9">
        <v>44781</v>
      </c>
      <c r="D5" s="4"/>
      <c r="E5" s="7" t="s">
        <v>29</v>
      </c>
      <c r="F5" s="7" t="s">
        <v>67</v>
      </c>
      <c r="G5" s="20">
        <v>3</v>
      </c>
      <c r="H5" s="20">
        <v>10</v>
      </c>
      <c r="I5" s="8">
        <v>51.28</v>
      </c>
      <c r="J5" s="9">
        <v>44751</v>
      </c>
      <c r="K5" s="5"/>
      <c r="L5" s="7"/>
      <c r="M5" s="20"/>
      <c r="N5" s="20"/>
      <c r="O5" s="8"/>
      <c r="P5" s="9"/>
    </row>
    <row r="6" spans="1:16" ht="15.75" x14ac:dyDescent="0.25">
      <c r="A6" s="7" t="s">
        <v>18</v>
      </c>
      <c r="B6" s="8">
        <v>-54.56</v>
      </c>
      <c r="C6" s="9">
        <v>44781</v>
      </c>
      <c r="D6" s="4"/>
      <c r="E6" s="7" t="s">
        <v>42</v>
      </c>
      <c r="F6" s="7" t="s">
        <v>59</v>
      </c>
      <c r="G6" s="20">
        <v>5</v>
      </c>
      <c r="H6" s="20">
        <v>6</v>
      </c>
      <c r="I6" s="8">
        <v>9.85</v>
      </c>
      <c r="J6" s="9">
        <v>44751</v>
      </c>
      <c r="K6" s="5"/>
      <c r="L6" s="7"/>
      <c r="M6" s="20"/>
      <c r="N6" s="20"/>
      <c r="O6" s="8"/>
      <c r="P6" s="9"/>
    </row>
    <row r="7" spans="1:16" ht="15.75" x14ac:dyDescent="0.25">
      <c r="A7" s="7" t="s">
        <v>98</v>
      </c>
      <c r="B7" s="8">
        <v>1300</v>
      </c>
      <c r="C7" s="9">
        <v>44781</v>
      </c>
      <c r="D7" s="4"/>
      <c r="E7" s="7" t="s">
        <v>42</v>
      </c>
      <c r="F7" s="7" t="s">
        <v>43</v>
      </c>
      <c r="G7" s="20">
        <v>4</v>
      </c>
      <c r="H7" s="20">
        <v>6</v>
      </c>
      <c r="I7" s="8">
        <v>8.2100000000000009</v>
      </c>
      <c r="J7" s="9">
        <v>44751</v>
      </c>
      <c r="K7" s="5"/>
      <c r="L7" s="7"/>
      <c r="M7" s="20"/>
      <c r="N7" s="20"/>
      <c r="O7" s="8"/>
      <c r="P7" s="9"/>
    </row>
    <row r="8" spans="1:16" ht="15.75" x14ac:dyDescent="0.25">
      <c r="A8" s="7" t="s">
        <v>99</v>
      </c>
      <c r="B8" s="8">
        <v>880.35</v>
      </c>
      <c r="C8" s="9">
        <v>44782</v>
      </c>
      <c r="D8" s="4"/>
      <c r="E8" s="7" t="s">
        <v>42</v>
      </c>
      <c r="F8" s="26" t="s">
        <v>79</v>
      </c>
      <c r="G8" s="20">
        <v>3</v>
      </c>
      <c r="H8" s="20">
        <v>6</v>
      </c>
      <c r="I8" s="27">
        <v>7.3</v>
      </c>
      <c r="J8" s="28">
        <v>44751</v>
      </c>
      <c r="K8" s="5"/>
      <c r="L8" s="7"/>
      <c r="M8" s="20"/>
      <c r="N8" s="20"/>
      <c r="O8" s="8"/>
      <c r="P8" s="9"/>
    </row>
    <row r="9" spans="1:16" ht="15.75" x14ac:dyDescent="0.25">
      <c r="A9" s="7" t="s">
        <v>100</v>
      </c>
      <c r="B9" s="8">
        <v>-7</v>
      </c>
      <c r="C9" s="9">
        <v>44783</v>
      </c>
      <c r="D9" s="4"/>
      <c r="E9" s="7" t="s">
        <v>88</v>
      </c>
      <c r="F9" s="7" t="s">
        <v>89</v>
      </c>
      <c r="G9" s="20">
        <v>2</v>
      </c>
      <c r="H9" s="20">
        <v>3</v>
      </c>
      <c r="I9" s="8">
        <v>83</v>
      </c>
      <c r="J9" s="9">
        <v>44751</v>
      </c>
      <c r="K9" s="5"/>
      <c r="L9" s="7"/>
      <c r="M9" s="20"/>
      <c r="N9" s="20"/>
      <c r="O9" s="8"/>
      <c r="P9" s="9"/>
    </row>
    <row r="10" spans="1:16" ht="15.75" x14ac:dyDescent="0.25">
      <c r="A10" s="7" t="s">
        <v>99</v>
      </c>
      <c r="B10" s="8">
        <v>50</v>
      </c>
      <c r="C10" s="9">
        <v>44787</v>
      </c>
      <c r="D10" s="4"/>
      <c r="E10" s="33" t="s">
        <v>101</v>
      </c>
      <c r="F10" s="34" t="s">
        <v>102</v>
      </c>
      <c r="G10" s="35" t="s">
        <v>61</v>
      </c>
      <c r="H10" s="35" t="s">
        <v>61</v>
      </c>
      <c r="I10" s="27">
        <v>11</v>
      </c>
      <c r="J10" s="28">
        <v>44751</v>
      </c>
      <c r="K10" s="5"/>
      <c r="L10" s="7"/>
      <c r="M10" s="20"/>
      <c r="N10" s="20"/>
      <c r="O10" s="8"/>
      <c r="P10" s="9"/>
    </row>
    <row r="11" spans="1:16" ht="15.75" x14ac:dyDescent="0.25">
      <c r="A11" s="7" t="s">
        <v>103</v>
      </c>
      <c r="B11" s="8">
        <v>-3</v>
      </c>
      <c r="C11" s="9">
        <v>44796</v>
      </c>
      <c r="D11" s="4"/>
      <c r="E11" s="7" t="s">
        <v>104</v>
      </c>
      <c r="F11" s="7" t="s">
        <v>105</v>
      </c>
      <c r="G11" s="20" t="s">
        <v>61</v>
      </c>
      <c r="H11" s="20" t="s">
        <v>61</v>
      </c>
      <c r="I11" s="8">
        <v>28</v>
      </c>
      <c r="J11" s="9">
        <v>44751</v>
      </c>
      <c r="K11" s="5"/>
      <c r="L11" s="12"/>
      <c r="M11" s="21"/>
      <c r="N11" s="21"/>
      <c r="O11" s="8"/>
      <c r="P11" s="9"/>
    </row>
    <row r="12" spans="1:16" ht="15.75" x14ac:dyDescent="0.25">
      <c r="A12" s="7"/>
      <c r="B12" s="8"/>
      <c r="C12" s="9"/>
      <c r="D12" s="4"/>
      <c r="E12" s="7" t="s">
        <v>106</v>
      </c>
      <c r="F12" s="7" t="s">
        <v>107</v>
      </c>
      <c r="G12" s="20" t="s">
        <v>61</v>
      </c>
      <c r="H12" s="20" t="s">
        <v>61</v>
      </c>
      <c r="I12" s="10">
        <v>62.97</v>
      </c>
      <c r="J12" s="9">
        <v>44751</v>
      </c>
      <c r="K12" s="5"/>
      <c r="L12" s="7"/>
      <c r="M12" s="20"/>
      <c r="N12" s="20"/>
      <c r="O12" s="8"/>
      <c r="P12" s="9"/>
    </row>
    <row r="13" spans="1:16" ht="15.75" x14ac:dyDescent="0.25">
      <c r="A13" s="7"/>
      <c r="B13" s="8"/>
      <c r="C13" s="9"/>
      <c r="D13" s="4"/>
      <c r="E13" s="7" t="s">
        <v>108</v>
      </c>
      <c r="F13" s="7" t="s">
        <v>109</v>
      </c>
      <c r="G13" s="20" t="s">
        <v>61</v>
      </c>
      <c r="H13" s="20" t="s">
        <v>61</v>
      </c>
      <c r="I13" s="10">
        <v>4</v>
      </c>
      <c r="J13" s="9">
        <v>44752</v>
      </c>
      <c r="K13" s="5"/>
      <c r="L13" s="7"/>
      <c r="M13" s="20"/>
      <c r="N13" s="20"/>
      <c r="O13" s="8"/>
      <c r="P13" s="9"/>
    </row>
    <row r="14" spans="1:16" ht="15.75" x14ac:dyDescent="0.25">
      <c r="A14" s="7"/>
      <c r="B14" s="8"/>
      <c r="C14" s="9"/>
      <c r="D14" s="4"/>
      <c r="E14" s="7" t="s">
        <v>110</v>
      </c>
      <c r="F14" s="7" t="s">
        <v>60</v>
      </c>
      <c r="G14" s="20" t="s">
        <v>61</v>
      </c>
      <c r="H14" s="20" t="s">
        <v>61</v>
      </c>
      <c r="I14" s="10">
        <v>109.9</v>
      </c>
      <c r="J14" s="9">
        <v>44752</v>
      </c>
      <c r="K14" s="5"/>
      <c r="L14" s="12"/>
      <c r="M14" s="21"/>
      <c r="N14" s="21"/>
      <c r="O14" s="8"/>
      <c r="P14" s="9"/>
    </row>
    <row r="15" spans="1:16" ht="15.75" x14ac:dyDescent="0.25">
      <c r="A15" s="7"/>
      <c r="B15" s="8"/>
      <c r="C15" s="9"/>
      <c r="D15" s="4"/>
      <c r="E15" s="7" t="s">
        <v>110</v>
      </c>
      <c r="F15" s="7" t="s">
        <v>111</v>
      </c>
      <c r="G15" s="20" t="s">
        <v>61</v>
      </c>
      <c r="H15" s="20" t="s">
        <v>61</v>
      </c>
      <c r="I15" s="8">
        <v>8.32</v>
      </c>
      <c r="J15" s="9">
        <v>44752</v>
      </c>
      <c r="K15" s="5"/>
      <c r="L15" s="7"/>
      <c r="M15" s="20"/>
      <c r="N15" s="20"/>
      <c r="O15" s="8"/>
      <c r="P15" s="9"/>
    </row>
    <row r="16" spans="1:16" ht="15.75" x14ac:dyDescent="0.25">
      <c r="A16" s="7"/>
      <c r="B16" s="8"/>
      <c r="C16" s="9"/>
      <c r="D16" s="4"/>
      <c r="E16" s="7" t="s">
        <v>112</v>
      </c>
      <c r="F16" s="7" t="s">
        <v>113</v>
      </c>
      <c r="G16" s="20" t="s">
        <v>61</v>
      </c>
      <c r="H16" s="20" t="s">
        <v>61</v>
      </c>
      <c r="I16" s="8">
        <v>25.99</v>
      </c>
      <c r="J16" s="9">
        <v>44752</v>
      </c>
      <c r="K16" s="5"/>
      <c r="L16" s="7"/>
      <c r="M16" s="20"/>
      <c r="N16" s="20"/>
      <c r="O16" s="8"/>
      <c r="P16" s="9"/>
    </row>
    <row r="17" spans="1:16" ht="16.5" thickBot="1" x14ac:dyDescent="0.3">
      <c r="A17" s="7"/>
      <c r="B17" s="8"/>
      <c r="C17" s="9"/>
      <c r="D17" s="4"/>
      <c r="E17" s="7" t="s">
        <v>10</v>
      </c>
      <c r="F17" s="26" t="s">
        <v>113</v>
      </c>
      <c r="G17" s="20" t="s">
        <v>61</v>
      </c>
      <c r="H17" s="20" t="s">
        <v>61</v>
      </c>
      <c r="I17" s="27">
        <v>7</v>
      </c>
      <c r="J17" s="28">
        <v>44752</v>
      </c>
      <c r="K17" s="5"/>
      <c r="L17" s="7"/>
      <c r="M17" s="20"/>
      <c r="N17" s="20"/>
      <c r="O17" s="8"/>
      <c r="P17" s="9"/>
    </row>
    <row r="18" spans="1:16" ht="16.5" thickBot="1" x14ac:dyDescent="0.3">
      <c r="A18" s="7"/>
      <c r="B18" s="8"/>
      <c r="C18" s="9"/>
      <c r="D18" s="4"/>
      <c r="E18" s="7" t="s">
        <v>42</v>
      </c>
      <c r="F18" s="26" t="s">
        <v>114</v>
      </c>
      <c r="G18" s="20">
        <v>1</v>
      </c>
      <c r="H18" s="20">
        <v>6</v>
      </c>
      <c r="I18" s="27">
        <v>13.34</v>
      </c>
      <c r="J18" s="28">
        <v>44761</v>
      </c>
      <c r="K18" s="5"/>
      <c r="L18" s="7"/>
      <c r="M18" s="20"/>
      <c r="N18" s="20"/>
      <c r="O18" s="8"/>
      <c r="P18" s="9"/>
    </row>
    <row r="19" spans="1:16" ht="16.5" thickBot="1" x14ac:dyDescent="0.3">
      <c r="A19" s="7"/>
      <c r="B19" s="8"/>
      <c r="C19" s="9"/>
      <c r="D19" s="4"/>
      <c r="E19" s="7" t="s">
        <v>42</v>
      </c>
      <c r="F19" s="26" t="s">
        <v>115</v>
      </c>
      <c r="G19" s="20">
        <v>1</v>
      </c>
      <c r="H19" s="20">
        <v>6</v>
      </c>
      <c r="I19" s="27">
        <v>13.32</v>
      </c>
      <c r="J19" s="28">
        <v>44762</v>
      </c>
      <c r="K19" s="5"/>
      <c r="L19" s="7"/>
      <c r="M19" s="20"/>
      <c r="N19" s="20"/>
      <c r="O19" s="8"/>
      <c r="P19" s="9"/>
    </row>
    <row r="20" spans="1:16" ht="16.5" thickBot="1" x14ac:dyDescent="0.3">
      <c r="A20" s="7"/>
      <c r="B20" s="8"/>
      <c r="C20" s="9"/>
      <c r="D20" s="4"/>
      <c r="E20" s="7" t="s">
        <v>29</v>
      </c>
      <c r="F20" s="26" t="s">
        <v>116</v>
      </c>
      <c r="G20" s="20" t="s">
        <v>61</v>
      </c>
      <c r="H20" s="20" t="s">
        <v>61</v>
      </c>
      <c r="I20" s="27">
        <v>119</v>
      </c>
      <c r="J20" s="28">
        <v>44762</v>
      </c>
      <c r="K20" s="5"/>
      <c r="L20" s="7"/>
      <c r="M20" s="20"/>
      <c r="N20" s="20"/>
      <c r="O20" s="8"/>
      <c r="P20" s="9"/>
    </row>
    <row r="21" spans="1:16" ht="16.5" thickBot="1" x14ac:dyDescent="0.3">
      <c r="A21" s="7"/>
      <c r="B21" s="8"/>
      <c r="C21" s="9"/>
      <c r="D21" s="4"/>
      <c r="E21" s="7" t="s">
        <v>65</v>
      </c>
      <c r="F21" s="26" t="s">
        <v>66</v>
      </c>
      <c r="G21" s="20" t="s">
        <v>61</v>
      </c>
      <c r="H21" s="20" t="s">
        <v>61</v>
      </c>
      <c r="I21" s="27">
        <v>29.99</v>
      </c>
      <c r="J21" s="28">
        <v>44764</v>
      </c>
      <c r="K21" s="5"/>
      <c r="L21" s="7"/>
      <c r="M21" s="20"/>
      <c r="N21" s="20"/>
      <c r="O21" s="8"/>
      <c r="P21" s="9"/>
    </row>
    <row r="22" spans="1:16" ht="16.5" thickBot="1" x14ac:dyDescent="0.3">
      <c r="A22" s="7"/>
      <c r="B22" s="8"/>
      <c r="C22" s="9"/>
      <c r="D22" s="4"/>
      <c r="E22" s="7" t="s">
        <v>10</v>
      </c>
      <c r="F22" s="26" t="s">
        <v>113</v>
      </c>
      <c r="G22" s="20" t="s">
        <v>61</v>
      </c>
      <c r="H22" s="20" t="s">
        <v>61</v>
      </c>
      <c r="I22" s="27">
        <v>4</v>
      </c>
      <c r="J22" s="28">
        <v>44768</v>
      </c>
      <c r="K22" s="5"/>
      <c r="L22" s="7"/>
      <c r="M22" s="20"/>
      <c r="N22" s="20"/>
      <c r="O22" s="8"/>
      <c r="P22" s="9"/>
    </row>
    <row r="23" spans="1:16" ht="16.5" thickBot="1" x14ac:dyDescent="0.3">
      <c r="A23" s="7"/>
      <c r="B23" s="8"/>
      <c r="C23" s="9"/>
      <c r="D23" s="4"/>
      <c r="E23" s="7" t="s">
        <v>117</v>
      </c>
      <c r="F23" s="26" t="s">
        <v>113</v>
      </c>
      <c r="G23" s="20" t="s">
        <v>61</v>
      </c>
      <c r="H23" s="20" t="s">
        <v>61</v>
      </c>
      <c r="I23" s="27">
        <v>7</v>
      </c>
      <c r="J23" s="28">
        <v>44769</v>
      </c>
      <c r="K23" s="5"/>
      <c r="L23" s="7"/>
      <c r="M23" s="20"/>
      <c r="N23" s="20"/>
      <c r="O23" s="8"/>
      <c r="P23" s="9"/>
    </row>
    <row r="24" spans="1:16" ht="16.5" thickBot="1" x14ac:dyDescent="0.3">
      <c r="A24" s="7"/>
      <c r="B24" s="8"/>
      <c r="C24" s="9"/>
      <c r="D24" s="4"/>
      <c r="E24" s="7" t="s">
        <v>94</v>
      </c>
      <c r="F24" s="26" t="s">
        <v>118</v>
      </c>
      <c r="G24" s="20" t="s">
        <v>61</v>
      </c>
      <c r="H24" s="20" t="s">
        <v>61</v>
      </c>
      <c r="I24" s="27">
        <v>34.479999999999997</v>
      </c>
      <c r="J24" s="28">
        <v>44769</v>
      </c>
      <c r="K24" s="5"/>
      <c r="L24" s="7"/>
      <c r="M24" s="20"/>
      <c r="N24" s="20"/>
      <c r="O24" s="8"/>
      <c r="P24" s="9"/>
    </row>
    <row r="25" spans="1:16" ht="16.5" thickBot="1" x14ac:dyDescent="0.3">
      <c r="A25" s="7"/>
      <c r="B25" s="8"/>
      <c r="C25" s="9"/>
      <c r="D25" s="4"/>
      <c r="E25" s="7" t="s">
        <v>94</v>
      </c>
      <c r="F25" s="26" t="s">
        <v>119</v>
      </c>
      <c r="G25" s="20" t="s">
        <v>61</v>
      </c>
      <c r="H25" s="20" t="s">
        <v>61</v>
      </c>
      <c r="I25" s="27">
        <v>6.93</v>
      </c>
      <c r="J25" s="28">
        <v>44769</v>
      </c>
      <c r="K25" s="5"/>
      <c r="L25" s="7"/>
      <c r="M25" s="20"/>
      <c r="N25" s="20"/>
      <c r="O25" s="8"/>
      <c r="P25" s="9"/>
    </row>
    <row r="26" spans="1:16" ht="16.5" thickBot="1" x14ac:dyDescent="0.3">
      <c r="A26" s="7"/>
      <c r="B26" s="8"/>
      <c r="C26" s="9"/>
      <c r="D26" s="4"/>
      <c r="E26" s="7" t="s">
        <v>94</v>
      </c>
      <c r="F26" s="26" t="s">
        <v>120</v>
      </c>
      <c r="G26" s="20" t="s">
        <v>61</v>
      </c>
      <c r="H26" s="20" t="s">
        <v>61</v>
      </c>
      <c r="I26" s="27">
        <v>31.05</v>
      </c>
      <c r="J26" s="28">
        <v>44770</v>
      </c>
      <c r="K26" s="5"/>
      <c r="L26" s="7"/>
      <c r="M26" s="20"/>
      <c r="N26" s="20"/>
      <c r="O26" s="8"/>
      <c r="P26" s="9"/>
    </row>
    <row r="27" spans="1:16" ht="16.5" thickBot="1" x14ac:dyDescent="0.3">
      <c r="A27" s="7"/>
      <c r="B27" s="8"/>
      <c r="C27" s="9"/>
      <c r="D27" s="4"/>
      <c r="E27" s="7" t="s">
        <v>121</v>
      </c>
      <c r="F27" s="26" t="s">
        <v>122</v>
      </c>
      <c r="G27" s="20" t="s">
        <v>61</v>
      </c>
      <c r="H27" s="20" t="s">
        <v>61</v>
      </c>
      <c r="I27" s="27">
        <v>-29.77</v>
      </c>
      <c r="J27" s="28">
        <v>44771</v>
      </c>
      <c r="K27" s="5"/>
      <c r="L27" s="7"/>
      <c r="M27" s="20"/>
      <c r="N27" s="20"/>
      <c r="O27" s="8"/>
      <c r="P27" s="9"/>
    </row>
    <row r="28" spans="1:16" ht="16.5" thickBot="1" x14ac:dyDescent="0.3">
      <c r="A28" s="7"/>
      <c r="B28" s="8"/>
      <c r="C28" s="9"/>
      <c r="D28" s="4"/>
      <c r="E28" s="7" t="s">
        <v>123</v>
      </c>
      <c r="F28" s="26" t="s">
        <v>124</v>
      </c>
      <c r="G28" s="20" t="s">
        <v>61</v>
      </c>
      <c r="H28" s="20" t="s">
        <v>61</v>
      </c>
      <c r="I28" s="27">
        <v>18</v>
      </c>
      <c r="J28" s="28">
        <v>44771</v>
      </c>
      <c r="K28" s="5"/>
      <c r="L28" s="7"/>
      <c r="M28" s="20"/>
      <c r="N28" s="20"/>
      <c r="O28" s="8"/>
      <c r="P28" s="9"/>
    </row>
    <row r="29" spans="1:16" ht="16.5" thickBot="1" x14ac:dyDescent="0.3">
      <c r="A29" s="7"/>
      <c r="B29" s="8"/>
      <c r="C29" s="9"/>
      <c r="D29" s="4"/>
      <c r="E29" s="7" t="s">
        <v>125</v>
      </c>
      <c r="F29" s="26" t="s">
        <v>126</v>
      </c>
      <c r="G29" s="20" t="s">
        <v>61</v>
      </c>
      <c r="H29" s="20" t="s">
        <v>61</v>
      </c>
      <c r="I29" s="27">
        <v>15</v>
      </c>
      <c r="J29" s="28">
        <v>44771</v>
      </c>
      <c r="K29" s="5"/>
      <c r="L29" s="7"/>
      <c r="M29" s="20"/>
      <c r="N29" s="20"/>
      <c r="O29" s="8"/>
      <c r="P29" s="9"/>
    </row>
    <row r="30" spans="1:16" ht="16.5" thickBot="1" x14ac:dyDescent="0.3">
      <c r="A30" s="7"/>
      <c r="B30" s="8"/>
      <c r="C30" s="9"/>
      <c r="D30" s="4"/>
      <c r="E30" s="7" t="s">
        <v>127</v>
      </c>
      <c r="F30" s="26" t="s">
        <v>128</v>
      </c>
      <c r="G30" s="20" t="s">
        <v>61</v>
      </c>
      <c r="H30" s="20" t="s">
        <v>61</v>
      </c>
      <c r="I30" s="27">
        <v>13</v>
      </c>
      <c r="J30" s="28">
        <v>44772</v>
      </c>
      <c r="K30" s="5"/>
      <c r="L30" s="7"/>
      <c r="M30" s="20"/>
      <c r="N30" s="20"/>
      <c r="O30" s="8"/>
      <c r="P30" s="9"/>
    </row>
    <row r="31" spans="1:16" ht="16.5" thickBot="1" x14ac:dyDescent="0.3">
      <c r="A31" s="7"/>
      <c r="B31" s="8"/>
      <c r="C31" s="9"/>
      <c r="D31" s="4"/>
      <c r="E31" s="7" t="s">
        <v>127</v>
      </c>
      <c r="F31" s="26" t="s">
        <v>129</v>
      </c>
      <c r="G31" s="20" t="s">
        <v>61</v>
      </c>
      <c r="H31" s="20" t="s">
        <v>61</v>
      </c>
      <c r="I31" s="27">
        <v>2.5</v>
      </c>
      <c r="J31" s="28">
        <v>44772</v>
      </c>
      <c r="K31" s="5"/>
      <c r="L31" s="7"/>
      <c r="M31" s="20"/>
      <c r="N31" s="20"/>
      <c r="O31" s="8"/>
      <c r="P31" s="9"/>
    </row>
    <row r="32" spans="1:16" ht="16.5" thickBot="1" x14ac:dyDescent="0.3">
      <c r="A32" s="7"/>
      <c r="B32" s="8"/>
      <c r="C32" s="9"/>
      <c r="D32" s="4"/>
      <c r="E32" s="7" t="s">
        <v>130</v>
      </c>
      <c r="F32" s="26" t="s">
        <v>131</v>
      </c>
      <c r="G32" s="20">
        <v>1</v>
      </c>
      <c r="H32" s="20">
        <v>1</v>
      </c>
      <c r="I32" s="27">
        <v>883.04</v>
      </c>
      <c r="J32" s="28">
        <v>44773</v>
      </c>
      <c r="K32" s="5"/>
      <c r="L32" s="7"/>
      <c r="M32" s="20"/>
      <c r="N32" s="20"/>
      <c r="O32" s="8"/>
      <c r="P32" s="9"/>
    </row>
    <row r="33" spans="1:16" ht="16.5" thickBot="1" x14ac:dyDescent="0.3">
      <c r="A33" s="7"/>
      <c r="B33" s="8"/>
      <c r="C33" s="9"/>
      <c r="D33" s="4"/>
      <c r="E33" s="7" t="s">
        <v>10</v>
      </c>
      <c r="F33" s="26" t="s">
        <v>113</v>
      </c>
      <c r="G33" s="36" t="s">
        <v>61</v>
      </c>
      <c r="H33" s="20" t="s">
        <v>61</v>
      </c>
      <c r="I33" s="27">
        <v>15</v>
      </c>
      <c r="J33" s="28">
        <v>44775</v>
      </c>
      <c r="K33" s="5"/>
      <c r="L33" s="7"/>
      <c r="M33" s="20"/>
      <c r="N33" s="20"/>
      <c r="O33" s="8"/>
      <c r="P33" s="9"/>
    </row>
    <row r="34" spans="1:16" ht="16.5" thickBot="1" x14ac:dyDescent="0.3">
      <c r="A34" s="7"/>
      <c r="B34" s="8"/>
      <c r="C34" s="9"/>
      <c r="D34" s="4"/>
      <c r="E34" s="7" t="s">
        <v>29</v>
      </c>
      <c r="F34" s="26" t="s">
        <v>132</v>
      </c>
      <c r="G34" s="20" t="s">
        <v>61</v>
      </c>
      <c r="H34" s="20" t="s">
        <v>61</v>
      </c>
      <c r="I34" s="27">
        <v>55</v>
      </c>
      <c r="J34" s="28">
        <v>44776</v>
      </c>
      <c r="K34" s="5"/>
      <c r="L34" s="7"/>
      <c r="M34" s="20"/>
      <c r="N34" s="20"/>
      <c r="O34" s="8"/>
      <c r="P34" s="9"/>
    </row>
    <row r="35" spans="1:16" ht="16.5" thickBot="1" x14ac:dyDescent="0.3">
      <c r="A35" s="7"/>
      <c r="B35" s="8"/>
      <c r="C35" s="9"/>
      <c r="D35" s="4"/>
      <c r="E35" s="7" t="s">
        <v>117</v>
      </c>
      <c r="F35" s="26" t="s">
        <v>113</v>
      </c>
      <c r="G35" s="20" t="s">
        <v>61</v>
      </c>
      <c r="H35" s="20" t="s">
        <v>61</v>
      </c>
      <c r="I35" s="27">
        <v>5</v>
      </c>
      <c r="J35" s="28">
        <v>44777</v>
      </c>
      <c r="K35" s="5"/>
      <c r="L35" s="7"/>
      <c r="M35" s="20"/>
      <c r="N35" s="20"/>
      <c r="O35" s="8"/>
      <c r="P35" s="9"/>
    </row>
    <row r="36" spans="1:16" ht="16.5" thickBot="1" x14ac:dyDescent="0.3">
      <c r="A36" s="7"/>
      <c r="B36" s="8"/>
      <c r="C36" s="9"/>
      <c r="D36" s="4"/>
      <c r="E36" s="7" t="s">
        <v>10</v>
      </c>
      <c r="F36" s="26" t="s">
        <v>113</v>
      </c>
      <c r="G36" s="20" t="s">
        <v>61</v>
      </c>
      <c r="H36" s="20" t="s">
        <v>61</v>
      </c>
      <c r="I36" s="27">
        <v>7</v>
      </c>
      <c r="J36" s="28">
        <v>44778</v>
      </c>
      <c r="K36" s="5"/>
      <c r="L36" s="7"/>
      <c r="M36" s="20"/>
      <c r="N36" s="20"/>
      <c r="O36" s="8"/>
      <c r="P36" s="9"/>
    </row>
    <row r="37" spans="1:16" ht="16.5" thickBot="1" x14ac:dyDescent="0.3">
      <c r="A37" s="7"/>
      <c r="B37" s="8"/>
      <c r="C37" s="9"/>
      <c r="D37" s="4"/>
      <c r="E37" s="7" t="s">
        <v>35</v>
      </c>
      <c r="F37" s="26" t="s">
        <v>133</v>
      </c>
      <c r="G37" s="20" t="s">
        <v>61</v>
      </c>
      <c r="H37" s="20" t="s">
        <v>61</v>
      </c>
      <c r="I37" s="27">
        <v>9.9</v>
      </c>
      <c r="J37" s="28">
        <v>44779</v>
      </c>
      <c r="K37" s="5"/>
      <c r="L37" s="7"/>
      <c r="M37" s="20"/>
      <c r="N37" s="20"/>
      <c r="O37" s="8"/>
      <c r="P37" s="9"/>
    </row>
    <row r="38" spans="1:16" ht="16.5" thickBot="1" x14ac:dyDescent="0.3">
      <c r="A38" s="7"/>
      <c r="B38" s="8"/>
      <c r="C38" s="9"/>
      <c r="D38" s="4"/>
      <c r="E38" s="7"/>
      <c r="F38" s="26"/>
      <c r="G38" s="20"/>
      <c r="H38" s="20"/>
      <c r="I38" s="27"/>
      <c r="J38" s="28"/>
      <c r="K38" s="5"/>
      <c r="L38" s="7"/>
      <c r="M38" s="20"/>
      <c r="N38" s="20"/>
      <c r="O38" s="8"/>
      <c r="P38" s="9"/>
    </row>
    <row r="39" spans="1:16" ht="15.75" thickBot="1" x14ac:dyDescent="0.25">
      <c r="A39" s="4"/>
      <c r="B39" s="13">
        <f>SUM(B2:B38)</f>
        <v>2266.44</v>
      </c>
      <c r="C39" s="4"/>
      <c r="D39" s="4"/>
      <c r="E39" s="4"/>
      <c r="F39" s="4"/>
      <c r="G39" s="4"/>
      <c r="H39" s="4"/>
      <c r="I39" s="13">
        <f>SUM(I2:I38)</f>
        <v>1745.5500000000002</v>
      </c>
      <c r="J39" s="14"/>
      <c r="K39" s="4"/>
      <c r="L39" s="4"/>
      <c r="M39" s="4"/>
      <c r="N39" s="4"/>
      <c r="O39" s="13">
        <f>SUM(O2:O38)</f>
        <v>347.4</v>
      </c>
      <c r="P39" s="14"/>
    </row>
    <row r="40" spans="1:16" ht="15.75" x14ac:dyDescent="0.25">
      <c r="A40" s="15" t="s">
        <v>37</v>
      </c>
      <c r="B40" s="209">
        <f>SUM(B39)</f>
        <v>2266.44</v>
      </c>
      <c r="C40" s="210"/>
      <c r="D40" s="211"/>
      <c r="E40" s="209">
        <f>SUM(B39,-L41)</f>
        <v>173.48999999999978</v>
      </c>
      <c r="F40" s="213"/>
      <c r="G40" s="213"/>
      <c r="H40" s="213"/>
      <c r="I40" s="211"/>
      <c r="J40" s="16"/>
      <c r="K40" s="212">
        <f>SUM(I39,O39)</f>
        <v>2092.9500000000003</v>
      </c>
      <c r="L40" s="211"/>
      <c r="M40" s="4"/>
      <c r="N40" s="13"/>
    </row>
    <row r="41" spans="1:16" ht="15" x14ac:dyDescent="0.2">
      <c r="A41" s="17" t="s">
        <v>38</v>
      </c>
      <c r="B41" s="4"/>
      <c r="C41" s="4"/>
      <c r="D41" s="4"/>
      <c r="E41" s="4"/>
      <c r="F41" s="4"/>
      <c r="G41" s="4"/>
      <c r="H41" s="4"/>
      <c r="I41" s="18">
        <f>SUM(B39,-L41)</f>
        <v>173.48999999999978</v>
      </c>
      <c r="J41" s="4"/>
      <c r="K41" s="4"/>
      <c r="L41" s="18">
        <f>SUM(I39,O39)</f>
        <v>2092.9500000000003</v>
      </c>
      <c r="N41" s="4"/>
    </row>
    <row r="42" spans="1:16" ht="15.75" x14ac:dyDescent="0.25">
      <c r="A42" s="1" t="s">
        <v>0</v>
      </c>
      <c r="B42" s="2" t="s">
        <v>1</v>
      </c>
      <c r="C42" s="3" t="s">
        <v>2</v>
      </c>
      <c r="D42" s="4"/>
      <c r="E42" s="1" t="s">
        <v>4</v>
      </c>
      <c r="F42" s="6" t="s">
        <v>1</v>
      </c>
      <c r="G42" s="3" t="s">
        <v>2</v>
      </c>
      <c r="H42" s="4"/>
      <c r="I42" s="4"/>
      <c r="M42" s="4"/>
      <c r="N42" s="4"/>
    </row>
    <row r="43" spans="1:16" ht="15.75" x14ac:dyDescent="0.25">
      <c r="A43" s="7" t="s">
        <v>5</v>
      </c>
      <c r="B43" s="8">
        <v>0</v>
      </c>
      <c r="C43" s="9">
        <v>44773</v>
      </c>
      <c r="D43" s="4"/>
      <c r="E43" s="7"/>
      <c r="F43" s="8"/>
      <c r="G43" s="9"/>
      <c r="H43" s="4"/>
      <c r="M43" s="4"/>
      <c r="N43" s="4"/>
    </row>
    <row r="44" spans="1:16" ht="15.75" x14ac:dyDescent="0.25">
      <c r="A44" s="7" t="s">
        <v>134</v>
      </c>
      <c r="B44" s="8">
        <v>466.62</v>
      </c>
      <c r="C44" s="9">
        <v>44772</v>
      </c>
      <c r="D44" s="4"/>
      <c r="E44" s="7"/>
      <c r="F44" s="10"/>
      <c r="G44" s="9"/>
      <c r="H44" s="4"/>
      <c r="I44" s="4"/>
      <c r="M44" s="4"/>
      <c r="N44" s="4"/>
    </row>
    <row r="45" spans="1:16" ht="15.75" x14ac:dyDescent="0.25">
      <c r="A45" s="7"/>
      <c r="B45" s="8"/>
      <c r="C45" s="9"/>
      <c r="D45" s="4"/>
      <c r="E45" s="7"/>
      <c r="F45" s="10"/>
      <c r="G45" s="9"/>
      <c r="H45" s="4"/>
      <c r="I45" s="4"/>
      <c r="M45" s="4"/>
      <c r="N45" s="4"/>
    </row>
    <row r="46" spans="1:16" ht="15.75" x14ac:dyDescent="0.25">
      <c r="A46" s="7"/>
      <c r="B46" s="8"/>
      <c r="C46" s="9"/>
      <c r="D46" s="4"/>
      <c r="E46" s="7"/>
      <c r="F46" s="8"/>
      <c r="G46" s="9"/>
      <c r="H46" s="4"/>
      <c r="I46" s="4"/>
      <c r="M46" s="4"/>
      <c r="N46" s="4"/>
    </row>
    <row r="47" spans="1:16" ht="15.75" x14ac:dyDescent="0.25">
      <c r="A47" s="7"/>
      <c r="B47" s="8"/>
      <c r="C47" s="9"/>
      <c r="D47" s="4"/>
      <c r="E47" s="7"/>
      <c r="F47" s="10"/>
      <c r="G47" s="9"/>
      <c r="H47" s="4"/>
      <c r="I47" s="4"/>
      <c r="M47" s="4"/>
      <c r="N47" s="4"/>
    </row>
    <row r="48" spans="1:16" ht="15" x14ac:dyDescent="0.2">
      <c r="A48" s="4"/>
      <c r="B48" s="13">
        <f>SUM(B43:B47)</f>
        <v>466.62</v>
      </c>
      <c r="C48" s="4"/>
      <c r="D48" s="4"/>
      <c r="E48" s="4"/>
      <c r="F48" s="13">
        <f>SUM(F43:F47)</f>
        <v>0</v>
      </c>
      <c r="G48" s="4"/>
      <c r="H48" s="4"/>
      <c r="I48" s="4"/>
      <c r="M48" s="4"/>
      <c r="N48" s="4"/>
    </row>
    <row r="49" spans="1:14" ht="15.75" x14ac:dyDescent="0.25">
      <c r="A49" s="15" t="s">
        <v>37</v>
      </c>
      <c r="B49" s="209">
        <f>SUM(B48)</f>
        <v>466.62</v>
      </c>
      <c r="C49" s="210"/>
      <c r="D49" s="211"/>
      <c r="E49" s="214">
        <f>SUM(B48,-F48)</f>
        <v>466.62</v>
      </c>
      <c r="F49" s="215"/>
      <c r="G49" s="16"/>
      <c r="H49" s="212">
        <f>SUM(F48)</f>
        <v>0</v>
      </c>
      <c r="I49" s="211"/>
      <c r="M49" s="4"/>
      <c r="N49" s="13"/>
    </row>
  </sheetData>
  <mergeCells count="6">
    <mergeCell ref="B40:D40"/>
    <mergeCell ref="E40:I40"/>
    <mergeCell ref="K40:L40"/>
    <mergeCell ref="B49:D49"/>
    <mergeCell ref="E49:F49"/>
    <mergeCell ref="H49:I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1BC2-7D6E-4A11-9E0D-0050AD260052}">
  <dimension ref="A1:P40"/>
  <sheetViews>
    <sheetView topLeftCell="A17" workbookViewId="0">
      <selection activeCell="C17" sqref="C17"/>
    </sheetView>
  </sheetViews>
  <sheetFormatPr defaultRowHeight="12.75" x14ac:dyDescent="0.2"/>
  <cols>
    <col min="1" max="1" width="18.5703125" customWidth="1"/>
    <col min="2" max="2" width="20.85546875" customWidth="1"/>
    <col min="5" max="5" width="20.42578125" customWidth="1"/>
    <col min="6" max="6" width="17.7109375" customWidth="1"/>
    <col min="9" max="9" width="15.140625" customWidth="1"/>
    <col min="12" max="12" width="19.7109375" customWidth="1"/>
    <col min="15" max="15" width="15.5703125" customWidth="1"/>
  </cols>
  <sheetData>
    <row r="1" spans="1:16" ht="15.75" x14ac:dyDescent="0.25">
      <c r="A1" s="1" t="s">
        <v>0</v>
      </c>
      <c r="B1" s="2" t="s">
        <v>1</v>
      </c>
      <c r="C1" s="3" t="s">
        <v>2</v>
      </c>
      <c r="D1" s="4"/>
      <c r="E1" s="1" t="s">
        <v>3</v>
      </c>
      <c r="F1" s="1" t="s">
        <v>39</v>
      </c>
      <c r="G1" s="19" t="s">
        <v>40</v>
      </c>
      <c r="H1" s="19" t="s">
        <v>41</v>
      </c>
      <c r="I1" s="2" t="s">
        <v>1</v>
      </c>
      <c r="J1" s="3" t="s">
        <v>2</v>
      </c>
      <c r="K1" s="5"/>
      <c r="L1" s="1" t="s">
        <v>84</v>
      </c>
      <c r="M1" s="19" t="s">
        <v>40</v>
      </c>
      <c r="N1" s="19" t="s">
        <v>41</v>
      </c>
      <c r="O1" s="2" t="s">
        <v>1</v>
      </c>
      <c r="P1" s="3" t="s">
        <v>2</v>
      </c>
    </row>
    <row r="2" spans="1:16" ht="15.75" x14ac:dyDescent="0.25">
      <c r="A2" s="7" t="s">
        <v>5</v>
      </c>
      <c r="B2" s="8">
        <f>'07'!I41</f>
        <v>173.48999999999978</v>
      </c>
      <c r="C2" s="9">
        <v>44803</v>
      </c>
      <c r="D2" s="4"/>
      <c r="E2" s="7" t="s">
        <v>46</v>
      </c>
      <c r="F2" s="7" t="s">
        <v>47</v>
      </c>
      <c r="G2" s="20">
        <v>10</v>
      </c>
      <c r="H2" s="20">
        <v>12</v>
      </c>
      <c r="I2" s="8">
        <v>34.99</v>
      </c>
      <c r="J2" s="9">
        <v>44782</v>
      </c>
      <c r="K2" s="5"/>
      <c r="L2" s="7" t="s">
        <v>85</v>
      </c>
      <c r="M2" s="20">
        <v>7</v>
      </c>
      <c r="N2" s="20">
        <v>11</v>
      </c>
      <c r="O2" s="8">
        <v>347.4</v>
      </c>
      <c r="P2" s="9"/>
    </row>
    <row r="3" spans="1:16" ht="15.75" x14ac:dyDescent="0.25">
      <c r="A3" s="7" t="s">
        <v>8</v>
      </c>
      <c r="B3" s="8">
        <v>1763.67</v>
      </c>
      <c r="C3" s="9">
        <v>44810</v>
      </c>
      <c r="D3" s="4"/>
      <c r="E3" s="7" t="s">
        <v>29</v>
      </c>
      <c r="F3" s="7" t="s">
        <v>67</v>
      </c>
      <c r="G3" s="20">
        <v>4</v>
      </c>
      <c r="H3" s="20">
        <v>10</v>
      </c>
      <c r="I3" s="8">
        <v>51.28</v>
      </c>
      <c r="J3" s="9">
        <v>44782</v>
      </c>
      <c r="K3" s="5"/>
      <c r="L3" s="7" t="s">
        <v>85</v>
      </c>
      <c r="M3" s="20">
        <v>8</v>
      </c>
      <c r="N3" s="20">
        <v>11</v>
      </c>
      <c r="O3" s="8">
        <v>338.06</v>
      </c>
      <c r="P3" s="9"/>
    </row>
    <row r="4" spans="1:16" ht="15.75" x14ac:dyDescent="0.25">
      <c r="A4" s="7" t="s">
        <v>14</v>
      </c>
      <c r="B4" s="8">
        <v>-1615.53</v>
      </c>
      <c r="C4" s="9">
        <v>44812</v>
      </c>
      <c r="D4" s="4"/>
      <c r="E4" s="7" t="s">
        <v>42</v>
      </c>
      <c r="F4" s="7" t="s">
        <v>59</v>
      </c>
      <c r="G4" s="20">
        <v>6</v>
      </c>
      <c r="H4" s="20">
        <v>6</v>
      </c>
      <c r="I4" s="8">
        <v>9.85</v>
      </c>
      <c r="J4" s="9">
        <v>44782</v>
      </c>
      <c r="K4" s="5"/>
      <c r="L4" s="7"/>
      <c r="M4" s="20"/>
      <c r="N4" s="20"/>
      <c r="O4" s="8"/>
      <c r="P4" s="9"/>
    </row>
    <row r="5" spans="1:16" ht="15.75" x14ac:dyDescent="0.25">
      <c r="A5" s="7" t="s">
        <v>16</v>
      </c>
      <c r="B5" s="8">
        <v>-100</v>
      </c>
      <c r="C5" s="9">
        <v>44812</v>
      </c>
      <c r="D5" s="4"/>
      <c r="E5" s="7" t="s">
        <v>42</v>
      </c>
      <c r="F5" s="7" t="s">
        <v>43</v>
      </c>
      <c r="G5" s="20">
        <v>5</v>
      </c>
      <c r="H5" s="20">
        <v>6</v>
      </c>
      <c r="I5" s="8">
        <v>8.2100000000000009</v>
      </c>
      <c r="J5" s="9">
        <v>44782</v>
      </c>
      <c r="K5" s="5"/>
      <c r="L5" s="7"/>
      <c r="M5" s="20"/>
      <c r="N5" s="20"/>
      <c r="O5" s="8"/>
      <c r="P5" s="9"/>
    </row>
    <row r="6" spans="1:16" ht="15.75" x14ac:dyDescent="0.25">
      <c r="A6" s="7" t="s">
        <v>18</v>
      </c>
      <c r="B6" s="8">
        <v>-73.83</v>
      </c>
      <c r="C6" s="9">
        <v>44812</v>
      </c>
      <c r="D6" s="4"/>
      <c r="E6" s="7" t="s">
        <v>42</v>
      </c>
      <c r="F6" s="26" t="s">
        <v>79</v>
      </c>
      <c r="G6" s="20">
        <v>4</v>
      </c>
      <c r="H6" s="20">
        <v>6</v>
      </c>
      <c r="I6" s="27">
        <v>7.3</v>
      </c>
      <c r="J6" s="9">
        <v>44782</v>
      </c>
      <c r="K6" s="5"/>
      <c r="L6" s="7"/>
      <c r="M6" s="20"/>
      <c r="N6" s="20"/>
      <c r="O6" s="8"/>
      <c r="P6" s="9"/>
    </row>
    <row r="7" spans="1:16" ht="16.5" thickBot="1" x14ac:dyDescent="0.3">
      <c r="A7" s="7" t="s">
        <v>27</v>
      </c>
      <c r="B7" s="8">
        <v>894.68</v>
      </c>
      <c r="C7" s="9">
        <v>44812</v>
      </c>
      <c r="D7" s="4"/>
      <c r="E7" s="7" t="s">
        <v>88</v>
      </c>
      <c r="F7" s="7" t="s">
        <v>89</v>
      </c>
      <c r="G7" s="20">
        <v>3</v>
      </c>
      <c r="H7" s="20">
        <v>3</v>
      </c>
      <c r="I7" s="8">
        <v>83</v>
      </c>
      <c r="J7" s="9">
        <v>44782</v>
      </c>
      <c r="K7" s="5"/>
      <c r="L7" s="7"/>
      <c r="M7" s="20"/>
      <c r="N7" s="20"/>
      <c r="O7" s="8"/>
      <c r="P7" s="9"/>
    </row>
    <row r="8" spans="1:16" ht="16.5" thickBot="1" x14ac:dyDescent="0.3">
      <c r="A8" s="7" t="s">
        <v>135</v>
      </c>
      <c r="B8" s="8">
        <v>40</v>
      </c>
      <c r="C8" s="9">
        <v>44812</v>
      </c>
      <c r="D8" s="4"/>
      <c r="E8" s="7" t="s">
        <v>42</v>
      </c>
      <c r="F8" s="26" t="s">
        <v>114</v>
      </c>
      <c r="G8" s="20">
        <v>2</v>
      </c>
      <c r="H8" s="20">
        <v>6</v>
      </c>
      <c r="I8" s="27">
        <v>13.32</v>
      </c>
      <c r="J8" s="28">
        <v>44782</v>
      </c>
      <c r="K8" s="5"/>
      <c r="L8" s="7"/>
      <c r="M8" s="20"/>
      <c r="N8" s="20"/>
      <c r="O8" s="8"/>
      <c r="P8" s="9"/>
    </row>
    <row r="9" spans="1:16" ht="16.5" thickBot="1" x14ac:dyDescent="0.3">
      <c r="A9" s="7" t="s">
        <v>136</v>
      </c>
      <c r="B9" s="8">
        <v>-32</v>
      </c>
      <c r="C9" s="9">
        <v>44812</v>
      </c>
      <c r="D9" s="4"/>
      <c r="E9" s="7" t="s">
        <v>42</v>
      </c>
      <c r="F9" s="26" t="s">
        <v>115</v>
      </c>
      <c r="G9" s="20">
        <v>2</v>
      </c>
      <c r="H9" s="20">
        <v>6</v>
      </c>
      <c r="I9" s="27">
        <v>13.29</v>
      </c>
      <c r="J9" s="28">
        <v>44782</v>
      </c>
      <c r="K9" s="5"/>
      <c r="L9" s="7"/>
      <c r="M9" s="20"/>
      <c r="N9" s="20"/>
      <c r="O9" s="8"/>
      <c r="P9" s="9"/>
    </row>
    <row r="10" spans="1:16" ht="16.5" thickBot="1" x14ac:dyDescent="0.3">
      <c r="A10" s="7" t="s">
        <v>137</v>
      </c>
      <c r="B10" s="8">
        <v>711.34</v>
      </c>
      <c r="C10" s="9">
        <v>44816</v>
      </c>
      <c r="D10" s="4"/>
      <c r="E10" s="26" t="s">
        <v>20</v>
      </c>
      <c r="F10" s="32" t="s">
        <v>138</v>
      </c>
      <c r="G10" s="37" t="s">
        <v>61</v>
      </c>
      <c r="H10" s="20" t="s">
        <v>61</v>
      </c>
      <c r="I10" s="8">
        <v>65.989999999999995</v>
      </c>
      <c r="J10" s="9">
        <v>44782</v>
      </c>
      <c r="K10" s="5"/>
      <c r="L10" s="7"/>
      <c r="M10" s="20"/>
      <c r="N10" s="20"/>
      <c r="O10" s="8"/>
      <c r="P10" s="9"/>
    </row>
    <row r="11" spans="1:16" ht="16.5" thickBot="1" x14ac:dyDescent="0.3">
      <c r="A11" s="7" t="s">
        <v>139</v>
      </c>
      <c r="B11" s="8">
        <v>-7</v>
      </c>
      <c r="C11" s="9">
        <v>44819</v>
      </c>
      <c r="D11" s="4"/>
      <c r="E11" s="7" t="s">
        <v>29</v>
      </c>
      <c r="F11" s="7" t="s">
        <v>140</v>
      </c>
      <c r="G11" s="20" t="s">
        <v>61</v>
      </c>
      <c r="H11" s="20" t="s">
        <v>61</v>
      </c>
      <c r="I11" s="8">
        <v>19.899999999999999</v>
      </c>
      <c r="J11" s="9">
        <v>44782</v>
      </c>
      <c r="K11" s="5"/>
      <c r="L11" s="12"/>
      <c r="M11" s="21"/>
      <c r="N11" s="21"/>
      <c r="O11" s="8"/>
      <c r="P11" s="9"/>
    </row>
    <row r="12" spans="1:16" ht="15.75" x14ac:dyDescent="0.25">
      <c r="A12" s="7" t="s">
        <v>141</v>
      </c>
      <c r="B12" s="8">
        <v>-3.5</v>
      </c>
      <c r="C12" s="9">
        <v>44824</v>
      </c>
      <c r="D12" s="4"/>
      <c r="E12" s="7" t="s">
        <v>110</v>
      </c>
      <c r="F12" s="7" t="s">
        <v>60</v>
      </c>
      <c r="G12" s="20" t="s">
        <v>61</v>
      </c>
      <c r="H12" s="20" t="s">
        <v>61</v>
      </c>
      <c r="I12" s="10">
        <v>109.9</v>
      </c>
      <c r="J12" s="9">
        <v>44782</v>
      </c>
      <c r="K12" s="5"/>
      <c r="L12" s="7"/>
      <c r="M12" s="20"/>
      <c r="N12" s="20"/>
      <c r="O12" s="8"/>
      <c r="P12" s="9"/>
    </row>
    <row r="13" spans="1:16" ht="16.5" thickBot="1" x14ac:dyDescent="0.3">
      <c r="A13" s="7" t="s">
        <v>141</v>
      </c>
      <c r="B13" s="8">
        <v>-5</v>
      </c>
      <c r="C13" s="9">
        <v>44824</v>
      </c>
      <c r="D13" s="4"/>
      <c r="E13" s="7" t="s">
        <v>110</v>
      </c>
      <c r="F13" s="7" t="s">
        <v>111</v>
      </c>
      <c r="G13" s="20" t="s">
        <v>61</v>
      </c>
      <c r="H13" s="20" t="s">
        <v>61</v>
      </c>
      <c r="I13" s="8">
        <v>8.32</v>
      </c>
      <c r="J13" s="9">
        <v>44782</v>
      </c>
      <c r="K13" s="5"/>
      <c r="L13" s="7"/>
      <c r="M13" s="20"/>
      <c r="N13" s="20"/>
      <c r="O13" s="8"/>
      <c r="P13" s="9"/>
    </row>
    <row r="14" spans="1:16" ht="16.5" thickBot="1" x14ac:dyDescent="0.3">
      <c r="A14" s="7" t="s">
        <v>141</v>
      </c>
      <c r="B14" s="8">
        <v>-4</v>
      </c>
      <c r="C14" s="9">
        <v>44824</v>
      </c>
      <c r="D14" s="4"/>
      <c r="E14" s="7" t="s">
        <v>142</v>
      </c>
      <c r="F14" s="7" t="s">
        <v>143</v>
      </c>
      <c r="G14" s="20" t="s">
        <v>61</v>
      </c>
      <c r="H14" s="20" t="s">
        <v>61</v>
      </c>
      <c r="I14" s="8">
        <v>90</v>
      </c>
      <c r="J14" s="9">
        <v>44785</v>
      </c>
      <c r="K14" s="5"/>
      <c r="L14" s="12"/>
      <c r="M14" s="21"/>
      <c r="N14" s="21"/>
      <c r="O14" s="8"/>
      <c r="P14" s="9"/>
    </row>
    <row r="15" spans="1:16" ht="16.5" thickBot="1" x14ac:dyDescent="0.3">
      <c r="A15" s="7" t="s">
        <v>141</v>
      </c>
      <c r="B15" s="8">
        <v>-15</v>
      </c>
      <c r="C15" s="9">
        <v>44824</v>
      </c>
      <c r="D15" s="4"/>
      <c r="E15" s="7" t="s">
        <v>142</v>
      </c>
      <c r="F15" s="26" t="s">
        <v>144</v>
      </c>
      <c r="G15" s="20" t="s">
        <v>61</v>
      </c>
      <c r="H15" s="20" t="s">
        <v>61</v>
      </c>
      <c r="I15" s="27">
        <v>27</v>
      </c>
      <c r="J15" s="28">
        <v>44785</v>
      </c>
      <c r="K15" s="5"/>
      <c r="L15" s="7"/>
      <c r="M15" s="20"/>
      <c r="N15" s="20"/>
      <c r="O15" s="8"/>
      <c r="P15" s="9"/>
    </row>
    <row r="16" spans="1:16" ht="16.5" thickBot="1" x14ac:dyDescent="0.3">
      <c r="A16" s="7" t="s">
        <v>145</v>
      </c>
      <c r="B16" s="8">
        <v>-7.5</v>
      </c>
      <c r="C16" s="9">
        <v>44833</v>
      </c>
      <c r="D16" s="4"/>
      <c r="E16" s="7" t="s">
        <v>29</v>
      </c>
      <c r="F16" s="26"/>
      <c r="G16" s="20" t="s">
        <v>61</v>
      </c>
      <c r="H16" s="20" t="s">
        <v>61</v>
      </c>
      <c r="I16" s="27">
        <v>78.900000000000006</v>
      </c>
      <c r="J16" s="28">
        <v>44787</v>
      </c>
      <c r="K16" s="5"/>
      <c r="L16" s="7"/>
      <c r="M16" s="20"/>
      <c r="N16" s="20"/>
      <c r="O16" s="8"/>
      <c r="P16" s="9"/>
    </row>
    <row r="17" spans="1:16" ht="16.5" thickBot="1" x14ac:dyDescent="0.3">
      <c r="A17" s="7"/>
      <c r="B17" s="8"/>
      <c r="C17" s="9"/>
      <c r="D17" s="4"/>
      <c r="E17" s="7" t="s">
        <v>106</v>
      </c>
      <c r="F17" s="26"/>
      <c r="G17" s="20" t="s">
        <v>61</v>
      </c>
      <c r="H17" s="20" t="s">
        <v>61</v>
      </c>
      <c r="I17" s="27">
        <v>21.66</v>
      </c>
      <c r="J17" s="28">
        <v>44789</v>
      </c>
      <c r="K17" s="5"/>
      <c r="L17" s="7"/>
      <c r="M17" s="20"/>
      <c r="N17" s="20"/>
      <c r="O17" s="8"/>
      <c r="P17" s="9"/>
    </row>
    <row r="18" spans="1:16" ht="16.5" thickBot="1" x14ac:dyDescent="0.3">
      <c r="A18" s="7"/>
      <c r="B18" s="8"/>
      <c r="C18" s="9"/>
      <c r="D18" s="4"/>
      <c r="E18" s="7" t="s">
        <v>146</v>
      </c>
      <c r="F18" s="26"/>
      <c r="G18" s="20" t="s">
        <v>61</v>
      </c>
      <c r="H18" s="20" t="s">
        <v>61</v>
      </c>
      <c r="I18" s="27">
        <v>238.32</v>
      </c>
      <c r="J18" s="28">
        <v>44793</v>
      </c>
      <c r="K18" s="5"/>
      <c r="L18" s="7"/>
      <c r="M18" s="20"/>
      <c r="N18" s="20"/>
      <c r="O18" s="8"/>
      <c r="P18" s="9"/>
    </row>
    <row r="19" spans="1:16" ht="16.5" thickBot="1" x14ac:dyDescent="0.3">
      <c r="A19" s="7"/>
      <c r="B19" s="8"/>
      <c r="C19" s="9"/>
      <c r="D19" s="4"/>
      <c r="E19" s="7" t="s">
        <v>65</v>
      </c>
      <c r="F19" s="26" t="s">
        <v>147</v>
      </c>
      <c r="G19" s="20" t="s">
        <v>61</v>
      </c>
      <c r="H19" s="20" t="s">
        <v>61</v>
      </c>
      <c r="I19" s="27">
        <v>29.99</v>
      </c>
      <c r="J19" s="28">
        <v>44794</v>
      </c>
      <c r="K19" s="5"/>
      <c r="L19" s="7"/>
      <c r="M19" s="20"/>
      <c r="N19" s="20"/>
      <c r="O19" s="8"/>
      <c r="P19" s="9"/>
    </row>
    <row r="20" spans="1:16" ht="16.5" thickBot="1" x14ac:dyDescent="0.3">
      <c r="A20" s="7"/>
      <c r="B20" s="8"/>
      <c r="C20" s="9"/>
      <c r="D20" s="4"/>
      <c r="E20" s="7" t="s">
        <v>148</v>
      </c>
      <c r="F20" s="26" t="s">
        <v>149</v>
      </c>
      <c r="G20" s="20" t="s">
        <v>61</v>
      </c>
      <c r="H20" s="20" t="s">
        <v>61</v>
      </c>
      <c r="I20" s="27">
        <v>134</v>
      </c>
      <c r="J20" s="28">
        <v>44797</v>
      </c>
      <c r="K20" s="5"/>
      <c r="L20" s="7"/>
      <c r="M20" s="20"/>
      <c r="N20" s="20"/>
      <c r="O20" s="8"/>
      <c r="P20" s="9"/>
    </row>
    <row r="21" spans="1:16" ht="16.5" thickBot="1" x14ac:dyDescent="0.3">
      <c r="A21" s="7"/>
      <c r="B21" s="8"/>
      <c r="C21" s="9"/>
      <c r="D21" s="4"/>
      <c r="E21" s="7" t="s">
        <v>150</v>
      </c>
      <c r="F21" s="26"/>
      <c r="G21" s="20"/>
      <c r="H21" s="20"/>
      <c r="I21" s="27">
        <v>15.51</v>
      </c>
      <c r="J21" s="28">
        <v>44803</v>
      </c>
      <c r="K21" s="5"/>
      <c r="L21" s="7"/>
      <c r="M21" s="20"/>
      <c r="N21" s="20"/>
      <c r="O21" s="8"/>
      <c r="P21" s="9"/>
    </row>
    <row r="22" spans="1:16" ht="16.5" thickBot="1" x14ac:dyDescent="0.3">
      <c r="A22" s="7"/>
      <c r="B22" s="8"/>
      <c r="C22" s="9"/>
      <c r="D22" s="4"/>
      <c r="E22" s="7" t="s">
        <v>151</v>
      </c>
      <c r="F22" s="26"/>
      <c r="G22" s="20"/>
      <c r="H22" s="20"/>
      <c r="I22" s="27">
        <v>18.71</v>
      </c>
      <c r="J22" s="28">
        <v>44806</v>
      </c>
      <c r="K22" s="5"/>
      <c r="L22" s="7"/>
      <c r="M22" s="20"/>
      <c r="N22" s="20"/>
      <c r="O22" s="8"/>
      <c r="P22" s="9"/>
    </row>
    <row r="23" spans="1:16" ht="16.5" thickBot="1" x14ac:dyDescent="0.3">
      <c r="A23" s="7"/>
      <c r="B23" s="8"/>
      <c r="C23" s="9"/>
      <c r="D23" s="4"/>
      <c r="E23" s="7" t="s">
        <v>35</v>
      </c>
      <c r="F23" s="26" t="s">
        <v>133</v>
      </c>
      <c r="G23" s="20" t="s">
        <v>61</v>
      </c>
      <c r="H23" s="20" t="s">
        <v>61</v>
      </c>
      <c r="I23" s="27">
        <v>9.9</v>
      </c>
      <c r="J23" s="28">
        <v>44811</v>
      </c>
      <c r="K23" s="5"/>
      <c r="L23" s="7"/>
      <c r="M23" s="20"/>
      <c r="N23" s="20"/>
      <c r="O23" s="8"/>
      <c r="P23" s="9"/>
    </row>
    <row r="24" spans="1:16" ht="16.5" thickBot="1" x14ac:dyDescent="0.3">
      <c r="A24" s="7"/>
      <c r="B24" s="8"/>
      <c r="C24" s="9"/>
      <c r="D24" s="4"/>
      <c r="E24" s="7" t="s">
        <v>152</v>
      </c>
      <c r="F24" s="26" t="s">
        <v>153</v>
      </c>
      <c r="G24" s="20" t="s">
        <v>61</v>
      </c>
      <c r="H24" s="20" t="s">
        <v>61</v>
      </c>
      <c r="I24" s="27">
        <v>-89.34</v>
      </c>
      <c r="J24" s="28">
        <v>44816</v>
      </c>
      <c r="K24" s="5"/>
      <c r="L24" s="7"/>
      <c r="M24" s="20"/>
      <c r="N24" s="20"/>
      <c r="O24" s="8"/>
      <c r="P24" s="9"/>
    </row>
    <row r="25" spans="1:16" ht="15" x14ac:dyDescent="0.2">
      <c r="A25" s="4"/>
      <c r="B25" s="13">
        <f>SUM(B2:B24)</f>
        <v>1719.8199999999997</v>
      </c>
      <c r="C25" s="4"/>
      <c r="D25" s="4"/>
      <c r="E25" s="4"/>
      <c r="F25" s="4"/>
      <c r="G25" s="4"/>
      <c r="H25" s="4"/>
      <c r="I25" s="13">
        <f>SUM(I2:I24)</f>
        <v>999.99999999999989</v>
      </c>
      <c r="J25" s="14"/>
      <c r="K25" s="4"/>
      <c r="L25" s="4"/>
      <c r="M25" s="4"/>
      <c r="N25" s="4"/>
      <c r="O25" s="13">
        <f>SUM(O2:O24)</f>
        <v>685.46</v>
      </c>
      <c r="P25" s="14"/>
    </row>
    <row r="26" spans="1:16" ht="17.25" thickTop="1" thickBot="1" x14ac:dyDescent="0.3">
      <c r="A26" s="15" t="s">
        <v>37</v>
      </c>
      <c r="B26" s="209">
        <f>SUM(B25)</f>
        <v>1719.8199999999997</v>
      </c>
      <c r="C26" s="210"/>
      <c r="D26" s="211"/>
      <c r="E26" s="209">
        <f>SUM(B25,-L27)</f>
        <v>34.359999999999673</v>
      </c>
      <c r="F26" s="213"/>
      <c r="G26" s="213"/>
      <c r="H26" s="213"/>
      <c r="I26" s="211"/>
      <c r="J26" s="16"/>
      <c r="K26" s="212">
        <f>SUM(I25,O25)</f>
        <v>1685.46</v>
      </c>
      <c r="L26" s="211"/>
      <c r="M26" s="4"/>
      <c r="N26" s="13"/>
    </row>
    <row r="27" spans="1:16" ht="16.5" thickTop="1" thickBot="1" x14ac:dyDescent="0.25">
      <c r="A27" s="17" t="s">
        <v>38</v>
      </c>
      <c r="B27" s="4"/>
      <c r="C27" s="4"/>
      <c r="D27" s="4"/>
      <c r="E27" s="4"/>
      <c r="F27" s="4"/>
      <c r="G27" s="4"/>
      <c r="H27" s="4"/>
      <c r="I27" s="18">
        <f>SUM(B25,-L27)</f>
        <v>34.359999999999673</v>
      </c>
      <c r="J27" s="4"/>
      <c r="K27" s="4"/>
      <c r="L27" s="18">
        <f>SUM(I25,O25)</f>
        <v>1685.46</v>
      </c>
      <c r="N27" s="4"/>
    </row>
    <row r="28" spans="1:16" ht="16.5" thickBot="1" x14ac:dyDescent="0.3">
      <c r="A28" s="1" t="s">
        <v>0</v>
      </c>
      <c r="B28" s="2" t="s">
        <v>1</v>
      </c>
      <c r="C28" s="3" t="s">
        <v>2</v>
      </c>
      <c r="D28" s="4"/>
      <c r="E28" s="1" t="s">
        <v>4</v>
      </c>
      <c r="F28" s="6" t="s">
        <v>1</v>
      </c>
      <c r="G28" s="3" t="s">
        <v>2</v>
      </c>
      <c r="H28" s="4"/>
      <c r="I28" s="4"/>
      <c r="M28" s="4"/>
      <c r="N28" s="4"/>
    </row>
    <row r="29" spans="1:16" ht="15.75" x14ac:dyDescent="0.25">
      <c r="A29" s="7" t="s">
        <v>5</v>
      </c>
      <c r="B29" s="8">
        <v>7.18</v>
      </c>
      <c r="C29" s="9">
        <v>44773</v>
      </c>
      <c r="D29" s="4"/>
      <c r="E29" s="7" t="s">
        <v>154</v>
      </c>
      <c r="F29" s="8">
        <v>205.02</v>
      </c>
      <c r="G29" s="9">
        <v>44806</v>
      </c>
      <c r="H29" s="4"/>
      <c r="M29" s="4"/>
      <c r="N29" s="4"/>
    </row>
    <row r="30" spans="1:16" ht="15.75" x14ac:dyDescent="0.25">
      <c r="A30" s="7" t="s">
        <v>134</v>
      </c>
      <c r="B30" s="8">
        <v>445.2</v>
      </c>
      <c r="C30" s="9">
        <v>44774</v>
      </c>
      <c r="D30" s="4"/>
      <c r="E30" s="7" t="s">
        <v>94</v>
      </c>
      <c r="F30" s="10">
        <v>6.05</v>
      </c>
      <c r="G30" s="9">
        <v>44817</v>
      </c>
      <c r="H30" s="4"/>
      <c r="I30" s="4"/>
      <c r="M30" s="4"/>
      <c r="N30" s="4"/>
    </row>
    <row r="31" spans="1:16" ht="15.75" x14ac:dyDescent="0.25">
      <c r="A31" s="7"/>
      <c r="B31" s="8"/>
      <c r="C31" s="9"/>
      <c r="D31" s="4"/>
      <c r="E31" s="7" t="s">
        <v>94</v>
      </c>
      <c r="F31" s="10">
        <v>77</v>
      </c>
      <c r="G31" s="9">
        <v>44817</v>
      </c>
      <c r="H31" s="4"/>
      <c r="I31" s="4"/>
      <c r="M31" s="4"/>
      <c r="N31" s="4"/>
    </row>
    <row r="32" spans="1:16" ht="16.5" thickBot="1" x14ac:dyDescent="0.3">
      <c r="A32" s="7"/>
      <c r="B32" s="8"/>
      <c r="C32" s="9"/>
      <c r="D32" s="4"/>
      <c r="E32" s="7" t="s">
        <v>94</v>
      </c>
      <c r="F32" s="8">
        <v>2</v>
      </c>
      <c r="G32" s="9">
        <v>44817</v>
      </c>
      <c r="H32" s="4"/>
      <c r="I32" s="4"/>
      <c r="M32" s="4"/>
      <c r="N32" s="4"/>
    </row>
    <row r="33" spans="1:14" ht="16.5" thickBot="1" x14ac:dyDescent="0.3">
      <c r="A33" s="7"/>
      <c r="B33" s="8"/>
      <c r="C33" s="9"/>
      <c r="D33" s="4"/>
      <c r="E33" s="7" t="s">
        <v>10</v>
      </c>
      <c r="F33" s="8">
        <v>18</v>
      </c>
      <c r="G33" s="9">
        <v>44819</v>
      </c>
      <c r="H33" s="4"/>
      <c r="I33" s="4"/>
      <c r="M33" s="4"/>
      <c r="N33" s="4"/>
    </row>
    <row r="34" spans="1:14" ht="16.5" thickBot="1" x14ac:dyDescent="0.3">
      <c r="A34" s="7"/>
      <c r="B34" s="8"/>
      <c r="C34" s="9"/>
      <c r="D34" s="4"/>
      <c r="E34" s="7" t="s">
        <v>10</v>
      </c>
      <c r="F34" s="8">
        <v>7</v>
      </c>
      <c r="G34" s="9">
        <v>44819</v>
      </c>
      <c r="H34" s="4"/>
      <c r="I34" s="4"/>
      <c r="M34" s="4"/>
      <c r="N34" s="4"/>
    </row>
    <row r="35" spans="1:14" ht="16.5" thickBot="1" x14ac:dyDescent="0.3">
      <c r="A35" s="7"/>
      <c r="B35" s="8"/>
      <c r="C35" s="9"/>
      <c r="D35" s="4"/>
      <c r="E35" s="7" t="s">
        <v>10</v>
      </c>
      <c r="F35" s="8">
        <v>14</v>
      </c>
      <c r="G35" s="9">
        <v>44819</v>
      </c>
      <c r="H35" s="4"/>
      <c r="I35" s="4"/>
      <c r="M35" s="4"/>
      <c r="N35" s="4"/>
    </row>
    <row r="36" spans="1:14" ht="16.5" thickBot="1" x14ac:dyDescent="0.3">
      <c r="A36" s="7"/>
      <c r="B36" s="8"/>
      <c r="C36" s="9"/>
      <c r="D36" s="4"/>
      <c r="E36" s="7" t="s">
        <v>155</v>
      </c>
      <c r="F36" s="8">
        <v>37.96</v>
      </c>
      <c r="G36" s="9">
        <v>44823</v>
      </c>
      <c r="H36" s="4"/>
      <c r="I36" s="4"/>
      <c r="M36" s="4"/>
      <c r="N36" s="4"/>
    </row>
    <row r="37" spans="1:14" ht="16.5" thickBot="1" x14ac:dyDescent="0.3">
      <c r="A37" s="7"/>
      <c r="B37" s="8"/>
      <c r="C37" s="9"/>
      <c r="D37" s="4"/>
      <c r="E37" s="7" t="s">
        <v>154</v>
      </c>
      <c r="F37" s="8">
        <v>80</v>
      </c>
      <c r="G37" s="9">
        <v>44827</v>
      </c>
      <c r="H37" s="4"/>
      <c r="I37" s="4"/>
      <c r="M37" s="4"/>
      <c r="N37" s="4"/>
    </row>
    <row r="38" spans="1:14" ht="16.5" thickBot="1" x14ac:dyDescent="0.3">
      <c r="A38" s="7"/>
      <c r="B38" s="8"/>
      <c r="C38" s="9"/>
      <c r="D38" s="4"/>
      <c r="E38" s="7"/>
      <c r="F38" s="10"/>
      <c r="G38" s="9"/>
      <c r="H38" s="4"/>
      <c r="I38" s="4"/>
      <c r="M38" s="4"/>
      <c r="N38" s="4"/>
    </row>
    <row r="39" spans="1:14" ht="15" x14ac:dyDescent="0.2">
      <c r="A39" s="4"/>
      <c r="B39" s="13">
        <f>SUM(B29:B38)</f>
        <v>452.38</v>
      </c>
      <c r="C39" s="4"/>
      <c r="D39" s="4"/>
      <c r="E39" s="4"/>
      <c r="F39" s="13">
        <f>SUM(F29:F38)</f>
        <v>447.03000000000003</v>
      </c>
      <c r="G39" s="4"/>
      <c r="H39" s="4"/>
      <c r="I39" s="4"/>
      <c r="M39" s="4"/>
      <c r="N39" s="4"/>
    </row>
    <row r="40" spans="1:14" ht="15.75" x14ac:dyDescent="0.25">
      <c r="A40" s="15" t="s">
        <v>37</v>
      </c>
      <c r="B40" s="209">
        <f>SUM(B39)</f>
        <v>452.38</v>
      </c>
      <c r="C40" s="210"/>
      <c r="D40" s="211"/>
      <c r="E40" s="214">
        <f>SUM(B39,-F39)</f>
        <v>5.3499999999999659</v>
      </c>
      <c r="F40" s="215"/>
      <c r="G40" s="16"/>
      <c r="H40" s="212">
        <f>SUM(F39)</f>
        <v>447.03000000000003</v>
      </c>
      <c r="I40" s="211"/>
      <c r="M40" s="4"/>
      <c r="N40" s="13"/>
    </row>
  </sheetData>
  <mergeCells count="6">
    <mergeCell ref="B26:D26"/>
    <mergeCell ref="E26:I26"/>
    <mergeCell ref="K26:L26"/>
    <mergeCell ref="B40:D40"/>
    <mergeCell ref="E40:F40"/>
    <mergeCell ref="H40:I40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9FEF-CA60-4C61-B6F1-803EEBD3BD6E}">
  <dimension ref="A1:P40"/>
  <sheetViews>
    <sheetView topLeftCell="A9" workbookViewId="0">
      <selection activeCell="G37" sqref="G37"/>
    </sheetView>
  </sheetViews>
  <sheetFormatPr defaultRowHeight="12.75" x14ac:dyDescent="0.2"/>
  <cols>
    <col min="1" max="1" width="18.5703125" customWidth="1"/>
    <col min="2" max="2" width="20.85546875" customWidth="1"/>
    <col min="5" max="5" width="17.42578125" customWidth="1"/>
    <col min="6" max="6" width="15.5703125" customWidth="1"/>
    <col min="9" max="9" width="15.140625" customWidth="1"/>
    <col min="12" max="12" width="19.7109375" customWidth="1"/>
    <col min="15" max="15" width="15.5703125" customWidth="1"/>
  </cols>
  <sheetData>
    <row r="1" spans="1:16" ht="15.75" x14ac:dyDescent="0.25">
      <c r="A1" s="1" t="s">
        <v>0</v>
      </c>
      <c r="B1" s="2" t="s">
        <v>1</v>
      </c>
      <c r="C1" s="3" t="s">
        <v>2</v>
      </c>
      <c r="D1" s="4"/>
      <c r="E1" s="1" t="s">
        <v>3</v>
      </c>
      <c r="F1" s="1" t="s">
        <v>39</v>
      </c>
      <c r="G1" s="19" t="s">
        <v>40</v>
      </c>
      <c r="H1" s="19" t="s">
        <v>41</v>
      </c>
      <c r="I1" s="2" t="s">
        <v>1</v>
      </c>
      <c r="J1" s="3" t="s">
        <v>2</v>
      </c>
      <c r="K1" s="5"/>
      <c r="L1" s="1" t="s">
        <v>84</v>
      </c>
      <c r="M1" s="19" t="s">
        <v>40</v>
      </c>
      <c r="N1" s="19" t="s">
        <v>41</v>
      </c>
      <c r="O1" s="2" t="s">
        <v>1</v>
      </c>
      <c r="P1" s="3" t="s">
        <v>2</v>
      </c>
    </row>
    <row r="2" spans="1:16" ht="16.5" thickBot="1" x14ac:dyDescent="0.3">
      <c r="A2" s="7" t="s">
        <v>5</v>
      </c>
      <c r="B2" s="8">
        <f>'08'!I27</f>
        <v>34.359999999999673</v>
      </c>
      <c r="C2" s="9">
        <v>44835</v>
      </c>
      <c r="D2" s="4"/>
      <c r="E2" s="7" t="s">
        <v>46</v>
      </c>
      <c r="F2" s="7" t="s">
        <v>47</v>
      </c>
      <c r="G2" s="20">
        <v>11</v>
      </c>
      <c r="H2" s="20">
        <v>12</v>
      </c>
      <c r="I2" s="8">
        <v>34.99</v>
      </c>
      <c r="J2" s="9">
        <v>44813</v>
      </c>
      <c r="K2" s="5"/>
      <c r="L2" s="7"/>
      <c r="M2" s="20"/>
      <c r="N2" s="20"/>
      <c r="O2" s="8"/>
      <c r="P2" s="9"/>
    </row>
    <row r="3" spans="1:16" ht="16.5" thickBot="1" x14ac:dyDescent="0.3">
      <c r="A3" s="7" t="s">
        <v>156</v>
      </c>
      <c r="B3" s="8">
        <v>2.59</v>
      </c>
      <c r="C3" s="9">
        <v>44844</v>
      </c>
      <c r="D3" s="4"/>
      <c r="E3" s="7" t="s">
        <v>29</v>
      </c>
      <c r="F3" s="7" t="s">
        <v>67</v>
      </c>
      <c r="G3" s="20">
        <v>5</v>
      </c>
      <c r="H3" s="20">
        <v>10</v>
      </c>
      <c r="I3" s="8">
        <v>51.28</v>
      </c>
      <c r="J3" s="9">
        <v>44813</v>
      </c>
      <c r="K3" s="5"/>
      <c r="L3" s="7"/>
      <c r="M3" s="20"/>
      <c r="N3" s="20"/>
      <c r="O3" s="8"/>
      <c r="P3" s="9"/>
    </row>
    <row r="4" spans="1:16" ht="16.5" thickBot="1" x14ac:dyDescent="0.3">
      <c r="A4" s="7" t="s">
        <v>157</v>
      </c>
      <c r="B4" s="8">
        <v>21</v>
      </c>
      <c r="C4" s="9">
        <v>44838</v>
      </c>
      <c r="D4" s="4"/>
      <c r="E4" s="7" t="s">
        <v>42</v>
      </c>
      <c r="F4" s="7" t="s">
        <v>43</v>
      </c>
      <c r="G4" s="20">
        <v>6</v>
      </c>
      <c r="H4" s="20">
        <v>6</v>
      </c>
      <c r="I4" s="8">
        <v>8.2100000000000009</v>
      </c>
      <c r="J4" s="9">
        <v>44813</v>
      </c>
      <c r="K4" s="5"/>
      <c r="L4" s="7"/>
      <c r="M4" s="20"/>
      <c r="N4" s="20"/>
      <c r="O4" s="8"/>
      <c r="P4" s="9"/>
    </row>
    <row r="5" spans="1:16" ht="16.5" thickBot="1" x14ac:dyDescent="0.3">
      <c r="A5" s="7" t="s">
        <v>8</v>
      </c>
      <c r="B5" s="8">
        <v>1819.46</v>
      </c>
      <c r="C5" s="9">
        <v>44839</v>
      </c>
      <c r="D5" s="4"/>
      <c r="E5" s="7" t="s">
        <v>42</v>
      </c>
      <c r="F5" s="26" t="s">
        <v>79</v>
      </c>
      <c r="G5" s="20">
        <v>5</v>
      </c>
      <c r="H5" s="20">
        <v>6</v>
      </c>
      <c r="I5" s="27">
        <v>7.3</v>
      </c>
      <c r="J5" s="9">
        <v>44813</v>
      </c>
      <c r="K5" s="5"/>
      <c r="L5" s="7"/>
      <c r="M5" s="20"/>
      <c r="N5" s="20"/>
      <c r="O5" s="8"/>
      <c r="P5" s="9"/>
    </row>
    <row r="6" spans="1:16" ht="16.5" thickBot="1" x14ac:dyDescent="0.3">
      <c r="A6" s="7" t="s">
        <v>145</v>
      </c>
      <c r="B6" s="8">
        <v>-9</v>
      </c>
      <c r="C6" s="9">
        <v>44839</v>
      </c>
      <c r="D6" s="4"/>
      <c r="E6" s="7" t="s">
        <v>42</v>
      </c>
      <c r="F6" s="26" t="s">
        <v>114</v>
      </c>
      <c r="G6" s="20">
        <v>3</v>
      </c>
      <c r="H6" s="20">
        <v>6</v>
      </c>
      <c r="I6" s="27">
        <v>13.32</v>
      </c>
      <c r="J6" s="9">
        <v>44813</v>
      </c>
      <c r="K6" s="5"/>
      <c r="L6" s="7"/>
      <c r="M6" s="20"/>
      <c r="N6" s="20"/>
      <c r="O6" s="8"/>
      <c r="P6" s="9"/>
    </row>
    <row r="7" spans="1:16" ht="16.5" thickBot="1" x14ac:dyDescent="0.3">
      <c r="A7" s="7" t="s">
        <v>158</v>
      </c>
      <c r="B7" s="8">
        <v>244.9</v>
      </c>
      <c r="C7" s="9">
        <v>44843</v>
      </c>
      <c r="D7" s="4"/>
      <c r="E7" s="7" t="s">
        <v>42</v>
      </c>
      <c r="F7" s="26" t="s">
        <v>115</v>
      </c>
      <c r="G7" s="20">
        <v>3</v>
      </c>
      <c r="H7" s="20">
        <v>6</v>
      </c>
      <c r="I7" s="27">
        <v>13.29</v>
      </c>
      <c r="J7" s="9">
        <v>44813</v>
      </c>
      <c r="K7" s="5"/>
      <c r="L7" s="7"/>
      <c r="M7" s="20"/>
      <c r="N7" s="20"/>
      <c r="O7" s="8"/>
      <c r="P7" s="9"/>
    </row>
    <row r="8" spans="1:16" ht="16.5" thickBot="1" x14ac:dyDescent="0.3">
      <c r="A8" s="7" t="s">
        <v>14</v>
      </c>
      <c r="B8" s="8">
        <v>-1629.28</v>
      </c>
      <c r="C8" s="9">
        <v>44844</v>
      </c>
      <c r="D8" s="4"/>
      <c r="E8" s="7" t="s">
        <v>110</v>
      </c>
      <c r="F8" s="7" t="s">
        <v>60</v>
      </c>
      <c r="G8" s="20" t="s">
        <v>61</v>
      </c>
      <c r="H8" s="20" t="s">
        <v>61</v>
      </c>
      <c r="I8" s="10">
        <v>109.9</v>
      </c>
      <c r="J8" s="28">
        <v>44814</v>
      </c>
      <c r="K8" s="5"/>
      <c r="L8" s="7"/>
      <c r="M8" s="20"/>
      <c r="N8" s="20"/>
      <c r="O8" s="8"/>
      <c r="P8" s="9"/>
    </row>
    <row r="9" spans="1:16" ht="16.5" thickBot="1" x14ac:dyDescent="0.3">
      <c r="A9" s="7" t="s">
        <v>159</v>
      </c>
      <c r="B9" s="8">
        <v>-80.930000000000007</v>
      </c>
      <c r="C9" s="9">
        <v>44844</v>
      </c>
      <c r="D9" s="4"/>
      <c r="E9" s="7" t="s">
        <v>110</v>
      </c>
      <c r="F9" s="7" t="s">
        <v>111</v>
      </c>
      <c r="G9" s="20" t="s">
        <v>61</v>
      </c>
      <c r="H9" s="20" t="s">
        <v>61</v>
      </c>
      <c r="I9" s="8">
        <v>8.32</v>
      </c>
      <c r="J9" s="9">
        <v>44814</v>
      </c>
      <c r="K9" s="5"/>
      <c r="L9" s="7"/>
      <c r="M9" s="20"/>
      <c r="N9" s="20"/>
      <c r="O9" s="8"/>
      <c r="P9" s="9"/>
    </row>
    <row r="10" spans="1:16" ht="16.5" thickBot="1" x14ac:dyDescent="0.3">
      <c r="A10" s="7" t="s">
        <v>16</v>
      </c>
      <c r="B10" s="8">
        <v>-100</v>
      </c>
      <c r="C10" s="9">
        <v>44844</v>
      </c>
      <c r="D10" s="4"/>
      <c r="E10" s="26" t="s">
        <v>160</v>
      </c>
      <c r="F10" s="32"/>
      <c r="G10" s="37" t="s">
        <v>61</v>
      </c>
      <c r="H10" s="20" t="s">
        <v>61</v>
      </c>
      <c r="I10" s="8">
        <v>138.37</v>
      </c>
      <c r="J10" s="9">
        <v>44815</v>
      </c>
      <c r="K10" s="5"/>
      <c r="L10" s="7"/>
      <c r="M10" s="20"/>
      <c r="N10" s="20"/>
      <c r="O10" s="8"/>
      <c r="P10" s="9"/>
    </row>
    <row r="11" spans="1:16" ht="16.5" thickBot="1" x14ac:dyDescent="0.3">
      <c r="A11" s="7" t="s">
        <v>161</v>
      </c>
      <c r="B11" s="8">
        <v>814.64</v>
      </c>
      <c r="C11" s="9">
        <v>44844</v>
      </c>
      <c r="D11" s="4"/>
      <c r="E11" s="7" t="s">
        <v>162</v>
      </c>
      <c r="F11" s="26"/>
      <c r="G11" s="20" t="s">
        <v>61</v>
      </c>
      <c r="H11" s="20" t="s">
        <v>61</v>
      </c>
      <c r="I11" s="27">
        <v>11.4</v>
      </c>
      <c r="J11" s="28">
        <v>44820</v>
      </c>
      <c r="K11" s="5"/>
      <c r="L11" s="12"/>
      <c r="M11" s="21"/>
      <c r="N11" s="21"/>
      <c r="O11" s="8"/>
      <c r="P11" s="9"/>
    </row>
    <row r="12" spans="1:16" ht="16.5" thickBot="1" x14ac:dyDescent="0.3">
      <c r="A12" s="7" t="s">
        <v>163</v>
      </c>
      <c r="B12" s="8">
        <v>90.46</v>
      </c>
      <c r="C12" s="9">
        <v>44844</v>
      </c>
      <c r="D12" s="4"/>
      <c r="E12" s="7" t="s">
        <v>162</v>
      </c>
      <c r="F12" s="7" t="s">
        <v>164</v>
      </c>
      <c r="G12" s="20" t="s">
        <v>61</v>
      </c>
      <c r="H12" s="20" t="s">
        <v>61</v>
      </c>
      <c r="I12" s="10">
        <v>0.73</v>
      </c>
      <c r="J12" s="9">
        <v>44820</v>
      </c>
      <c r="K12" s="5"/>
      <c r="L12" s="7"/>
      <c r="M12" s="20"/>
      <c r="N12" s="20"/>
      <c r="O12" s="8"/>
      <c r="P12" s="9"/>
    </row>
    <row r="13" spans="1:16" ht="16.5" thickBot="1" x14ac:dyDescent="0.3">
      <c r="A13" s="7" t="s">
        <v>165</v>
      </c>
      <c r="B13" s="8">
        <v>-27.6</v>
      </c>
      <c r="C13" s="9">
        <v>44845</v>
      </c>
      <c r="D13" s="4"/>
      <c r="E13" s="7" t="s">
        <v>152</v>
      </c>
      <c r="F13" s="7" t="s">
        <v>166</v>
      </c>
      <c r="G13" s="20">
        <v>1</v>
      </c>
      <c r="H13" s="20">
        <v>3</v>
      </c>
      <c r="I13" s="10">
        <v>31.56</v>
      </c>
      <c r="J13" s="9">
        <v>44821</v>
      </c>
      <c r="K13" s="5"/>
      <c r="L13" s="7"/>
      <c r="M13" s="20"/>
      <c r="N13" s="20"/>
      <c r="O13" s="8"/>
      <c r="P13" s="9"/>
    </row>
    <row r="14" spans="1:16" ht="16.5" thickBot="1" x14ac:dyDescent="0.3">
      <c r="A14" s="7" t="s">
        <v>145</v>
      </c>
      <c r="B14" s="8">
        <v>-8.5</v>
      </c>
      <c r="C14" s="9">
        <v>44845</v>
      </c>
      <c r="D14" s="4"/>
      <c r="E14" s="26" t="s">
        <v>162</v>
      </c>
      <c r="F14" s="32"/>
      <c r="G14" s="37" t="s">
        <v>61</v>
      </c>
      <c r="H14" s="20" t="s">
        <v>61</v>
      </c>
      <c r="I14" s="8">
        <v>26.12</v>
      </c>
      <c r="J14" s="9">
        <v>44823</v>
      </c>
      <c r="K14" s="5"/>
      <c r="L14" s="12"/>
      <c r="M14" s="21"/>
      <c r="N14" s="21"/>
      <c r="O14" s="8"/>
      <c r="P14" s="9"/>
    </row>
    <row r="15" spans="1:16" ht="16.5" thickBot="1" x14ac:dyDescent="0.3">
      <c r="A15" s="7" t="s">
        <v>167</v>
      </c>
      <c r="B15" s="8">
        <v>-8</v>
      </c>
      <c r="C15" s="9">
        <v>44849</v>
      </c>
      <c r="D15" s="4"/>
      <c r="E15" s="7" t="s">
        <v>162</v>
      </c>
      <c r="F15" s="7" t="s">
        <v>164</v>
      </c>
      <c r="G15" s="20" t="s">
        <v>61</v>
      </c>
      <c r="H15" s="20" t="s">
        <v>61</v>
      </c>
      <c r="I15" s="8">
        <v>1.67</v>
      </c>
      <c r="J15" s="9">
        <v>44823</v>
      </c>
      <c r="K15" s="5"/>
      <c r="L15" s="7"/>
      <c r="M15" s="20"/>
      <c r="N15" s="20"/>
      <c r="O15" s="8"/>
      <c r="P15" s="9"/>
    </row>
    <row r="16" spans="1:16" ht="16.5" thickBot="1" x14ac:dyDescent="0.3">
      <c r="A16" s="7" t="s">
        <v>168</v>
      </c>
      <c r="B16" s="8">
        <v>50</v>
      </c>
      <c r="C16" s="9">
        <v>44849</v>
      </c>
      <c r="D16" s="4"/>
      <c r="E16" s="26" t="s">
        <v>20</v>
      </c>
      <c r="F16" s="32" t="s">
        <v>138</v>
      </c>
      <c r="G16" s="37" t="s">
        <v>61</v>
      </c>
      <c r="H16" s="20" t="s">
        <v>61</v>
      </c>
      <c r="I16" s="8">
        <v>71.989999999999995</v>
      </c>
      <c r="J16" s="9">
        <v>44825</v>
      </c>
      <c r="K16" s="5"/>
      <c r="L16" s="7"/>
      <c r="M16" s="20"/>
      <c r="N16" s="20"/>
      <c r="O16" s="8"/>
      <c r="P16" s="9"/>
    </row>
    <row r="17" spans="1:16" ht="16.5" thickBot="1" x14ac:dyDescent="0.3">
      <c r="A17" s="7" t="s">
        <v>169</v>
      </c>
      <c r="B17" s="8">
        <v>12.96</v>
      </c>
      <c r="C17" s="9">
        <v>44850</v>
      </c>
      <c r="D17" s="4"/>
      <c r="E17" s="26" t="s">
        <v>46</v>
      </c>
      <c r="F17" s="32" t="s">
        <v>170</v>
      </c>
      <c r="G17" s="37">
        <v>1</v>
      </c>
      <c r="H17" s="20">
        <v>10</v>
      </c>
      <c r="I17" s="38">
        <v>144.9</v>
      </c>
      <c r="J17" s="39">
        <v>44830</v>
      </c>
      <c r="K17" s="5"/>
      <c r="L17" s="7"/>
      <c r="M17" s="20"/>
      <c r="N17" s="20"/>
      <c r="O17" s="8"/>
      <c r="P17" s="9"/>
    </row>
    <row r="18" spans="1:16" ht="16.5" thickBot="1" x14ac:dyDescent="0.3">
      <c r="A18" s="7" t="s">
        <v>139</v>
      </c>
      <c r="B18" s="8">
        <v>-7</v>
      </c>
      <c r="C18" s="9">
        <v>44852</v>
      </c>
      <c r="D18" s="4"/>
      <c r="E18" s="26" t="s">
        <v>10</v>
      </c>
      <c r="F18" s="32" t="s">
        <v>149</v>
      </c>
      <c r="G18" s="37" t="s">
        <v>61</v>
      </c>
      <c r="H18" s="20" t="s">
        <v>61</v>
      </c>
      <c r="I18" s="38">
        <v>9</v>
      </c>
      <c r="J18" s="39">
        <v>44832</v>
      </c>
      <c r="K18" s="5"/>
      <c r="L18" s="7"/>
      <c r="M18" s="20"/>
      <c r="N18" s="20"/>
      <c r="O18" s="8"/>
      <c r="P18" s="9"/>
    </row>
    <row r="19" spans="1:16" ht="16.5" thickBot="1" x14ac:dyDescent="0.3">
      <c r="A19" s="7" t="s">
        <v>145</v>
      </c>
      <c r="B19" s="8">
        <v>-8.5</v>
      </c>
      <c r="C19" s="9">
        <v>44853</v>
      </c>
      <c r="D19" s="4"/>
      <c r="E19" s="7" t="s">
        <v>171</v>
      </c>
      <c r="F19" s="26" t="s">
        <v>172</v>
      </c>
      <c r="G19" s="20" t="s">
        <v>61</v>
      </c>
      <c r="H19" s="20" t="s">
        <v>61</v>
      </c>
      <c r="I19" s="27">
        <v>32.53</v>
      </c>
      <c r="J19" s="28">
        <v>44832</v>
      </c>
      <c r="K19" s="5"/>
      <c r="L19" s="7"/>
      <c r="M19" s="20"/>
      <c r="N19" s="20"/>
      <c r="O19" s="8"/>
      <c r="P19" s="9"/>
    </row>
    <row r="20" spans="1:16" ht="16.5" thickBot="1" x14ac:dyDescent="0.3">
      <c r="A20" s="7"/>
      <c r="B20" s="8"/>
      <c r="C20" s="9"/>
      <c r="D20" s="4"/>
      <c r="E20" s="7" t="s">
        <v>94</v>
      </c>
      <c r="F20" s="26" t="s">
        <v>173</v>
      </c>
      <c r="G20" s="20" t="s">
        <v>61</v>
      </c>
      <c r="H20" s="20" t="s">
        <v>61</v>
      </c>
      <c r="I20" s="27">
        <v>25.48</v>
      </c>
      <c r="J20" s="28">
        <v>44834</v>
      </c>
      <c r="K20" s="5"/>
      <c r="L20" s="7"/>
      <c r="M20" s="20"/>
      <c r="N20" s="20"/>
      <c r="O20" s="8"/>
      <c r="P20" s="9"/>
    </row>
    <row r="21" spans="1:16" ht="16.5" thickBot="1" x14ac:dyDescent="0.3">
      <c r="A21" s="7"/>
      <c r="B21" s="8"/>
      <c r="C21" s="9"/>
      <c r="D21" s="4"/>
      <c r="E21" s="7" t="s">
        <v>174</v>
      </c>
      <c r="F21" s="26" t="s">
        <v>71</v>
      </c>
      <c r="G21" s="20" t="s">
        <v>61</v>
      </c>
      <c r="H21" s="20" t="s">
        <v>61</v>
      </c>
      <c r="I21" s="27">
        <v>245.59</v>
      </c>
      <c r="J21" s="28">
        <v>44839</v>
      </c>
      <c r="K21" s="5"/>
      <c r="L21" s="7"/>
      <c r="M21" s="20"/>
      <c r="N21" s="20"/>
      <c r="O21" s="8"/>
      <c r="P21" s="9"/>
    </row>
    <row r="22" spans="1:16" ht="16.5" thickBot="1" x14ac:dyDescent="0.3">
      <c r="A22" s="7"/>
      <c r="B22" s="8"/>
      <c r="C22" s="9"/>
      <c r="D22" s="4"/>
      <c r="E22" s="7" t="s">
        <v>35</v>
      </c>
      <c r="F22" s="26" t="s">
        <v>133</v>
      </c>
      <c r="G22" s="20" t="s">
        <v>61</v>
      </c>
      <c r="H22" s="20" t="s">
        <v>61</v>
      </c>
      <c r="I22" s="27">
        <v>9.9</v>
      </c>
      <c r="J22" s="28">
        <v>44841</v>
      </c>
      <c r="K22" s="5"/>
      <c r="L22" s="7"/>
      <c r="M22" s="20"/>
      <c r="N22" s="20"/>
      <c r="O22" s="8"/>
      <c r="P22" s="9"/>
    </row>
    <row r="23" spans="1:16" ht="15" x14ac:dyDescent="0.2">
      <c r="A23" s="4"/>
      <c r="B23" s="13">
        <f>SUM(B2:B22)</f>
        <v>1211.5599999999997</v>
      </c>
      <c r="C23" s="4"/>
      <c r="D23" s="4"/>
      <c r="E23" s="4"/>
      <c r="F23" s="4"/>
      <c r="G23" s="4"/>
      <c r="H23" s="4"/>
      <c r="I23" s="13">
        <f>SUM(I2:I22)</f>
        <v>995.85</v>
      </c>
      <c r="J23" s="14"/>
      <c r="K23" s="4"/>
      <c r="L23" s="4"/>
      <c r="M23" s="4"/>
      <c r="N23" s="4"/>
      <c r="O23" s="13">
        <f>SUM(O2:O22)</f>
        <v>0</v>
      </c>
      <c r="P23" s="14"/>
    </row>
    <row r="24" spans="1:16" ht="17.25" thickTop="1" thickBot="1" x14ac:dyDescent="0.3">
      <c r="A24" s="15" t="s">
        <v>37</v>
      </c>
      <c r="B24" s="209">
        <f>SUM(B23)</f>
        <v>1211.5599999999997</v>
      </c>
      <c r="C24" s="210"/>
      <c r="D24" s="211"/>
      <c r="E24" s="209">
        <f>SUM(B23,-L25)</f>
        <v>215.7099999999997</v>
      </c>
      <c r="F24" s="213"/>
      <c r="G24" s="213"/>
      <c r="H24" s="213"/>
      <c r="I24" s="211"/>
      <c r="J24" s="16"/>
      <c r="K24" s="212">
        <f>SUM(I23,O23)</f>
        <v>995.85</v>
      </c>
      <c r="L24" s="211"/>
      <c r="M24" s="4"/>
      <c r="N24" s="13"/>
    </row>
    <row r="25" spans="1:16" ht="16.5" thickTop="1" thickBot="1" x14ac:dyDescent="0.25">
      <c r="A25" s="17" t="s">
        <v>38</v>
      </c>
      <c r="B25" s="4"/>
      <c r="C25" s="4"/>
      <c r="D25" s="4"/>
      <c r="E25" s="4"/>
      <c r="F25" s="4"/>
      <c r="G25" s="4"/>
      <c r="H25" s="4"/>
      <c r="I25" s="18">
        <f>SUM(B23,-L25)</f>
        <v>215.7099999999997</v>
      </c>
      <c r="J25" s="4"/>
      <c r="K25" s="4"/>
      <c r="L25" s="18">
        <f>SUM(I23,O23)</f>
        <v>995.85</v>
      </c>
      <c r="N25" s="4"/>
    </row>
    <row r="26" spans="1:16" ht="16.5" thickBot="1" x14ac:dyDescent="0.3">
      <c r="A26" s="1" t="s">
        <v>0</v>
      </c>
      <c r="B26" s="2" t="s">
        <v>1</v>
      </c>
      <c r="C26" s="3" t="s">
        <v>2</v>
      </c>
      <c r="D26" s="4"/>
      <c r="E26" s="1" t="s">
        <v>4</v>
      </c>
      <c r="F26" s="6" t="s">
        <v>1</v>
      </c>
      <c r="G26" s="3" t="s">
        <v>2</v>
      </c>
      <c r="H26" s="4"/>
      <c r="I26" s="4"/>
      <c r="M26" s="4"/>
      <c r="N26" s="4"/>
    </row>
    <row r="27" spans="1:16" ht="15.75" x14ac:dyDescent="0.25">
      <c r="A27" s="7" t="s">
        <v>5</v>
      </c>
      <c r="B27" s="8">
        <v>5.35</v>
      </c>
      <c r="C27" s="9">
        <v>44773</v>
      </c>
      <c r="D27" s="4"/>
      <c r="E27" s="7" t="s">
        <v>106</v>
      </c>
      <c r="F27" s="8">
        <v>113.78</v>
      </c>
      <c r="G27" s="9">
        <v>44837</v>
      </c>
      <c r="H27" s="4"/>
      <c r="M27" s="4"/>
      <c r="N27" s="4"/>
    </row>
    <row r="28" spans="1:16" ht="15.75" x14ac:dyDescent="0.25">
      <c r="A28" s="7" t="s">
        <v>134</v>
      </c>
      <c r="B28" s="8">
        <v>631.67999999999995</v>
      </c>
      <c r="C28" s="9">
        <v>44774</v>
      </c>
      <c r="D28" s="4"/>
      <c r="E28" s="7" t="s">
        <v>94</v>
      </c>
      <c r="F28" s="10">
        <v>28.37</v>
      </c>
      <c r="G28" s="9">
        <v>44838</v>
      </c>
      <c r="H28" s="4"/>
      <c r="I28" s="4"/>
      <c r="M28" s="4"/>
      <c r="N28" s="4"/>
    </row>
    <row r="29" spans="1:16" ht="15.75" x14ac:dyDescent="0.25">
      <c r="A29" s="7"/>
      <c r="B29" s="8"/>
      <c r="C29" s="9"/>
      <c r="D29" s="4"/>
      <c r="E29" s="7" t="s">
        <v>106</v>
      </c>
      <c r="F29" s="10">
        <v>19.46</v>
      </c>
      <c r="G29" s="9">
        <v>44840</v>
      </c>
      <c r="H29" s="4"/>
      <c r="I29" s="4"/>
      <c r="M29" s="4"/>
      <c r="N29" s="4"/>
    </row>
    <row r="30" spans="1:16" ht="16.5" thickBot="1" x14ac:dyDescent="0.3">
      <c r="A30" s="7"/>
      <c r="B30" s="8"/>
      <c r="C30" s="9"/>
      <c r="D30" s="4"/>
      <c r="E30" s="7" t="s">
        <v>175</v>
      </c>
      <c r="F30" s="8">
        <v>10</v>
      </c>
      <c r="G30" s="9">
        <v>44840</v>
      </c>
      <c r="H30" s="4"/>
      <c r="I30" s="4"/>
      <c r="M30" s="4"/>
      <c r="N30" s="4"/>
    </row>
    <row r="31" spans="1:16" ht="16.5" thickBot="1" x14ac:dyDescent="0.3">
      <c r="A31" s="7"/>
      <c r="B31" s="8"/>
      <c r="C31" s="9"/>
      <c r="D31" s="4"/>
      <c r="E31" s="7" t="s">
        <v>90</v>
      </c>
      <c r="F31" s="8">
        <v>251.5</v>
      </c>
      <c r="G31" s="9">
        <v>44840</v>
      </c>
      <c r="H31" s="4"/>
      <c r="I31" s="4"/>
      <c r="M31" s="4"/>
      <c r="N31" s="4"/>
    </row>
    <row r="32" spans="1:16" ht="16.5" thickBot="1" x14ac:dyDescent="0.3">
      <c r="A32" s="7"/>
      <c r="B32" s="8"/>
      <c r="C32" s="9"/>
      <c r="D32" s="4"/>
      <c r="E32" s="7" t="s">
        <v>176</v>
      </c>
      <c r="F32" s="8">
        <v>15</v>
      </c>
      <c r="G32" s="9">
        <v>44841</v>
      </c>
      <c r="H32" s="4"/>
      <c r="I32" s="4"/>
      <c r="M32" s="4"/>
      <c r="N32" s="4"/>
    </row>
    <row r="33" spans="1:14" ht="16.5" thickBot="1" x14ac:dyDescent="0.3">
      <c r="A33" s="7"/>
      <c r="B33" s="8"/>
      <c r="C33" s="9"/>
      <c r="D33" s="4"/>
      <c r="E33" s="7" t="s">
        <v>106</v>
      </c>
      <c r="F33" s="8">
        <v>49.96</v>
      </c>
      <c r="G33" s="9">
        <v>44844</v>
      </c>
      <c r="H33" s="4"/>
      <c r="I33" s="4"/>
      <c r="M33" s="4"/>
      <c r="N33" s="4"/>
    </row>
    <row r="34" spans="1:14" ht="16.5" thickBot="1" x14ac:dyDescent="0.3">
      <c r="A34" s="7"/>
      <c r="B34" s="8"/>
      <c r="C34" s="9"/>
      <c r="D34" s="4"/>
      <c r="E34" s="7" t="s">
        <v>106</v>
      </c>
      <c r="F34" s="8">
        <v>40.479999999999997</v>
      </c>
      <c r="G34" s="9">
        <v>44846</v>
      </c>
      <c r="H34" s="4"/>
      <c r="I34" s="4"/>
      <c r="M34" s="4"/>
      <c r="N34" s="4"/>
    </row>
    <row r="35" spans="1:14" ht="16.5" thickBot="1" x14ac:dyDescent="0.3">
      <c r="A35" s="7"/>
      <c r="B35" s="8"/>
      <c r="C35" s="9"/>
      <c r="D35" s="4"/>
      <c r="E35" s="7" t="s">
        <v>177</v>
      </c>
      <c r="F35" s="8">
        <v>25.98</v>
      </c>
      <c r="G35" s="9">
        <v>44848</v>
      </c>
      <c r="H35" s="4"/>
      <c r="I35" s="4"/>
      <c r="M35" s="4"/>
      <c r="N35" s="4"/>
    </row>
    <row r="36" spans="1:14" ht="16.5" thickBot="1" x14ac:dyDescent="0.3">
      <c r="A36" s="7"/>
      <c r="B36" s="8"/>
      <c r="C36" s="9"/>
      <c r="D36" s="4"/>
      <c r="E36" s="7" t="s">
        <v>178</v>
      </c>
      <c r="F36" s="10">
        <v>2</v>
      </c>
      <c r="G36" s="9">
        <v>44848</v>
      </c>
      <c r="H36" s="4"/>
      <c r="I36" s="4"/>
      <c r="M36" s="4"/>
      <c r="N36" s="4"/>
    </row>
    <row r="37" spans="1:14" ht="16.5" thickBot="1" x14ac:dyDescent="0.3">
      <c r="A37" s="7"/>
      <c r="B37" s="8"/>
      <c r="C37" s="9"/>
      <c r="D37" s="4"/>
      <c r="E37" s="7" t="s">
        <v>174</v>
      </c>
      <c r="F37" s="10">
        <v>80</v>
      </c>
      <c r="G37" s="9">
        <v>44854</v>
      </c>
      <c r="H37" s="4"/>
      <c r="I37" s="4"/>
      <c r="M37" s="4"/>
      <c r="N37" s="4"/>
    </row>
    <row r="38" spans="1:14" ht="15" x14ac:dyDescent="0.2">
      <c r="A38" s="4"/>
      <c r="B38" s="13">
        <f>SUM(B27:B37)</f>
        <v>637.03</v>
      </c>
      <c r="C38" s="4"/>
      <c r="D38" s="4"/>
      <c r="E38" s="4"/>
      <c r="F38" s="13">
        <f>SUM(F27:F37)</f>
        <v>636.53</v>
      </c>
      <c r="G38" s="4"/>
      <c r="H38" s="4"/>
      <c r="I38" s="4"/>
      <c r="M38" s="4"/>
      <c r="N38" s="4"/>
    </row>
    <row r="39" spans="1:14" ht="17.25" thickTop="1" thickBot="1" x14ac:dyDescent="0.3">
      <c r="A39" s="15" t="s">
        <v>37</v>
      </c>
      <c r="B39" s="209">
        <f>SUM(B38)</f>
        <v>637.03</v>
      </c>
      <c r="C39" s="210"/>
      <c r="D39" s="211"/>
      <c r="E39" s="214">
        <f>SUM(B38,-F38)</f>
        <v>0.5</v>
      </c>
      <c r="F39" s="215"/>
      <c r="G39" s="16"/>
      <c r="H39" s="212">
        <f>SUM(F38)</f>
        <v>636.53</v>
      </c>
      <c r="I39" s="211"/>
      <c r="M39" s="4"/>
      <c r="N39" s="13"/>
    </row>
    <row r="40" spans="1:14" ht="13.5" thickTop="1" x14ac:dyDescent="0.2">
      <c r="F40" s="40">
        <f>SUM(B38,-F38)</f>
        <v>0.5</v>
      </c>
    </row>
  </sheetData>
  <mergeCells count="6">
    <mergeCell ref="B24:D24"/>
    <mergeCell ref="E24:I24"/>
    <mergeCell ref="K24:L24"/>
    <mergeCell ref="B39:D39"/>
    <mergeCell ref="E39:F39"/>
    <mergeCell ref="H39:I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CF03-EEEA-4096-B47D-21308C664951}">
  <dimension ref="A1:P60"/>
  <sheetViews>
    <sheetView topLeftCell="A20" workbookViewId="0">
      <selection activeCell="G58" sqref="G58"/>
    </sheetView>
  </sheetViews>
  <sheetFormatPr defaultRowHeight="12.75" x14ac:dyDescent="0.2"/>
  <cols>
    <col min="1" max="1" width="18.5703125" customWidth="1"/>
    <col min="2" max="2" width="20.85546875" customWidth="1"/>
    <col min="5" max="5" width="17.42578125" customWidth="1"/>
    <col min="6" max="6" width="15.5703125" customWidth="1"/>
    <col min="9" max="9" width="15.140625" customWidth="1"/>
    <col min="12" max="12" width="19.7109375" customWidth="1"/>
    <col min="15" max="15" width="15.5703125" customWidth="1"/>
  </cols>
  <sheetData>
    <row r="1" spans="1:16" ht="15.75" x14ac:dyDescent="0.25">
      <c r="A1" s="1" t="s">
        <v>0</v>
      </c>
      <c r="B1" s="2" t="s">
        <v>1</v>
      </c>
      <c r="C1" s="3" t="s">
        <v>2</v>
      </c>
      <c r="D1" s="4"/>
      <c r="E1" s="1" t="s">
        <v>3</v>
      </c>
      <c r="F1" s="1" t="s">
        <v>39</v>
      </c>
      <c r="G1" s="19" t="s">
        <v>40</v>
      </c>
      <c r="H1" s="19" t="s">
        <v>41</v>
      </c>
      <c r="I1" s="2" t="s">
        <v>1</v>
      </c>
      <c r="J1" s="3" t="s">
        <v>2</v>
      </c>
      <c r="K1" s="5"/>
      <c r="L1" s="1" t="s">
        <v>84</v>
      </c>
      <c r="M1" s="19" t="s">
        <v>40</v>
      </c>
      <c r="N1" s="19" t="s">
        <v>41</v>
      </c>
      <c r="O1" s="2" t="s">
        <v>1</v>
      </c>
      <c r="P1" s="3" t="s">
        <v>2</v>
      </c>
    </row>
    <row r="2" spans="1:16" ht="15.75" x14ac:dyDescent="0.25">
      <c r="A2" s="7" t="s">
        <v>5</v>
      </c>
      <c r="B2" s="8">
        <f>'09'!I25</f>
        <v>215.7099999999997</v>
      </c>
      <c r="C2" s="9">
        <v>44875</v>
      </c>
      <c r="D2" s="4"/>
      <c r="E2" s="7" t="s">
        <v>46</v>
      </c>
      <c r="F2" s="7" t="s">
        <v>47</v>
      </c>
      <c r="G2" s="20">
        <v>12</v>
      </c>
      <c r="H2" s="20">
        <v>12</v>
      </c>
      <c r="I2" s="8">
        <v>34.99</v>
      </c>
      <c r="J2" s="9">
        <v>44843</v>
      </c>
      <c r="K2" s="5"/>
      <c r="L2" s="7" t="s">
        <v>85</v>
      </c>
      <c r="M2" s="20">
        <v>9</v>
      </c>
      <c r="N2" s="20">
        <v>11</v>
      </c>
      <c r="O2" s="8">
        <v>346.74</v>
      </c>
      <c r="P2" s="9">
        <v>44872</v>
      </c>
    </row>
    <row r="3" spans="1:16" ht="15.75" x14ac:dyDescent="0.25">
      <c r="A3" s="7" t="s">
        <v>156</v>
      </c>
      <c r="B3" s="8">
        <v>0.87</v>
      </c>
      <c r="C3" s="9">
        <v>44875</v>
      </c>
      <c r="D3" s="4"/>
      <c r="E3" s="7" t="s">
        <v>29</v>
      </c>
      <c r="F3" s="7" t="s">
        <v>67</v>
      </c>
      <c r="G3" s="20">
        <v>6</v>
      </c>
      <c r="H3" s="20">
        <v>10</v>
      </c>
      <c r="I3" s="8">
        <v>51.28</v>
      </c>
      <c r="J3" s="9">
        <v>44843</v>
      </c>
      <c r="K3" s="5"/>
      <c r="L3" s="7" t="s">
        <v>85</v>
      </c>
      <c r="M3" s="20">
        <v>10</v>
      </c>
      <c r="N3" s="20">
        <v>11</v>
      </c>
      <c r="O3" s="8">
        <v>340.04</v>
      </c>
      <c r="P3" s="9">
        <v>44883</v>
      </c>
    </row>
    <row r="4" spans="1:16" ht="16.5" thickBot="1" x14ac:dyDescent="0.3">
      <c r="A4" s="7" t="s">
        <v>179</v>
      </c>
      <c r="B4" s="8">
        <v>1490.55</v>
      </c>
      <c r="C4" s="9">
        <v>44869</v>
      </c>
      <c r="D4" s="4"/>
      <c r="E4" s="7" t="s">
        <v>42</v>
      </c>
      <c r="F4" s="26" t="s">
        <v>79</v>
      </c>
      <c r="G4" s="20">
        <v>6</v>
      </c>
      <c r="H4" s="20">
        <v>6</v>
      </c>
      <c r="I4" s="27">
        <v>7.3</v>
      </c>
      <c r="J4" s="9">
        <v>44843</v>
      </c>
      <c r="K4" s="5"/>
      <c r="L4" s="7"/>
      <c r="M4" s="20"/>
      <c r="N4" s="20"/>
      <c r="O4" s="8"/>
      <c r="P4" s="9"/>
    </row>
    <row r="5" spans="1:16" ht="16.5" thickBot="1" x14ac:dyDescent="0.3">
      <c r="A5" s="7" t="s">
        <v>8</v>
      </c>
      <c r="B5" s="8">
        <v>1783.15</v>
      </c>
      <c r="C5" s="9">
        <v>44872</v>
      </c>
      <c r="D5" s="4"/>
      <c r="E5" s="7" t="s">
        <v>42</v>
      </c>
      <c r="F5" s="26" t="s">
        <v>114</v>
      </c>
      <c r="G5" s="20">
        <v>4</v>
      </c>
      <c r="H5" s="20">
        <v>6</v>
      </c>
      <c r="I5" s="27">
        <v>13.32</v>
      </c>
      <c r="J5" s="9">
        <v>44843</v>
      </c>
      <c r="K5" s="5"/>
      <c r="L5" s="7"/>
      <c r="M5" s="20"/>
      <c r="N5" s="20"/>
      <c r="O5" s="8"/>
      <c r="P5" s="9"/>
    </row>
    <row r="6" spans="1:16" ht="16.5" thickBot="1" x14ac:dyDescent="0.3">
      <c r="A6" s="7" t="s">
        <v>14</v>
      </c>
      <c r="B6" s="8">
        <v>-1624.16</v>
      </c>
      <c r="C6" s="9">
        <v>44872</v>
      </c>
      <c r="D6" s="4"/>
      <c r="E6" s="7" t="s">
        <v>42</v>
      </c>
      <c r="F6" s="26" t="s">
        <v>115</v>
      </c>
      <c r="G6" s="20">
        <v>4</v>
      </c>
      <c r="H6" s="20">
        <v>6</v>
      </c>
      <c r="I6" s="27">
        <v>13.29</v>
      </c>
      <c r="J6" s="9">
        <v>44843</v>
      </c>
      <c r="K6" s="5"/>
      <c r="L6" s="7"/>
      <c r="M6" s="20"/>
      <c r="N6" s="20"/>
      <c r="O6" s="8"/>
      <c r="P6" s="9"/>
    </row>
    <row r="7" spans="1:16" ht="16.5" thickBot="1" x14ac:dyDescent="0.3">
      <c r="A7" s="7" t="s">
        <v>16</v>
      </c>
      <c r="B7" s="8">
        <v>-100</v>
      </c>
      <c r="C7" s="9">
        <v>44872</v>
      </c>
      <c r="D7" s="4"/>
      <c r="E7" s="7" t="s">
        <v>152</v>
      </c>
      <c r="F7" s="7" t="s">
        <v>166</v>
      </c>
      <c r="G7" s="20">
        <v>2</v>
      </c>
      <c r="H7" s="20">
        <v>3</v>
      </c>
      <c r="I7" s="10">
        <v>31.56</v>
      </c>
      <c r="J7" s="9">
        <v>44843</v>
      </c>
      <c r="K7" s="5"/>
      <c r="L7" s="7"/>
      <c r="M7" s="20"/>
      <c r="N7" s="20"/>
      <c r="O7" s="8"/>
      <c r="P7" s="9"/>
    </row>
    <row r="8" spans="1:16" ht="16.5" thickBot="1" x14ac:dyDescent="0.3">
      <c r="A8" s="7" t="s">
        <v>18</v>
      </c>
      <c r="B8" s="8">
        <v>-86.95</v>
      </c>
      <c r="C8" s="9">
        <v>44872</v>
      </c>
      <c r="D8" s="4"/>
      <c r="E8" s="26" t="s">
        <v>46</v>
      </c>
      <c r="F8" s="32" t="s">
        <v>180</v>
      </c>
      <c r="G8" s="37">
        <v>2</v>
      </c>
      <c r="H8" s="20">
        <v>10</v>
      </c>
      <c r="I8" s="8">
        <v>144.9</v>
      </c>
      <c r="J8" s="9">
        <v>44843</v>
      </c>
      <c r="K8" s="5"/>
      <c r="L8" s="7"/>
      <c r="M8" s="20"/>
      <c r="N8" s="20"/>
      <c r="O8" s="8"/>
      <c r="P8" s="9"/>
    </row>
    <row r="9" spans="1:16" ht="16.5" thickBot="1" x14ac:dyDescent="0.3">
      <c r="A9" s="7" t="s">
        <v>181</v>
      </c>
      <c r="B9" s="8">
        <v>-22</v>
      </c>
      <c r="C9" s="9">
        <v>44872</v>
      </c>
      <c r="D9" s="4"/>
      <c r="E9" s="7" t="s">
        <v>110</v>
      </c>
      <c r="F9" s="7" t="s">
        <v>60</v>
      </c>
      <c r="G9" s="20" t="s">
        <v>61</v>
      </c>
      <c r="H9" s="20" t="s">
        <v>61</v>
      </c>
      <c r="I9" s="10">
        <v>109.9</v>
      </c>
      <c r="J9" s="9">
        <v>44844</v>
      </c>
      <c r="K9" s="5"/>
      <c r="L9" s="7"/>
      <c r="M9" s="20"/>
      <c r="N9" s="20"/>
      <c r="O9" s="8"/>
      <c r="P9" s="9"/>
    </row>
    <row r="10" spans="1:16" ht="16.5" thickBot="1" x14ac:dyDescent="0.3">
      <c r="A10" s="7" t="s">
        <v>182</v>
      </c>
      <c r="B10" s="8">
        <v>28</v>
      </c>
      <c r="C10" s="9">
        <v>44872</v>
      </c>
      <c r="D10" s="4"/>
      <c r="E10" s="7" t="s">
        <v>110</v>
      </c>
      <c r="F10" s="7" t="s">
        <v>111</v>
      </c>
      <c r="G10" s="20" t="s">
        <v>61</v>
      </c>
      <c r="H10" s="20" t="s">
        <v>61</v>
      </c>
      <c r="I10" s="8">
        <v>8.32</v>
      </c>
      <c r="J10" s="28">
        <v>44844</v>
      </c>
      <c r="K10" s="5"/>
      <c r="L10" s="7"/>
      <c r="M10" s="20"/>
      <c r="N10" s="20"/>
      <c r="O10" s="8"/>
      <c r="P10" s="9"/>
    </row>
    <row r="11" spans="1:16" ht="16.5" thickBot="1" x14ac:dyDescent="0.3">
      <c r="A11" s="7" t="s">
        <v>27</v>
      </c>
      <c r="B11" s="8">
        <v>905.55</v>
      </c>
      <c r="C11" s="9">
        <v>44873</v>
      </c>
      <c r="D11" s="4"/>
      <c r="E11" s="7" t="s">
        <v>42</v>
      </c>
      <c r="F11" s="26" t="s">
        <v>114</v>
      </c>
      <c r="G11" s="20">
        <v>5</v>
      </c>
      <c r="H11" s="20">
        <v>6</v>
      </c>
      <c r="I11" s="27">
        <v>13.32</v>
      </c>
      <c r="J11" s="9">
        <v>44844</v>
      </c>
      <c r="K11" s="5"/>
      <c r="L11" s="12"/>
      <c r="M11" s="21"/>
      <c r="N11" s="21"/>
      <c r="O11" s="8"/>
      <c r="P11" s="9"/>
    </row>
    <row r="12" spans="1:16" ht="16.5" thickBot="1" x14ac:dyDescent="0.3">
      <c r="A12" s="7" t="s">
        <v>183</v>
      </c>
      <c r="B12" s="8">
        <v>144.9</v>
      </c>
      <c r="C12" s="9">
        <v>44873</v>
      </c>
      <c r="D12" s="4"/>
      <c r="E12" s="7" t="s">
        <v>42</v>
      </c>
      <c r="F12" s="26" t="s">
        <v>114</v>
      </c>
      <c r="G12" s="20">
        <v>6</v>
      </c>
      <c r="H12" s="20">
        <v>6</v>
      </c>
      <c r="I12" s="27">
        <v>13.32</v>
      </c>
      <c r="J12" s="9">
        <v>44844</v>
      </c>
      <c r="K12" s="5"/>
      <c r="L12" s="7"/>
      <c r="M12" s="20"/>
      <c r="N12" s="20"/>
      <c r="O12" s="8"/>
      <c r="P12" s="9"/>
    </row>
    <row r="13" spans="1:16" ht="16.5" thickBot="1" x14ac:dyDescent="0.3">
      <c r="A13" s="7" t="s">
        <v>184</v>
      </c>
      <c r="B13" s="8">
        <v>1146.72</v>
      </c>
      <c r="C13" s="9">
        <v>44873</v>
      </c>
      <c r="D13" s="4"/>
      <c r="E13" s="7" t="s">
        <v>152</v>
      </c>
      <c r="F13" s="7" t="s">
        <v>185</v>
      </c>
      <c r="G13" s="20" t="s">
        <v>61</v>
      </c>
      <c r="H13" s="20" t="s">
        <v>61</v>
      </c>
      <c r="I13" s="10">
        <v>-0.26</v>
      </c>
      <c r="J13" s="9">
        <v>44844</v>
      </c>
      <c r="K13" s="5"/>
      <c r="L13" s="7"/>
      <c r="M13" s="20"/>
      <c r="N13" s="20"/>
      <c r="O13" s="8"/>
      <c r="P13" s="9"/>
    </row>
    <row r="14" spans="1:16" ht="16.5" thickBot="1" x14ac:dyDescent="0.3">
      <c r="A14" s="7" t="s">
        <v>186</v>
      </c>
      <c r="B14" s="8">
        <v>-700</v>
      </c>
      <c r="C14" s="9">
        <v>44875</v>
      </c>
      <c r="D14" s="4"/>
      <c r="E14" s="7" t="s">
        <v>152</v>
      </c>
      <c r="F14" s="7" t="s">
        <v>166</v>
      </c>
      <c r="G14" s="20">
        <v>3</v>
      </c>
      <c r="H14" s="20">
        <v>3</v>
      </c>
      <c r="I14" s="10">
        <v>31.56</v>
      </c>
      <c r="J14" s="9">
        <v>44844</v>
      </c>
      <c r="K14" s="5"/>
      <c r="L14" s="12"/>
      <c r="M14" s="21"/>
      <c r="N14" s="21"/>
      <c r="O14" s="8"/>
      <c r="P14" s="9"/>
    </row>
    <row r="15" spans="1:16" ht="16.5" thickBot="1" x14ac:dyDescent="0.3">
      <c r="A15" s="7" t="s">
        <v>24</v>
      </c>
      <c r="B15" s="8">
        <v>53</v>
      </c>
      <c r="C15" s="9">
        <v>44876</v>
      </c>
      <c r="D15" s="4"/>
      <c r="E15" s="7" t="s">
        <v>152</v>
      </c>
      <c r="F15" s="7" t="s">
        <v>185</v>
      </c>
      <c r="G15" s="20" t="s">
        <v>61</v>
      </c>
      <c r="H15" s="20" t="s">
        <v>61</v>
      </c>
      <c r="I15" s="10">
        <v>-0.77</v>
      </c>
      <c r="J15" s="9">
        <v>44844</v>
      </c>
      <c r="K15" s="5"/>
      <c r="L15" s="7"/>
      <c r="M15" s="20"/>
      <c r="N15" s="20"/>
      <c r="O15" s="8"/>
      <c r="P15" s="9"/>
    </row>
    <row r="16" spans="1:16" ht="16.5" thickBot="1" x14ac:dyDescent="0.3">
      <c r="A16" s="7" t="s">
        <v>187</v>
      </c>
      <c r="B16" s="8">
        <v>-15</v>
      </c>
      <c r="C16" s="9">
        <v>44877</v>
      </c>
      <c r="D16" s="4"/>
      <c r="E16" s="7" t="s">
        <v>42</v>
      </c>
      <c r="F16" s="26" t="s">
        <v>115</v>
      </c>
      <c r="G16" s="20">
        <v>5</v>
      </c>
      <c r="H16" s="20">
        <v>6</v>
      </c>
      <c r="I16" s="27">
        <v>13.29</v>
      </c>
      <c r="J16" s="9">
        <v>44844</v>
      </c>
      <c r="K16" s="5"/>
      <c r="L16" s="7"/>
      <c r="M16" s="20"/>
      <c r="N16" s="20"/>
      <c r="O16" s="8"/>
      <c r="P16" s="9"/>
    </row>
    <row r="17" spans="1:16" ht="16.5" thickBot="1" x14ac:dyDescent="0.3">
      <c r="A17" s="7" t="s">
        <v>24</v>
      </c>
      <c r="B17" s="8">
        <v>17</v>
      </c>
      <c r="C17" s="9">
        <v>44877</v>
      </c>
      <c r="D17" s="4"/>
      <c r="E17" s="7" t="s">
        <v>42</v>
      </c>
      <c r="F17" s="26" t="s">
        <v>115</v>
      </c>
      <c r="G17" s="20">
        <v>6</v>
      </c>
      <c r="H17" s="20">
        <v>6</v>
      </c>
      <c r="I17" s="27">
        <v>13.29</v>
      </c>
      <c r="J17" s="9">
        <v>44844</v>
      </c>
      <c r="K17" s="5"/>
      <c r="L17" s="7"/>
      <c r="M17" s="20"/>
      <c r="N17" s="20"/>
      <c r="O17" s="8"/>
      <c r="P17" s="9"/>
    </row>
    <row r="18" spans="1:16" ht="16.5" thickBot="1" x14ac:dyDescent="0.3">
      <c r="A18" s="7" t="s">
        <v>24</v>
      </c>
      <c r="B18" s="8">
        <v>-55</v>
      </c>
      <c r="C18" s="9">
        <v>44877</v>
      </c>
      <c r="D18" s="4"/>
      <c r="E18" s="7" t="s">
        <v>152</v>
      </c>
      <c r="F18" s="7" t="s">
        <v>185</v>
      </c>
      <c r="G18" s="20" t="s">
        <v>61</v>
      </c>
      <c r="H18" s="20" t="s">
        <v>61</v>
      </c>
      <c r="I18" s="10">
        <v>-0.21</v>
      </c>
      <c r="J18" s="9">
        <v>44844</v>
      </c>
      <c r="K18" s="5"/>
      <c r="L18" s="7"/>
      <c r="M18" s="20"/>
      <c r="N18" s="20"/>
      <c r="O18" s="8"/>
      <c r="P18" s="9"/>
    </row>
    <row r="19" spans="1:16" ht="16.5" thickBot="1" x14ac:dyDescent="0.3">
      <c r="A19" s="7" t="s">
        <v>188</v>
      </c>
      <c r="B19" s="8">
        <v>50</v>
      </c>
      <c r="C19" s="9">
        <v>44882</v>
      </c>
      <c r="D19" s="4"/>
      <c r="E19" s="7" t="s">
        <v>10</v>
      </c>
      <c r="F19" s="26" t="s">
        <v>149</v>
      </c>
      <c r="G19" s="20" t="s">
        <v>61</v>
      </c>
      <c r="H19" s="20" t="s">
        <v>61</v>
      </c>
      <c r="I19" s="27">
        <v>3</v>
      </c>
      <c r="J19" s="28">
        <v>44848</v>
      </c>
      <c r="K19" s="5"/>
      <c r="L19" s="7"/>
      <c r="M19" s="20"/>
      <c r="N19" s="20"/>
      <c r="O19" s="8"/>
      <c r="P19" s="9"/>
    </row>
    <row r="20" spans="1:16" ht="16.5" thickBot="1" x14ac:dyDescent="0.3">
      <c r="A20" s="7" t="s">
        <v>189</v>
      </c>
      <c r="B20" s="8">
        <v>-40</v>
      </c>
      <c r="C20" s="9">
        <v>44882</v>
      </c>
      <c r="D20" s="4"/>
      <c r="E20" s="7" t="s">
        <v>20</v>
      </c>
      <c r="F20" s="26" t="s">
        <v>86</v>
      </c>
      <c r="G20" s="20" t="s">
        <v>61</v>
      </c>
      <c r="H20" s="20" t="s">
        <v>61</v>
      </c>
      <c r="I20" s="27">
        <v>73.58</v>
      </c>
      <c r="J20" s="28">
        <v>44848</v>
      </c>
      <c r="K20" s="5"/>
      <c r="L20" s="7"/>
      <c r="M20" s="20"/>
      <c r="N20" s="20"/>
      <c r="O20" s="8"/>
      <c r="P20" s="9"/>
    </row>
    <row r="21" spans="1:16" ht="16.5" thickBot="1" x14ac:dyDescent="0.3">
      <c r="A21" s="7" t="s">
        <v>139</v>
      </c>
      <c r="B21" s="8">
        <v>-7</v>
      </c>
      <c r="C21" s="9">
        <v>44885</v>
      </c>
      <c r="D21" s="4"/>
      <c r="E21" s="7" t="s">
        <v>190</v>
      </c>
      <c r="F21" s="26" t="s">
        <v>191</v>
      </c>
      <c r="G21" s="20" t="s">
        <v>61</v>
      </c>
      <c r="H21" s="20" t="s">
        <v>61</v>
      </c>
      <c r="I21" s="27">
        <v>489.17</v>
      </c>
      <c r="J21" s="28">
        <v>44849</v>
      </c>
      <c r="K21" s="5"/>
      <c r="L21" s="7"/>
      <c r="M21" s="20"/>
      <c r="N21" s="20"/>
      <c r="O21" s="8"/>
      <c r="P21" s="9"/>
    </row>
    <row r="22" spans="1:16" ht="16.5" thickBot="1" x14ac:dyDescent="0.3">
      <c r="A22" s="7"/>
      <c r="B22" s="8"/>
      <c r="C22" s="9"/>
      <c r="D22" s="4"/>
      <c r="E22" s="7" t="s">
        <v>192</v>
      </c>
      <c r="F22" s="26" t="s">
        <v>191</v>
      </c>
      <c r="G22" s="20" t="s">
        <v>61</v>
      </c>
      <c r="H22" s="20" t="s">
        <v>61</v>
      </c>
      <c r="I22" s="27">
        <v>668.54</v>
      </c>
      <c r="J22" s="28">
        <v>44849</v>
      </c>
      <c r="K22" s="5"/>
      <c r="L22" s="7"/>
      <c r="M22" s="20"/>
      <c r="N22" s="20"/>
      <c r="O22" s="8"/>
      <c r="P22" s="9"/>
    </row>
    <row r="23" spans="1:16" ht="16.5" thickBot="1" x14ac:dyDescent="0.3">
      <c r="A23" s="7"/>
      <c r="B23" s="8"/>
      <c r="C23" s="9"/>
      <c r="D23" s="4"/>
      <c r="E23" s="7" t="s">
        <v>193</v>
      </c>
      <c r="F23" s="26" t="s">
        <v>194</v>
      </c>
      <c r="G23" s="20">
        <v>1</v>
      </c>
      <c r="H23" s="20">
        <v>8</v>
      </c>
      <c r="I23" s="27">
        <v>66.87</v>
      </c>
      <c r="J23" s="28">
        <v>44849</v>
      </c>
      <c r="K23" s="5"/>
      <c r="L23" s="7"/>
      <c r="M23" s="20"/>
      <c r="N23" s="20"/>
      <c r="O23" s="8"/>
      <c r="P23" s="9"/>
    </row>
    <row r="24" spans="1:16" ht="16.5" thickBot="1" x14ac:dyDescent="0.3">
      <c r="A24" s="7"/>
      <c r="B24" s="8"/>
      <c r="C24" s="9"/>
      <c r="D24" s="4"/>
      <c r="E24" s="7" t="s">
        <v>20</v>
      </c>
      <c r="F24" s="26" t="s">
        <v>195</v>
      </c>
      <c r="G24" s="20" t="s">
        <v>61</v>
      </c>
      <c r="H24" s="20" t="s">
        <v>61</v>
      </c>
      <c r="I24" s="27">
        <v>53.99</v>
      </c>
      <c r="J24" s="28">
        <v>44851</v>
      </c>
      <c r="K24" s="5"/>
      <c r="L24" s="7"/>
      <c r="M24" s="20"/>
      <c r="N24" s="20"/>
      <c r="O24" s="8"/>
      <c r="P24" s="9"/>
    </row>
    <row r="25" spans="1:16" ht="16.5" thickBot="1" x14ac:dyDescent="0.3">
      <c r="A25" s="7"/>
      <c r="B25" s="8"/>
      <c r="C25" s="9"/>
      <c r="D25" s="4"/>
      <c r="E25" s="7" t="s">
        <v>20</v>
      </c>
      <c r="F25" s="26" t="s">
        <v>196</v>
      </c>
      <c r="G25" s="20" t="s">
        <v>61</v>
      </c>
      <c r="H25" s="20" t="s">
        <v>61</v>
      </c>
      <c r="I25" s="27">
        <v>5.8</v>
      </c>
      <c r="J25" s="28">
        <v>44851</v>
      </c>
      <c r="K25" s="5"/>
      <c r="L25" s="7"/>
      <c r="M25" s="20"/>
      <c r="N25" s="20"/>
      <c r="O25" s="8"/>
      <c r="P25" s="9"/>
    </row>
    <row r="26" spans="1:16" ht="16.5" thickBot="1" x14ac:dyDescent="0.3">
      <c r="A26" s="7"/>
      <c r="B26" s="8"/>
      <c r="C26" s="9"/>
      <c r="D26" s="4"/>
      <c r="E26" s="7" t="s">
        <v>20</v>
      </c>
      <c r="F26" s="26" t="s">
        <v>197</v>
      </c>
      <c r="G26" s="20" t="s">
        <v>61</v>
      </c>
      <c r="H26" s="20" t="s">
        <v>61</v>
      </c>
      <c r="I26" s="27">
        <v>5.99</v>
      </c>
      <c r="J26" s="28">
        <v>44851</v>
      </c>
      <c r="K26" s="5"/>
      <c r="L26" s="7"/>
      <c r="M26" s="20"/>
      <c r="N26" s="20"/>
      <c r="O26" s="8"/>
      <c r="P26" s="9"/>
    </row>
    <row r="27" spans="1:16" ht="16.5" thickBot="1" x14ac:dyDescent="0.3">
      <c r="A27" s="7"/>
      <c r="B27" s="8"/>
      <c r="C27" s="9"/>
      <c r="D27" s="4"/>
      <c r="E27" s="7" t="s">
        <v>29</v>
      </c>
      <c r="F27" s="26" t="s">
        <v>198</v>
      </c>
      <c r="G27" s="20">
        <v>1</v>
      </c>
      <c r="H27" s="20">
        <v>3</v>
      </c>
      <c r="I27" s="27">
        <v>50.97</v>
      </c>
      <c r="J27" s="28">
        <v>44858</v>
      </c>
      <c r="K27" s="5"/>
      <c r="L27" s="7"/>
      <c r="M27" s="20"/>
      <c r="N27" s="20"/>
      <c r="O27" s="8"/>
      <c r="P27" s="9"/>
    </row>
    <row r="28" spans="1:16" ht="16.5" thickBot="1" x14ac:dyDescent="0.3">
      <c r="A28" s="7"/>
      <c r="B28" s="8"/>
      <c r="C28" s="9"/>
      <c r="D28" s="4"/>
      <c r="E28" s="7" t="s">
        <v>94</v>
      </c>
      <c r="F28" s="26" t="s">
        <v>199</v>
      </c>
      <c r="G28" s="20" t="s">
        <v>61</v>
      </c>
      <c r="H28" s="20" t="s">
        <v>61</v>
      </c>
      <c r="I28" s="27">
        <v>20.010000000000002</v>
      </c>
      <c r="J28" s="28">
        <v>44860</v>
      </c>
      <c r="K28" s="5"/>
      <c r="L28" s="7"/>
      <c r="M28" s="20"/>
      <c r="N28" s="20"/>
      <c r="O28" s="8"/>
      <c r="P28" s="9"/>
    </row>
    <row r="29" spans="1:16" ht="16.5" thickBot="1" x14ac:dyDescent="0.3">
      <c r="A29" s="7"/>
      <c r="B29" s="8"/>
      <c r="C29" s="9"/>
      <c r="D29" s="4"/>
      <c r="E29" s="7" t="s">
        <v>94</v>
      </c>
      <c r="F29" s="26" t="s">
        <v>200</v>
      </c>
      <c r="G29" s="20" t="s">
        <v>61</v>
      </c>
      <c r="H29" s="20" t="s">
        <v>61</v>
      </c>
      <c r="I29" s="27">
        <v>2</v>
      </c>
      <c r="J29" s="28">
        <v>44860</v>
      </c>
      <c r="K29" s="5"/>
      <c r="L29" s="7"/>
      <c r="M29" s="20"/>
      <c r="N29" s="20"/>
      <c r="O29" s="8"/>
      <c r="P29" s="9"/>
    </row>
    <row r="30" spans="1:16" ht="16.5" thickBot="1" x14ac:dyDescent="0.3">
      <c r="A30" s="7"/>
      <c r="B30" s="8"/>
      <c r="C30" s="9"/>
      <c r="D30" s="4"/>
      <c r="E30" s="7" t="s">
        <v>106</v>
      </c>
      <c r="F30" s="26" t="s">
        <v>149</v>
      </c>
      <c r="G30" s="20" t="s">
        <v>61</v>
      </c>
      <c r="H30" s="20" t="s">
        <v>61</v>
      </c>
      <c r="I30" s="27">
        <v>65.41</v>
      </c>
      <c r="J30" s="28">
        <v>44861</v>
      </c>
      <c r="K30" s="5"/>
      <c r="L30" s="7"/>
      <c r="M30" s="20"/>
      <c r="N30" s="20"/>
      <c r="O30" s="8"/>
      <c r="P30" s="9"/>
    </row>
    <row r="31" spans="1:16" ht="16.5" thickBot="1" x14ac:dyDescent="0.3">
      <c r="A31" s="7"/>
      <c r="B31" s="8"/>
      <c r="C31" s="9"/>
      <c r="D31" s="4"/>
      <c r="E31" s="7" t="s">
        <v>13</v>
      </c>
      <c r="F31" s="26" t="s">
        <v>201</v>
      </c>
      <c r="G31" s="20" t="s">
        <v>61</v>
      </c>
      <c r="H31" s="20" t="s">
        <v>61</v>
      </c>
      <c r="I31" s="27">
        <v>7</v>
      </c>
      <c r="J31" s="28">
        <v>44861</v>
      </c>
      <c r="K31" s="5"/>
      <c r="L31" s="7"/>
      <c r="M31" s="20"/>
      <c r="N31" s="20"/>
      <c r="O31" s="8"/>
      <c r="P31" s="9"/>
    </row>
    <row r="32" spans="1:16" ht="16.5" thickBot="1" x14ac:dyDescent="0.3">
      <c r="A32" s="7"/>
      <c r="B32" s="8"/>
      <c r="C32" s="9"/>
      <c r="D32" s="4"/>
      <c r="E32" s="7" t="s">
        <v>13</v>
      </c>
      <c r="F32" s="26" t="s">
        <v>202</v>
      </c>
      <c r="G32" s="20" t="s">
        <v>61</v>
      </c>
      <c r="H32" s="20" t="s">
        <v>61</v>
      </c>
      <c r="I32" s="27">
        <v>6</v>
      </c>
      <c r="J32" s="28">
        <v>44861</v>
      </c>
      <c r="K32" s="5"/>
      <c r="L32" s="7"/>
      <c r="M32" s="20"/>
      <c r="N32" s="20"/>
      <c r="O32" s="8"/>
      <c r="P32" s="9"/>
    </row>
    <row r="33" spans="1:16" ht="16.5" thickBot="1" x14ac:dyDescent="0.3">
      <c r="A33" s="7"/>
      <c r="B33" s="8"/>
      <c r="C33" s="9"/>
      <c r="D33" s="4"/>
      <c r="E33" s="7" t="s">
        <v>203</v>
      </c>
      <c r="F33" s="26" t="s">
        <v>204</v>
      </c>
      <c r="G33" s="20" t="s">
        <v>61</v>
      </c>
      <c r="H33" s="20" t="s">
        <v>61</v>
      </c>
      <c r="I33" s="27">
        <v>46</v>
      </c>
      <c r="J33" s="28">
        <v>44861</v>
      </c>
      <c r="K33" s="5"/>
      <c r="L33" s="7"/>
      <c r="M33" s="20"/>
      <c r="N33" s="20"/>
      <c r="O33" s="8"/>
      <c r="P33" s="9"/>
    </row>
    <row r="34" spans="1:16" ht="16.5" thickBot="1" x14ac:dyDescent="0.3">
      <c r="A34" s="7"/>
      <c r="B34" s="8"/>
      <c r="C34" s="9"/>
      <c r="D34" s="4"/>
      <c r="E34" s="7" t="s">
        <v>205</v>
      </c>
      <c r="F34" s="26" t="s">
        <v>206</v>
      </c>
      <c r="G34" s="20" t="s">
        <v>61</v>
      </c>
      <c r="H34" s="20" t="s">
        <v>61</v>
      </c>
      <c r="I34" s="27">
        <v>18.47</v>
      </c>
      <c r="J34" s="28">
        <v>44863</v>
      </c>
      <c r="K34" s="5"/>
      <c r="L34" s="7"/>
      <c r="M34" s="20"/>
      <c r="N34" s="20"/>
      <c r="O34" s="8"/>
      <c r="P34" s="9"/>
    </row>
    <row r="35" spans="1:16" ht="16.5" thickBot="1" x14ac:dyDescent="0.3">
      <c r="A35" s="7"/>
      <c r="B35" s="8"/>
      <c r="C35" s="9"/>
      <c r="D35" s="4"/>
      <c r="E35" s="7" t="s">
        <v>207</v>
      </c>
      <c r="F35" s="26" t="s">
        <v>208</v>
      </c>
      <c r="G35" s="20" t="s">
        <v>61</v>
      </c>
      <c r="H35" s="20" t="s">
        <v>61</v>
      </c>
      <c r="I35" s="27">
        <v>35</v>
      </c>
      <c r="J35" s="28">
        <v>44867</v>
      </c>
      <c r="K35" s="5"/>
      <c r="L35" s="7"/>
      <c r="M35" s="20"/>
      <c r="N35" s="20"/>
      <c r="O35" s="8"/>
      <c r="P35" s="9"/>
    </row>
    <row r="36" spans="1:16" ht="16.5" thickBot="1" x14ac:dyDescent="0.3">
      <c r="A36" s="7"/>
      <c r="B36" s="8"/>
      <c r="C36" s="9"/>
      <c r="D36" s="4"/>
      <c r="E36" s="7" t="s">
        <v>209</v>
      </c>
      <c r="F36" s="26" t="s">
        <v>210</v>
      </c>
      <c r="G36" s="20" t="s">
        <v>61</v>
      </c>
      <c r="H36" s="20" t="s">
        <v>61</v>
      </c>
      <c r="I36" s="27">
        <v>69.989999999999995</v>
      </c>
      <c r="J36" s="28">
        <v>44867</v>
      </c>
      <c r="K36" s="5"/>
      <c r="L36" s="7"/>
      <c r="M36" s="20"/>
      <c r="N36" s="20"/>
      <c r="O36" s="8"/>
      <c r="P36" s="9"/>
    </row>
    <row r="37" spans="1:16" ht="16.5" thickBot="1" x14ac:dyDescent="0.3">
      <c r="A37" s="7"/>
      <c r="B37" s="8"/>
      <c r="C37" s="9"/>
      <c r="D37" s="4"/>
      <c r="E37" s="7" t="s">
        <v>211</v>
      </c>
      <c r="F37" s="26" t="s">
        <v>212</v>
      </c>
      <c r="G37" s="20" t="s">
        <v>61</v>
      </c>
      <c r="H37" s="20" t="s">
        <v>61</v>
      </c>
      <c r="I37" s="27">
        <v>35</v>
      </c>
      <c r="J37" s="28">
        <v>44868</v>
      </c>
      <c r="K37" s="5"/>
      <c r="L37" s="7"/>
      <c r="M37" s="20"/>
      <c r="N37" s="20"/>
      <c r="O37" s="8"/>
      <c r="P37" s="9"/>
    </row>
    <row r="38" spans="1:16" ht="16.5" thickBot="1" x14ac:dyDescent="0.3">
      <c r="A38" s="7"/>
      <c r="B38" s="8"/>
      <c r="C38" s="9"/>
      <c r="D38" s="4"/>
      <c r="E38" s="7" t="s">
        <v>101</v>
      </c>
      <c r="F38" s="26" t="s">
        <v>213</v>
      </c>
      <c r="G38" s="20" t="s">
        <v>61</v>
      </c>
      <c r="H38" s="20" t="s">
        <v>61</v>
      </c>
      <c r="I38" s="27">
        <v>13.9</v>
      </c>
      <c r="J38" s="28">
        <v>44868</v>
      </c>
      <c r="K38" s="5"/>
      <c r="L38" s="7"/>
      <c r="M38" s="20"/>
      <c r="N38" s="20"/>
      <c r="O38" s="8"/>
      <c r="P38" s="9"/>
    </row>
    <row r="39" spans="1:16" ht="16.5" thickBot="1" x14ac:dyDescent="0.3">
      <c r="A39" s="7"/>
      <c r="B39" s="8"/>
      <c r="C39" s="9"/>
      <c r="D39" s="4"/>
      <c r="E39" s="7" t="s">
        <v>214</v>
      </c>
      <c r="F39" s="26" t="s">
        <v>215</v>
      </c>
      <c r="G39" s="20" t="s">
        <v>61</v>
      </c>
      <c r="H39" s="20" t="s">
        <v>61</v>
      </c>
      <c r="I39" s="27">
        <v>55.8</v>
      </c>
      <c r="J39" s="28">
        <v>44868</v>
      </c>
      <c r="K39" s="5"/>
      <c r="L39" s="7"/>
      <c r="M39" s="20"/>
      <c r="N39" s="20"/>
      <c r="O39" s="8"/>
      <c r="P39" s="9"/>
    </row>
    <row r="40" spans="1:16" ht="16.5" thickBot="1" x14ac:dyDescent="0.3">
      <c r="A40" s="7"/>
      <c r="B40" s="8"/>
      <c r="C40" s="9"/>
      <c r="D40" s="4"/>
      <c r="E40" s="7" t="s">
        <v>35</v>
      </c>
      <c r="F40" s="26" t="s">
        <v>133</v>
      </c>
      <c r="G40" s="20" t="s">
        <v>61</v>
      </c>
      <c r="H40" s="20" t="s">
        <v>61</v>
      </c>
      <c r="I40" s="27">
        <v>9.9</v>
      </c>
      <c r="J40" s="28">
        <v>44871</v>
      </c>
      <c r="K40" s="5"/>
      <c r="L40" s="7"/>
      <c r="M40" s="20"/>
      <c r="N40" s="20"/>
      <c r="O40" s="8"/>
      <c r="P40" s="9"/>
    </row>
    <row r="41" spans="1:16" ht="16.5" thickBot="1" x14ac:dyDescent="0.3">
      <c r="A41" s="7"/>
      <c r="B41" s="8"/>
      <c r="C41" s="9"/>
      <c r="D41" s="4"/>
      <c r="E41" s="7" t="s">
        <v>216</v>
      </c>
      <c r="F41" s="26"/>
      <c r="G41" s="20"/>
      <c r="H41" s="20"/>
      <c r="I41" s="27">
        <v>0.02</v>
      </c>
      <c r="J41" s="28"/>
      <c r="K41" s="5"/>
      <c r="L41" s="7"/>
      <c r="M41" s="20"/>
      <c r="N41" s="20"/>
      <c r="O41" s="8"/>
      <c r="P41" s="9"/>
    </row>
    <row r="42" spans="1:16" ht="15.75" thickBot="1" x14ac:dyDescent="0.25">
      <c r="A42" s="4"/>
      <c r="B42" s="13">
        <f>SUM(B2:B41)</f>
        <v>3185.3399999999992</v>
      </c>
      <c r="C42" s="4"/>
      <c r="D42" s="4"/>
      <c r="E42" s="4"/>
      <c r="F42" s="4"/>
      <c r="G42" s="4"/>
      <c r="H42" s="4"/>
      <c r="I42" s="13">
        <f>SUM(I2:I41)</f>
        <v>2300.81</v>
      </c>
      <c r="J42" s="14"/>
      <c r="K42" s="4"/>
      <c r="L42" s="4"/>
      <c r="M42" s="4"/>
      <c r="N42" s="4"/>
      <c r="O42" s="13">
        <f>SUM(O2:O41)</f>
        <v>686.78</v>
      </c>
      <c r="P42" s="14"/>
    </row>
    <row r="43" spans="1:16" ht="17.25" thickTop="1" thickBot="1" x14ac:dyDescent="0.3">
      <c r="A43" s="15" t="s">
        <v>37</v>
      </c>
      <c r="B43" s="209">
        <f>SUM(B42)</f>
        <v>3185.3399999999992</v>
      </c>
      <c r="C43" s="210"/>
      <c r="D43" s="211"/>
      <c r="E43" s="209">
        <f>SUM(B42,-L44)</f>
        <v>197.74999999999909</v>
      </c>
      <c r="F43" s="213"/>
      <c r="G43" s="213"/>
      <c r="H43" s="213"/>
      <c r="I43" s="216"/>
      <c r="J43" s="16"/>
      <c r="K43" s="212">
        <f>SUM(I42,O42)</f>
        <v>2987.59</v>
      </c>
      <c r="L43" s="211"/>
      <c r="M43" s="4"/>
      <c r="N43" s="13"/>
    </row>
    <row r="44" spans="1:16" ht="16.5" thickTop="1" thickBot="1" x14ac:dyDescent="0.25">
      <c r="A44" s="17" t="s">
        <v>38</v>
      </c>
      <c r="B44" s="4"/>
      <c r="C44" s="4"/>
      <c r="D44" s="4"/>
      <c r="E44" s="4"/>
      <c r="F44" s="4"/>
      <c r="G44" s="4"/>
      <c r="H44" s="4"/>
      <c r="I44" s="18">
        <f>SUM(B42,-L44)</f>
        <v>197.74999999999909</v>
      </c>
      <c r="J44" s="4"/>
      <c r="K44" s="4"/>
      <c r="L44" s="18">
        <f>SUM(I42,O42)</f>
        <v>2987.59</v>
      </c>
      <c r="N44" s="4"/>
    </row>
    <row r="45" spans="1:16" ht="16.5" thickBot="1" x14ac:dyDescent="0.3">
      <c r="A45" s="1" t="s">
        <v>0</v>
      </c>
      <c r="B45" s="2" t="s">
        <v>1</v>
      </c>
      <c r="C45" s="3" t="s">
        <v>2</v>
      </c>
      <c r="D45" s="4"/>
      <c r="E45" s="1" t="s">
        <v>4</v>
      </c>
      <c r="F45" s="6" t="s">
        <v>1</v>
      </c>
      <c r="G45" s="3" t="s">
        <v>2</v>
      </c>
      <c r="H45" s="4"/>
      <c r="I45" s="4"/>
      <c r="M45" s="4"/>
      <c r="N45" s="4"/>
    </row>
    <row r="46" spans="1:16" ht="16.5" thickBot="1" x14ac:dyDescent="0.3">
      <c r="A46" s="7" t="s">
        <v>5</v>
      </c>
      <c r="B46" s="8">
        <f>'09'!F40</f>
        <v>0.5</v>
      </c>
      <c r="C46" s="9">
        <v>44773</v>
      </c>
      <c r="D46" s="4"/>
      <c r="E46" s="7" t="s">
        <v>217</v>
      </c>
      <c r="F46" s="8">
        <v>6.8</v>
      </c>
      <c r="G46" s="9">
        <v>44865</v>
      </c>
      <c r="H46" s="4"/>
      <c r="M46" s="4"/>
      <c r="N46" s="4"/>
    </row>
    <row r="47" spans="1:16" ht="16.5" thickBot="1" x14ac:dyDescent="0.3">
      <c r="A47" s="7" t="s">
        <v>134</v>
      </c>
      <c r="B47" s="8">
        <v>490</v>
      </c>
      <c r="C47" s="9">
        <v>44774</v>
      </c>
      <c r="D47" s="4"/>
      <c r="E47" s="7" t="s">
        <v>218</v>
      </c>
      <c r="F47" s="10">
        <v>25.43</v>
      </c>
      <c r="G47" s="9">
        <v>44865</v>
      </c>
      <c r="H47" s="4"/>
      <c r="I47" s="4"/>
      <c r="M47" s="4"/>
      <c r="N47" s="4"/>
    </row>
    <row r="48" spans="1:16" ht="16.5" thickBot="1" x14ac:dyDescent="0.3">
      <c r="A48" s="7"/>
      <c r="B48" s="8"/>
      <c r="C48" s="9"/>
      <c r="D48" s="4"/>
      <c r="E48" s="7" t="s">
        <v>10</v>
      </c>
      <c r="F48" s="10">
        <v>16</v>
      </c>
      <c r="G48" s="9">
        <v>44866</v>
      </c>
      <c r="H48" s="4"/>
      <c r="I48" s="4"/>
      <c r="M48" s="4"/>
      <c r="N48" s="4"/>
    </row>
    <row r="49" spans="1:14" ht="16.5" thickBot="1" x14ac:dyDescent="0.3">
      <c r="A49" s="7"/>
      <c r="B49" s="8"/>
      <c r="C49" s="9"/>
      <c r="D49" s="4"/>
      <c r="E49" s="7" t="s">
        <v>219</v>
      </c>
      <c r="F49" s="8">
        <v>11</v>
      </c>
      <c r="G49" s="9">
        <v>44867</v>
      </c>
      <c r="H49" s="4"/>
      <c r="I49" s="4"/>
      <c r="M49" s="4"/>
      <c r="N49" s="4"/>
    </row>
    <row r="50" spans="1:14" ht="16.5" thickBot="1" x14ac:dyDescent="0.3">
      <c r="A50" s="7"/>
      <c r="B50" s="8"/>
      <c r="C50" s="9"/>
      <c r="D50" s="4"/>
      <c r="E50" s="7" t="s">
        <v>220</v>
      </c>
      <c r="F50" s="8">
        <v>29.3</v>
      </c>
      <c r="G50" s="9">
        <v>44867</v>
      </c>
      <c r="H50" s="4"/>
      <c r="I50" s="4"/>
      <c r="M50" s="4"/>
      <c r="N50" s="4"/>
    </row>
    <row r="51" spans="1:14" ht="16.5" thickBot="1" x14ac:dyDescent="0.3">
      <c r="A51" s="7"/>
      <c r="B51" s="8"/>
      <c r="C51" s="9"/>
      <c r="D51" s="4"/>
      <c r="E51" s="7" t="s">
        <v>221</v>
      </c>
      <c r="F51" s="8">
        <v>85.58</v>
      </c>
      <c r="G51" s="9">
        <v>44867</v>
      </c>
      <c r="H51" s="4"/>
      <c r="I51" s="4"/>
      <c r="M51" s="4"/>
      <c r="N51" s="4"/>
    </row>
    <row r="52" spans="1:14" ht="16.5" thickBot="1" x14ac:dyDescent="0.3">
      <c r="A52" s="7"/>
      <c r="B52" s="8"/>
      <c r="C52" s="9"/>
      <c r="D52" s="4"/>
      <c r="E52" s="7" t="s">
        <v>222</v>
      </c>
      <c r="F52" s="8">
        <v>15</v>
      </c>
      <c r="G52" s="9">
        <v>44867</v>
      </c>
      <c r="H52" s="4"/>
      <c r="I52" s="4"/>
      <c r="M52" s="4"/>
      <c r="N52" s="4"/>
    </row>
    <row r="53" spans="1:14" ht="16.5" thickBot="1" x14ac:dyDescent="0.3">
      <c r="A53" s="7"/>
      <c r="B53" s="8"/>
      <c r="C53" s="9"/>
      <c r="D53" s="4"/>
      <c r="E53" s="7" t="s">
        <v>223</v>
      </c>
      <c r="F53" s="8">
        <v>60</v>
      </c>
      <c r="G53" s="9">
        <v>44867</v>
      </c>
      <c r="H53" s="4"/>
      <c r="I53" s="4"/>
      <c r="M53" s="4"/>
      <c r="N53" s="4"/>
    </row>
    <row r="54" spans="1:14" ht="16.5" thickBot="1" x14ac:dyDescent="0.3">
      <c r="A54" s="7"/>
      <c r="B54" s="8"/>
      <c r="C54" s="9"/>
      <c r="D54" s="4"/>
      <c r="E54" s="7" t="s">
        <v>224</v>
      </c>
      <c r="F54" s="8">
        <v>27.8</v>
      </c>
      <c r="G54" s="9">
        <v>44867</v>
      </c>
      <c r="H54" s="4"/>
      <c r="I54" s="4"/>
      <c r="M54" s="4"/>
      <c r="N54" s="4"/>
    </row>
    <row r="55" spans="1:14" ht="16.5" thickBot="1" x14ac:dyDescent="0.3">
      <c r="A55" s="7"/>
      <c r="B55" s="8"/>
      <c r="C55" s="9"/>
      <c r="D55" s="4"/>
      <c r="E55" s="7" t="s">
        <v>225</v>
      </c>
      <c r="F55" s="8">
        <v>66</v>
      </c>
      <c r="G55" s="9">
        <v>44868</v>
      </c>
      <c r="H55" s="4"/>
      <c r="I55" s="4"/>
      <c r="M55" s="4"/>
      <c r="N55" s="4"/>
    </row>
    <row r="56" spans="1:14" ht="16.5" thickBot="1" x14ac:dyDescent="0.3">
      <c r="A56" s="7"/>
      <c r="B56" s="8"/>
      <c r="C56" s="9"/>
      <c r="D56" s="4"/>
      <c r="E56" s="7" t="s">
        <v>226</v>
      </c>
      <c r="F56" s="8">
        <v>100</v>
      </c>
      <c r="G56" s="9">
        <v>44868</v>
      </c>
      <c r="H56" s="4"/>
      <c r="I56" s="4"/>
      <c r="M56" s="4"/>
      <c r="N56" s="4"/>
    </row>
    <row r="57" spans="1:14" ht="16.5" thickBot="1" x14ac:dyDescent="0.3">
      <c r="A57" s="7"/>
      <c r="B57" s="8"/>
      <c r="C57" s="9"/>
      <c r="D57" s="4"/>
      <c r="E57" s="7" t="s">
        <v>94</v>
      </c>
      <c r="F57" s="10">
        <v>33.99</v>
      </c>
      <c r="G57" s="9">
        <v>44872</v>
      </c>
      <c r="H57" s="4"/>
      <c r="I57" s="4"/>
      <c r="M57" s="4"/>
      <c r="N57" s="4"/>
    </row>
    <row r="58" spans="1:14" ht="15.75" thickBot="1" x14ac:dyDescent="0.25">
      <c r="A58" s="4"/>
      <c r="B58" s="13">
        <f>SUM(B46:B57)</f>
        <v>490.5</v>
      </c>
      <c r="C58" s="4"/>
      <c r="D58" s="4"/>
      <c r="E58" s="4"/>
      <c r="F58" s="13">
        <f>SUM(F46:F57)</f>
        <v>476.90000000000003</v>
      </c>
      <c r="G58" s="4"/>
      <c r="H58" s="4"/>
      <c r="I58" s="4"/>
      <c r="M58" s="4"/>
      <c r="N58" s="4"/>
    </row>
    <row r="59" spans="1:14" ht="17.25" thickTop="1" thickBot="1" x14ac:dyDescent="0.3">
      <c r="A59" s="15" t="s">
        <v>37</v>
      </c>
      <c r="B59" s="209">
        <f>SUM(B58)</f>
        <v>490.5</v>
      </c>
      <c r="C59" s="210"/>
      <c r="D59" s="211"/>
      <c r="E59" s="214">
        <f>SUM(B58,-F58)</f>
        <v>13.599999999999966</v>
      </c>
      <c r="F59" s="215"/>
      <c r="G59" s="16"/>
      <c r="H59" s="212">
        <f>SUM(F58)</f>
        <v>476.90000000000003</v>
      </c>
      <c r="I59" s="211"/>
      <c r="M59" s="4"/>
      <c r="N59" s="13"/>
    </row>
    <row r="60" spans="1:14" ht="13.5" thickTop="1" x14ac:dyDescent="0.2">
      <c r="F60" s="40">
        <f>SUM(B58,-F58)</f>
        <v>13.599999999999966</v>
      </c>
    </row>
  </sheetData>
  <mergeCells count="6">
    <mergeCell ref="B43:D43"/>
    <mergeCell ref="E43:I43"/>
    <mergeCell ref="K43:L43"/>
    <mergeCell ref="B59:D59"/>
    <mergeCell ref="E59:F59"/>
    <mergeCell ref="H59:I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D03C-FD61-4388-B410-41EF8861D677}">
  <dimension ref="A1:P49"/>
  <sheetViews>
    <sheetView topLeftCell="A17" workbookViewId="0">
      <selection activeCell="C42" sqref="C42"/>
    </sheetView>
  </sheetViews>
  <sheetFormatPr defaultRowHeight="12.75" x14ac:dyDescent="0.2"/>
  <cols>
    <col min="1" max="1" width="22.5703125" customWidth="1"/>
    <col min="2" max="2" width="20.85546875" customWidth="1"/>
    <col min="4" max="4" width="9.5703125" bestFit="1" customWidth="1"/>
    <col min="5" max="5" width="17.42578125" customWidth="1"/>
    <col min="6" max="6" width="15.5703125" customWidth="1"/>
    <col min="9" max="9" width="15.140625" customWidth="1"/>
    <col min="12" max="12" width="19.7109375" customWidth="1"/>
    <col min="15" max="15" width="15.5703125" customWidth="1"/>
  </cols>
  <sheetData>
    <row r="1" spans="1:16" ht="15.75" x14ac:dyDescent="0.25">
      <c r="A1" s="1" t="s">
        <v>0</v>
      </c>
      <c r="B1" s="2" t="s">
        <v>1</v>
      </c>
      <c r="C1" s="3" t="s">
        <v>2</v>
      </c>
      <c r="D1" s="4"/>
      <c r="E1" s="1" t="s">
        <v>3</v>
      </c>
      <c r="F1" s="1" t="s">
        <v>39</v>
      </c>
      <c r="G1" s="19" t="s">
        <v>40</v>
      </c>
      <c r="H1" s="19" t="s">
        <v>41</v>
      </c>
      <c r="I1" s="2" t="s">
        <v>1</v>
      </c>
      <c r="J1" s="3" t="s">
        <v>2</v>
      </c>
      <c r="K1" s="5"/>
      <c r="L1" s="1" t="s">
        <v>84</v>
      </c>
      <c r="M1" s="19" t="s">
        <v>40</v>
      </c>
      <c r="N1" s="19" t="s">
        <v>41</v>
      </c>
      <c r="O1" s="2" t="s">
        <v>1</v>
      </c>
      <c r="P1" s="3" t="s">
        <v>2</v>
      </c>
    </row>
    <row r="2" spans="1:16" ht="16.5" thickBot="1" x14ac:dyDescent="0.3">
      <c r="A2" s="7" t="s">
        <v>5</v>
      </c>
      <c r="B2" s="8">
        <f>'10'!I44</f>
        <v>197.74999999999909</v>
      </c>
      <c r="C2" s="9">
        <v>44905</v>
      </c>
      <c r="D2" s="4"/>
      <c r="E2" s="7" t="s">
        <v>29</v>
      </c>
      <c r="F2" s="7" t="s">
        <v>67</v>
      </c>
      <c r="G2" s="20">
        <v>7</v>
      </c>
      <c r="H2" s="20">
        <v>10</v>
      </c>
      <c r="I2" s="8">
        <v>51.28</v>
      </c>
      <c r="J2" s="9">
        <v>44874</v>
      </c>
      <c r="K2" s="5"/>
      <c r="L2" s="7" t="s">
        <v>85</v>
      </c>
      <c r="M2" s="20">
        <v>11</v>
      </c>
      <c r="N2" s="20">
        <v>11</v>
      </c>
      <c r="O2" s="8">
        <v>337.07</v>
      </c>
      <c r="P2" s="9">
        <v>44904</v>
      </c>
    </row>
    <row r="3" spans="1:16" ht="16.5" thickBot="1" x14ac:dyDescent="0.3">
      <c r="A3" s="7" t="s">
        <v>156</v>
      </c>
      <c r="B3" s="8"/>
      <c r="C3" s="9"/>
      <c r="D3" s="4"/>
      <c r="E3" s="7" t="s">
        <v>151</v>
      </c>
      <c r="F3" s="7" t="s">
        <v>227</v>
      </c>
      <c r="G3" s="20" t="s">
        <v>61</v>
      </c>
      <c r="H3" s="20" t="s">
        <v>61</v>
      </c>
      <c r="I3" s="10">
        <v>72.98</v>
      </c>
      <c r="J3" s="9">
        <v>44874</v>
      </c>
      <c r="K3" s="5"/>
      <c r="L3" s="7"/>
      <c r="M3" s="20"/>
      <c r="N3" s="20"/>
      <c r="O3" s="8"/>
      <c r="P3" s="9"/>
    </row>
    <row r="4" spans="1:16" ht="16.5" thickBot="1" x14ac:dyDescent="0.3">
      <c r="A4" s="7" t="s">
        <v>246</v>
      </c>
      <c r="B4" s="8">
        <v>1800</v>
      </c>
      <c r="C4" s="9">
        <v>44886</v>
      </c>
      <c r="D4" s="4"/>
      <c r="E4" s="7" t="s">
        <v>29</v>
      </c>
      <c r="F4" s="26" t="s">
        <v>198</v>
      </c>
      <c r="G4" s="20">
        <v>2</v>
      </c>
      <c r="H4" s="20">
        <v>3</v>
      </c>
      <c r="I4" s="27">
        <v>50.95</v>
      </c>
      <c r="J4" s="28">
        <v>44874</v>
      </c>
      <c r="K4" s="5"/>
      <c r="L4" s="7"/>
      <c r="M4" s="20"/>
      <c r="N4" s="20"/>
      <c r="O4" s="8"/>
      <c r="P4" s="9"/>
    </row>
    <row r="5" spans="1:16" ht="16.5" thickBot="1" x14ac:dyDescent="0.3">
      <c r="A5" s="7" t="s">
        <v>55</v>
      </c>
      <c r="B5" s="8">
        <v>-131</v>
      </c>
      <c r="C5" s="9">
        <v>44886</v>
      </c>
      <c r="D5" s="4"/>
      <c r="E5" s="7" t="s">
        <v>193</v>
      </c>
      <c r="F5" s="26" t="s">
        <v>194</v>
      </c>
      <c r="G5" s="20">
        <v>2</v>
      </c>
      <c r="H5" s="20">
        <v>8</v>
      </c>
      <c r="I5" s="27">
        <v>66.87</v>
      </c>
      <c r="J5" s="9">
        <v>44874</v>
      </c>
      <c r="K5" s="5"/>
      <c r="L5" s="7"/>
      <c r="M5" s="20"/>
      <c r="N5" s="20"/>
      <c r="O5" s="8"/>
      <c r="P5" s="9"/>
    </row>
    <row r="6" spans="1:16" ht="16.5" thickBot="1" x14ac:dyDescent="0.3">
      <c r="A6" s="7" t="s">
        <v>24</v>
      </c>
      <c r="B6" s="8">
        <v>-900</v>
      </c>
      <c r="C6" s="9">
        <v>44886</v>
      </c>
      <c r="D6" s="4"/>
      <c r="E6" s="7" t="s">
        <v>228</v>
      </c>
      <c r="F6" s="26" t="s">
        <v>180</v>
      </c>
      <c r="G6" s="20">
        <v>3</v>
      </c>
      <c r="H6" s="20">
        <v>10</v>
      </c>
      <c r="I6" s="27">
        <v>144.9</v>
      </c>
      <c r="J6" s="9">
        <v>44874</v>
      </c>
      <c r="K6" s="5"/>
      <c r="L6" s="7"/>
      <c r="M6" s="20"/>
      <c r="N6" s="20"/>
      <c r="O6" s="8"/>
      <c r="P6" s="9"/>
    </row>
    <row r="7" spans="1:16" ht="16.5" thickBot="1" x14ac:dyDescent="0.3">
      <c r="A7" s="7" t="s">
        <v>18</v>
      </c>
      <c r="B7" s="8">
        <v>-65.12</v>
      </c>
      <c r="C7" s="9">
        <v>44896</v>
      </c>
      <c r="D7" s="4"/>
      <c r="E7" s="7" t="s">
        <v>229</v>
      </c>
      <c r="F7" s="26" t="s">
        <v>230</v>
      </c>
      <c r="G7" s="20" t="s">
        <v>61</v>
      </c>
      <c r="H7" s="20" t="s">
        <v>61</v>
      </c>
      <c r="I7" s="27">
        <v>69.989999999999995</v>
      </c>
      <c r="J7" s="28">
        <v>44874</v>
      </c>
      <c r="K7" s="5"/>
      <c r="L7" s="7"/>
      <c r="M7" s="20"/>
      <c r="N7" s="20"/>
      <c r="O7" s="8"/>
      <c r="P7" s="9"/>
    </row>
    <row r="8" spans="1:16" ht="16.5" thickBot="1" x14ac:dyDescent="0.3">
      <c r="A8" s="7" t="s">
        <v>245</v>
      </c>
      <c r="B8" s="8">
        <v>400</v>
      </c>
      <c r="C8" s="9">
        <v>44897</v>
      </c>
      <c r="D8" s="4"/>
      <c r="E8" s="7" t="s">
        <v>10</v>
      </c>
      <c r="F8" s="26" t="s">
        <v>231</v>
      </c>
      <c r="G8" s="20" t="s">
        <v>61</v>
      </c>
      <c r="H8" s="20" t="s">
        <v>61</v>
      </c>
      <c r="I8" s="27">
        <v>7</v>
      </c>
      <c r="J8" s="28">
        <v>44876</v>
      </c>
      <c r="K8" s="5"/>
      <c r="L8" s="7"/>
      <c r="M8" s="20"/>
      <c r="N8" s="20"/>
      <c r="O8" s="8"/>
      <c r="P8" s="9"/>
    </row>
    <row r="9" spans="1:16" ht="16.5" thickBot="1" x14ac:dyDescent="0.3">
      <c r="A9" s="7" t="s">
        <v>30</v>
      </c>
      <c r="B9" s="8">
        <v>-15</v>
      </c>
      <c r="C9" s="9">
        <v>44898</v>
      </c>
      <c r="D9" s="4"/>
      <c r="E9" s="7" t="s">
        <v>232</v>
      </c>
      <c r="F9" s="26" t="s">
        <v>233</v>
      </c>
      <c r="G9" s="20" t="s">
        <v>61</v>
      </c>
      <c r="H9" s="20" t="s">
        <v>61</v>
      </c>
      <c r="I9" s="27">
        <v>48</v>
      </c>
      <c r="J9" s="28">
        <v>44877</v>
      </c>
      <c r="K9" s="5"/>
      <c r="L9" s="7"/>
      <c r="M9" s="20"/>
      <c r="N9" s="20"/>
      <c r="O9" s="8"/>
      <c r="P9" s="9"/>
    </row>
    <row r="10" spans="1:16" ht="16.5" thickBot="1" x14ac:dyDescent="0.3">
      <c r="A10" s="7" t="s">
        <v>24</v>
      </c>
      <c r="B10" s="8">
        <v>-10</v>
      </c>
      <c r="C10" s="9">
        <v>44898</v>
      </c>
      <c r="D10" s="4"/>
      <c r="E10" s="7" t="s">
        <v>234</v>
      </c>
      <c r="F10" s="7" t="s">
        <v>235</v>
      </c>
      <c r="G10" s="20" t="s">
        <v>61</v>
      </c>
      <c r="H10" s="20" t="s">
        <v>61</v>
      </c>
      <c r="I10" s="10">
        <v>44.78</v>
      </c>
      <c r="J10" s="28">
        <v>44877</v>
      </c>
      <c r="K10" s="5"/>
      <c r="L10" s="7"/>
      <c r="M10" s="20"/>
      <c r="N10" s="20"/>
      <c r="O10" s="8"/>
      <c r="P10" s="9"/>
    </row>
    <row r="11" spans="1:16" ht="16.5" thickBot="1" x14ac:dyDescent="0.3">
      <c r="A11" s="7" t="s">
        <v>257</v>
      </c>
      <c r="B11" s="8">
        <v>-73.45</v>
      </c>
      <c r="C11" s="9">
        <v>44899</v>
      </c>
      <c r="D11" s="41">
        <v>1594.36</v>
      </c>
      <c r="E11" s="7" t="s">
        <v>236</v>
      </c>
      <c r="F11" s="7" t="s">
        <v>237</v>
      </c>
      <c r="G11" s="20" t="s">
        <v>61</v>
      </c>
      <c r="H11" s="20" t="s">
        <v>61</v>
      </c>
      <c r="I11" s="8">
        <v>100</v>
      </c>
      <c r="J11" s="9">
        <v>44878</v>
      </c>
      <c r="K11" s="5"/>
      <c r="L11" s="12"/>
      <c r="M11" s="21"/>
      <c r="N11" s="21"/>
      <c r="O11" s="8"/>
      <c r="P11" s="9"/>
    </row>
    <row r="12" spans="1:16" ht="16.5" thickBot="1" x14ac:dyDescent="0.3">
      <c r="A12" s="7" t="s">
        <v>8</v>
      </c>
      <c r="B12" s="8">
        <v>1783.15</v>
      </c>
      <c r="C12" s="9">
        <v>44901</v>
      </c>
      <c r="D12" s="4">
        <v>797.18</v>
      </c>
      <c r="E12" s="26" t="s">
        <v>160</v>
      </c>
      <c r="F12" s="32" t="s">
        <v>149</v>
      </c>
      <c r="G12" s="37" t="s">
        <v>61</v>
      </c>
      <c r="H12" s="20" t="s">
        <v>61</v>
      </c>
      <c r="I12" s="8">
        <v>119.96</v>
      </c>
      <c r="J12" s="9">
        <v>44878</v>
      </c>
      <c r="K12" s="5"/>
      <c r="L12" s="7"/>
      <c r="M12" s="20"/>
      <c r="N12" s="20"/>
      <c r="O12" s="8"/>
      <c r="P12" s="9"/>
    </row>
    <row r="13" spans="1:16" ht="16.5" thickBot="1" x14ac:dyDescent="0.3">
      <c r="A13" s="7" t="s">
        <v>259</v>
      </c>
      <c r="B13" s="8">
        <v>419.34</v>
      </c>
      <c r="C13" s="9">
        <v>44901</v>
      </c>
      <c r="D13" s="4">
        <v>102.82</v>
      </c>
      <c r="E13" s="7" t="s">
        <v>65</v>
      </c>
      <c r="F13" s="7" t="s">
        <v>147</v>
      </c>
      <c r="G13" s="20" t="s">
        <v>61</v>
      </c>
      <c r="H13" s="20" t="s">
        <v>61</v>
      </c>
      <c r="I13" s="10">
        <v>5</v>
      </c>
      <c r="J13" s="9">
        <v>44879</v>
      </c>
      <c r="K13" s="5"/>
      <c r="L13" s="7"/>
      <c r="M13" s="20"/>
      <c r="N13" s="20"/>
      <c r="O13" s="8"/>
      <c r="P13" s="9"/>
    </row>
    <row r="14" spans="1:16" ht="16.5" thickBot="1" x14ac:dyDescent="0.3">
      <c r="A14" s="7" t="s">
        <v>247</v>
      </c>
      <c r="B14" s="8">
        <v>-1328.24</v>
      </c>
      <c r="C14" s="9">
        <v>44902</v>
      </c>
      <c r="D14" s="4"/>
      <c r="E14" s="7" t="s">
        <v>238</v>
      </c>
      <c r="F14" s="7" t="s">
        <v>239</v>
      </c>
      <c r="G14" s="20" t="s">
        <v>61</v>
      </c>
      <c r="H14" s="20" t="s">
        <v>61</v>
      </c>
      <c r="I14" s="10">
        <v>8</v>
      </c>
      <c r="J14" s="9">
        <v>44879</v>
      </c>
      <c r="K14" s="5"/>
      <c r="L14" s="12"/>
      <c r="M14" s="21"/>
      <c r="N14" s="21"/>
      <c r="O14" s="8"/>
      <c r="P14" s="9"/>
    </row>
    <row r="15" spans="1:16" ht="15.75" x14ac:dyDescent="0.25">
      <c r="A15" s="7" t="s">
        <v>248</v>
      </c>
      <c r="B15" s="8">
        <v>-70</v>
      </c>
      <c r="C15" s="9">
        <v>44902</v>
      </c>
      <c r="D15" s="4"/>
      <c r="E15" s="7" t="s">
        <v>94</v>
      </c>
      <c r="F15" s="7" t="s">
        <v>199</v>
      </c>
      <c r="G15" s="20" t="s">
        <v>61</v>
      </c>
      <c r="H15" s="20" t="s">
        <v>61</v>
      </c>
      <c r="I15" s="8">
        <v>28.69</v>
      </c>
      <c r="J15" s="9">
        <v>44883</v>
      </c>
      <c r="K15" s="5"/>
      <c r="L15" s="7"/>
      <c r="M15" s="20"/>
      <c r="N15" s="20"/>
      <c r="O15" s="8"/>
      <c r="P15" s="9"/>
    </row>
    <row r="16" spans="1:16" ht="15.75" x14ac:dyDescent="0.25">
      <c r="A16" s="7" t="s">
        <v>261</v>
      </c>
      <c r="B16" s="8">
        <v>-22.45</v>
      </c>
      <c r="C16" s="9">
        <v>44902</v>
      </c>
      <c r="D16" s="4"/>
      <c r="E16" s="7" t="s">
        <v>10</v>
      </c>
      <c r="F16" s="7" t="s">
        <v>231</v>
      </c>
      <c r="G16" s="20" t="s">
        <v>61</v>
      </c>
      <c r="H16" s="20" t="s">
        <v>61</v>
      </c>
      <c r="I16" s="8">
        <v>11.5</v>
      </c>
      <c r="J16" s="9">
        <v>44883</v>
      </c>
      <c r="K16" s="5"/>
      <c r="L16" s="7"/>
      <c r="M16" s="20"/>
      <c r="N16" s="20"/>
      <c r="O16" s="8"/>
      <c r="P16" s="9"/>
    </row>
    <row r="17" spans="1:16" ht="16.5" thickBot="1" x14ac:dyDescent="0.3">
      <c r="A17" s="7" t="s">
        <v>24</v>
      </c>
      <c r="B17" s="8">
        <v>41</v>
      </c>
      <c r="C17" s="9">
        <v>44902</v>
      </c>
      <c r="D17" s="4"/>
      <c r="E17" s="7" t="s">
        <v>240</v>
      </c>
      <c r="F17" s="26" t="s">
        <v>71</v>
      </c>
      <c r="G17" s="20" t="s">
        <v>61</v>
      </c>
      <c r="H17" s="20" t="s">
        <v>61</v>
      </c>
      <c r="I17" s="27">
        <v>150</v>
      </c>
      <c r="J17" s="28">
        <v>44886</v>
      </c>
      <c r="K17" s="5"/>
      <c r="L17" s="7"/>
      <c r="M17" s="20"/>
      <c r="N17" s="20"/>
      <c r="O17" s="8"/>
      <c r="P17" s="9"/>
    </row>
    <row r="18" spans="1:16" ht="16.5" thickBot="1" x14ac:dyDescent="0.3">
      <c r="A18" s="7" t="s">
        <v>262</v>
      </c>
      <c r="B18" s="8">
        <v>-250</v>
      </c>
      <c r="C18" s="9">
        <v>44903</v>
      </c>
      <c r="D18" s="4"/>
      <c r="E18" s="7" t="s">
        <v>241</v>
      </c>
      <c r="F18" s="26" t="s">
        <v>242</v>
      </c>
      <c r="G18" s="20" t="s">
        <v>61</v>
      </c>
      <c r="H18" s="20" t="s">
        <v>61</v>
      </c>
      <c r="I18" s="27">
        <v>30.5</v>
      </c>
      <c r="J18" s="28">
        <v>44886</v>
      </c>
      <c r="K18" s="5"/>
      <c r="L18" s="7"/>
      <c r="M18" s="20"/>
      <c r="N18" s="20"/>
      <c r="O18" s="8"/>
      <c r="P18" s="9"/>
    </row>
    <row r="19" spans="1:16" ht="16.5" thickBot="1" x14ac:dyDescent="0.3">
      <c r="A19" s="7" t="s">
        <v>263</v>
      </c>
      <c r="B19" s="8">
        <v>-10</v>
      </c>
      <c r="C19" s="9">
        <v>44904</v>
      </c>
      <c r="D19" s="4"/>
      <c r="E19" s="7" t="s">
        <v>150</v>
      </c>
      <c r="F19" s="26" t="s">
        <v>243</v>
      </c>
      <c r="G19" s="20" t="s">
        <v>61</v>
      </c>
      <c r="H19" s="20" t="s">
        <v>61</v>
      </c>
      <c r="I19" s="27">
        <v>0.22</v>
      </c>
      <c r="J19" s="28">
        <v>44890</v>
      </c>
      <c r="K19" s="5"/>
      <c r="L19" s="7"/>
      <c r="M19" s="20"/>
      <c r="N19" s="20"/>
      <c r="O19" s="8"/>
      <c r="P19" s="9"/>
    </row>
    <row r="20" spans="1:16" ht="16.5" thickBot="1" x14ac:dyDescent="0.3">
      <c r="A20" s="7" t="s">
        <v>264</v>
      </c>
      <c r="B20" s="8">
        <v>700</v>
      </c>
      <c r="C20" s="9">
        <v>44904</v>
      </c>
      <c r="D20" s="4"/>
      <c r="E20" s="7" t="s">
        <v>10</v>
      </c>
      <c r="F20" s="26" t="s">
        <v>231</v>
      </c>
      <c r="G20" s="20" t="s">
        <v>61</v>
      </c>
      <c r="H20" s="20" t="s">
        <v>61</v>
      </c>
      <c r="I20" s="27">
        <v>19</v>
      </c>
      <c r="J20" s="28">
        <v>44890</v>
      </c>
      <c r="K20" s="5"/>
      <c r="L20" s="7"/>
      <c r="M20" s="20"/>
      <c r="N20" s="20"/>
      <c r="O20" s="8"/>
      <c r="P20" s="9"/>
    </row>
    <row r="21" spans="1:16" ht="16.5" thickBot="1" x14ac:dyDescent="0.3">
      <c r="A21" s="7" t="s">
        <v>265</v>
      </c>
      <c r="B21" s="8">
        <v>-21</v>
      </c>
      <c r="C21" s="9">
        <v>44905</v>
      </c>
      <c r="D21" s="4"/>
      <c r="E21" s="7" t="s">
        <v>244</v>
      </c>
      <c r="F21" s="26" t="s">
        <v>243</v>
      </c>
      <c r="G21" s="20" t="s">
        <v>61</v>
      </c>
      <c r="H21" s="20" t="s">
        <v>61</v>
      </c>
      <c r="I21" s="27">
        <v>0.01</v>
      </c>
      <c r="J21" s="28">
        <v>44890</v>
      </c>
      <c r="K21" s="5"/>
      <c r="L21" s="7"/>
      <c r="M21" s="20"/>
      <c r="N21" s="20"/>
      <c r="O21" s="8"/>
      <c r="P21" s="9"/>
    </row>
    <row r="22" spans="1:16" ht="16.5" thickBot="1" x14ac:dyDescent="0.3">
      <c r="A22" s="7" t="s">
        <v>266</v>
      </c>
      <c r="B22" s="8">
        <v>-10</v>
      </c>
      <c r="C22" s="9">
        <v>44907</v>
      </c>
      <c r="D22" s="4"/>
      <c r="E22" s="7" t="s">
        <v>130</v>
      </c>
      <c r="F22" s="26" t="s">
        <v>250</v>
      </c>
      <c r="G22" s="20">
        <v>1</v>
      </c>
      <c r="H22" s="20">
        <v>10</v>
      </c>
      <c r="I22" s="27">
        <v>134.16999999999999</v>
      </c>
      <c r="J22" s="28">
        <v>44892</v>
      </c>
      <c r="K22" s="5"/>
      <c r="L22" s="7"/>
      <c r="M22" s="20"/>
      <c r="N22" s="20"/>
      <c r="O22" s="8"/>
      <c r="P22" s="9"/>
    </row>
    <row r="23" spans="1:16" ht="16.5" thickBot="1" x14ac:dyDescent="0.3">
      <c r="A23" s="7" t="s">
        <v>267</v>
      </c>
      <c r="B23" s="8">
        <v>-33</v>
      </c>
      <c r="C23" s="9">
        <v>44908</v>
      </c>
      <c r="D23" s="4"/>
      <c r="E23" s="7" t="s">
        <v>130</v>
      </c>
      <c r="F23" s="26" t="s">
        <v>251</v>
      </c>
      <c r="G23" s="20">
        <v>1</v>
      </c>
      <c r="H23" s="20">
        <v>10</v>
      </c>
      <c r="I23" s="27">
        <v>32.15</v>
      </c>
      <c r="J23" s="28">
        <v>44893</v>
      </c>
      <c r="K23" s="5"/>
      <c r="L23" s="7"/>
      <c r="M23" s="20"/>
      <c r="N23" s="20"/>
      <c r="O23" s="8"/>
      <c r="P23" s="9"/>
    </row>
    <row r="24" spans="1:16" ht="16.5" thickBot="1" x14ac:dyDescent="0.3">
      <c r="A24" s="7" t="s">
        <v>268</v>
      </c>
      <c r="B24" s="8">
        <v>-140</v>
      </c>
      <c r="C24" s="9">
        <v>44909</v>
      </c>
      <c r="D24" s="4"/>
      <c r="E24" s="7" t="s">
        <v>150</v>
      </c>
      <c r="F24" s="26" t="s">
        <v>252</v>
      </c>
      <c r="G24" s="20">
        <v>1</v>
      </c>
      <c r="H24" s="20">
        <v>3</v>
      </c>
      <c r="I24" s="27">
        <v>41.5</v>
      </c>
      <c r="J24" s="28">
        <v>44895</v>
      </c>
      <c r="K24" s="5"/>
      <c r="L24" s="7"/>
      <c r="M24" s="20"/>
      <c r="N24" s="20"/>
      <c r="O24" s="8"/>
      <c r="P24" s="9"/>
    </row>
    <row r="25" spans="1:16" ht="16.5" thickBot="1" x14ac:dyDescent="0.3">
      <c r="A25" s="7" t="s">
        <v>268</v>
      </c>
      <c r="B25" s="8">
        <v>140</v>
      </c>
      <c r="C25" s="9">
        <v>44907</v>
      </c>
      <c r="D25" s="4"/>
      <c r="E25" s="7" t="s">
        <v>253</v>
      </c>
      <c r="F25" s="26" t="s">
        <v>254</v>
      </c>
      <c r="G25" s="20" t="s">
        <v>61</v>
      </c>
      <c r="H25" s="20" t="s">
        <v>61</v>
      </c>
      <c r="I25" s="27">
        <v>7</v>
      </c>
      <c r="J25" s="28">
        <v>44896</v>
      </c>
      <c r="K25" s="5"/>
      <c r="L25" s="7"/>
      <c r="M25" s="20"/>
      <c r="N25" s="20"/>
      <c r="O25" s="8"/>
      <c r="P25" s="9"/>
    </row>
    <row r="26" spans="1:16" ht="16.5" thickBot="1" x14ac:dyDescent="0.3">
      <c r="A26" s="7" t="s">
        <v>269</v>
      </c>
      <c r="B26" s="8">
        <v>200</v>
      </c>
      <c r="C26" s="9">
        <v>44910</v>
      </c>
      <c r="D26" s="4"/>
      <c r="E26" s="7" t="s">
        <v>255</v>
      </c>
      <c r="F26" s="26" t="s">
        <v>256</v>
      </c>
      <c r="G26" s="20" t="s">
        <v>61</v>
      </c>
      <c r="H26" s="20" t="s">
        <v>61</v>
      </c>
      <c r="I26" s="27">
        <v>89.99</v>
      </c>
      <c r="J26" s="28">
        <v>44897</v>
      </c>
      <c r="K26" s="5"/>
      <c r="L26" s="7"/>
      <c r="M26" s="20"/>
      <c r="N26" s="20"/>
      <c r="O26" s="8"/>
      <c r="P26" s="9"/>
    </row>
    <row r="27" spans="1:16" ht="16.5" thickBot="1" x14ac:dyDescent="0.3">
      <c r="A27" s="7" t="s">
        <v>249</v>
      </c>
      <c r="B27" s="8">
        <v>-102.82</v>
      </c>
      <c r="C27" s="9">
        <v>44913</v>
      </c>
      <c r="D27" s="4"/>
      <c r="E27" s="7" t="s">
        <v>35</v>
      </c>
      <c r="F27" s="26" t="s">
        <v>133</v>
      </c>
      <c r="G27" s="20" t="s">
        <v>61</v>
      </c>
      <c r="H27" s="20" t="s">
        <v>61</v>
      </c>
      <c r="I27" s="27">
        <v>9.9</v>
      </c>
      <c r="J27" s="28">
        <v>44901</v>
      </c>
      <c r="K27" s="5"/>
      <c r="L27" s="7"/>
      <c r="M27" s="20"/>
      <c r="N27" s="20"/>
      <c r="O27" s="8"/>
      <c r="P27" s="9"/>
    </row>
    <row r="28" spans="1:16" ht="16.5" thickBot="1" x14ac:dyDescent="0.3">
      <c r="A28" s="7" t="s">
        <v>270</v>
      </c>
      <c r="B28" s="8">
        <v>-450</v>
      </c>
      <c r="C28" s="9">
        <v>44913</v>
      </c>
      <c r="D28" s="4"/>
      <c r="E28" s="7" t="s">
        <v>228</v>
      </c>
      <c r="F28" s="26" t="s">
        <v>180</v>
      </c>
      <c r="G28" s="20">
        <v>4</v>
      </c>
      <c r="H28" s="20">
        <v>10</v>
      </c>
      <c r="I28" s="27">
        <v>144.9</v>
      </c>
      <c r="J28" s="9">
        <v>44901</v>
      </c>
      <c r="K28" s="5"/>
      <c r="L28" s="7"/>
      <c r="M28" s="20"/>
      <c r="N28" s="20"/>
      <c r="O28" s="8"/>
      <c r="P28" s="9"/>
    </row>
    <row r="29" spans="1:16" ht="16.5" thickBot="1" x14ac:dyDescent="0.3">
      <c r="A29" s="7" t="s">
        <v>182</v>
      </c>
      <c r="B29" s="8">
        <v>50</v>
      </c>
      <c r="C29" s="9">
        <v>44913</v>
      </c>
      <c r="D29" s="4"/>
      <c r="E29" s="7" t="s">
        <v>228</v>
      </c>
      <c r="F29" s="26" t="s">
        <v>180</v>
      </c>
      <c r="G29" s="20">
        <v>5</v>
      </c>
      <c r="H29" s="20">
        <v>10</v>
      </c>
      <c r="I29" s="27">
        <v>144.9</v>
      </c>
      <c r="J29" s="9">
        <v>44901</v>
      </c>
      <c r="K29" s="5"/>
      <c r="L29" s="7"/>
      <c r="M29" s="20"/>
      <c r="N29" s="20"/>
      <c r="O29" s="8"/>
      <c r="P29" s="9"/>
    </row>
    <row r="30" spans="1:16" ht="16.5" thickBot="1" x14ac:dyDescent="0.3">
      <c r="A30" s="7" t="s">
        <v>275</v>
      </c>
      <c r="B30" s="8">
        <v>-20</v>
      </c>
      <c r="C30" s="9">
        <v>44915</v>
      </c>
      <c r="D30" s="4"/>
      <c r="E30" s="7" t="s">
        <v>152</v>
      </c>
      <c r="F30" s="26" t="s">
        <v>258</v>
      </c>
      <c r="G30" s="20" t="s">
        <v>61</v>
      </c>
      <c r="H30" s="20" t="s">
        <v>61</v>
      </c>
      <c r="I30" s="27">
        <v>-15.36</v>
      </c>
      <c r="J30" s="28">
        <v>44901</v>
      </c>
      <c r="K30" s="5"/>
      <c r="L30" s="7"/>
      <c r="M30" s="20"/>
      <c r="N30" s="20"/>
      <c r="O30" s="8"/>
      <c r="P30" s="9"/>
    </row>
    <row r="31" spans="1:16" ht="16.5" thickBot="1" x14ac:dyDescent="0.3">
      <c r="A31" s="7" t="s">
        <v>275</v>
      </c>
      <c r="B31" s="8">
        <v>-15</v>
      </c>
      <c r="C31" s="9">
        <v>44915</v>
      </c>
      <c r="D31" s="4"/>
      <c r="E31" s="7"/>
      <c r="F31" s="26"/>
      <c r="G31" s="20"/>
      <c r="H31" s="20"/>
      <c r="I31" s="27"/>
      <c r="J31" s="28"/>
      <c r="K31" s="5"/>
      <c r="L31" s="7"/>
      <c r="M31" s="20"/>
      <c r="N31" s="20"/>
      <c r="O31" s="8"/>
      <c r="P31" s="9"/>
    </row>
    <row r="32" spans="1:16" ht="16.5" thickBot="1" x14ac:dyDescent="0.3">
      <c r="A32" s="7" t="s">
        <v>30</v>
      </c>
      <c r="B32" s="8">
        <v>-15</v>
      </c>
      <c r="C32" s="9">
        <v>44919</v>
      </c>
      <c r="D32" s="4"/>
      <c r="E32" s="7"/>
      <c r="F32" s="26"/>
      <c r="G32" s="20"/>
      <c r="H32" s="20"/>
      <c r="I32" s="27"/>
      <c r="J32" s="28"/>
      <c r="K32" s="5"/>
      <c r="L32" s="7"/>
      <c r="M32" s="20"/>
      <c r="N32" s="20"/>
      <c r="O32" s="8"/>
      <c r="P32" s="9"/>
    </row>
    <row r="33" spans="1:16" ht="16.5" thickBot="1" x14ac:dyDescent="0.3">
      <c r="A33" s="7" t="s">
        <v>276</v>
      </c>
      <c r="B33" s="8">
        <v>-75</v>
      </c>
      <c r="C33" s="9">
        <v>44919</v>
      </c>
      <c r="D33" s="4"/>
      <c r="E33" s="7"/>
      <c r="F33" s="26"/>
      <c r="G33" s="20"/>
      <c r="H33" s="20"/>
      <c r="I33" s="27"/>
      <c r="J33" s="28"/>
      <c r="K33" s="5"/>
      <c r="L33" s="7"/>
      <c r="M33" s="20"/>
      <c r="N33" s="20"/>
      <c r="O33" s="8"/>
      <c r="P33" s="9"/>
    </row>
    <row r="34" spans="1:16" ht="16.5" thickBot="1" x14ac:dyDescent="0.3">
      <c r="A34" s="7" t="s">
        <v>24</v>
      </c>
      <c r="B34" s="8">
        <v>-10</v>
      </c>
      <c r="C34" s="9">
        <v>45286</v>
      </c>
      <c r="D34" s="4"/>
      <c r="E34" s="7"/>
      <c r="F34" s="26"/>
      <c r="G34" s="20"/>
      <c r="H34" s="20"/>
      <c r="I34" s="27"/>
      <c r="J34" s="28"/>
      <c r="K34" s="5"/>
      <c r="L34" s="7"/>
      <c r="M34" s="20"/>
      <c r="N34" s="20"/>
      <c r="O34" s="8"/>
      <c r="P34" s="9"/>
    </row>
    <row r="35" spans="1:16" ht="16.5" thickBot="1" x14ac:dyDescent="0.3">
      <c r="A35" s="7" t="s">
        <v>286</v>
      </c>
      <c r="B35" s="8">
        <v>-7</v>
      </c>
      <c r="C35" s="9">
        <v>45286</v>
      </c>
      <c r="D35" s="4"/>
      <c r="E35" s="7"/>
      <c r="F35" s="26"/>
      <c r="G35" s="20"/>
      <c r="H35" s="20"/>
      <c r="I35" s="27"/>
      <c r="J35" s="28"/>
      <c r="K35" s="5"/>
      <c r="L35" s="7"/>
      <c r="M35" s="20"/>
      <c r="N35" s="20"/>
      <c r="O35" s="8"/>
      <c r="P35" s="9"/>
    </row>
    <row r="36" spans="1:16" ht="16.5" thickBot="1" x14ac:dyDescent="0.3">
      <c r="A36" s="7" t="s">
        <v>287</v>
      </c>
      <c r="B36" s="8">
        <v>-1.31</v>
      </c>
      <c r="C36" s="9">
        <v>44931</v>
      </c>
      <c r="D36" s="4"/>
      <c r="E36" s="7"/>
      <c r="F36" s="26"/>
      <c r="G36" s="20"/>
      <c r="H36" s="20"/>
      <c r="I36" s="27"/>
      <c r="J36" s="28"/>
      <c r="K36" s="5"/>
      <c r="L36" s="7"/>
      <c r="M36" s="20"/>
      <c r="N36" s="20"/>
      <c r="O36" s="8"/>
      <c r="P36" s="9"/>
    </row>
    <row r="37" spans="1:16" ht="16.5" thickBot="1" x14ac:dyDescent="0.3">
      <c r="A37" s="7"/>
      <c r="B37" s="8"/>
      <c r="C37" s="9"/>
      <c r="D37" s="4"/>
      <c r="E37" s="7"/>
      <c r="F37" s="26"/>
      <c r="G37" s="20"/>
      <c r="H37" s="20"/>
      <c r="I37" s="27"/>
      <c r="J37" s="28"/>
      <c r="K37" s="5"/>
      <c r="L37" s="7"/>
      <c r="M37" s="20"/>
      <c r="N37" s="20"/>
      <c r="O37" s="8"/>
      <c r="P37" s="9"/>
    </row>
    <row r="38" spans="1:16" ht="15" x14ac:dyDescent="0.2">
      <c r="A38" s="4"/>
      <c r="B38" s="13">
        <f>SUM(B2:B37)</f>
        <v>1955.8499999999995</v>
      </c>
      <c r="C38" s="4"/>
      <c r="D38" s="4"/>
      <c r="E38" s="4"/>
      <c r="F38" s="4"/>
      <c r="G38" s="4"/>
      <c r="H38" s="4"/>
      <c r="I38" s="13">
        <f>SUM(I2:I37)</f>
        <v>1618.7800000000007</v>
      </c>
      <c r="J38" s="14"/>
      <c r="K38" s="4"/>
      <c r="L38" s="4"/>
      <c r="M38" s="4"/>
      <c r="N38" s="4"/>
      <c r="O38" s="13">
        <f>SUM(O2:O37)</f>
        <v>337.07</v>
      </c>
      <c r="P38" s="14"/>
    </row>
    <row r="39" spans="1:16" ht="17.25" thickTop="1" thickBot="1" x14ac:dyDescent="0.3">
      <c r="A39" s="15" t="s">
        <v>37</v>
      </c>
      <c r="B39" s="209">
        <f>SUM(B38)</f>
        <v>1955.8499999999995</v>
      </c>
      <c r="C39" s="210"/>
      <c r="D39" s="211"/>
      <c r="E39" s="209">
        <f>SUM(B38,-L40)</f>
        <v>-1.1368683772161603E-12</v>
      </c>
      <c r="F39" s="213"/>
      <c r="G39" s="213"/>
      <c r="H39" s="213"/>
      <c r="I39" s="211"/>
      <c r="J39" s="16"/>
      <c r="K39" s="212">
        <f>SUM(I38,O38)</f>
        <v>1955.8500000000006</v>
      </c>
      <c r="L39" s="211"/>
      <c r="M39" s="4"/>
      <c r="N39" s="13"/>
    </row>
    <row r="40" spans="1:16" ht="16.5" thickTop="1" thickBot="1" x14ac:dyDescent="0.25">
      <c r="A40" s="17" t="s">
        <v>38</v>
      </c>
      <c r="B40" s="4"/>
      <c r="C40" s="4"/>
      <c r="D40" s="4"/>
      <c r="E40" s="4"/>
      <c r="F40" s="4"/>
      <c r="G40" s="4"/>
      <c r="H40" s="4"/>
      <c r="I40" s="18">
        <f>SUM(B38,-L40)</f>
        <v>-1.1368683772161603E-12</v>
      </c>
      <c r="J40" s="4"/>
      <c r="K40" s="4"/>
      <c r="L40" s="18">
        <f>SUM(I38,O38)</f>
        <v>1955.8500000000006</v>
      </c>
      <c r="N40" s="4"/>
    </row>
    <row r="41" spans="1:16" ht="16.5" thickBot="1" x14ac:dyDescent="0.3">
      <c r="A41" s="1" t="s">
        <v>0</v>
      </c>
      <c r="B41" s="2" t="s">
        <v>1</v>
      </c>
      <c r="C41" s="3" t="s">
        <v>2</v>
      </c>
      <c r="D41" s="4"/>
      <c r="E41" s="1" t="s">
        <v>4</v>
      </c>
      <c r="F41" s="6" t="s">
        <v>1</v>
      </c>
      <c r="G41" s="3" t="s">
        <v>2</v>
      </c>
      <c r="H41" s="4"/>
      <c r="I41" s="4"/>
      <c r="M41" s="4"/>
      <c r="N41" s="4"/>
    </row>
    <row r="42" spans="1:16" ht="15.75" x14ac:dyDescent="0.25">
      <c r="A42" s="7" t="s">
        <v>5</v>
      </c>
      <c r="B42" s="8">
        <f>'10'!F60</f>
        <v>13.599999999999966</v>
      </c>
      <c r="C42" s="9">
        <v>44893</v>
      </c>
      <c r="D42" s="4"/>
      <c r="E42" s="7" t="s">
        <v>260</v>
      </c>
      <c r="F42" s="8">
        <v>381.86</v>
      </c>
      <c r="G42" s="9">
        <v>44898</v>
      </c>
      <c r="H42" s="4"/>
      <c r="M42" s="4"/>
      <c r="N42" s="4"/>
    </row>
    <row r="43" spans="1:16" ht="15.75" x14ac:dyDescent="0.25">
      <c r="A43" s="7" t="s">
        <v>134</v>
      </c>
      <c r="B43" s="8">
        <v>539</v>
      </c>
      <c r="C43" s="9">
        <v>44894</v>
      </c>
      <c r="D43" s="4"/>
      <c r="E43" s="7" t="s">
        <v>299</v>
      </c>
      <c r="F43" s="10">
        <v>70.680000000000007</v>
      </c>
      <c r="G43" s="9">
        <v>45268</v>
      </c>
      <c r="H43" s="4"/>
      <c r="I43" s="4"/>
      <c r="M43" s="4"/>
      <c r="N43" s="4"/>
    </row>
    <row r="44" spans="1:16" ht="15.75" x14ac:dyDescent="0.25">
      <c r="A44" s="7"/>
      <c r="B44" s="8"/>
      <c r="C44" s="9"/>
      <c r="D44" s="4"/>
      <c r="E44" s="7" t="s">
        <v>300</v>
      </c>
      <c r="F44" s="10">
        <v>100</v>
      </c>
      <c r="G44" s="9">
        <v>45274</v>
      </c>
      <c r="H44" s="4"/>
      <c r="I44" s="4"/>
      <c r="M44" s="4"/>
      <c r="N44" s="4"/>
    </row>
    <row r="45" spans="1:16" ht="15.75" x14ac:dyDescent="0.25">
      <c r="A45" s="7"/>
      <c r="B45" s="8"/>
      <c r="C45" s="9"/>
      <c r="D45" s="4"/>
      <c r="E45" s="7"/>
      <c r="F45" s="8"/>
      <c r="G45" s="9"/>
      <c r="H45" s="4"/>
      <c r="I45" s="4"/>
      <c r="M45" s="4"/>
      <c r="N45" s="4"/>
    </row>
    <row r="46" spans="1:16" ht="15.75" x14ac:dyDescent="0.25">
      <c r="A46" s="7"/>
      <c r="B46" s="8"/>
      <c r="C46" s="9"/>
      <c r="D46" s="4"/>
      <c r="E46" s="7"/>
      <c r="F46" s="10"/>
      <c r="G46" s="9"/>
      <c r="H46" s="4"/>
      <c r="I46" s="4"/>
      <c r="M46" s="4"/>
      <c r="N46" s="4"/>
    </row>
    <row r="47" spans="1:16" ht="15.75" thickBot="1" x14ac:dyDescent="0.25">
      <c r="A47" s="4"/>
      <c r="B47" s="13">
        <f>SUM(B42:B46)</f>
        <v>552.59999999999991</v>
      </c>
      <c r="C47" s="4"/>
      <c r="D47" s="4"/>
      <c r="E47" s="4"/>
      <c r="F47" s="13">
        <f>SUM(F42:F46)</f>
        <v>552.54</v>
      </c>
      <c r="G47" s="4"/>
      <c r="H47" s="4"/>
      <c r="I47" s="4"/>
      <c r="M47" s="4"/>
      <c r="N47" s="4"/>
    </row>
    <row r="48" spans="1:16" ht="17.25" thickTop="1" thickBot="1" x14ac:dyDescent="0.3">
      <c r="A48" s="15" t="s">
        <v>37</v>
      </c>
      <c r="B48" s="209">
        <f>SUM(B47)</f>
        <v>552.59999999999991</v>
      </c>
      <c r="C48" s="210"/>
      <c r="D48" s="211"/>
      <c r="E48" s="214">
        <f>SUM(B47,-F47)</f>
        <v>5.999999999994543E-2</v>
      </c>
      <c r="F48" s="215"/>
      <c r="G48" s="16"/>
      <c r="H48" s="212">
        <f>SUM(F47)</f>
        <v>552.54</v>
      </c>
      <c r="I48" s="211"/>
      <c r="M48" s="4"/>
      <c r="N48" s="13"/>
    </row>
    <row r="49" spans="6:6" ht="13.5" thickTop="1" x14ac:dyDescent="0.2">
      <c r="F49" s="40">
        <f>SUM(B47,-F47)</f>
        <v>5.999999999994543E-2</v>
      </c>
    </row>
  </sheetData>
  <mergeCells count="6">
    <mergeCell ref="B39:D39"/>
    <mergeCell ref="E39:I39"/>
    <mergeCell ref="K39:L39"/>
    <mergeCell ref="B48:D48"/>
    <mergeCell ref="E48:F48"/>
    <mergeCell ref="H48:I4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FCAD-5E1B-4D19-B61B-6916DA15DBFC}">
  <dimension ref="A1:P37"/>
  <sheetViews>
    <sheetView workbookViewId="0">
      <selection activeCell="F31" sqref="F31"/>
    </sheetView>
  </sheetViews>
  <sheetFormatPr defaultRowHeight="12.75" x14ac:dyDescent="0.2"/>
  <cols>
    <col min="1" max="1" width="18.5703125" customWidth="1"/>
    <col min="2" max="2" width="20.85546875" customWidth="1"/>
    <col min="5" max="5" width="17.42578125" customWidth="1"/>
    <col min="6" max="6" width="15.5703125" customWidth="1"/>
    <col min="9" max="9" width="15.140625" customWidth="1"/>
    <col min="12" max="12" width="19.7109375" customWidth="1"/>
    <col min="15" max="15" width="15.5703125" customWidth="1"/>
  </cols>
  <sheetData>
    <row r="1" spans="1:16" ht="16.5" thickBot="1" x14ac:dyDescent="0.3">
      <c r="A1" s="1" t="s">
        <v>0</v>
      </c>
      <c r="B1" s="2" t="s">
        <v>1</v>
      </c>
      <c r="C1" s="3" t="s">
        <v>2</v>
      </c>
      <c r="D1" s="4"/>
      <c r="E1" s="1" t="s">
        <v>3</v>
      </c>
      <c r="F1" s="1" t="s">
        <v>39</v>
      </c>
      <c r="G1" s="19" t="s">
        <v>40</v>
      </c>
      <c r="H1" s="19" t="s">
        <v>41</v>
      </c>
      <c r="I1" s="2" t="s">
        <v>1</v>
      </c>
      <c r="J1" s="3" t="s">
        <v>2</v>
      </c>
      <c r="K1" s="5"/>
      <c r="L1" s="1" t="s">
        <v>84</v>
      </c>
      <c r="M1" s="19" t="s">
        <v>40</v>
      </c>
      <c r="N1" s="19" t="s">
        <v>41</v>
      </c>
      <c r="O1" s="2" t="s">
        <v>1</v>
      </c>
      <c r="P1" s="3" t="s">
        <v>2</v>
      </c>
    </row>
    <row r="2" spans="1:16" ht="16.5" thickBot="1" x14ac:dyDescent="0.3">
      <c r="A2" s="7" t="s">
        <v>5</v>
      </c>
      <c r="B2" s="8">
        <f>'11'!I40</f>
        <v>-1.1368683772161603E-12</v>
      </c>
      <c r="C2" s="9">
        <v>44562</v>
      </c>
      <c r="D2" s="4"/>
      <c r="E2" s="7" t="s">
        <v>193</v>
      </c>
      <c r="F2" s="26" t="s">
        <v>194</v>
      </c>
      <c r="G2" s="20">
        <v>3</v>
      </c>
      <c r="H2" s="20">
        <v>8</v>
      </c>
      <c r="I2" s="27">
        <v>66.87</v>
      </c>
      <c r="J2" s="9">
        <v>44904</v>
      </c>
      <c r="K2" s="5"/>
      <c r="L2" s="7"/>
      <c r="M2" s="20"/>
      <c r="N2" s="20"/>
      <c r="O2" s="8"/>
      <c r="P2" s="9"/>
    </row>
    <row r="3" spans="1:16" ht="16.5" thickBot="1" x14ac:dyDescent="0.3">
      <c r="A3" s="7" t="s">
        <v>8</v>
      </c>
      <c r="B3" s="8">
        <v>1783.15</v>
      </c>
      <c r="C3" s="9">
        <v>44932</v>
      </c>
      <c r="D3" s="4"/>
      <c r="E3" s="7" t="s">
        <v>29</v>
      </c>
      <c r="F3" s="7" t="s">
        <v>67</v>
      </c>
      <c r="G3" s="20">
        <v>8</v>
      </c>
      <c r="H3" s="20">
        <v>10</v>
      </c>
      <c r="I3" s="8">
        <v>51.28</v>
      </c>
      <c r="J3" s="9">
        <v>44904</v>
      </c>
      <c r="K3" s="5"/>
      <c r="L3" s="7"/>
      <c r="M3" s="20"/>
      <c r="N3" s="20"/>
      <c r="O3" s="8"/>
      <c r="P3" s="9"/>
    </row>
    <row r="4" spans="1:16" ht="16.5" thickBot="1" x14ac:dyDescent="0.3">
      <c r="A4" s="7" t="s">
        <v>288</v>
      </c>
      <c r="B4" s="8">
        <v>-10</v>
      </c>
      <c r="C4" s="9">
        <v>44933</v>
      </c>
      <c r="D4" s="4"/>
      <c r="E4" s="7" t="s">
        <v>130</v>
      </c>
      <c r="F4" s="26" t="s">
        <v>250</v>
      </c>
      <c r="G4" s="20">
        <v>2</v>
      </c>
      <c r="H4" s="20">
        <v>10</v>
      </c>
      <c r="I4" s="27">
        <v>134.11000000000001</v>
      </c>
      <c r="J4" s="28">
        <v>44904</v>
      </c>
      <c r="K4" s="5"/>
      <c r="L4" s="7"/>
      <c r="M4" s="20"/>
      <c r="N4" s="20"/>
      <c r="O4" s="8"/>
      <c r="P4" s="9"/>
    </row>
    <row r="5" spans="1:16" ht="16.5" thickBot="1" x14ac:dyDescent="0.3">
      <c r="A5" s="7" t="s">
        <v>24</v>
      </c>
      <c r="B5" s="8">
        <v>-17.5</v>
      </c>
      <c r="C5" s="9">
        <v>44935</v>
      </c>
      <c r="D5" s="4"/>
      <c r="E5" s="7" t="s">
        <v>130</v>
      </c>
      <c r="F5" s="26" t="s">
        <v>251</v>
      </c>
      <c r="G5" s="20">
        <v>2</v>
      </c>
      <c r="H5" s="20">
        <v>10</v>
      </c>
      <c r="I5" s="27">
        <v>32.11</v>
      </c>
      <c r="J5" s="9">
        <v>44904</v>
      </c>
      <c r="K5" s="5"/>
      <c r="L5" s="7"/>
      <c r="M5" s="20"/>
      <c r="N5" s="20"/>
      <c r="O5" s="8"/>
      <c r="P5" s="9"/>
    </row>
    <row r="6" spans="1:16" ht="16.5" thickBot="1" x14ac:dyDescent="0.3">
      <c r="A6" s="7" t="s">
        <v>289</v>
      </c>
      <c r="B6" s="8">
        <v>224.9</v>
      </c>
      <c r="C6" s="9">
        <v>44935</v>
      </c>
      <c r="D6" s="4"/>
      <c r="E6" s="7" t="s">
        <v>150</v>
      </c>
      <c r="F6" s="26" t="s">
        <v>252</v>
      </c>
      <c r="G6" s="20">
        <v>2</v>
      </c>
      <c r="H6" s="20">
        <v>3</v>
      </c>
      <c r="I6" s="27">
        <v>41.5</v>
      </c>
      <c r="J6" s="9">
        <v>44904</v>
      </c>
      <c r="K6" s="5"/>
      <c r="L6" s="7"/>
      <c r="M6" s="20"/>
      <c r="N6" s="20"/>
      <c r="O6" s="8"/>
      <c r="P6" s="9"/>
    </row>
    <row r="7" spans="1:16" ht="16.5" thickBot="1" x14ac:dyDescent="0.3">
      <c r="A7" s="7" t="s">
        <v>60</v>
      </c>
      <c r="B7" s="8">
        <v>-180</v>
      </c>
      <c r="C7" s="9">
        <v>44935</v>
      </c>
      <c r="D7" s="4"/>
      <c r="E7" s="7" t="s">
        <v>228</v>
      </c>
      <c r="F7" s="26" t="s">
        <v>180</v>
      </c>
      <c r="G7" s="20">
        <v>6</v>
      </c>
      <c r="H7" s="20">
        <v>10</v>
      </c>
      <c r="I7" s="27">
        <v>144.9</v>
      </c>
      <c r="J7" s="9">
        <v>44904</v>
      </c>
      <c r="K7" s="5"/>
      <c r="L7" s="7"/>
      <c r="M7" s="20"/>
      <c r="N7" s="20"/>
      <c r="O7" s="8"/>
      <c r="P7" s="9"/>
    </row>
    <row r="8" spans="1:16" ht="16.5" thickBot="1" x14ac:dyDescent="0.3">
      <c r="A8" s="7" t="s">
        <v>290</v>
      </c>
      <c r="B8" s="8">
        <v>-263.44</v>
      </c>
      <c r="C8" s="9">
        <v>44938</v>
      </c>
      <c r="D8" s="4"/>
      <c r="E8" s="7" t="s">
        <v>29</v>
      </c>
      <c r="F8" s="26" t="s">
        <v>198</v>
      </c>
      <c r="G8" s="20">
        <v>3</v>
      </c>
      <c r="H8" s="20">
        <v>3</v>
      </c>
      <c r="I8" s="27">
        <v>50.95</v>
      </c>
      <c r="J8" s="28">
        <v>44904</v>
      </c>
      <c r="K8" s="5"/>
      <c r="L8" s="7"/>
      <c r="M8" s="20"/>
      <c r="N8" s="20"/>
      <c r="O8" s="8"/>
      <c r="P8" s="9"/>
    </row>
    <row r="9" spans="1:16" ht="16.5" thickBot="1" x14ac:dyDescent="0.3">
      <c r="A9" s="7" t="s">
        <v>291</v>
      </c>
      <c r="B9" s="8">
        <v>120</v>
      </c>
      <c r="C9" s="9">
        <v>44938</v>
      </c>
      <c r="D9" s="4"/>
      <c r="E9" s="7" t="s">
        <v>10</v>
      </c>
      <c r="F9" s="26" t="s">
        <v>149</v>
      </c>
      <c r="G9" s="20" t="s">
        <v>61</v>
      </c>
      <c r="H9" s="20" t="s">
        <v>61</v>
      </c>
      <c r="I9" s="27">
        <v>13</v>
      </c>
      <c r="J9" s="9">
        <v>44909</v>
      </c>
      <c r="K9" s="5"/>
      <c r="L9" s="7"/>
      <c r="M9" s="20"/>
      <c r="N9" s="20"/>
      <c r="O9" s="8"/>
      <c r="P9" s="9"/>
    </row>
    <row r="10" spans="1:16" ht="16.5" thickBot="1" x14ac:dyDescent="0.3">
      <c r="A10" s="7" t="s">
        <v>308</v>
      </c>
      <c r="B10" s="8">
        <v>-300</v>
      </c>
      <c r="C10" s="9">
        <v>44940</v>
      </c>
      <c r="D10" s="4"/>
      <c r="E10" s="7" t="s">
        <v>65</v>
      </c>
      <c r="F10" s="26" t="s">
        <v>147</v>
      </c>
      <c r="G10" s="20" t="s">
        <v>61</v>
      </c>
      <c r="H10" s="20" t="s">
        <v>61</v>
      </c>
      <c r="I10" s="27">
        <v>29.99</v>
      </c>
      <c r="J10" s="28">
        <v>44909</v>
      </c>
      <c r="K10" s="5"/>
      <c r="L10" s="7"/>
      <c r="M10" s="20"/>
      <c r="N10" s="20"/>
      <c r="O10" s="8"/>
      <c r="P10" s="9"/>
    </row>
    <row r="11" spans="1:16" ht="16.5" thickBot="1" x14ac:dyDescent="0.3">
      <c r="A11" s="7" t="s">
        <v>286</v>
      </c>
      <c r="B11" s="8">
        <v>-7</v>
      </c>
      <c r="C11" s="9">
        <v>44941</v>
      </c>
      <c r="D11" s="4"/>
      <c r="E11" s="7" t="s">
        <v>271</v>
      </c>
      <c r="F11" s="26" t="s">
        <v>272</v>
      </c>
      <c r="G11" s="20" t="s">
        <v>61</v>
      </c>
      <c r="H11" s="20" t="s">
        <v>61</v>
      </c>
      <c r="I11" s="27">
        <v>31.9</v>
      </c>
      <c r="J11" s="9">
        <v>44910</v>
      </c>
      <c r="K11" s="5"/>
      <c r="L11" s="12"/>
      <c r="M11" s="21"/>
      <c r="N11" s="21"/>
      <c r="O11" s="8"/>
      <c r="P11" s="9"/>
    </row>
    <row r="12" spans="1:16" ht="16.5" thickBot="1" x14ac:dyDescent="0.3">
      <c r="A12" s="7" t="s">
        <v>304</v>
      </c>
      <c r="B12" s="8">
        <v>-20</v>
      </c>
      <c r="C12" s="9">
        <v>44943</v>
      </c>
      <c r="D12" s="4"/>
      <c r="E12" s="7" t="s">
        <v>10</v>
      </c>
      <c r="F12" s="26" t="s">
        <v>274</v>
      </c>
      <c r="G12" s="20" t="s">
        <v>61</v>
      </c>
      <c r="H12" s="20" t="s">
        <v>61</v>
      </c>
      <c r="I12" s="27">
        <v>4</v>
      </c>
      <c r="J12" s="28">
        <v>44911</v>
      </c>
      <c r="K12" s="5"/>
      <c r="L12" s="7"/>
      <c r="M12" s="20"/>
      <c r="N12" s="20"/>
      <c r="O12" s="8"/>
      <c r="P12" s="9"/>
    </row>
    <row r="13" spans="1:16" ht="16.5" thickBot="1" x14ac:dyDescent="0.3">
      <c r="A13" s="7" t="s">
        <v>309</v>
      </c>
      <c r="B13" s="8">
        <v>309.44</v>
      </c>
      <c r="C13" s="9">
        <v>44943</v>
      </c>
      <c r="D13" s="4"/>
      <c r="E13" s="7" t="s">
        <v>253</v>
      </c>
      <c r="F13" s="26" t="s">
        <v>273</v>
      </c>
      <c r="G13" s="20" t="s">
        <v>61</v>
      </c>
      <c r="H13" s="20" t="s">
        <v>61</v>
      </c>
      <c r="I13" s="27">
        <v>32.9</v>
      </c>
      <c r="J13" s="28">
        <v>44911</v>
      </c>
      <c r="K13" s="5"/>
      <c r="L13" s="7"/>
      <c r="M13" s="20"/>
      <c r="N13" s="20"/>
      <c r="O13" s="8"/>
      <c r="P13" s="9"/>
    </row>
    <row r="14" spans="1:16" ht="16.5" thickBot="1" x14ac:dyDescent="0.3">
      <c r="A14" s="7" t="s">
        <v>305</v>
      </c>
      <c r="B14" s="8">
        <v>85</v>
      </c>
      <c r="C14" s="9">
        <v>44945</v>
      </c>
      <c r="D14" s="4"/>
      <c r="E14" s="7" t="s">
        <v>253</v>
      </c>
      <c r="F14" s="26" t="s">
        <v>102</v>
      </c>
      <c r="G14" s="20" t="s">
        <v>61</v>
      </c>
      <c r="H14" s="20" t="s">
        <v>61</v>
      </c>
      <c r="I14" s="27">
        <v>11.9</v>
      </c>
      <c r="J14" s="28">
        <v>44911</v>
      </c>
      <c r="K14" s="5"/>
      <c r="L14" s="12"/>
      <c r="M14" s="21"/>
      <c r="N14" s="21"/>
      <c r="O14" s="8"/>
      <c r="P14" s="9"/>
    </row>
    <row r="15" spans="1:16" ht="16.5" thickBot="1" x14ac:dyDescent="0.3">
      <c r="A15" s="7" t="s">
        <v>30</v>
      </c>
      <c r="B15" s="8">
        <v>-15</v>
      </c>
      <c r="C15" s="9">
        <v>44947</v>
      </c>
      <c r="D15" s="4"/>
      <c r="E15" s="7" t="s">
        <v>65</v>
      </c>
      <c r="F15" s="7" t="s">
        <v>277</v>
      </c>
      <c r="G15" s="20" t="s">
        <v>61</v>
      </c>
      <c r="H15" s="20" t="s">
        <v>61</v>
      </c>
      <c r="I15" s="8">
        <v>16.86</v>
      </c>
      <c r="J15" s="9">
        <v>44916</v>
      </c>
      <c r="K15" s="5"/>
      <c r="L15" s="7"/>
      <c r="M15" s="20"/>
      <c r="N15" s="20"/>
      <c r="O15" s="8"/>
      <c r="P15" s="9"/>
    </row>
    <row r="16" spans="1:16" ht="15.75" x14ac:dyDescent="0.25">
      <c r="A16" s="7" t="s">
        <v>310</v>
      </c>
      <c r="B16" s="8">
        <v>22.67</v>
      </c>
      <c r="C16" s="9">
        <v>44947</v>
      </c>
      <c r="D16" s="4"/>
      <c r="E16" s="7" t="s">
        <v>278</v>
      </c>
      <c r="F16" s="7" t="s">
        <v>279</v>
      </c>
      <c r="G16" s="20" t="s">
        <v>61</v>
      </c>
      <c r="H16" s="20" t="s">
        <v>61</v>
      </c>
      <c r="I16" s="8">
        <v>100</v>
      </c>
      <c r="J16" s="9">
        <v>44917</v>
      </c>
      <c r="K16" s="5"/>
      <c r="L16" s="7"/>
      <c r="M16" s="20"/>
      <c r="N16" s="20"/>
      <c r="O16" s="8"/>
      <c r="P16" s="9"/>
    </row>
    <row r="17" spans="1:16" ht="16.5" thickBot="1" x14ac:dyDescent="0.3">
      <c r="A17" s="7" t="s">
        <v>315</v>
      </c>
      <c r="B17" s="8">
        <v>-2.5</v>
      </c>
      <c r="C17" s="9">
        <v>44953</v>
      </c>
      <c r="D17" s="4"/>
      <c r="E17" s="7" t="s">
        <v>282</v>
      </c>
      <c r="F17" s="26" t="s">
        <v>283</v>
      </c>
      <c r="G17" s="20" t="s">
        <v>61</v>
      </c>
      <c r="H17" s="20" t="s">
        <v>61</v>
      </c>
      <c r="I17" s="27">
        <v>15</v>
      </c>
      <c r="J17" s="28">
        <v>44918</v>
      </c>
      <c r="K17" s="5"/>
      <c r="L17" s="7"/>
      <c r="M17" s="20"/>
      <c r="N17" s="20"/>
      <c r="O17" s="8"/>
      <c r="P17" s="9"/>
    </row>
    <row r="18" spans="1:16" ht="16.5" thickBot="1" x14ac:dyDescent="0.3">
      <c r="A18" s="7"/>
      <c r="B18" s="8"/>
      <c r="C18" s="9"/>
      <c r="D18" s="4"/>
      <c r="E18" s="7" t="s">
        <v>160</v>
      </c>
      <c r="F18" s="26" t="s">
        <v>280</v>
      </c>
      <c r="G18" s="20" t="s">
        <v>61</v>
      </c>
      <c r="H18" s="20" t="s">
        <v>61</v>
      </c>
      <c r="I18" s="27">
        <v>66.09</v>
      </c>
      <c r="J18" s="28">
        <v>44918</v>
      </c>
      <c r="K18" s="5"/>
      <c r="L18" s="7"/>
      <c r="M18" s="20"/>
      <c r="N18" s="20"/>
      <c r="O18" s="8"/>
      <c r="P18" s="9"/>
    </row>
    <row r="19" spans="1:16" ht="16.5" thickBot="1" x14ac:dyDescent="0.3">
      <c r="A19" s="7"/>
      <c r="B19" s="8"/>
      <c r="C19" s="9"/>
      <c r="D19" s="4"/>
      <c r="E19" s="7" t="s">
        <v>160</v>
      </c>
      <c r="F19" s="26" t="s">
        <v>281</v>
      </c>
      <c r="G19" s="20" t="s">
        <v>61</v>
      </c>
      <c r="H19" s="20" t="s">
        <v>61</v>
      </c>
      <c r="I19" s="27">
        <v>67</v>
      </c>
      <c r="J19" s="28">
        <v>44919</v>
      </c>
      <c r="K19" s="5"/>
      <c r="L19" s="7"/>
      <c r="M19" s="20"/>
      <c r="N19" s="20"/>
      <c r="O19" s="8"/>
      <c r="P19" s="9"/>
    </row>
    <row r="20" spans="1:16" ht="16.5" thickBot="1" x14ac:dyDescent="0.3">
      <c r="A20" s="7"/>
      <c r="B20" s="8"/>
      <c r="C20" s="9"/>
      <c r="D20" s="4"/>
      <c r="E20" s="7" t="s">
        <v>130</v>
      </c>
      <c r="F20" s="26" t="s">
        <v>284</v>
      </c>
      <c r="G20" s="20">
        <v>1</v>
      </c>
      <c r="H20" s="20">
        <v>10</v>
      </c>
      <c r="I20" s="27">
        <v>202.88</v>
      </c>
      <c r="J20" s="28">
        <v>44919</v>
      </c>
      <c r="K20" s="5"/>
      <c r="L20" s="7"/>
      <c r="M20" s="20"/>
      <c r="N20" s="20"/>
      <c r="O20" s="8"/>
      <c r="P20" s="9"/>
    </row>
    <row r="21" spans="1:16" ht="16.5" thickBot="1" x14ac:dyDescent="0.3">
      <c r="A21" s="7"/>
      <c r="B21" s="8"/>
      <c r="C21" s="9"/>
      <c r="D21" s="4"/>
      <c r="E21" s="7" t="s">
        <v>150</v>
      </c>
      <c r="F21" s="26" t="s">
        <v>285</v>
      </c>
      <c r="G21" s="20">
        <v>1</v>
      </c>
      <c r="H21" s="20">
        <v>3</v>
      </c>
      <c r="I21" s="27">
        <v>38.200000000000003</v>
      </c>
      <c r="J21" s="28">
        <v>44919</v>
      </c>
      <c r="K21" s="5"/>
      <c r="L21" s="7"/>
      <c r="M21" s="20"/>
      <c r="N21" s="20"/>
      <c r="O21" s="8"/>
      <c r="P21" s="9"/>
    </row>
    <row r="22" spans="1:16" ht="16.5" thickBot="1" x14ac:dyDescent="0.3">
      <c r="A22" s="7"/>
      <c r="B22" s="8"/>
      <c r="C22" s="9"/>
      <c r="D22" s="4"/>
      <c r="E22" s="7" t="s">
        <v>42</v>
      </c>
      <c r="F22" s="26" t="s">
        <v>294</v>
      </c>
      <c r="G22" s="20">
        <v>1</v>
      </c>
      <c r="H22" s="20">
        <v>3</v>
      </c>
      <c r="I22" s="27">
        <v>57.52</v>
      </c>
      <c r="J22" s="28">
        <v>45285</v>
      </c>
      <c r="K22" s="5"/>
      <c r="L22" s="7"/>
      <c r="M22" s="20"/>
      <c r="N22" s="20"/>
      <c r="O22" s="8"/>
      <c r="P22" s="9"/>
    </row>
    <row r="23" spans="1:16" ht="16.5" thickBot="1" x14ac:dyDescent="0.3">
      <c r="A23" s="7"/>
      <c r="B23" s="8"/>
      <c r="C23" s="9"/>
      <c r="D23" s="4"/>
      <c r="E23" s="7" t="s">
        <v>292</v>
      </c>
      <c r="F23" s="26" t="s">
        <v>293</v>
      </c>
      <c r="G23" s="20" t="s">
        <v>61</v>
      </c>
      <c r="H23" s="20" t="s">
        <v>61</v>
      </c>
      <c r="I23" s="27">
        <v>111</v>
      </c>
      <c r="J23" s="28">
        <v>44933</v>
      </c>
      <c r="K23" s="5"/>
      <c r="L23" s="7"/>
      <c r="M23" s="20"/>
      <c r="N23" s="20"/>
      <c r="O23" s="8"/>
      <c r="P23" s="9"/>
    </row>
    <row r="24" spans="1:16" ht="16.5" thickBot="1" x14ac:dyDescent="0.3">
      <c r="A24" s="7"/>
      <c r="B24" s="8"/>
      <c r="C24" s="9"/>
      <c r="D24" s="4"/>
      <c r="E24" s="7" t="s">
        <v>35</v>
      </c>
      <c r="F24" s="26" t="s">
        <v>133</v>
      </c>
      <c r="G24" s="20" t="s">
        <v>61</v>
      </c>
      <c r="H24" s="20" t="s">
        <v>61</v>
      </c>
      <c r="I24" s="27">
        <v>9.9</v>
      </c>
      <c r="J24" s="28">
        <v>44933</v>
      </c>
      <c r="K24" s="5"/>
      <c r="L24" s="7"/>
      <c r="M24" s="20"/>
      <c r="N24" s="20"/>
      <c r="O24" s="8"/>
      <c r="P24" s="9"/>
    </row>
    <row r="25" spans="1:16" ht="16.5" thickBot="1" x14ac:dyDescent="0.3">
      <c r="A25" s="7"/>
      <c r="B25" s="8"/>
      <c r="C25" s="9"/>
      <c r="D25" s="4"/>
      <c r="E25" s="7"/>
      <c r="F25" s="26"/>
      <c r="G25" s="20"/>
      <c r="H25" s="20"/>
      <c r="I25" s="27"/>
      <c r="J25" s="28"/>
      <c r="K25" s="5"/>
      <c r="L25" s="7"/>
      <c r="M25" s="20"/>
      <c r="N25" s="20"/>
      <c r="O25" s="8"/>
      <c r="P25" s="9"/>
    </row>
    <row r="26" spans="1:16" ht="15" x14ac:dyDescent="0.2">
      <c r="A26" s="4"/>
      <c r="B26" s="13">
        <f>SUM(B2:B25)</f>
        <v>1729.7199999999991</v>
      </c>
      <c r="C26" s="4"/>
      <c r="D26" s="4"/>
      <c r="E26" s="4"/>
      <c r="F26" s="4"/>
      <c r="G26" s="4"/>
      <c r="H26" s="4"/>
      <c r="I26" s="13">
        <f>SUM(I2:I25)</f>
        <v>1329.8600000000001</v>
      </c>
      <c r="J26" s="14"/>
      <c r="K26" s="4"/>
      <c r="L26" s="4"/>
      <c r="M26" s="4"/>
      <c r="N26" s="4"/>
      <c r="O26" s="13">
        <f>SUM(O2:O25)</f>
        <v>0</v>
      </c>
      <c r="P26" s="14"/>
    </row>
    <row r="27" spans="1:16" ht="17.25" thickTop="1" thickBot="1" x14ac:dyDescent="0.3">
      <c r="A27" s="15" t="s">
        <v>37</v>
      </c>
      <c r="B27" s="209">
        <f>SUM(B26)</f>
        <v>1729.7199999999991</v>
      </c>
      <c r="C27" s="210"/>
      <c r="D27" s="211"/>
      <c r="E27" s="209">
        <f>SUM(B26,-L28)</f>
        <v>399.85999999999899</v>
      </c>
      <c r="F27" s="213"/>
      <c r="G27" s="213"/>
      <c r="H27" s="213"/>
      <c r="I27" s="211"/>
      <c r="J27" s="16"/>
      <c r="K27" s="212">
        <f>SUM(I26,O26)</f>
        <v>1329.8600000000001</v>
      </c>
      <c r="L27" s="211"/>
      <c r="M27" s="4"/>
      <c r="N27" s="13"/>
    </row>
    <row r="28" spans="1:16" ht="16.5" thickTop="1" thickBot="1" x14ac:dyDescent="0.25">
      <c r="A28" s="17" t="s">
        <v>38</v>
      </c>
      <c r="B28" s="4"/>
      <c r="C28" s="4"/>
      <c r="D28" s="4"/>
      <c r="E28" s="4"/>
      <c r="F28" s="4"/>
      <c r="G28" s="4"/>
      <c r="H28" s="4"/>
      <c r="I28" s="18">
        <f>SUM(B26,-L28)</f>
        <v>399.85999999999899</v>
      </c>
      <c r="J28" s="4"/>
      <c r="K28" s="4"/>
      <c r="L28" s="18">
        <f>SUM(I26,O26)</f>
        <v>1329.8600000000001</v>
      </c>
      <c r="N28" s="4"/>
    </row>
    <row r="29" spans="1:16" ht="16.5" thickBot="1" x14ac:dyDescent="0.3">
      <c r="A29" s="1" t="s">
        <v>0</v>
      </c>
      <c r="B29" s="2" t="s">
        <v>1</v>
      </c>
      <c r="C29" s="3" t="s">
        <v>2</v>
      </c>
      <c r="D29" s="4"/>
      <c r="E29" s="1" t="s">
        <v>4</v>
      </c>
      <c r="F29" s="6" t="s">
        <v>1</v>
      </c>
      <c r="G29" s="3" t="s">
        <v>2</v>
      </c>
      <c r="H29" s="4"/>
      <c r="I29" s="4"/>
      <c r="M29" s="4"/>
      <c r="N29" s="4"/>
    </row>
    <row r="30" spans="1:16" ht="15.75" x14ac:dyDescent="0.25">
      <c r="A30" s="7" t="s">
        <v>5</v>
      </c>
      <c r="B30" s="8">
        <f>'11'!F49</f>
        <v>5.999999999994543E-2</v>
      </c>
      <c r="C30" s="9">
        <v>45288</v>
      </c>
      <c r="D30" s="4"/>
      <c r="E30" s="7" t="s">
        <v>278</v>
      </c>
      <c r="F30" s="8">
        <v>276</v>
      </c>
      <c r="G30" s="9">
        <v>45290</v>
      </c>
      <c r="H30" s="4"/>
      <c r="M30" s="4"/>
      <c r="N30" s="4"/>
    </row>
    <row r="31" spans="1:16" ht="15.75" x14ac:dyDescent="0.25">
      <c r="A31" s="7" t="s">
        <v>134</v>
      </c>
      <c r="B31" s="8">
        <v>539</v>
      </c>
      <c r="C31" s="9">
        <v>45289</v>
      </c>
      <c r="D31" s="4"/>
      <c r="E31" s="7" t="s">
        <v>278</v>
      </c>
      <c r="F31" s="10">
        <v>245</v>
      </c>
      <c r="G31" s="9">
        <v>44947</v>
      </c>
      <c r="H31" s="4"/>
      <c r="I31" s="4"/>
      <c r="M31" s="4"/>
      <c r="N31" s="4"/>
    </row>
    <row r="32" spans="1:16" ht="15.75" x14ac:dyDescent="0.25">
      <c r="A32" s="7"/>
      <c r="B32" s="8"/>
      <c r="C32" s="9"/>
      <c r="D32" s="4"/>
      <c r="E32" s="7"/>
      <c r="F32" s="10"/>
      <c r="G32" s="9"/>
      <c r="H32" s="4"/>
      <c r="I32" s="4"/>
      <c r="M32" s="4"/>
      <c r="N32" s="4"/>
    </row>
    <row r="33" spans="1:14" ht="15.75" x14ac:dyDescent="0.25">
      <c r="A33" s="7"/>
      <c r="B33" s="8"/>
      <c r="C33" s="9"/>
      <c r="D33" s="4"/>
      <c r="E33" s="7"/>
      <c r="F33" s="8"/>
      <c r="G33" s="9"/>
      <c r="H33" s="4"/>
      <c r="I33" s="4"/>
      <c r="M33" s="4"/>
      <c r="N33" s="4"/>
    </row>
    <row r="34" spans="1:14" ht="15.75" x14ac:dyDescent="0.25">
      <c r="A34" s="7"/>
      <c r="B34" s="8"/>
      <c r="C34" s="9"/>
      <c r="D34" s="4"/>
      <c r="E34" s="7"/>
      <c r="F34" s="10"/>
      <c r="G34" s="9"/>
      <c r="H34" s="4"/>
      <c r="I34" s="4"/>
      <c r="M34" s="4"/>
      <c r="N34" s="4"/>
    </row>
    <row r="35" spans="1:14" ht="15.75" thickBot="1" x14ac:dyDescent="0.25">
      <c r="A35" s="4"/>
      <c r="B35" s="13">
        <f>SUM(B30:B34)</f>
        <v>539.05999999999995</v>
      </c>
      <c r="C35" s="4"/>
      <c r="D35" s="4"/>
      <c r="E35" s="4"/>
      <c r="F35" s="13">
        <f>SUM(F30:F34)</f>
        <v>521</v>
      </c>
      <c r="G35" s="4"/>
      <c r="H35" s="4"/>
      <c r="I35" s="4"/>
      <c r="M35" s="4"/>
      <c r="N35" s="4"/>
    </row>
    <row r="36" spans="1:14" ht="17.25" thickTop="1" thickBot="1" x14ac:dyDescent="0.3">
      <c r="A36" s="15" t="s">
        <v>37</v>
      </c>
      <c r="B36" s="209">
        <f>SUM(B35)</f>
        <v>539.05999999999995</v>
      </c>
      <c r="C36" s="210"/>
      <c r="D36" s="211"/>
      <c r="E36" s="214">
        <f>SUM(B35,-F35)</f>
        <v>18.059999999999945</v>
      </c>
      <c r="F36" s="215"/>
      <c r="G36" s="16"/>
      <c r="H36" s="212">
        <f>SUM(F35)</f>
        <v>521</v>
      </c>
      <c r="I36" s="211"/>
      <c r="M36" s="4"/>
      <c r="N36" s="13"/>
    </row>
    <row r="37" spans="1:14" ht="13.5" thickTop="1" x14ac:dyDescent="0.2">
      <c r="F37" s="40">
        <f>SUM(B35,-F35)</f>
        <v>18.059999999999945</v>
      </c>
    </row>
  </sheetData>
  <mergeCells count="6">
    <mergeCell ref="B27:D27"/>
    <mergeCell ref="E27:I27"/>
    <mergeCell ref="K27:L27"/>
    <mergeCell ref="B36:D36"/>
    <mergeCell ref="E36:F36"/>
    <mergeCell ref="H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04-05</vt:lpstr>
      <vt:lpstr>05-06</vt:lpstr>
      <vt:lpstr>06-06</vt:lpstr>
      <vt:lpstr>07</vt:lpstr>
      <vt:lpstr>08</vt:lpstr>
      <vt:lpstr>09</vt:lpstr>
      <vt:lpstr>10</vt:lpstr>
      <vt:lpstr>11</vt:lpstr>
      <vt:lpstr>01</vt:lpstr>
      <vt:lpstr>02</vt:lpstr>
      <vt:lpstr>03</vt:lpstr>
      <vt:lpstr>pc</vt:lpstr>
      <vt:lpstr>04</vt:lpstr>
      <vt:lpstr>05</vt:lpstr>
      <vt:lpstr>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Henrique Antunes Pinto</cp:lastModifiedBy>
  <cp:revision/>
  <dcterms:created xsi:type="dcterms:W3CDTF">2022-06-20T13:50:19Z</dcterms:created>
  <dcterms:modified xsi:type="dcterms:W3CDTF">2023-06-03T02:01:19Z</dcterms:modified>
  <cp:category/>
  <cp:contentStatus/>
</cp:coreProperties>
</file>