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Lenovo\Downloads\Telegram Desktop\"/>
    </mc:Choice>
  </mc:AlternateContent>
  <xr:revisionPtr revIDLastSave="0" documentId="13_ncr:1_{E4A4785F-39EE-467D-A2E8-3EE71783588E}" xr6:coauthVersionLast="41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2" i="1"/>
  <c r="N4" i="1"/>
  <c r="N5" i="1"/>
  <c r="N6" i="1"/>
  <c r="N7" i="1"/>
  <c r="N8" i="1"/>
  <c r="N9" i="1"/>
  <c r="N10" i="1"/>
  <c r="N11" i="1"/>
  <c r="G15" i="1" l="1"/>
  <c r="G14" i="1"/>
  <c r="M2" i="1"/>
  <c r="M3" i="1"/>
  <c r="M4" i="1"/>
  <c r="M5" i="1"/>
  <c r="M6" i="1"/>
  <c r="M7" i="1"/>
  <c r="M8" i="1"/>
  <c r="M9" i="1"/>
  <c r="M10" i="1"/>
  <c r="M11" i="1"/>
  <c r="E20" i="1" l="1"/>
  <c r="E19" i="1"/>
  <c r="E18" i="1"/>
  <c r="E17" i="1"/>
  <c r="E16" i="1"/>
  <c r="E15" i="1"/>
  <c r="E14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<sst xmlns="http://schemas.openxmlformats.org/spreadsheetml/2006/main" count="43" uniqueCount="38">
  <si>
    <t>No.</t>
  </si>
  <si>
    <t>Name</t>
  </si>
  <si>
    <t>Address</t>
  </si>
  <si>
    <t>Myanmar Marks</t>
  </si>
  <si>
    <t>English Marks</t>
  </si>
  <si>
    <t>Maths Marks</t>
  </si>
  <si>
    <t>Total Marks</t>
  </si>
  <si>
    <t>Myanmar P/F</t>
  </si>
  <si>
    <t>English P/F</t>
  </si>
  <si>
    <t>Maths P/F</t>
  </si>
  <si>
    <t>Khin Khin</t>
  </si>
  <si>
    <t>Thae Thae</t>
  </si>
  <si>
    <t>Aye Aye</t>
  </si>
  <si>
    <t>Mandalay</t>
  </si>
  <si>
    <t>Yangon</t>
  </si>
  <si>
    <t>Kachin</t>
  </si>
  <si>
    <t>Kayin</t>
  </si>
  <si>
    <t>Dawei</t>
  </si>
  <si>
    <t>Birthday</t>
  </si>
  <si>
    <t>Roll</t>
  </si>
  <si>
    <t>Math marks of Mandalay resident (sumif)</t>
  </si>
  <si>
    <t>number of Mandalay resident</t>
  </si>
  <si>
    <t>Myanmar Marks (pass/fail/distinction)(using IFS)</t>
  </si>
  <si>
    <t>Myanmar Marks (pass/fail/distinction)(using nested IF)</t>
  </si>
  <si>
    <t>count of Enlish marks</t>
  </si>
  <si>
    <t>max of English marks</t>
  </si>
  <si>
    <t>min of English marks</t>
  </si>
  <si>
    <t>average of Maths marks</t>
  </si>
  <si>
    <t>mean of English marks</t>
  </si>
  <si>
    <t>mode of Myanmar marks</t>
  </si>
  <si>
    <t>median of English marks</t>
  </si>
  <si>
    <t>Ye Lin</t>
  </si>
  <si>
    <t>Htut Aung</t>
  </si>
  <si>
    <t>Ko Min</t>
  </si>
  <si>
    <t>Aung Lin</t>
  </si>
  <si>
    <t>Phyo MIn</t>
  </si>
  <si>
    <t>Chit Kaung</t>
  </si>
  <si>
    <t>Yu 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</si>
</sst>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164" formatCode="[$-F800]dddd\,\ mmmm\ dd\,\ yyyy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1" totalsRowShown="0">
  <autoFilter ref="A1:N11" xr:uid="{00000000-0009-0000-0100-000001000000}"/>
  <sortState ref="A2:K11">
    <sortCondition descending="1" ref="D2:D11"/>
    <sortCondition descending="1" ref="E2:E11"/>
    <sortCondition descending="1" ref="F2:F11"/>
  </sortState>
  <tableColumns count="14">
    <tableColumn id="1" xr3:uid="{00000000-0010-0000-0000-000001000000}" name="No." dataDxfId="13"/>
    <tableColumn id="2" xr3:uid="{00000000-0010-0000-0000-000002000000}" name="Name" dataDxfId="12"/>
    <tableColumn id="3" xr3:uid="{00000000-0010-0000-0000-000003000000}" name="Address" dataDxfId="11"/>
    <tableColumn id="4" xr3:uid="{00000000-0010-0000-0000-000004000000}" name="Myanmar Marks" dataDxfId="10"/>
    <tableColumn id="5" xr3:uid="{00000000-0010-0000-0000-000005000000}" name="English Marks" dataDxfId="9"/>
    <tableColumn id="6" xr3:uid="{00000000-0010-0000-0000-000006000000}" name="Maths Marks" dataDxfId="8"/>
    <tableColumn id="7" xr3:uid="{00000000-0010-0000-0000-000007000000}" name="Total Marks" dataDxfId="7">
      <calculatedColumnFormula>SUM(Table1[[#This Row],[Myanmar Marks]:[Maths Marks]])</calculatedColumnFormula>
    </tableColumn>
    <tableColumn id="8" xr3:uid="{00000000-0010-0000-0000-000008000000}" name="Myanmar P/F" dataDxfId="6">
      <calculatedColumnFormula>IF(Table1[Myanmar Marks]&lt;40,"F","P")</calculatedColumnFormula>
    </tableColumn>
    <tableColumn id="9" xr3:uid="{00000000-0010-0000-0000-000009000000}" name="English P/F" dataDxfId="5">
      <calculatedColumnFormula>IF(Table1[English Marks]&lt;40,"F","P")</calculatedColumnFormula>
    </tableColumn>
    <tableColumn id="10" xr3:uid="{00000000-0010-0000-0000-00000A000000}" name="Maths P/F" dataDxfId="4">
      <calculatedColumnFormula>IF(Table1[Maths Marks]&lt;40,"F","P")</calculatedColumnFormula>
    </tableColumn>
    <tableColumn id="11" xr3:uid="{00000000-0010-0000-0000-00000B000000}" name="Roll" dataDxfId="3"/>
    <tableColumn id="12" xr3:uid="{00000000-0010-0000-0000-00000C000000}" name="Birthday" dataDxfId="2"/>
    <tableColumn id="13" xr3:uid="{FCF8CB84-5AA8-4629-AB02-F98C0D87F8C7}" name="Myanmar Marks (pass/fail/distinction)(using IFS)" dataDxfId="1">
      <calculatedColumnFormula>_xlfn.IFS(Table1[[#This Row],[Myanmar Marks]]&lt;40,"fail",AND(Table1[[#This Row],[Myanmar Marks]]&gt;=40,Table1[[#This Row],[Myanmar Marks]]&lt;70),"pass",Table1[[#This Row],[Myanmar Marks]]&gt;=70,"distinction")</calculatedColumnFormula>
    </tableColumn>
    <tableColumn id="14" xr3:uid="{94E7A5E5-2E1B-4F54-A4A1-533E66DB1486}" name="Myanmar Marks (pass/fail/distinction)(using nested IF)" dataDxfId="0">
      <calculatedColumnFormula>IF(Table1[[#This Row],[Myanmar Marks]]&lt;40,"fail",IF(Table1[[#This Row],[Myanmar Marks]]&gt;=70,"distinction","pass"))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K1" sqref="K1"/>
    </sheetView>
  </sheetViews>
  <sheetFormatPr defaultRowHeight="15" x14ac:dyDescent="0.25"/>
  <cols>
    <col min="1" max="1" width="6.28515625" style="1" bestFit="1" customWidth="1"/>
    <col min="2" max="2" width="10.42578125" style="2" bestFit="1" customWidth="1"/>
    <col min="3" max="3" width="9.85546875" style="2" bestFit="1" customWidth="1"/>
    <col min="4" max="4" width="24" style="1" customWidth="1"/>
    <col min="5" max="5" width="14.7109375" style="1" bestFit="1" customWidth="1"/>
    <col min="6" max="6" width="21.5703125" style="1" customWidth="1"/>
    <col min="7" max="7" width="13.140625" style="1" bestFit="1" customWidth="1"/>
    <col min="8" max="8" width="14.7109375" style="2" bestFit="1" customWidth="1"/>
    <col min="9" max="9" width="12.42578125" style="2" bestFit="1" customWidth="1"/>
    <col min="10" max="10" width="11.85546875" style="2" bestFit="1" customWidth="1"/>
    <col min="11" max="11" width="6.7109375" style="1" bestFit="1" customWidth="1"/>
    <col min="12" max="12" width="26.85546875" style="3" bestFit="1" customWidth="1"/>
    <col min="13" max="13" width="25.28515625" style="4" customWidth="1"/>
    <col min="14" max="14" width="25.42578125" style="4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19</v>
      </c>
      <c r="L1" s="3" t="s">
        <v>18</v>
      </c>
      <c r="M1" s="4" t="s">
        <v>22</v>
      </c>
      <c r="N1" s="4" t="s">
        <v>23</v>
      </c>
    </row>
    <row r="2" spans="1:14" x14ac:dyDescent="0.25">
      <c r="A2" s="1">
        <v>5</v>
      </c>
      <c r="B2" s="2" t="s">
        <v>31</v>
      </c>
      <c r="C2" s="2" t="s">
        <v>13</v>
      </c>
      <c r="D2" s="1">
        <v>72</v>
      </c>
      <c r="E2" s="1">
        <v>71</v>
      </c>
      <c r="F2" s="1">
        <v>92</v>
      </c>
      <c r="G2" s="1">
        <f>SUM(Table1[[#This Row],[Myanmar Marks]:[Maths Marks]])</f>
        <v>235</v>
      </c>
      <c r="H2" s="2" t="str">
        <f>IF(Table1[Myanmar Marks]&lt;40,"F","P")</f>
        <v>P</v>
      </c>
      <c r="I2" s="2" t="str">
        <f>IF(Table1[English Marks]&lt;40,"F","P")</f>
        <v>P</v>
      </c>
      <c r="J2" s="2" t="str">
        <f>IF(Table1[Maths Marks]&lt;40,"F","P")</f>
        <v>P</v>
      </c>
      <c r="K2" s="1">
        <v>1</v>
      </c>
      <c r="L2" s="3">
        <v>34836</v>
      </c>
      <c r="M2" s="4" t="str">
        <f>_xlfn.IFS(Table1[[#This Row],[Myanmar Marks]]&lt;40,"fail",AND(Table1[[#This Row],[Myanmar Marks]]&gt;=40,Table1[[#This Row],[Myanmar Marks]]&lt;70),"pass",Table1[[#This Row],[Myanmar Marks]]&gt;=70,"distinction")</f>
        <v>distinction</v>
      </c>
      <c r="N2" s="4" t="str">
        <f>IF(Table1[[#This Row],[Myanmar Marks]]&lt;40,"fail",IF(Table1[[#This Row],[Myanmar Marks]]&gt;=70,"distinction","pass"))</f>
        <v>distinction</v>
      </c>
    </row>
    <row r="3" spans="1:14" x14ac:dyDescent="0.25">
      <c r="A3" s="1">
        <v>3</v>
      </c>
      <c r="B3" s="2" t="s">
        <v>32</v>
      </c>
      <c r="C3" s="2" t="s">
        <v>13</v>
      </c>
      <c r="D3" s="1">
        <v>71</v>
      </c>
      <c r="E3" s="1">
        <v>71</v>
      </c>
      <c r="F3" s="1">
        <v>96</v>
      </c>
      <c r="G3" s="1">
        <f>SUM(Table1[[#This Row],[Myanmar Marks]:[Maths Marks]])</f>
        <v>238</v>
      </c>
      <c r="H3" s="2" t="str">
        <f>IF(Table1[Myanmar Marks]&lt;40,"F","P")</f>
        <v>P</v>
      </c>
      <c r="I3" s="2" t="str">
        <f>IF(Table1[English Marks]&lt;40,"F","P")</f>
        <v>P</v>
      </c>
      <c r="J3" s="2" t="str">
        <f>IF(Table1[Maths Marks]&lt;40,"F","P")</f>
        <v>P</v>
      </c>
      <c r="K3" s="1">
        <v>2</v>
      </c>
      <c r="L3" s="3">
        <v>35047</v>
      </c>
      <c r="M3" s="4" t="str">
        <f>_xlfn.IFS(Table1[[#This Row],[Myanmar Marks]]&lt;40,"fail",AND(Table1[[#This Row],[Myanmar Marks]]&gt;=40,Table1[[#This Row],[Myanmar Marks]]&lt;70),"pass",Table1[[#This Row],[Myanmar Marks]]&gt;=70,"distinction")</f>
        <v>distinction</v>
      </c>
      <c r="N3" s="4" t="str">
        <f>IF(Table1[[#This Row],[Myanmar Marks]]&lt;40,"fail",IF(Table1[[#This Row],[Myanmar Marks]]&gt;=70,"distinction","pass"))</f>
        <v>distinction</v>
      </c>
    </row>
    <row r="4" spans="1:14" x14ac:dyDescent="0.25">
      <c r="A4" s="1">
        <v>1</v>
      </c>
      <c r="B4" s="2" t="s">
        <v>33</v>
      </c>
      <c r="C4" s="2" t="s">
        <v>13</v>
      </c>
      <c r="D4" s="1">
        <v>70</v>
      </c>
      <c r="E4" s="1">
        <v>72</v>
      </c>
      <c r="F4" s="1">
        <v>97</v>
      </c>
      <c r="G4" s="1">
        <f>SUM(Table1[[#This Row],[Myanmar Marks]:[Maths Marks]])</f>
        <v>239</v>
      </c>
      <c r="H4" s="2" t="str">
        <f>IF(Table1[Myanmar Marks]&lt;40,"F","P")</f>
        <v>P</v>
      </c>
      <c r="I4" s="2" t="str">
        <f>IF(Table1[English Marks]&lt;40,"F","P")</f>
        <v>P</v>
      </c>
      <c r="J4" s="2" t="str">
        <f>IF(Table1[Maths Marks]&lt;40,"F","P")</f>
        <v>P</v>
      </c>
      <c r="K4" s="1">
        <v>3</v>
      </c>
      <c r="L4" s="3">
        <v>35420</v>
      </c>
      <c r="M4" s="4" t="str">
        <f>_xlfn.IFS(Table1[[#This Row],[Myanmar Marks]]&lt;40,"fail",AND(Table1[[#This Row],[Myanmar Marks]]&gt;=40,Table1[[#This Row],[Myanmar Marks]]&lt;70),"pass",Table1[[#This Row],[Myanmar Marks]]&gt;=70,"distinction")</f>
        <v>distinction</v>
      </c>
      <c r="N4" s="4" t="str">
        <f>IF(Table1[[#This Row],[Myanmar Marks]]&lt;40,"fail",IF(Table1[[#This Row],[Myanmar Marks]]&gt;=70,"distinction","pass"))</f>
        <v>distinction</v>
      </c>
    </row>
    <row r="5" spans="1:14" x14ac:dyDescent="0.25">
      <c r="A5" s="1">
        <v>6</v>
      </c>
      <c r="B5" s="2" t="s">
        <v>34</v>
      </c>
      <c r="C5" s="2" t="s">
        <v>14</v>
      </c>
      <c r="D5" s="1">
        <v>67</v>
      </c>
      <c r="E5" s="1">
        <v>69</v>
      </c>
      <c r="F5" s="1">
        <v>90</v>
      </c>
      <c r="G5" s="1">
        <f>SUM(Table1[[#This Row],[Myanmar Marks]:[Maths Marks]])</f>
        <v>226</v>
      </c>
      <c r="H5" s="2" t="str">
        <f>IF(Table1[Myanmar Marks]&lt;40,"F","P")</f>
        <v>P</v>
      </c>
      <c r="I5" s="2" t="str">
        <f>IF(Table1[English Marks]&lt;40,"F","P")</f>
        <v>P</v>
      </c>
      <c r="J5" s="2" t="str">
        <f>IF(Table1[Maths Marks]&lt;40,"F","P")</f>
        <v>P</v>
      </c>
      <c r="K5" s="1">
        <v>4</v>
      </c>
      <c r="L5" s="3">
        <v>34701</v>
      </c>
      <c r="M5" s="4" t="str">
        <f>_xlfn.IFS(Table1[[#This Row],[Myanmar Marks]]&lt;40,"fail",AND(Table1[[#This Row],[Myanmar Marks]]&gt;=40,Table1[[#This Row],[Myanmar Marks]]&lt;70),"pass",Table1[[#This Row],[Myanmar Marks]]&gt;=70,"distinction")</f>
        <v>pass</v>
      </c>
      <c r="N5" s="4" t="str">
        <f>IF(Table1[[#This Row],[Myanmar Marks]]&lt;40,"fail",IF(Table1[[#This Row],[Myanmar Marks]]&gt;=70,"distinction","pass"))</f>
        <v>pass</v>
      </c>
    </row>
    <row r="6" spans="1:14" x14ac:dyDescent="0.25">
      <c r="A6" s="1">
        <v>4</v>
      </c>
      <c r="B6" s="2" t="s">
        <v>35</v>
      </c>
      <c r="C6" s="2" t="s">
        <v>14</v>
      </c>
      <c r="D6" s="1">
        <v>66</v>
      </c>
      <c r="E6" s="1">
        <v>70</v>
      </c>
      <c r="F6" s="1">
        <v>95</v>
      </c>
      <c r="G6" s="1">
        <f>SUM(Table1[[#This Row],[Myanmar Marks]:[Maths Marks]])</f>
        <v>231</v>
      </c>
      <c r="H6" s="2" t="str">
        <f>IF(Table1[Myanmar Marks]&lt;40,"F","P")</f>
        <v>P</v>
      </c>
      <c r="I6" s="2" t="str">
        <f>IF(Table1[English Marks]&lt;40,"F","P")</f>
        <v>P</v>
      </c>
      <c r="J6" s="2" t="str">
        <f>IF(Table1[Maths Marks]&lt;40,"F","P")</f>
        <v>P</v>
      </c>
      <c r="K6" s="1">
        <v>5</v>
      </c>
      <c r="L6" s="3">
        <v>35497</v>
      </c>
      <c r="M6" s="4" t="str">
        <f>_xlfn.IFS(Table1[[#This Row],[Myanmar Marks]]&lt;40,"fail",AND(Table1[[#This Row],[Myanmar Marks]]&gt;=40,Table1[[#This Row],[Myanmar Marks]]&lt;70),"pass",Table1[[#This Row],[Myanmar Marks]]&gt;=70,"distinction")</f>
        <v>pass</v>
      </c>
      <c r="N6" s="4" t="str">
        <f>IF(Table1[[#This Row],[Myanmar Marks]]&lt;40,"fail",IF(Table1[[#This Row],[Myanmar Marks]]&gt;=70,"distinction","pass"))</f>
        <v>pass</v>
      </c>
    </row>
    <row r="7" spans="1:14" x14ac:dyDescent="0.25">
      <c r="A7" s="1">
        <v>8</v>
      </c>
      <c r="B7" s="2" t="s">
        <v>36</v>
      </c>
      <c r="C7" s="2" t="s">
        <v>15</v>
      </c>
      <c r="D7" s="1">
        <v>38</v>
      </c>
      <c r="E7" s="1">
        <v>35</v>
      </c>
      <c r="F7" s="1">
        <v>90</v>
      </c>
      <c r="G7" s="1">
        <f>SUM(Table1[[#This Row],[Myanmar Marks]:[Maths Marks]])</f>
        <v>163</v>
      </c>
      <c r="H7" s="2" t="str">
        <f>IF(Table1[Myanmar Marks]&lt;40,"F","P")</f>
        <v>F</v>
      </c>
      <c r="I7" s="2" t="str">
        <f>IF(Table1[English Marks]&lt;40,"F","P")</f>
        <v>F</v>
      </c>
      <c r="J7" s="2" t="str">
        <f>IF(Table1[Maths Marks]&lt;40,"F","P")</f>
        <v>P</v>
      </c>
      <c r="K7" s="1">
        <v>6</v>
      </c>
      <c r="L7" s="3">
        <v>35132</v>
      </c>
      <c r="M7" s="4" t="str">
        <f>_xlfn.IFS(Table1[[#This Row],[Myanmar Marks]]&lt;40,"fail",AND(Table1[[#This Row],[Myanmar Marks]]&gt;=40,Table1[[#This Row],[Myanmar Marks]]&lt;70),"pass",Table1[[#This Row],[Myanmar Marks]]&gt;=70,"distinction")</f>
        <v>fail</v>
      </c>
      <c r="N7" s="4" t="str">
        <f>IF(Table1[[#This Row],[Myanmar Marks]]&lt;40,"fail",IF(Table1[[#This Row],[Myanmar Marks]]&gt;=70,"distinction","pass"))</f>
        <v>fail</v>
      </c>
    </row>
    <row r="8" spans="1:14" x14ac:dyDescent="0.25">
      <c r="A8" s="1">
        <v>2</v>
      </c>
      <c r="B8" s="2" t="s">
        <v>37</v>
      </c>
      <c r="C8" s="2" t="s">
        <v>14</v>
      </c>
      <c r="D8" s="1">
        <v>65</v>
      </c>
      <c r="E8" s="1">
        <v>70</v>
      </c>
      <c r="F8" s="1">
        <v>92</v>
      </c>
      <c r="G8" s="1">
        <f>SUM(Table1[[#This Row],[Myanmar Marks]:[Maths Marks]])</f>
        <v>227</v>
      </c>
      <c r="H8" s="2" t="str">
        <f>IF(Table1[Myanmar Marks]&lt;40,"F","P")</f>
        <v>P</v>
      </c>
      <c r="I8" s="2" t="str">
        <f>IF(Table1[English Marks]&lt;40,"F","P")</f>
        <v>P</v>
      </c>
      <c r="J8" s="2" t="str">
        <f>IF(Table1[Maths Marks]&lt;40,"F","P")</f>
        <v>P</v>
      </c>
      <c r="K8" s="1">
        <v>7</v>
      </c>
      <c r="L8" s="3">
        <v>35802</v>
      </c>
      <c r="M8" s="4" t="str">
        <f>_xlfn.IFS(Table1[[#This Row],[Myanmar Marks]]&lt;40,"fail",AND(Table1[[#This Row],[Myanmar Marks]]&gt;=40,Table1[[#This Row],[Myanmar Marks]]&lt;70),"pass",Table1[[#This Row],[Myanmar Marks]]&gt;=70,"distinction")</f>
        <v>pass</v>
      </c>
      <c r="N8" s="4" t="str">
        <f>IF(Table1[[#This Row],[Myanmar Marks]]&lt;40,"fail",IF(Table1[[#This Row],[Myanmar Marks]]&gt;=70,"distinction","pass"))</f>
        <v>pass</v>
      </c>
    </row>
    <row r="9" spans="1:14" x14ac:dyDescent="0.25">
      <c r="A9" s="1">
        <v>7</v>
      </c>
      <c r="B9" s="2" t="s">
        <v>10</v>
      </c>
      <c r="C9" s="2" t="s">
        <v>14</v>
      </c>
      <c r="D9" s="1">
        <v>65</v>
      </c>
      <c r="E9" s="1">
        <v>39</v>
      </c>
      <c r="F9" s="1">
        <v>38</v>
      </c>
      <c r="G9" s="1">
        <f>SUM(Table1[[#This Row],[Myanmar Marks]:[Maths Marks]])</f>
        <v>142</v>
      </c>
      <c r="H9" s="2" t="str">
        <f>IF(Table1[Myanmar Marks]&lt;40,"F","P")</f>
        <v>P</v>
      </c>
      <c r="I9" s="2" t="str">
        <f>IF(Table1[English Marks]&lt;40,"F","P")</f>
        <v>F</v>
      </c>
      <c r="J9" s="2" t="str">
        <f>IF(Table1[Maths Marks]&lt;40,"F","P")</f>
        <v>F</v>
      </c>
      <c r="K9" s="1">
        <v>8</v>
      </c>
      <c r="L9" s="3">
        <v>35551</v>
      </c>
      <c r="M9" s="4" t="str">
        <f>_xlfn.IFS(Table1[[#This Row],[Myanmar Marks]]&lt;40,"fail",AND(Table1[[#This Row],[Myanmar Marks]]&gt;=40,Table1[[#This Row],[Myanmar Marks]]&lt;70),"pass",Table1[[#This Row],[Myanmar Marks]]&gt;=70,"distinction")</f>
        <v>pass</v>
      </c>
      <c r="N9" s="4" t="str">
        <f>IF(Table1[[#This Row],[Myanmar Marks]]&lt;40,"fail",IF(Table1[[#This Row],[Myanmar Marks]]&gt;=70,"distinction","pass"))</f>
        <v>pass</v>
      </c>
    </row>
    <row r="10" spans="1:14" x14ac:dyDescent="0.25">
      <c r="A10" s="1">
        <v>10</v>
      </c>
      <c r="B10" s="2" t="s">
        <v>12</v>
      </c>
      <c r="C10" s="2" t="s">
        <v>16</v>
      </c>
      <c r="D10" s="1">
        <v>35</v>
      </c>
      <c r="E10" s="1">
        <v>68</v>
      </c>
      <c r="F10" s="1">
        <v>87</v>
      </c>
      <c r="G10" s="1">
        <f>SUM(Table1[[#This Row],[Myanmar Marks]:[Maths Marks]])</f>
        <v>190</v>
      </c>
      <c r="H10" s="2" t="str">
        <f>IF(Table1[Myanmar Marks]&lt;40,"F","P")</f>
        <v>F</v>
      </c>
      <c r="I10" s="2" t="str">
        <f>IF(Table1[English Marks]&lt;40,"F","P")</f>
        <v>P</v>
      </c>
      <c r="J10" s="2" t="str">
        <f>IF(Table1[Maths Marks]&lt;40,"F","P")</f>
        <v>P</v>
      </c>
      <c r="K10" s="1">
        <v>9</v>
      </c>
      <c r="L10" s="3">
        <v>33094</v>
      </c>
      <c r="M10" s="4" t="str">
        <f>_xlfn.IFS(Table1[[#This Row],[Myanmar Marks]]&lt;40,"fail",AND(Table1[[#This Row],[Myanmar Marks]]&gt;=40,Table1[[#This Row],[Myanmar Marks]]&lt;70),"pass",Table1[[#This Row],[Myanmar Marks]]&gt;=70,"distinction")</f>
        <v>fail</v>
      </c>
      <c r="N10" s="4" t="str">
        <f>IF(Table1[[#This Row],[Myanmar Marks]]&lt;40,"fail",IF(Table1[[#This Row],[Myanmar Marks]]&gt;=70,"distinction","pass"))</f>
        <v>fail</v>
      </c>
    </row>
    <row r="11" spans="1:14" x14ac:dyDescent="0.25">
      <c r="A11" s="1">
        <v>9</v>
      </c>
      <c r="B11" s="2" t="s">
        <v>11</v>
      </c>
      <c r="C11" s="2" t="s">
        <v>17</v>
      </c>
      <c r="D11" s="1">
        <v>29</v>
      </c>
      <c r="E11" s="1">
        <v>69</v>
      </c>
      <c r="F11" s="1">
        <v>39</v>
      </c>
      <c r="G11" s="1">
        <f>SUM(Table1[[#This Row],[Myanmar Marks]:[Maths Marks]])</f>
        <v>137</v>
      </c>
      <c r="H11" s="2" t="str">
        <f>IF(Table1[Myanmar Marks]&lt;40,"F","P")</f>
        <v>F</v>
      </c>
      <c r="I11" s="2" t="str">
        <f>IF(Table1[English Marks]&lt;40,"F","P")</f>
        <v>P</v>
      </c>
      <c r="J11" s="2" t="str">
        <f>IF(Table1[Maths Marks]&lt;40,"F","P")</f>
        <v>F</v>
      </c>
      <c r="K11" s="1">
        <v>10</v>
      </c>
      <c r="L11" s="3">
        <v>35284</v>
      </c>
      <c r="M11" s="4" t="str">
        <f>_xlfn.IFS(Table1[[#This Row],[Myanmar Marks]]&lt;40,"fail",AND(Table1[[#This Row],[Myanmar Marks]]&gt;=40,Table1[[#This Row],[Myanmar Marks]]&lt;70),"pass",Table1[[#This Row],[Myanmar Marks]]&gt;=70,"distinction")</f>
        <v>fail</v>
      </c>
      <c r="N11" s="4" t="str">
        <f>IF(Table1[[#This Row],[Myanmar Marks]]&lt;40,"fail",IF(Table1[[#This Row],[Myanmar Marks]]&gt;=70,"distinction","pass"))</f>
        <v>fail</v>
      </c>
    </row>
    <row r="14" spans="1:14" x14ac:dyDescent="0.25">
      <c r="D14" s="1" t="s">
        <v>25</v>
      </c>
      <c r="E14" s="1">
        <f>MAX(Table1[English Marks])</f>
        <v>72</v>
      </c>
      <c r="F14" s="1" t="s">
        <v>20</v>
      </c>
      <c r="G14" s="1">
        <f>SUMIF(Table1[Address],"Mandalay",Table1[Maths Marks])</f>
        <v>285</v>
      </c>
    </row>
    <row r="15" spans="1:14" x14ac:dyDescent="0.25">
      <c r="D15" s="1" t="s">
        <v>26</v>
      </c>
      <c r="E15" s="1">
        <f>MIN(Table1[English Marks])</f>
        <v>35</v>
      </c>
      <c r="F15" s="1" t="s">
        <v>21</v>
      </c>
      <c r="G15" s="1">
        <f>COUNTIF(Table1[Address],"Mandalay")</f>
        <v>3</v>
      </c>
    </row>
    <row r="16" spans="1:14" x14ac:dyDescent="0.25">
      <c r="D16" s="1" t="s">
        <v>24</v>
      </c>
      <c r="E16" s="1">
        <f>COUNT(Table1[English Marks])</f>
        <v>10</v>
      </c>
    </row>
    <row r="17" spans="4:5" x14ac:dyDescent="0.25">
      <c r="D17" s="1" t="s">
        <v>27</v>
      </c>
      <c r="E17" s="1">
        <f>AVERAGE(Table1[Maths Marks])</f>
        <v>81.599999999999994</v>
      </c>
    </row>
    <row r="18" spans="4:5" x14ac:dyDescent="0.25">
      <c r="D18" s="1" t="s">
        <v>28</v>
      </c>
      <c r="E18" s="1">
        <f>AVERAGE(Table1[English Marks])</f>
        <v>63.4</v>
      </c>
    </row>
    <row r="19" spans="4:5" x14ac:dyDescent="0.25">
      <c r="D19" s="1" t="s">
        <v>29</v>
      </c>
      <c r="E19" s="1">
        <f>MODE(Table1[Myanmar Marks])</f>
        <v>65</v>
      </c>
    </row>
    <row r="20" spans="4:5" x14ac:dyDescent="0.25">
      <c r="D20" s="1" t="s">
        <v>30</v>
      </c>
      <c r="E20" s="1">
        <f>MEDIAN(Table1[English Marks])</f>
        <v>69.5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2023-09-25T04:02:55Z</dcterms:created>
  <dcterms:modified xsi:type="dcterms:W3CDTF">2023-09-30T17:10:41Z</dcterms:modified>
</cp:coreProperties>
</file>