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defaultThemeVersion="166925"/>
  <mc:AlternateContent xmlns:mc="http://schemas.openxmlformats.org/markup-compatibility/2006">
    <mc:Choice Requires="x15">
      <x15ac:absPath xmlns:x15ac="http://schemas.microsoft.com/office/spreadsheetml/2010/11/ac" url="C:\Users\Lenovo\Downloads\Telegram Desktop\"/>
    </mc:Choice>
  </mc:AlternateContent>
  <xr:revisionPtr revIDLastSave="0" documentId="13_ncr:1_{113DED39-0B4E-41DF-A94D-D89EA2E026D7}" xr6:coauthVersionLast="41" xr6:coauthVersionMax="41" xr10:uidLastSave="{00000000-0000-0000-0000-000000000000}"/>
  <bookViews>
    <workbookView xWindow="-120" yWindow="-120" windowWidth="20730" windowHeight="11160" xr2:uid="{AA7E1D4E-751B-406A-9F03-1E8019E05506}"/>
  </bookViews>
  <sheets>
    <sheet name="ကိုယ်ရေးအကျဉ်း" sheetId="1" r:id="rId1"/>
    <sheet name="DASHBOARD" sheetId="3" r:id="rId2"/>
    <sheet name="English Results" sheetId="4" r:id="rId3"/>
    <sheet name="TotalMarksofEachStudents" sheetId="2" r:id="rId4"/>
  </sheets>
  <definedNames>
    <definedName name="Slicer_Name">#N/A</definedName>
    <definedName name="Slicer_Total_Mark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3" i="1" l="1"/>
  <c r="S7" i="1"/>
  <c r="R2" i="1"/>
  <c r="R3" i="1"/>
  <c r="R4" i="1"/>
  <c r="R5" i="1"/>
  <c r="R6" i="1"/>
  <c r="R7" i="1"/>
  <c r="R8" i="1"/>
  <c r="Q2" i="1"/>
  <c r="Q3" i="1"/>
  <c r="Q4" i="1"/>
  <c r="Q5" i="1"/>
  <c r="Q6" i="1"/>
  <c r="Q7" i="1"/>
  <c r="Q8" i="1"/>
  <c r="P2" i="1"/>
  <c r="T2" i="1" s="1"/>
  <c r="U2" i="1" s="1"/>
  <c r="P3" i="1"/>
  <c r="T3" i="1" s="1"/>
  <c r="U3" i="1" s="1"/>
  <c r="P4" i="1"/>
  <c r="S4" i="1" s="1"/>
  <c r="P5" i="1"/>
  <c r="S5" i="1" s="1"/>
  <c r="P6" i="1"/>
  <c r="S6" i="1" s="1"/>
  <c r="P7" i="1"/>
  <c r="T7" i="1" s="1"/>
  <c r="U7" i="1" s="1"/>
  <c r="P8" i="1"/>
  <c r="S8" i="1" s="1"/>
  <c r="T6" i="1" l="1"/>
  <c r="U6" i="1" s="1"/>
  <c r="S2" i="1"/>
  <c r="T5" i="1"/>
  <c r="U5" i="1" s="1"/>
  <c r="T8" i="1"/>
  <c r="U8" i="1" s="1"/>
  <c r="T4" i="1"/>
  <c r="U4" i="1" s="1"/>
  <c r="Y8" i="1"/>
  <c r="X8" i="1"/>
  <c r="D2" i="1"/>
  <c r="D3" i="1"/>
  <c r="D4" i="1"/>
  <c r="D5" i="1"/>
  <c r="D6" i="1"/>
  <c r="AA8" i="1" s="1"/>
  <c r="D7" i="1"/>
  <c r="D8" i="1"/>
  <c r="M2" i="1"/>
  <c r="M3" i="1"/>
  <c r="M4" i="1"/>
  <c r="M5" i="1"/>
  <c r="M6" i="1"/>
  <c r="M7" i="1"/>
  <c r="M8" i="1"/>
  <c r="L2" i="1"/>
  <c r="L3" i="1"/>
  <c r="L4" i="1"/>
  <c r="L5" i="1"/>
  <c r="L6" i="1"/>
  <c r="L7" i="1"/>
  <c r="L8" i="1"/>
  <c r="K2" i="1"/>
  <c r="K3" i="1"/>
  <c r="K4" i="1"/>
  <c r="K5" i="1"/>
  <c r="K6" i="1"/>
  <c r="K7" i="1"/>
  <c r="K8" i="1"/>
  <c r="J2" i="1"/>
  <c r="J3" i="1"/>
  <c r="J4" i="1"/>
  <c r="J5" i="1"/>
  <c r="J6" i="1"/>
  <c r="J7" i="1"/>
  <c r="J8" i="1"/>
  <c r="H5" i="1"/>
  <c r="H4" i="1"/>
  <c r="H7" i="1"/>
  <c r="H3" i="1"/>
  <c r="H2" i="1"/>
  <c r="H8" i="1"/>
  <c r="H6" i="1"/>
  <c r="AB8" i="1" l="1"/>
  <c r="Z8" i="1"/>
</calcChain>
</file>

<file path=xl/sharedStrings.xml><?xml version="1.0" encoding="utf-8"?>
<sst xmlns="http://schemas.openxmlformats.org/spreadsheetml/2006/main" count="77" uniqueCount="44">
  <si>
    <t>No.</t>
  </si>
  <si>
    <t>Name</t>
  </si>
  <si>
    <t>Address</t>
  </si>
  <si>
    <t>English Marks</t>
  </si>
  <si>
    <t>Maths Marks</t>
  </si>
  <si>
    <t>Total Marks</t>
  </si>
  <si>
    <t>Roll</t>
  </si>
  <si>
    <t>Kelvin</t>
  </si>
  <si>
    <t>John</t>
  </si>
  <si>
    <t>Milo</t>
  </si>
  <si>
    <t>Lisa</t>
  </si>
  <si>
    <t>Yumi</t>
  </si>
  <si>
    <t>Pola</t>
  </si>
  <si>
    <t>Bella</t>
  </si>
  <si>
    <t>Thai</t>
  </si>
  <si>
    <t>Singapore</t>
  </si>
  <si>
    <t>Japan</t>
  </si>
  <si>
    <t>Sweden</t>
  </si>
  <si>
    <t>English(D,P,F)</t>
  </si>
  <si>
    <t>Maths(D,P,F)</t>
  </si>
  <si>
    <t>English (D,P,F)</t>
  </si>
  <si>
    <t>Maths (D,P,F)</t>
  </si>
  <si>
    <t>IFS Function</t>
  </si>
  <si>
    <t>NESTIF Function</t>
  </si>
  <si>
    <t>Birthday</t>
  </si>
  <si>
    <t>Age</t>
  </si>
  <si>
    <t>DropDownList/Validation</t>
  </si>
  <si>
    <t>Job Start Date</t>
  </si>
  <si>
    <t>Year</t>
  </si>
  <si>
    <t>Month</t>
  </si>
  <si>
    <t>Day</t>
  </si>
  <si>
    <t>Date</t>
  </si>
  <si>
    <t>End Date</t>
  </si>
  <si>
    <t>Notice Date</t>
  </si>
  <si>
    <t>Row Labels</t>
  </si>
  <si>
    <t>Grand Total</t>
  </si>
  <si>
    <t>Sum of Total Marks</t>
  </si>
  <si>
    <t>Column Labels</t>
  </si>
  <si>
    <t>Distinction</t>
  </si>
  <si>
    <t>Fail</t>
  </si>
  <si>
    <t>Pass</t>
  </si>
  <si>
    <t>DASHBOARD</t>
  </si>
  <si>
    <t>Sum of English Marks</t>
  </si>
  <si>
    <t>Internship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</si>
</sst>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m/d/yy;@"/>
    <numFmt numFmtId="166" formatCode="yyyy\-mm\-dd;@"/>
    <numFmt numFmtId="167" formatCode="mm/dd/yy;@"/>
  </numFmts>
  <fonts count="3" x14ac:knownFonts="1">
    <font>
      <sz val="11"/>
      <color theme="1"/>
      <name val="Calibri"/>
      <family val="2"/>
      <scheme val="minor"/>
    </font>
    <font>
      <b/>
      <sz val="11"/>
      <color theme="0"/>
      <name val="Calibri"/>
      <family val="2"/>
      <scheme val="minor"/>
    </font>
    <font>
      <sz val="18"/>
      <color theme="0"/>
      <name val="Times New Roman"/>
      <family val="1"/>
    </font>
  </fonts>
  <fills count="7">
    <fill>
      <patternFill patternType="none"/>
    </fill>
    <fill>
      <patternFill patternType="gray125"/>
    </fill>
    <fill>
      <patternFill patternType="solid">
        <fgColor theme="9"/>
        <bgColor theme="9"/>
      </patternFill>
    </fill>
    <fill>
      <patternFill patternType="solid">
        <fgColor theme="4" tint="0.39997558519241921"/>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rgb="FF7030A0"/>
        <bgColor indexed="64"/>
      </patternFill>
    </fill>
  </fills>
  <borders count="3">
    <border>
      <left/>
      <right/>
      <top/>
      <bottom/>
      <diagonal/>
    </border>
    <border>
      <left style="thin">
        <color theme="9"/>
      </left>
      <right/>
      <top style="thin">
        <color theme="9"/>
      </top>
      <bottom/>
      <diagonal/>
    </border>
    <border>
      <left/>
      <right/>
      <top style="thin">
        <color theme="9"/>
      </top>
      <bottom/>
      <diagonal/>
    </border>
  </borders>
  <cellStyleXfs count="1">
    <xf numFmtId="0" fontId="0" fillId="0" borderId="0"/>
  </cellStyleXfs>
  <cellXfs count="29">
    <xf numFmtId="0" fontId="0" fillId="0" borderId="0" xfId="0"/>
    <xf numFmtId="2" fontId="0" fillId="0" borderId="0" xfId="0" applyNumberFormat="1"/>
    <xf numFmtId="1" fontId="0" fillId="0" borderId="0" xfId="0" applyNumberFormat="1"/>
    <xf numFmtId="1" fontId="1" fillId="2" borderId="1" xfId="0" applyNumberFormat="1" applyFont="1" applyFill="1" applyBorder="1"/>
    <xf numFmtId="49" fontId="0" fillId="0" borderId="0" xfId="0" applyNumberFormat="1"/>
    <xf numFmtId="49" fontId="1" fillId="2" borderId="2" xfId="0" applyNumberFormat="1" applyFont="1" applyFill="1" applyBorder="1"/>
    <xf numFmtId="2" fontId="1" fillId="2" borderId="2" xfId="0" applyNumberFormat="1" applyFont="1" applyFill="1" applyBorder="1"/>
    <xf numFmtId="1" fontId="1" fillId="2" borderId="2" xfId="0" applyNumberFormat="1" applyFont="1" applyFill="1" applyBorder="1"/>
    <xf numFmtId="164" fontId="0" fillId="0" borderId="0" xfId="0" applyNumberFormat="1"/>
    <xf numFmtId="164" fontId="1" fillId="2" borderId="2" xfId="0" applyNumberFormat="1" applyFont="1" applyFill="1" applyBorder="1"/>
    <xf numFmtId="165" fontId="0" fillId="0" borderId="0" xfId="0" applyNumberFormat="1"/>
    <xf numFmtId="166" fontId="0" fillId="0" borderId="0" xfId="0" applyNumberFormat="1"/>
    <xf numFmtId="1" fontId="0" fillId="0" borderId="0" xfId="0" applyNumberFormat="1" applyAlignment="1">
      <alignment horizontal="center" vertical="center" textRotation="90"/>
    </xf>
    <xf numFmtId="164" fontId="0" fillId="0" borderId="0" xfId="0" applyNumberFormat="1" applyAlignment="1">
      <alignment horizontal="center" vertical="center" textRotation="90"/>
    </xf>
    <xf numFmtId="2" fontId="0" fillId="0" borderId="0" xfId="0" applyNumberFormat="1" applyAlignment="1">
      <alignment horizontal="center" vertical="center" textRotation="90"/>
    </xf>
    <xf numFmtId="49" fontId="0" fillId="0" borderId="0" xfId="0" applyNumberFormat="1" applyAlignment="1">
      <alignment horizontal="center" vertical="center" textRotation="90"/>
    </xf>
    <xf numFmtId="165" fontId="0" fillId="0" borderId="0" xfId="0" applyNumberFormat="1" applyAlignment="1">
      <alignment horizontal="center" vertical="center" textRotation="90"/>
    </xf>
    <xf numFmtId="166" fontId="0" fillId="0" borderId="0" xfId="0" applyNumberFormat="1" applyAlignment="1">
      <alignment horizontal="center" vertical="center" textRotation="90"/>
    </xf>
    <xf numFmtId="0" fontId="0" fillId="0" borderId="0" xfId="0" applyAlignment="1">
      <alignment horizontal="center" vertical="center" textRotation="90"/>
    </xf>
    <xf numFmtId="1" fontId="0" fillId="0" borderId="0" xfId="0" applyNumberFormat="1" applyAlignment="1"/>
    <xf numFmtId="167" fontId="0" fillId="0" borderId="0" xfId="0" applyNumberFormat="1" applyAlignment="1">
      <alignment horizontal="center" vertical="center" textRotation="90"/>
    </xf>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 fillId="6" borderId="0" xfId="0" applyFont="1" applyFill="1"/>
    <xf numFmtId="49" fontId="0" fillId="3" borderId="0" xfId="0" applyNumberFormat="1" applyFill="1" applyAlignment="1">
      <alignment horizontal="center"/>
    </xf>
    <xf numFmtId="49" fontId="0" fillId="4" borderId="0" xfId="0" applyNumberFormat="1" applyFill="1" applyAlignment="1">
      <alignment horizontal="center"/>
    </xf>
    <xf numFmtId="49" fontId="0" fillId="5" borderId="0" xfId="0" applyNumberFormat="1" applyFill="1" applyAlignment="1">
      <alignment horizontal="center"/>
    </xf>
  </cellXfs>
  <cellStyles count="1">
    <cellStyle name="Normal" xfId="0" builtinId="0"/>
  </cellStyles>
  <dxfs count="22">
    <dxf>
      <numFmt numFmtId="166" formatCode="yyyy\-mm\-dd;@"/>
    </dxf>
    <dxf>
      <numFmt numFmtId="166" formatCode="yyyy\-mm\-dd;@"/>
    </dxf>
    <dxf>
      <numFmt numFmtId="167" formatCode="mm/dd/yy;@"/>
    </dxf>
    <dxf>
      <numFmt numFmtId="1" formatCode="0"/>
    </dxf>
    <dxf>
      <numFmt numFmtId="1" formatCode="0"/>
    </dxf>
    <dxf>
      <numFmt numFmtId="1" formatCode="0"/>
    </dxf>
    <dxf>
      <numFmt numFmtId="1" formatCode="0"/>
    </dxf>
    <dxf>
      <numFmt numFmtId="165" formatCode="m/d/yy;@"/>
    </dxf>
    <dxf>
      <numFmt numFmtId="30" formatCode="@"/>
    </dxf>
    <dxf>
      <numFmt numFmtId="30" formatCode="@"/>
    </dxf>
    <dxf>
      <numFmt numFmtId="30" formatCode="@"/>
    </dxf>
    <dxf>
      <numFmt numFmtId="30" formatCode="@"/>
    </dxf>
    <dxf>
      <numFmt numFmtId="1" formatCode="0"/>
    </dxf>
    <dxf>
      <numFmt numFmtId="1" formatCode="0"/>
    </dxf>
    <dxf>
      <numFmt numFmtId="1" formatCode="0"/>
    </dxf>
    <dxf>
      <numFmt numFmtId="1" formatCode="0"/>
    </dxf>
    <dxf>
      <numFmt numFmtId="30" formatCode="@"/>
    </dxf>
    <dxf>
      <numFmt numFmtId="2" formatCode="0.00"/>
    </dxf>
    <dxf>
      <numFmt numFmtId="164" formatCode="[$-F800]dddd\,\ mmmm\ dd\,\ yyyy"/>
    </dxf>
    <dxf>
      <numFmt numFmtId="1" formatCode="0"/>
    </dxf>
    <dxf>
      <numFmt numFmtId="1" formatCode="0"/>
    </dxf>
    <dxf>
      <alignment horizontal="center" vertical="center"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[DASHBOARD_by_VLOOKUP,DATE_FUNCTION,DROPDOWNLIST,DATAVALIDATION,IFS.xlsx]TotalMarksofEachStudents!PivotTable1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3">
                      <a:satMod val="175000"/>
                      <a:alpha val="40000"/>
                    </a:schemeClr>
                  </a:glow>
                  <a:outerShdw blurRad="50800" dist="38100" dir="5400000" algn="t" rotWithShape="0">
                    <a:prstClr val="black">
                      <a:alpha val="40000"/>
                    </a:prstClr>
                  </a:outerShdw>
                </a:effectLst>
                <a:latin typeface="+mn-lt"/>
                <a:ea typeface="+mn-ea"/>
                <a:cs typeface="+mn-cs"/>
              </a:defRPr>
            </a:pPr>
            <a:r>
              <a:rPr lang="en-US">
                <a:effectLst>
                  <a:glow rad="139700">
                    <a:schemeClr val="accent3">
                      <a:satMod val="175000"/>
                      <a:alpha val="40000"/>
                    </a:schemeClr>
                  </a:glow>
                  <a:outerShdw blurRad="50800" dist="38100" dir="5400000" algn="t" rotWithShape="0">
                    <a:prstClr val="black">
                      <a:alpha val="40000"/>
                    </a:prstClr>
                  </a:outerShdw>
                </a:effectLst>
              </a:rPr>
              <a:t>Total Marks of Each</a:t>
            </a:r>
            <a:r>
              <a:rPr lang="en-US" baseline="0">
                <a:effectLst>
                  <a:glow rad="139700">
                    <a:schemeClr val="accent3">
                      <a:satMod val="175000"/>
                      <a:alpha val="40000"/>
                    </a:schemeClr>
                  </a:glow>
                  <a:outerShdw blurRad="50800" dist="38100" dir="5400000" algn="t" rotWithShape="0">
                    <a:prstClr val="black">
                      <a:alpha val="40000"/>
                    </a:prstClr>
                  </a:outerShdw>
                </a:effectLst>
              </a:rPr>
              <a:t> Students</a:t>
            </a:r>
            <a:endParaRPr lang="en-US">
              <a:effectLst>
                <a:glow rad="139700">
                  <a:schemeClr val="accent3">
                    <a:satMod val="175000"/>
                    <a:alpha val="40000"/>
                  </a:schemeClr>
                </a:glow>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3">
                    <a:satMod val="175000"/>
                    <a:alpha val="40000"/>
                  </a:schemeClr>
                </a:glow>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6"/>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
        <c:spPr>
          <a:solidFill>
            <a:schemeClr val="accent6"/>
          </a:solidFill>
          <a:ln>
            <a:noFill/>
          </a:ln>
          <a:effectLst>
            <a:outerShdw blurRad="57150" dist="19050" dir="5400000" algn="ctr" rotWithShape="0">
              <a:srgbClr val="000000">
                <a:alpha val="63000"/>
              </a:srgbClr>
            </a:outerShdw>
          </a:effectLst>
          <a:sp3d/>
        </c:spPr>
        <c:marker>
          <c:symbol val="none"/>
        </c:marker>
      </c:pivotFmt>
      <c:pivotFmt>
        <c:idx val="2"/>
        <c:spPr>
          <a:solidFill>
            <a:schemeClr val="accent6"/>
          </a:soli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TotalMarksofEachStudents!$B$3</c:f>
              <c:strCache>
                <c:ptCount val="1"/>
                <c:pt idx="0">
                  <c:v>Total</c:v>
                </c:pt>
              </c:strCache>
            </c:strRef>
          </c:tx>
          <c:spPr>
            <a:solidFill>
              <a:schemeClr val="accent6"/>
            </a:solidFill>
            <a:ln>
              <a:noFill/>
            </a:ln>
            <a:effectLst>
              <a:outerShdw blurRad="57150" dist="19050" dir="5400000" algn="ctr" rotWithShape="0">
                <a:srgbClr val="000000">
                  <a:alpha val="63000"/>
                </a:srgbClr>
              </a:outerShdw>
            </a:effectLst>
            <a:sp3d/>
          </c:spPr>
          <c:invertIfNegative val="0"/>
          <c:cat>
            <c:strRef>
              <c:f>TotalMarksofEachStudents!$A$4:$A$11</c:f>
              <c:strCache>
                <c:ptCount val="7"/>
                <c:pt idx="0">
                  <c:v>Bella</c:v>
                </c:pt>
                <c:pt idx="1">
                  <c:v>John</c:v>
                </c:pt>
                <c:pt idx="2">
                  <c:v>Kelvin</c:v>
                </c:pt>
                <c:pt idx="3">
                  <c:v>Lisa</c:v>
                </c:pt>
                <c:pt idx="4">
                  <c:v>Milo</c:v>
                </c:pt>
                <c:pt idx="5">
                  <c:v>Pola</c:v>
                </c:pt>
                <c:pt idx="6">
                  <c:v>Yumi</c:v>
                </c:pt>
              </c:strCache>
            </c:strRef>
          </c:cat>
          <c:val>
            <c:numRef>
              <c:f>TotalMarksofEachStudents!$B$4:$B$11</c:f>
              <c:numCache>
                <c:formatCode>General</c:formatCode>
                <c:ptCount val="7"/>
                <c:pt idx="0">
                  <c:v>117</c:v>
                </c:pt>
                <c:pt idx="1">
                  <c:v>168</c:v>
                </c:pt>
                <c:pt idx="2">
                  <c:v>161</c:v>
                </c:pt>
                <c:pt idx="3">
                  <c:v>117</c:v>
                </c:pt>
                <c:pt idx="4">
                  <c:v>169</c:v>
                </c:pt>
                <c:pt idx="5">
                  <c:v>186</c:v>
                </c:pt>
                <c:pt idx="6">
                  <c:v>184</c:v>
                </c:pt>
              </c:numCache>
            </c:numRef>
          </c:val>
          <c:extLst>
            <c:ext xmlns:c16="http://schemas.microsoft.com/office/drawing/2014/chart" uri="{C3380CC4-5D6E-409C-BE32-E72D297353CC}">
              <c16:uniqueId val="{00000000-6245-440C-80D2-31F35ECAA970}"/>
            </c:ext>
          </c:extLst>
        </c:ser>
        <c:dLbls>
          <c:showLegendKey val="0"/>
          <c:showVal val="0"/>
          <c:showCatName val="0"/>
          <c:showSerName val="0"/>
          <c:showPercent val="0"/>
          <c:showBubbleSize val="0"/>
        </c:dLbls>
        <c:gapWidth val="150"/>
        <c:shape val="box"/>
        <c:axId val="503043519"/>
        <c:axId val="584096031"/>
        <c:axId val="0"/>
      </c:bar3DChart>
      <c:catAx>
        <c:axId val="503043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4096031"/>
        <c:crosses val="autoZero"/>
        <c:auto val="1"/>
        <c:lblAlgn val="ctr"/>
        <c:lblOffset val="100"/>
        <c:noMultiLvlLbl val="0"/>
      </c:catAx>
      <c:valAx>
        <c:axId val="584096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04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[DASHBOARD_by_VLOOKUP,DATE_FUNCTION,DROPDOWNLIST,DATAVALIDATION,IFS.xlsx]English Results!PivotTable2</c:name>
    <c:fmtId val="2"/>
  </c:pivotSource>
  <c:chart>
    <c:autoTitleDeleted val="1"/>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3"/>
            </a:solidFill>
            <a:ln w="9525">
              <a:solidFill>
                <a:schemeClr val="dk1">
                  <a:lumMod val="75000"/>
                  <a:lumOff val="25000"/>
                </a:schemeClr>
              </a:solidFill>
            </a:ln>
            <a:effectLst/>
          </c:spPr>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'English Results'!$B$3:$B$4</c:f>
              <c:strCache>
                <c:ptCount val="1"/>
                <c:pt idx="0">
                  <c:v>Distinction</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delete val="1"/>
          </c:dLbls>
          <c:cat>
            <c:strRef>
              <c:f>'English Results'!$A$5:$A$12</c:f>
              <c:strCache>
                <c:ptCount val="7"/>
                <c:pt idx="0">
                  <c:v>Bella</c:v>
                </c:pt>
                <c:pt idx="1">
                  <c:v>John</c:v>
                </c:pt>
                <c:pt idx="2">
                  <c:v>Kelvin</c:v>
                </c:pt>
                <c:pt idx="3">
                  <c:v>Lisa</c:v>
                </c:pt>
                <c:pt idx="4">
                  <c:v>Milo</c:v>
                </c:pt>
                <c:pt idx="5">
                  <c:v>Pola</c:v>
                </c:pt>
                <c:pt idx="6">
                  <c:v>Yumi</c:v>
                </c:pt>
              </c:strCache>
            </c:strRef>
          </c:cat>
          <c:val>
            <c:numRef>
              <c:f>'English Results'!$B$5:$B$12</c:f>
              <c:numCache>
                <c:formatCode>General</c:formatCode>
                <c:ptCount val="7"/>
                <c:pt idx="1">
                  <c:v>80</c:v>
                </c:pt>
                <c:pt idx="4">
                  <c:v>83</c:v>
                </c:pt>
                <c:pt idx="5">
                  <c:v>90</c:v>
                </c:pt>
                <c:pt idx="6">
                  <c:v>89</c:v>
                </c:pt>
              </c:numCache>
            </c:numRef>
          </c:val>
          <c:extLst>
            <c:ext xmlns:c16="http://schemas.microsoft.com/office/drawing/2014/chart" uri="{C3380CC4-5D6E-409C-BE32-E72D297353CC}">
              <c16:uniqueId val="{00000000-7437-4C0A-AE5C-D7D70EA72EF9}"/>
            </c:ext>
          </c:extLst>
        </c:ser>
        <c:ser>
          <c:idx val="1"/>
          <c:order val="1"/>
          <c:tx>
            <c:strRef>
              <c:f>'English Results'!$C$3:$C$4</c:f>
              <c:strCache>
                <c:ptCount val="1"/>
                <c:pt idx="0">
                  <c:v>Fail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delete val="1"/>
          </c:dLbls>
          <c:cat>
            <c:strRef>
              <c:f>'English Results'!$A$5:$A$12</c:f>
              <c:strCache>
                <c:ptCount val="7"/>
                <c:pt idx="0">
                  <c:v>Bella</c:v>
                </c:pt>
                <c:pt idx="1">
                  <c:v>John</c:v>
                </c:pt>
                <c:pt idx="2">
                  <c:v>Kelvin</c:v>
                </c:pt>
                <c:pt idx="3">
                  <c:v>Lisa</c:v>
                </c:pt>
                <c:pt idx="4">
                  <c:v>Milo</c:v>
                </c:pt>
                <c:pt idx="5">
                  <c:v>Pola</c:v>
                </c:pt>
                <c:pt idx="6">
                  <c:v>Yumi</c:v>
                </c:pt>
              </c:strCache>
            </c:strRef>
          </c:cat>
          <c:val>
            <c:numRef>
              <c:f>'English Results'!$C$5:$C$12</c:f>
              <c:numCache>
                <c:formatCode>General</c:formatCode>
                <c:ptCount val="7"/>
                <c:pt idx="0">
                  <c:v>39</c:v>
                </c:pt>
              </c:numCache>
            </c:numRef>
          </c:val>
          <c:extLst>
            <c:ext xmlns:c16="http://schemas.microsoft.com/office/drawing/2014/chart" uri="{C3380CC4-5D6E-409C-BE32-E72D297353CC}">
              <c16:uniqueId val="{00000001-7437-4C0A-AE5C-D7D70EA72EF9}"/>
            </c:ext>
          </c:extLst>
        </c:ser>
        <c:ser>
          <c:idx val="2"/>
          <c:order val="2"/>
          <c:tx>
            <c:strRef>
              <c:f>'English Results'!$D$3:$D$4</c:f>
              <c:strCache>
                <c:ptCount val="1"/>
                <c:pt idx="0">
                  <c:v>Pass</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delete val="1"/>
          </c:dLbls>
          <c:cat>
            <c:strRef>
              <c:f>'English Results'!$A$5:$A$12</c:f>
              <c:strCache>
                <c:ptCount val="7"/>
                <c:pt idx="0">
                  <c:v>Bella</c:v>
                </c:pt>
                <c:pt idx="1">
                  <c:v>John</c:v>
                </c:pt>
                <c:pt idx="2">
                  <c:v>Kelvin</c:v>
                </c:pt>
                <c:pt idx="3">
                  <c:v>Lisa</c:v>
                </c:pt>
                <c:pt idx="4">
                  <c:v>Milo</c:v>
                </c:pt>
                <c:pt idx="5">
                  <c:v>Pola</c:v>
                </c:pt>
                <c:pt idx="6">
                  <c:v>Yumi</c:v>
                </c:pt>
              </c:strCache>
            </c:strRef>
          </c:cat>
          <c:val>
            <c:numRef>
              <c:f>'English Results'!$D$5:$D$12</c:f>
              <c:numCache>
                <c:formatCode>General</c:formatCode>
                <c:ptCount val="7"/>
                <c:pt idx="2">
                  <c:v>78</c:v>
                </c:pt>
                <c:pt idx="3">
                  <c:v>79</c:v>
                </c:pt>
              </c:numCache>
            </c:numRef>
          </c:val>
          <c:extLst>
            <c:ext xmlns:c16="http://schemas.microsoft.com/office/drawing/2014/chart" uri="{C3380CC4-5D6E-409C-BE32-E72D297353CC}">
              <c16:uniqueId val="{00000002-7437-4C0A-AE5C-D7D70EA72EF9}"/>
            </c:ext>
          </c:extLst>
        </c:ser>
        <c:dLbls>
          <c:showLegendKey val="0"/>
          <c:showVal val="1"/>
          <c:showCatName val="0"/>
          <c:showSerName val="0"/>
          <c:showPercent val="0"/>
          <c:showBubbleSize val="0"/>
        </c:dLbls>
        <c:gapWidth val="84"/>
        <c:gapDepth val="53"/>
        <c:shape val="box"/>
        <c:axId val="686002815"/>
        <c:axId val="582095391"/>
        <c:axId val="0"/>
      </c:bar3DChart>
      <c:catAx>
        <c:axId val="686002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2095391"/>
        <c:crosses val="autoZero"/>
        <c:auto val="1"/>
        <c:lblAlgn val="ctr"/>
        <c:lblOffset val="100"/>
        <c:noMultiLvlLbl val="0"/>
      </c:catAx>
      <c:valAx>
        <c:axId val="582095391"/>
        <c:scaling>
          <c:orientation val="minMax"/>
        </c:scaling>
        <c:delete val="1"/>
        <c:axPos val="b"/>
        <c:numFmt formatCode="General" sourceLinked="1"/>
        <c:majorTickMark val="out"/>
        <c:minorTickMark val="none"/>
        <c:tickLblPos val="nextTo"/>
        <c:crossAx val="686002815"/>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[DASHBOARD_by_VLOOKUP,DATE_FUNCTION,DROPDOWNLIST,DATAVALIDATION,IFS.xlsx]English Results!PivotTable2</c:name>
    <c:fmtId val="0"/>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'English Results'!$B$3:$B$4</c:f>
              <c:strCache>
                <c:ptCount val="1"/>
                <c:pt idx="0">
                  <c:v>Distinction</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delete val="1"/>
          </c:dLbls>
          <c:cat>
            <c:strRef>
              <c:f>'English Results'!$A$5:$A$12</c:f>
              <c:strCache>
                <c:ptCount val="7"/>
                <c:pt idx="0">
                  <c:v>Bella</c:v>
                </c:pt>
                <c:pt idx="1">
                  <c:v>John</c:v>
                </c:pt>
                <c:pt idx="2">
                  <c:v>Kelvin</c:v>
                </c:pt>
                <c:pt idx="3">
                  <c:v>Lisa</c:v>
                </c:pt>
                <c:pt idx="4">
                  <c:v>Milo</c:v>
                </c:pt>
                <c:pt idx="5">
                  <c:v>Pola</c:v>
                </c:pt>
                <c:pt idx="6">
                  <c:v>Yumi</c:v>
                </c:pt>
              </c:strCache>
            </c:strRef>
          </c:cat>
          <c:val>
            <c:numRef>
              <c:f>'English Results'!$B$5:$B$12</c:f>
              <c:numCache>
                <c:formatCode>General</c:formatCode>
                <c:ptCount val="7"/>
                <c:pt idx="1">
                  <c:v>80</c:v>
                </c:pt>
                <c:pt idx="4">
                  <c:v>83</c:v>
                </c:pt>
                <c:pt idx="5">
                  <c:v>90</c:v>
                </c:pt>
                <c:pt idx="6">
                  <c:v>89</c:v>
                </c:pt>
              </c:numCache>
            </c:numRef>
          </c:val>
          <c:extLst>
            <c:ext xmlns:c16="http://schemas.microsoft.com/office/drawing/2014/chart" uri="{C3380CC4-5D6E-409C-BE32-E72D297353CC}">
              <c16:uniqueId val="{00000000-7B11-46D7-B10A-39C74DABFA75}"/>
            </c:ext>
          </c:extLst>
        </c:ser>
        <c:ser>
          <c:idx val="1"/>
          <c:order val="1"/>
          <c:tx>
            <c:strRef>
              <c:f>'English Results'!$C$3:$C$4</c:f>
              <c:strCache>
                <c:ptCount val="1"/>
                <c:pt idx="0">
                  <c:v>Fail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delete val="1"/>
          </c:dLbls>
          <c:cat>
            <c:strRef>
              <c:f>'English Results'!$A$5:$A$12</c:f>
              <c:strCache>
                <c:ptCount val="7"/>
                <c:pt idx="0">
                  <c:v>Bella</c:v>
                </c:pt>
                <c:pt idx="1">
                  <c:v>John</c:v>
                </c:pt>
                <c:pt idx="2">
                  <c:v>Kelvin</c:v>
                </c:pt>
                <c:pt idx="3">
                  <c:v>Lisa</c:v>
                </c:pt>
                <c:pt idx="4">
                  <c:v>Milo</c:v>
                </c:pt>
                <c:pt idx="5">
                  <c:v>Pola</c:v>
                </c:pt>
                <c:pt idx="6">
                  <c:v>Yumi</c:v>
                </c:pt>
              </c:strCache>
            </c:strRef>
          </c:cat>
          <c:val>
            <c:numRef>
              <c:f>'English Results'!$C$5:$C$12</c:f>
              <c:numCache>
                <c:formatCode>General</c:formatCode>
                <c:ptCount val="7"/>
                <c:pt idx="0">
                  <c:v>39</c:v>
                </c:pt>
              </c:numCache>
            </c:numRef>
          </c:val>
          <c:extLst>
            <c:ext xmlns:c16="http://schemas.microsoft.com/office/drawing/2014/chart" uri="{C3380CC4-5D6E-409C-BE32-E72D297353CC}">
              <c16:uniqueId val="{00000001-7B11-46D7-B10A-39C74DABFA75}"/>
            </c:ext>
          </c:extLst>
        </c:ser>
        <c:ser>
          <c:idx val="2"/>
          <c:order val="2"/>
          <c:tx>
            <c:strRef>
              <c:f>'English Results'!$D$3:$D$4</c:f>
              <c:strCache>
                <c:ptCount val="1"/>
                <c:pt idx="0">
                  <c:v>Pass</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delete val="1"/>
          </c:dLbls>
          <c:cat>
            <c:strRef>
              <c:f>'English Results'!$A$5:$A$12</c:f>
              <c:strCache>
                <c:ptCount val="7"/>
                <c:pt idx="0">
                  <c:v>Bella</c:v>
                </c:pt>
                <c:pt idx="1">
                  <c:v>John</c:v>
                </c:pt>
                <c:pt idx="2">
                  <c:v>Kelvin</c:v>
                </c:pt>
                <c:pt idx="3">
                  <c:v>Lisa</c:v>
                </c:pt>
                <c:pt idx="4">
                  <c:v>Milo</c:v>
                </c:pt>
                <c:pt idx="5">
                  <c:v>Pola</c:v>
                </c:pt>
                <c:pt idx="6">
                  <c:v>Yumi</c:v>
                </c:pt>
              </c:strCache>
            </c:strRef>
          </c:cat>
          <c:val>
            <c:numRef>
              <c:f>'English Results'!$D$5:$D$12</c:f>
              <c:numCache>
                <c:formatCode>General</c:formatCode>
                <c:ptCount val="7"/>
                <c:pt idx="2">
                  <c:v>78</c:v>
                </c:pt>
                <c:pt idx="3">
                  <c:v>79</c:v>
                </c:pt>
              </c:numCache>
            </c:numRef>
          </c:val>
          <c:extLst>
            <c:ext xmlns:c16="http://schemas.microsoft.com/office/drawing/2014/chart" uri="{C3380CC4-5D6E-409C-BE32-E72D297353CC}">
              <c16:uniqueId val="{00000002-7B11-46D7-B10A-39C74DABFA75}"/>
            </c:ext>
          </c:extLst>
        </c:ser>
        <c:dLbls>
          <c:showLegendKey val="0"/>
          <c:showVal val="1"/>
          <c:showCatName val="0"/>
          <c:showSerName val="0"/>
          <c:showPercent val="0"/>
          <c:showBubbleSize val="0"/>
        </c:dLbls>
        <c:gapWidth val="84"/>
        <c:gapDepth val="53"/>
        <c:shape val="box"/>
        <c:axId val="686002815"/>
        <c:axId val="582095391"/>
        <c:axId val="0"/>
      </c:bar3DChart>
      <c:catAx>
        <c:axId val="686002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2095391"/>
        <c:crosses val="autoZero"/>
        <c:auto val="1"/>
        <c:lblAlgn val="ctr"/>
        <c:lblOffset val="100"/>
        <c:noMultiLvlLbl val="0"/>
      </c:catAx>
      <c:valAx>
        <c:axId val="582095391"/>
        <c:scaling>
          <c:orientation val="minMax"/>
        </c:scaling>
        <c:delete val="1"/>
        <c:axPos val="b"/>
        <c:numFmt formatCode="General" sourceLinked="1"/>
        <c:majorTickMark val="out"/>
        <c:minorTickMark val="none"/>
        <c:tickLblPos val="nextTo"/>
        <c:crossAx val="686002815"/>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[DASHBOARD_by_VLOOKUP,DATE_FUNCTION,DROPDOWNLIST,DATAVALIDATION,IFS.xlsx]TotalMarksofEachStudents!PivotTable1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3">
                      <a:satMod val="175000"/>
                      <a:alpha val="40000"/>
                    </a:schemeClr>
                  </a:glow>
                  <a:outerShdw blurRad="50800" dist="38100" dir="5400000" algn="t" rotWithShape="0">
                    <a:prstClr val="black">
                      <a:alpha val="40000"/>
                    </a:prstClr>
                  </a:outerShdw>
                </a:effectLst>
                <a:latin typeface="+mn-lt"/>
                <a:ea typeface="+mn-ea"/>
                <a:cs typeface="+mn-cs"/>
              </a:defRPr>
            </a:pPr>
            <a:r>
              <a:rPr lang="en-US">
                <a:effectLst>
                  <a:glow rad="139700">
                    <a:schemeClr val="accent3">
                      <a:satMod val="175000"/>
                      <a:alpha val="40000"/>
                    </a:schemeClr>
                  </a:glow>
                  <a:outerShdw blurRad="50800" dist="38100" dir="5400000" algn="t" rotWithShape="0">
                    <a:prstClr val="black">
                      <a:alpha val="40000"/>
                    </a:prstClr>
                  </a:outerShdw>
                </a:effectLst>
              </a:rPr>
              <a:t>Total Marks of Each</a:t>
            </a:r>
            <a:r>
              <a:rPr lang="en-US" baseline="0">
                <a:effectLst>
                  <a:glow rad="139700">
                    <a:schemeClr val="accent3">
                      <a:satMod val="175000"/>
                      <a:alpha val="40000"/>
                    </a:schemeClr>
                  </a:glow>
                  <a:outerShdw blurRad="50800" dist="38100" dir="5400000" algn="t" rotWithShape="0">
                    <a:prstClr val="black">
                      <a:alpha val="40000"/>
                    </a:prstClr>
                  </a:outerShdw>
                </a:effectLst>
              </a:rPr>
              <a:t> Students</a:t>
            </a:r>
            <a:endParaRPr lang="en-US">
              <a:effectLst>
                <a:glow rad="139700">
                  <a:schemeClr val="accent3">
                    <a:satMod val="175000"/>
                    <a:alpha val="40000"/>
                  </a:schemeClr>
                </a:glow>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glow rad="139700">
                  <a:schemeClr val="accent3">
                    <a:satMod val="175000"/>
                    <a:alpha val="40000"/>
                  </a:schemeClr>
                </a:glow>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6"/>
          </a:soli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TotalMarksofEachStudents!$B$3</c:f>
              <c:strCache>
                <c:ptCount val="1"/>
                <c:pt idx="0">
                  <c:v>Total</c:v>
                </c:pt>
              </c:strCache>
            </c:strRef>
          </c:tx>
          <c:spPr>
            <a:solidFill>
              <a:schemeClr val="accent6"/>
            </a:solidFill>
            <a:ln>
              <a:noFill/>
            </a:ln>
            <a:effectLst>
              <a:outerShdw blurRad="57150" dist="19050" dir="5400000" algn="ctr" rotWithShape="0">
                <a:srgbClr val="000000">
                  <a:alpha val="63000"/>
                </a:srgbClr>
              </a:outerShdw>
            </a:effectLst>
            <a:sp3d/>
          </c:spPr>
          <c:invertIfNegative val="0"/>
          <c:cat>
            <c:strRef>
              <c:f>TotalMarksofEachStudents!$A$4:$A$11</c:f>
              <c:strCache>
                <c:ptCount val="7"/>
                <c:pt idx="0">
                  <c:v>Bella</c:v>
                </c:pt>
                <c:pt idx="1">
                  <c:v>John</c:v>
                </c:pt>
                <c:pt idx="2">
                  <c:v>Kelvin</c:v>
                </c:pt>
                <c:pt idx="3">
                  <c:v>Lisa</c:v>
                </c:pt>
                <c:pt idx="4">
                  <c:v>Milo</c:v>
                </c:pt>
                <c:pt idx="5">
                  <c:v>Pola</c:v>
                </c:pt>
                <c:pt idx="6">
                  <c:v>Yumi</c:v>
                </c:pt>
              </c:strCache>
            </c:strRef>
          </c:cat>
          <c:val>
            <c:numRef>
              <c:f>TotalMarksofEachStudents!$B$4:$B$11</c:f>
              <c:numCache>
                <c:formatCode>General</c:formatCode>
                <c:ptCount val="7"/>
                <c:pt idx="0">
                  <c:v>117</c:v>
                </c:pt>
                <c:pt idx="1">
                  <c:v>168</c:v>
                </c:pt>
                <c:pt idx="2">
                  <c:v>161</c:v>
                </c:pt>
                <c:pt idx="3">
                  <c:v>117</c:v>
                </c:pt>
                <c:pt idx="4">
                  <c:v>169</c:v>
                </c:pt>
                <c:pt idx="5">
                  <c:v>186</c:v>
                </c:pt>
                <c:pt idx="6">
                  <c:v>184</c:v>
                </c:pt>
              </c:numCache>
            </c:numRef>
          </c:val>
          <c:extLst>
            <c:ext xmlns:c16="http://schemas.microsoft.com/office/drawing/2014/chart" uri="{C3380CC4-5D6E-409C-BE32-E72D297353CC}">
              <c16:uniqueId val="{00000000-96A3-4F01-8197-F6A40BC02612}"/>
            </c:ext>
          </c:extLst>
        </c:ser>
        <c:dLbls>
          <c:showLegendKey val="0"/>
          <c:showVal val="0"/>
          <c:showCatName val="0"/>
          <c:showSerName val="0"/>
          <c:showPercent val="0"/>
          <c:showBubbleSize val="0"/>
        </c:dLbls>
        <c:gapWidth val="150"/>
        <c:shape val="box"/>
        <c:axId val="503043519"/>
        <c:axId val="584096031"/>
        <c:axId val="0"/>
      </c:bar3DChart>
      <c:catAx>
        <c:axId val="503043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4096031"/>
        <c:crosses val="autoZero"/>
        <c:auto val="1"/>
        <c:lblAlgn val="ctr"/>
        <c:lblOffset val="100"/>
        <c:noMultiLvlLbl val="0"/>
      </c:catAx>
      <c:valAx>
        <c:axId val="584096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04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2230</xdr:rowOff>
    </xdr:from>
    <xdr:to>
      <xdr:col>6</xdr:col>
      <xdr:colOff>28575</xdr:colOff>
      <xdr:row>16</xdr:row>
      <xdr:rowOff>78430</xdr:rowOff>
    </xdr:to>
    <xdr:graphicFrame macro="">
      <xdr:nvGraphicFramePr>
        <xdr:cNvPr id="2" name="Chart 1">
          <a:extLst>
            <a:ext uri="{FF2B5EF4-FFF2-40B4-BE49-F238E27FC236}">
              <a16:creationId xmlns:a16="http://schemas.microsoft.com/office/drawing/2014/main" id="{6F4F5D7F-5B9F-4D86-ABB7-5080A328B9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16</xdr:row>
      <xdr:rowOff>93923</xdr:rowOff>
    </xdr:from>
    <xdr:to>
      <xdr:col>3</xdr:col>
      <xdr:colOff>3216</xdr:colOff>
      <xdr:row>28</xdr:row>
      <xdr:rowOff>104775</xdr:rowOff>
    </xdr:to>
    <mc:AlternateContent xmlns:mc="http://schemas.openxmlformats.org/markup-compatibility/2006" xmlns:a14="http://schemas.microsoft.com/office/drawing/2010/main">
      <mc:Choice Requires="a14">
        <xdr:graphicFrame macro="">
          <xdr:nvGraphicFramePr>
            <xdr:cNvPr id="3" name="Name 1">
              <a:extLst>
                <a:ext uri="{FF2B5EF4-FFF2-40B4-BE49-F238E27FC236}">
                  <a16:creationId xmlns:a16="http://schemas.microsoft.com/office/drawing/2014/main" id="{4A6884F0-853E-4C9B-B56F-884EE19A6B95}"/>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0" y="3246698"/>
              <a:ext cx="1832016" cy="22968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25864</xdr:colOff>
      <xdr:row>16</xdr:row>
      <xdr:rowOff>103449</xdr:rowOff>
    </xdr:from>
    <xdr:to>
      <xdr:col>6</xdr:col>
      <xdr:colOff>25864</xdr:colOff>
      <xdr:row>27</xdr:row>
      <xdr:rowOff>123825</xdr:rowOff>
    </xdr:to>
    <mc:AlternateContent xmlns:mc="http://schemas.openxmlformats.org/markup-compatibility/2006">
      <mc:Choice xmlns:a14="http://schemas.microsoft.com/office/drawing/2010/main" Requires="a14">
        <xdr:graphicFrame macro="">
          <xdr:nvGraphicFramePr>
            <xdr:cNvPr id="4" name="Total Marks 1">
              <a:extLst>
                <a:ext uri="{FF2B5EF4-FFF2-40B4-BE49-F238E27FC236}">
                  <a16:creationId xmlns:a16="http://schemas.microsoft.com/office/drawing/2014/main" id="{BC75D103-5A5D-41B1-8B38-FD2D6163558B}"/>
                </a:ext>
              </a:extLst>
            </xdr:cNvPr>
            <xdr:cNvGraphicFramePr/>
          </xdr:nvGraphicFramePr>
          <xdr:xfrm>
            <a:off x="0" y="0"/>
            <a:ext cx="0" cy="0"/>
          </xdr:xfrm>
          <a:graphic>
            <a:graphicData uri="http://schemas.microsoft.com/office/drawing/2010/slicer">
              <sle:slicer xmlns:sle="http://schemas.microsoft.com/office/drawing/2010/slicer" name="Total Marks 1"/>
            </a:graphicData>
          </a:graphic>
        </xdr:graphicFrame>
      </mc:Choice>
      <mc:Fallback>
        <xdr:sp macro="" textlink="">
          <xdr:nvSpPr>
            <xdr:cNvPr id="0" name=""/>
            <xdr:cNvSpPr>
              <a:spLocks noTextEdit="1"/>
            </xdr:cNvSpPr>
          </xdr:nvSpPr>
          <xdr:spPr>
            <a:xfrm>
              <a:off x="1854664" y="3256224"/>
              <a:ext cx="1828800" cy="2115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116592</xdr:colOff>
      <xdr:row>2</xdr:row>
      <xdr:rowOff>9525</xdr:rowOff>
    </xdr:from>
    <xdr:to>
      <xdr:col>10</xdr:col>
      <xdr:colOff>571500</xdr:colOff>
      <xdr:row>16</xdr:row>
      <xdr:rowOff>51965</xdr:rowOff>
    </xdr:to>
    <xdr:graphicFrame macro="">
      <xdr:nvGraphicFramePr>
        <xdr:cNvPr id="5" name="Chart 4">
          <a:extLst>
            <a:ext uri="{FF2B5EF4-FFF2-40B4-BE49-F238E27FC236}">
              <a16:creationId xmlns:a16="http://schemas.microsoft.com/office/drawing/2014/main" id="{1892AF00-9720-4D84-8E42-2F9A58FA5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119062</xdr:colOff>
      <xdr:row>1</xdr:row>
      <xdr:rowOff>176211</xdr:rowOff>
    </xdr:from>
    <xdr:to>
      <xdr:col>10</xdr:col>
      <xdr:colOff>976312</xdr:colOff>
      <xdr:row>19</xdr:row>
      <xdr:rowOff>133350</xdr:rowOff>
    </xdr:to>
    <xdr:graphicFrame macro="">
      <xdr:nvGraphicFramePr>
        <xdr:cNvPr id="2" name="Chart 1">
          <a:extLst>
            <a:ext uri="{FF2B5EF4-FFF2-40B4-BE49-F238E27FC236}">
              <a16:creationId xmlns:a16="http://schemas.microsoft.com/office/drawing/2014/main" id="{CD820A23-639E-440B-8A13-B83A07D84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14287</xdr:colOff>
      <xdr:row>2</xdr:row>
      <xdr:rowOff>4762</xdr:rowOff>
    </xdr:from>
    <xdr:to>
      <xdr:col>10</xdr:col>
      <xdr:colOff>461962</xdr:colOff>
      <xdr:row>16</xdr:row>
      <xdr:rowOff>80962</xdr:rowOff>
    </xdr:to>
    <xdr:graphicFrame macro="">
      <xdr:nvGraphicFramePr>
        <xdr:cNvPr id="2" name="Chart 1">
          <a:extLst>
            <a:ext uri="{FF2B5EF4-FFF2-40B4-BE49-F238E27FC236}">
              <a16:creationId xmlns:a16="http://schemas.microsoft.com/office/drawing/2014/main" id="{F7263871-2F08-497E-A5F1-39B5E8D91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590550</xdr:colOff>
      <xdr:row>2</xdr:row>
      <xdr:rowOff>0</xdr:rowOff>
    </xdr:from>
    <xdr:to>
      <xdr:col>13</xdr:col>
      <xdr:colOff>590550</xdr:colOff>
      <xdr:row>15</xdr:row>
      <xdr:rowOff>47625</xdr:rowOff>
    </xdr:to>
    <mc:AlternateContent xmlns:mc="http://schemas.openxmlformats.org/markup-compatibility/2006" xmlns:a14="http://schemas.microsoft.com/office/drawing/2010/main">
      <mc:Choice Requires="a14">
        <xdr:graphicFrame macro="">
          <xdr:nvGraphicFramePr>
            <xdr:cNvPr id="3" name="Name">
              <a:extLst>
                <a:ext uri="{FF2B5EF4-FFF2-40B4-BE49-F238E27FC236}">
                  <a16:creationId xmlns:a16="http://schemas.microsoft.com/office/drawing/2014/main" id="{06D2EA12-3469-40DC-9450-C7AE7A355850}"/>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7077075"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66675</xdr:colOff>
      <xdr:row>1</xdr:row>
      <xdr:rowOff>180975</xdr:rowOff>
    </xdr:from>
    <xdr:to>
      <xdr:col>17</xdr:col>
      <xdr:colOff>66675</xdr:colOff>
      <xdr:row>15</xdr:row>
      <xdr:rowOff>38100</xdr:rowOff>
    </xdr:to>
    <mc:AlternateContent xmlns:mc="http://schemas.openxmlformats.org/markup-compatibility/2006" xmlns:a14="http://schemas.microsoft.com/office/drawing/2010/main">
      <mc:Choice Requires="a14">
        <xdr:graphicFrame macro="">
          <xdr:nvGraphicFramePr>
            <xdr:cNvPr id="5" name="Total Marks">
              <a:extLst>
                <a:ext uri="{FF2B5EF4-FFF2-40B4-BE49-F238E27FC236}">
                  <a16:creationId xmlns:a16="http://schemas.microsoft.com/office/drawing/2014/main" id="{8C4E9BCC-A0FA-4373-B95E-EDDBE5A4C11A}"/>
                </a:ext>
              </a:extLst>
            </xdr:cNvPr>
            <xdr:cNvGraphicFramePr/>
          </xdr:nvGraphicFramePr>
          <xdr:xfrm>
            <a:off x="0" y="0"/>
            <a:ext cx="0" cy="0"/>
          </xdr:xfrm>
          <a:graphic>
            <a:graphicData uri="http://schemas.microsoft.com/office/drawing/2010/slicer">
              <sle:slicer xmlns:sle="http://schemas.microsoft.com/office/drawing/2010/slicer" name="Total Marks"/>
            </a:graphicData>
          </a:graphic>
        </xdr:graphicFrame>
      </mc:Choice>
      <mc:Fallback xmlns="">
        <xdr:sp macro="" textlink="">
          <xdr:nvSpPr>
            <xdr:cNvPr id="0" name=""/>
            <xdr:cNvSpPr>
              <a:spLocks noTextEdit="1"/>
            </xdr:cNvSpPr>
          </xdr:nvSpPr>
          <xdr:spPr>
            <a:xfrm>
              <a:off x="8991600" y="371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26.525899421293" createdVersion="6" refreshedVersion="6" minRefreshableVersion="3" recordCount="7" xr:uid="{6381D422-540F-4D72-82FC-7626FE7B83CD}">
  <cacheSource type="worksheet">
    <worksheetSource name="Table1"/>
  </cacheSource>
  <cacheFields count="23">
    <cacheField name="No." numFmtId="1">
      <sharedItems containsSemiMixedTypes="0" containsString="0" containsNumber="1" containsInteger="1" minValue="1" maxValue="7"/>
    </cacheField>
    <cacheField name="Name" numFmtId="1">
      <sharedItems count="7">
        <s v="Pola"/>
        <s v="Yumi"/>
        <s v="Milo"/>
        <s v="John"/>
        <s v="Kelvin"/>
        <s v="Lisa"/>
        <s v="Bella"/>
      </sharedItems>
    </cacheField>
    <cacheField name="Birthday" numFmtId="164">
      <sharedItems containsSemiMixedTypes="0" containsNonDate="0" containsDate="1" containsString="0" minDate="1990-04-06T00:00:00" maxDate="1998-07-09T00:00:00" count="7">
        <d v="1990-04-06T00:00:00"/>
        <d v="1993-08-12T00:00:00"/>
        <d v="1994-11-12T00:00:00"/>
        <d v="1998-07-08T00:00:00"/>
        <d v="1996-09-04T00:00:00"/>
        <d v="1995-12-12T00:00:00"/>
        <d v="1997-10-24T00:00:00"/>
      </sharedItems>
    </cacheField>
    <cacheField name="Age" numFmtId="2">
      <sharedItems containsSemiMixedTypes="0" containsString="0" containsNumber="1" minValue="25.32054794520548" maxValue="33.580821917808223"/>
    </cacheField>
    <cacheField name="Address" numFmtId="49">
      <sharedItems/>
    </cacheField>
    <cacheField name="English Marks" numFmtId="1">
      <sharedItems containsSemiMixedTypes="0" containsString="0" containsNumber="1" containsInteger="1" minValue="39" maxValue="90" count="7">
        <n v="90"/>
        <n v="89"/>
        <n v="83"/>
        <n v="80"/>
        <n v="78"/>
        <n v="79"/>
        <n v="39"/>
      </sharedItems>
    </cacheField>
    <cacheField name="Maths Marks" numFmtId="1">
      <sharedItems containsSemiMixedTypes="0" containsString="0" containsNumber="1" containsInteger="1" minValue="38" maxValue="96" count="7">
        <n v="96"/>
        <n v="95"/>
        <n v="86"/>
        <n v="88"/>
        <n v="83"/>
        <n v="38"/>
        <n v="78"/>
      </sharedItems>
    </cacheField>
    <cacheField name="Total Marks" numFmtId="1">
      <sharedItems containsSemiMixedTypes="0" containsString="0" containsNumber="1" containsInteger="1" minValue="117" maxValue="186" count="6">
        <n v="186"/>
        <n v="184"/>
        <n v="169"/>
        <n v="168"/>
        <n v="161"/>
        <n v="117"/>
      </sharedItems>
    </cacheField>
    <cacheField name="Roll" numFmtId="1">
      <sharedItems containsSemiMixedTypes="0" containsString="0" containsNumber="1" containsInteger="1" minValue="1" maxValue="7"/>
    </cacheField>
    <cacheField name="English(D,P,F)" numFmtId="49">
      <sharedItems count="3">
        <s v="Distinction"/>
        <s v="Pass"/>
        <s v="Fail"/>
      </sharedItems>
    </cacheField>
    <cacheField name="Maths(D,P,F)" numFmtId="49">
      <sharedItems count="3">
        <s v="Distinction"/>
        <s v="Fail"/>
        <s v="Pass"/>
      </sharedItems>
    </cacheField>
    <cacheField name="English (D,P,F)" numFmtId="49">
      <sharedItems/>
    </cacheField>
    <cacheField name="Maths (D,P,F)" numFmtId="49">
      <sharedItems/>
    </cacheField>
    <cacheField name="Job Start Date" numFmtId="165">
      <sharedItems containsSemiMixedTypes="0" containsNonDate="0" containsDate="1" containsString="0" minDate="2019-09-01T00:00:00" maxDate="2023-03-02T00:00:00" count="7">
        <d v="2021-12-01T00:00:00"/>
        <d v="2022-01-01T00:00:00"/>
        <d v="2020-05-01T00:00:00"/>
        <d v="2021-06-01T00:00:00"/>
        <d v="2023-03-01T00:00:00"/>
        <d v="2022-02-01T00:00:00"/>
        <d v="2019-09-01T00:00:00"/>
      </sharedItems>
      <fieldGroup par="22" base="13">
        <rangePr groupBy="months" startDate="2019-09-01T00:00:00" endDate="2023-03-02T00:00:00"/>
        <groupItems count="14">
          <s v="&lt;9/1/2019"/>
          <s v="Jan"/>
          <s v="Feb"/>
          <s v="Mar"/>
          <s v="Apr"/>
          <s v="May"/>
          <s v="Jun"/>
          <s v="Jul"/>
          <s v="Aug"/>
          <s v="Sep"/>
          <s v="Oct"/>
          <s v="Nov"/>
          <s v="Dec"/>
          <s v="&gt;3/2/2023"/>
        </groupItems>
      </fieldGroup>
    </cacheField>
    <cacheField name="Contract Duration" numFmtId="1">
      <sharedItems containsSemiMixedTypes="0" containsString="0" containsNumber="1" containsInteger="1" minValue="4" maxValue="4"/>
    </cacheField>
    <cacheField name="Year" numFmtId="1">
      <sharedItems containsSemiMixedTypes="0" containsString="0" containsNumber="1" containsInteger="1" minValue="2019" maxValue="2023" count="5">
        <n v="2021"/>
        <n v="2022"/>
        <n v="2020"/>
        <n v="2023"/>
        <n v="2019"/>
      </sharedItems>
    </cacheField>
    <cacheField name="Month" numFmtId="1">
      <sharedItems containsSemiMixedTypes="0" containsString="0" containsNumber="1" containsInteger="1" minValue="1" maxValue="12" count="7">
        <n v="12"/>
        <n v="1"/>
        <n v="5"/>
        <n v="6"/>
        <n v="3"/>
        <n v="2"/>
        <n v="9"/>
      </sharedItems>
    </cacheField>
    <cacheField name="Day" numFmtId="1">
      <sharedItems containsSemiMixedTypes="0" containsString="0" containsNumber="1" containsInteger="1" minValue="1" maxValue="1" count="1">
        <n v="1"/>
      </sharedItems>
    </cacheField>
    <cacheField name="Date" numFmtId="167">
      <sharedItems containsSemiMixedTypes="0" containsNonDate="0" containsDate="1" containsString="0" minDate="2019-09-01T00:00:00" maxDate="2023-03-02T00:00:00"/>
    </cacheField>
    <cacheField name="End Date" numFmtId="166">
      <sharedItems containsSemiMixedTypes="0" containsNonDate="0" containsDate="1" containsString="0" minDate="2023-09-01T00:00:00" maxDate="2027-03-02T00:00:00"/>
    </cacheField>
    <cacheField name="Notice Date" numFmtId="166">
      <sharedItems containsSemiMixedTypes="0" containsNonDate="0" containsDate="1" containsString="0" minDate="2023-08-28T00:00:00" maxDate="2027-02-26T00:00:00"/>
    </cacheField>
    <cacheField name="Quarters" numFmtId="0" databaseField="0">
      <fieldGroup base="13">
        <rangePr groupBy="quarters" startDate="2019-09-01T00:00:00" endDate="2023-03-02T00:00:00"/>
        <groupItems count="6">
          <s v="&lt;9/1/2019"/>
          <s v="Qtr1"/>
          <s v="Qtr2"/>
          <s v="Qtr3"/>
          <s v="Qtr4"/>
          <s v="&gt;3/2/2023"/>
        </groupItems>
      </fieldGroup>
    </cacheField>
    <cacheField name="Years" numFmtId="0" databaseField="0">
      <fieldGroup base="13">
        <rangePr groupBy="years" startDate="2019-09-01T00:00:00" endDate="2023-03-02T00:00:00"/>
        <groupItems count="7">
          <s v="&lt;9/1/2019"/>
          <s v="2019"/>
          <s v="2020"/>
          <s v="2021"/>
          <s v="2022"/>
          <s v="2023"/>
          <s v="&gt;3/2/2023"/>
        </groupItems>
      </fieldGroup>
    </cacheField>
  </cacheFields>
  <extLst>
    <ext xmlns:x14="http://schemas.microsoft.com/office/spreadsheetml/2009/9/main" uri="{725AE2AE-9491-48be-B2B4-4EB974FC3084}">
      <x14:pivotCacheDefinition pivotCacheId="20074762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n v="6"/>
    <x v="0"/>
    <x v="0"/>
    <n v="33.580821917808223"/>
    <s v="Sweden"/>
    <x v="0"/>
    <x v="0"/>
    <x v="0"/>
    <n v="1"/>
    <x v="0"/>
    <x v="0"/>
    <s v="Distinction"/>
    <s v="Distinction"/>
    <x v="0"/>
    <n v="4"/>
    <x v="0"/>
    <x v="0"/>
    <x v="0"/>
    <d v="2021-12-01T00:00:00"/>
    <d v="2025-12-01T00:00:00"/>
    <d v="2025-11-27T00:00:00"/>
  </r>
  <r>
    <n v="5"/>
    <x v="1"/>
    <x v="1"/>
    <n v="30.227397260273971"/>
    <s v="Sweden"/>
    <x v="1"/>
    <x v="1"/>
    <x v="1"/>
    <n v="2"/>
    <x v="0"/>
    <x v="0"/>
    <s v="Distinction"/>
    <s v="Distinction"/>
    <x v="1"/>
    <n v="4"/>
    <x v="1"/>
    <x v="1"/>
    <x v="0"/>
    <d v="2022-01-01T00:00:00"/>
    <d v="2026-01-01T00:00:00"/>
    <d v="2025-12-28T00:00:00"/>
  </r>
  <r>
    <n v="3"/>
    <x v="2"/>
    <x v="2"/>
    <n v="28.975342465753425"/>
    <s v="Singapore"/>
    <x v="2"/>
    <x v="2"/>
    <x v="2"/>
    <n v="3"/>
    <x v="0"/>
    <x v="0"/>
    <s v="Distinction"/>
    <s v="Distinction"/>
    <x v="2"/>
    <n v="4"/>
    <x v="2"/>
    <x v="2"/>
    <x v="0"/>
    <d v="2020-05-01T00:00:00"/>
    <d v="2024-05-01T00:00:00"/>
    <d v="2024-04-27T00:00:00"/>
  </r>
  <r>
    <n v="2"/>
    <x v="3"/>
    <x v="3"/>
    <n v="25.32054794520548"/>
    <s v="Thai"/>
    <x v="3"/>
    <x v="3"/>
    <x v="3"/>
    <n v="4"/>
    <x v="0"/>
    <x v="0"/>
    <s v="Distinction"/>
    <s v="Distinction"/>
    <x v="3"/>
    <n v="4"/>
    <x v="0"/>
    <x v="3"/>
    <x v="0"/>
    <d v="2021-06-01T00:00:00"/>
    <d v="2025-06-01T00:00:00"/>
    <d v="2025-05-28T00:00:00"/>
  </r>
  <r>
    <n v="1"/>
    <x v="4"/>
    <x v="4"/>
    <n v="27.161643835616438"/>
    <s v="Thai"/>
    <x v="4"/>
    <x v="4"/>
    <x v="4"/>
    <n v="5"/>
    <x v="1"/>
    <x v="0"/>
    <s v="Pass"/>
    <s v="Distinction"/>
    <x v="4"/>
    <n v="4"/>
    <x v="3"/>
    <x v="4"/>
    <x v="0"/>
    <d v="2023-03-01T00:00:00"/>
    <d v="2027-03-01T00:00:00"/>
    <d v="2027-02-25T00:00:00"/>
  </r>
  <r>
    <n v="4"/>
    <x v="5"/>
    <x v="5"/>
    <n v="27.893150684931506"/>
    <s v="Japan"/>
    <x v="5"/>
    <x v="5"/>
    <x v="5"/>
    <n v="6"/>
    <x v="1"/>
    <x v="1"/>
    <s v="Pass"/>
    <s v="Fail"/>
    <x v="5"/>
    <n v="4"/>
    <x v="1"/>
    <x v="5"/>
    <x v="0"/>
    <d v="2022-02-01T00:00:00"/>
    <d v="2026-02-01T00:00:00"/>
    <d v="2026-01-28T00:00:00"/>
  </r>
  <r>
    <n v="7"/>
    <x v="6"/>
    <x v="6"/>
    <n v="26.024657534246575"/>
    <s v="Japan"/>
    <x v="6"/>
    <x v="6"/>
    <x v="5"/>
    <n v="7"/>
    <x v="2"/>
    <x v="2"/>
    <s v="Fail"/>
    <s v="Pass"/>
    <x v="6"/>
    <n v="4"/>
    <x v="4"/>
    <x v="6"/>
    <x v="0"/>
    <d v="2019-09-01T00:00:00"/>
    <d v="2023-09-01T00:00:00"/>
    <d v="2023-08-28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274D36-F045-4A52-9A4B-44CD7BA0BC9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2" firstHeaderRow="1" firstDataRow="2" firstDataCol="1"/>
  <pivotFields count="23">
    <pivotField numFmtId="1" showAll="0"/>
    <pivotField axis="axisRow" showAll="0">
      <items count="8">
        <item x="6"/>
        <item x="3"/>
        <item x="4"/>
        <item x="5"/>
        <item x="2"/>
        <item x="0"/>
        <item x="1"/>
        <item t="default"/>
      </items>
    </pivotField>
    <pivotField numFmtId="164" showAll="0"/>
    <pivotField numFmtId="2" showAll="0"/>
    <pivotField showAll="0"/>
    <pivotField dataField="1" numFmtId="1" showAll="0">
      <items count="8">
        <item x="6"/>
        <item x="4"/>
        <item x="5"/>
        <item x="3"/>
        <item x="2"/>
        <item x="1"/>
        <item x="0"/>
        <item t="default"/>
      </items>
    </pivotField>
    <pivotField numFmtId="1" showAll="0">
      <items count="8">
        <item x="5"/>
        <item x="6"/>
        <item x="4"/>
        <item x="2"/>
        <item x="3"/>
        <item x="1"/>
        <item x="0"/>
        <item t="default"/>
      </items>
    </pivotField>
    <pivotField numFmtId="1" showAll="0"/>
    <pivotField numFmtId="1" showAll="0"/>
    <pivotField axis="axisCol" showAll="0">
      <items count="4">
        <item x="0"/>
        <item x="2"/>
        <item x="1"/>
        <item t="default"/>
      </items>
    </pivotField>
    <pivotField showAll="0">
      <items count="4">
        <item x="0"/>
        <item x="1"/>
        <item x="2"/>
        <item t="default"/>
      </items>
    </pivotField>
    <pivotField showAll="0"/>
    <pivotField showAll="0"/>
    <pivotField numFmtId="165" showAll="0">
      <items count="15">
        <item x="0"/>
        <item x="1"/>
        <item x="2"/>
        <item x="3"/>
        <item x="4"/>
        <item x="5"/>
        <item x="6"/>
        <item x="7"/>
        <item x="8"/>
        <item x="9"/>
        <item x="10"/>
        <item x="11"/>
        <item x="12"/>
        <item x="13"/>
        <item t="default"/>
      </items>
    </pivotField>
    <pivotField numFmtId="1" showAll="0"/>
    <pivotField numFmtId="1" showAll="0">
      <items count="6">
        <item x="4"/>
        <item x="2"/>
        <item x="0"/>
        <item x="1"/>
        <item x="3"/>
        <item t="default"/>
      </items>
    </pivotField>
    <pivotField numFmtId="1" showAll="0">
      <items count="8">
        <item x="1"/>
        <item x="5"/>
        <item x="4"/>
        <item x="2"/>
        <item x="3"/>
        <item x="6"/>
        <item x="0"/>
        <item t="default"/>
      </items>
    </pivotField>
    <pivotField numFmtId="1" showAll="0">
      <items count="2">
        <item x="0"/>
        <item t="default"/>
      </items>
    </pivotField>
    <pivotField numFmtId="167" showAll="0"/>
    <pivotField numFmtId="166" showAll="0"/>
    <pivotField numFmtId="166" showAll="0"/>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1"/>
  </rowFields>
  <rowItems count="8">
    <i>
      <x/>
    </i>
    <i>
      <x v="1"/>
    </i>
    <i>
      <x v="2"/>
    </i>
    <i>
      <x v="3"/>
    </i>
    <i>
      <x v="4"/>
    </i>
    <i>
      <x v="5"/>
    </i>
    <i>
      <x v="6"/>
    </i>
    <i t="grand">
      <x/>
    </i>
  </rowItems>
  <colFields count="1">
    <field x="9"/>
  </colFields>
  <colItems count="4">
    <i>
      <x/>
    </i>
    <i>
      <x v="1"/>
    </i>
    <i>
      <x v="2"/>
    </i>
    <i t="grand">
      <x/>
    </i>
  </colItems>
  <dataFields count="1">
    <dataField name="Sum of English Marks" fld="5" baseField="0" baseItem="0"/>
  </dataFields>
  <chartFormats count="6">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2" format="6" series="1">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2">
          <reference field="4294967294" count="1" selected="0">
            <x v="0"/>
          </reference>
          <reference field="9" count="1" selected="0">
            <x v="1"/>
          </reference>
        </references>
      </pivotArea>
    </chartFormat>
    <chartFormat chart="2" format="8"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4F16B5-0F03-4814-8AE2-B5649809C20B}"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23">
    <pivotField numFmtId="1" showAll="0"/>
    <pivotField axis="axisRow" showAll="0">
      <items count="8">
        <item x="6"/>
        <item x="3"/>
        <item x="4"/>
        <item x="5"/>
        <item x="2"/>
        <item x="0"/>
        <item x="1"/>
        <item t="default"/>
      </items>
    </pivotField>
    <pivotField numFmtId="164" showAll="0">
      <items count="8">
        <item x="0"/>
        <item x="1"/>
        <item x="2"/>
        <item x="5"/>
        <item x="4"/>
        <item x="6"/>
        <item x="3"/>
        <item t="default"/>
      </items>
    </pivotField>
    <pivotField numFmtId="2" showAll="0"/>
    <pivotField showAll="0"/>
    <pivotField numFmtId="1" showAll="0"/>
    <pivotField numFmtId="1" showAll="0"/>
    <pivotField dataField="1" numFmtId="1" showAll="0">
      <items count="7">
        <item x="5"/>
        <item x="4"/>
        <item x="3"/>
        <item x="2"/>
        <item x="1"/>
        <item x="0"/>
        <item t="default"/>
      </items>
    </pivotField>
    <pivotField numFmtId="1" showAll="0"/>
    <pivotField showAll="0">
      <items count="4">
        <item x="0"/>
        <item x="2"/>
        <item x="1"/>
        <item t="default"/>
      </items>
    </pivotField>
    <pivotField showAll="0"/>
    <pivotField showAll="0"/>
    <pivotField showAll="0"/>
    <pivotField numFmtId="165" showAll="0">
      <items count="15">
        <item x="0"/>
        <item x="1"/>
        <item x="2"/>
        <item x="3"/>
        <item x="4"/>
        <item x="5"/>
        <item x="6"/>
        <item x="7"/>
        <item x="8"/>
        <item x="9"/>
        <item x="10"/>
        <item x="11"/>
        <item x="12"/>
        <item x="13"/>
        <item t="default"/>
      </items>
    </pivotField>
    <pivotField numFmtId="1" showAll="0"/>
    <pivotField numFmtId="1" showAll="0"/>
    <pivotField numFmtId="1" showAll="0"/>
    <pivotField numFmtId="1" showAll="0"/>
    <pivotField numFmtId="167" showAll="0"/>
    <pivotField numFmtId="166" showAll="0"/>
    <pivotField numFmtId="166" showAll="0"/>
    <pivotField showAll="0">
      <items count="7">
        <item x="0"/>
        <item x="1"/>
        <item x="2"/>
        <item x="3"/>
        <item x="4"/>
        <item x="5"/>
        <item t="default"/>
      </items>
    </pivotField>
    <pivotField showAll="0">
      <items count="8">
        <item x="0"/>
        <item x="1"/>
        <item x="2"/>
        <item x="3"/>
        <item x="4"/>
        <item x="5"/>
        <item x="6"/>
        <item t="default"/>
      </items>
    </pivotField>
  </pivotFields>
  <rowFields count="1">
    <field x="1"/>
  </rowFields>
  <rowItems count="8">
    <i>
      <x/>
    </i>
    <i>
      <x v="1"/>
    </i>
    <i>
      <x v="2"/>
    </i>
    <i>
      <x v="3"/>
    </i>
    <i>
      <x v="4"/>
    </i>
    <i>
      <x v="5"/>
    </i>
    <i>
      <x v="6"/>
    </i>
    <i t="grand">
      <x/>
    </i>
  </rowItems>
  <colItems count="1">
    <i/>
  </colItems>
  <dataFields count="1">
    <dataField name="Sum of Total Marks"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65EC4107-36E1-4667-85C5-F32EB7D9CC8C}" sourceName="Name">
  <pivotTables>
    <pivotTable tabId="2" name="PivotTable1"/>
  </pivotTables>
  <data>
    <tabular pivotCacheId="2007476221">
      <items count="7">
        <i x="6" s="1"/>
        <i x="3" s="1"/>
        <i x="4" s="1"/>
        <i x="5"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Marks" xr10:uid="{405AC246-E554-4754-95E4-C44B47E18066}" sourceName="Total Marks">
  <pivotTables>
    <pivotTable tabId="2" name="PivotTable1"/>
  </pivotTables>
  <data>
    <tabular pivotCacheId="2007476221">
      <items count="6">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2192AB57-CA75-490C-B442-B688CE1C8046}" cache="Slicer_Name" caption="Name" rowHeight="241300"/>
  <slicer name="Total Marks 1" xr10:uid="{A647C1F8-594F-4BCB-86AF-CAE81230C5AF}" cache="Slicer_Total_Marks" caption="Total Mark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B00226C8-596F-4180-8021-98E9B47D759B}" cache="Slicer_Name" caption="Name" rowHeight="241300"/>
  <slicer name="Total Marks" xr10:uid="{279C5B95-30A1-4017-A653-041A2B4AA133}" cache="Slicer_Total_Marks" caption="Total Mark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E38FB4-4860-41BC-8AB8-BA9F31CB123B}" name="Table1" displayName="Table1" ref="A1:U8" totalsRowShown="0" headerRowDxfId="21">
  <autoFilter ref="A1:U8" xr:uid="{88CE395B-4FF9-4B0E-89FA-538031AE902C}"/>
  <tableColumns count="21">
    <tableColumn id="1" xr3:uid="{125D64A1-A97D-4E92-B7C7-E8E5032F70EA}" name="No." dataDxfId="20"/>
    <tableColumn id="15" xr3:uid="{5C6C2AD3-6460-4BC2-84AA-0A04BB6ED5D2}" name="Name" dataDxfId="19"/>
    <tableColumn id="13" xr3:uid="{EDA065C8-1643-441B-B335-B4C852F3FEEC}" name="Birthday" dataDxfId="18"/>
    <tableColumn id="14" xr3:uid="{6DEA19C5-56B1-49B9-883C-A8A5C0E1462A}" name="Age" dataDxfId="17">
      <calculatedColumnFormula>(TODAY()-Table1[[#This Row],[Birthday]])/365</calculatedColumnFormula>
    </tableColumn>
    <tableColumn id="3" xr3:uid="{895645C3-12F5-4E12-BC73-962CF2DF5CB7}" name="Address" dataDxfId="16"/>
    <tableColumn id="4" xr3:uid="{D856CAFE-FAA7-454A-8750-86B3B96DC306}" name="English Marks" dataDxfId="15"/>
    <tableColumn id="5" xr3:uid="{DF04FD22-5B0F-400C-880E-272698B68781}" name="Maths Marks" dataDxfId="14"/>
    <tableColumn id="6" xr3:uid="{17FA3CDA-4541-4ECF-90FB-C4CAD2EDB6CB}" name="Total Marks" dataDxfId="13">
      <calculatedColumnFormula>SUM(F2,G2)</calculatedColumnFormula>
    </tableColumn>
    <tableColumn id="7" xr3:uid="{7696A410-9080-4D44-8436-C8C86DF5FC03}" name="Roll" dataDxfId="12"/>
    <tableColumn id="8" xr3:uid="{CD5DC763-9D88-4CA3-B398-93D6329E9D3A}" name="English(D,P,F)" dataDxfId="11">
      <calculatedColumnFormula>_xlfn.IFS(Table1[English Marks]&lt;40,"Fail",AND(Table1[English Marks]&gt;=40,Table1[English Marks]&lt;80),"Pass",Table1[English Marks]&gt;=80,"Distinction")</calculatedColumnFormula>
    </tableColumn>
    <tableColumn id="9" xr3:uid="{C6B690D2-ED30-4BBD-B665-0E7C9A4C49CE}" name="Maths(D,P,F)" dataDxfId="10">
      <calculatedColumnFormula>_xlfn.IFS(Table1[Maths Marks]&lt;40,"Fail",AND(Table1[Maths Marks]&gt;=40,Table1[Maths Marks]&lt;80),"Pass",Table1[Maths Marks]&gt;=80,"Distinction")</calculatedColumnFormula>
    </tableColumn>
    <tableColumn id="10" xr3:uid="{C88AE809-917C-4D65-A1DD-B33278375423}" name="English (D,P,F)" dataDxfId="9">
      <calculatedColumnFormula>IF(Table1[English Marks]&lt;40,"Fail",IF(Table1[English Marks]&gt;=80,"Distinction","Pass"))</calculatedColumnFormula>
    </tableColumn>
    <tableColumn id="11" xr3:uid="{C879F7F3-E141-46EC-9606-0F4EBDF98A9B}" name="Maths (D,P,F)" dataDxfId="8">
      <calculatedColumnFormula>IF(Table1[Maths Marks]&lt;40,"Fail",IF(Table1[Maths Marks]&gt;=80,"Distinction","Pass"))</calculatedColumnFormula>
    </tableColumn>
    <tableColumn id="19" xr3:uid="{E20547E8-E1DA-4E45-BFE8-A99D46F81C79}" name="Job Start Date" dataDxfId="7"/>
    <tableColumn id="27" xr3:uid="{02ABC4B1-3D55-4B04-86B6-0BD70F4E330D}" name="Internship Duration" dataDxfId="6"/>
    <tableColumn id="20" xr3:uid="{8854C36F-B211-47A3-96F2-6B973FB046DD}" name="Year" dataDxfId="5">
      <calculatedColumnFormula>YEAR(Table1[[#This Row],[Job Start Date]])</calculatedColumnFormula>
    </tableColumn>
    <tableColumn id="21" xr3:uid="{3FD1CDCC-A3C0-4D54-9E3D-6B26B64F8137}" name="Month" dataDxfId="4">
      <calculatedColumnFormula>MONTH(Table1[[#This Row],[Job Start Date]])</calculatedColumnFormula>
    </tableColumn>
    <tableColumn id="22" xr3:uid="{FAEA9C36-9458-445E-866D-094BEB80F094}" name="Day" dataDxfId="3">
      <calculatedColumnFormula>DAY(Table1[[#This Row],[Job Start Date]])</calculatedColumnFormula>
    </tableColumn>
    <tableColumn id="23" xr3:uid="{A46F0055-76F3-4FC4-9605-0F1D9CE5921F}" name="Date" dataDxfId="2">
      <calculatedColumnFormula>DATE(Table1[[#This Row],[Year]],Table1[[#This Row],[Month]],Table1[[#This Row],[Day]])</calculatedColumnFormula>
    </tableColumn>
    <tableColumn id="24" xr3:uid="{B7A50AF5-D398-45C7-BC34-64516B3D6A61}" name="End Date" dataDxfId="1">
      <calculatedColumnFormula>DATE(Table1[[#This Row],[Year]]+Table1[[#This Row],[Internship Duration]],Table1[[#This Row],[Month]],Table1[[#This Row],[Day]])</calculatedColumnFormula>
    </tableColumn>
    <tableColumn id="25" xr3:uid="{ACA11E93-53B6-4EBD-B901-E97CDF72B3AF}" name="Notice Date" dataDxfId="0">
      <calculatedColumnFormula>Table1[[#This Row],[End Date]]-Table1[[#This Row],[Internship Duration]]</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4ED81-B896-4F69-9B4D-41DC06011F30}">
  <dimension ref="A1:AB18"/>
  <sheetViews>
    <sheetView tabSelected="1" workbookViewId="0">
      <pane xSplit="1" ySplit="1" topLeftCell="B2" activePane="bottomRight" state="frozen"/>
      <selection pane="topRight" activeCell="B1" sqref="B1"/>
      <selection pane="bottomLeft" activeCell="A2" sqref="A2"/>
      <selection pane="bottomRight" activeCell="O2" sqref="O2"/>
    </sheetView>
  </sheetViews>
  <sheetFormatPr defaultRowHeight="15" x14ac:dyDescent="0.25"/>
  <cols>
    <col min="1" max="2" width="8.28515625" style="2" bestFit="1" customWidth="1"/>
    <col min="3" max="3" width="29.28515625" style="4" bestFit="1" customWidth="1"/>
    <col min="4" max="4" width="8.28515625" style="8" bestFit="1" customWidth="1"/>
    <col min="5" max="5" width="9.85546875" style="1" bestFit="1" customWidth="1"/>
    <col min="6" max="6" width="8.28515625" style="4" bestFit="1" customWidth="1"/>
    <col min="7" max="9" width="8.28515625" style="2" bestFit="1" customWidth="1"/>
    <col min="10" max="10" width="10.5703125" style="2" bestFit="1" customWidth="1"/>
    <col min="11" max="13" width="10.5703125" style="4" bestFit="1" customWidth="1"/>
    <col min="14" max="14" width="8.28515625" style="10" bestFit="1" customWidth="1"/>
    <col min="15" max="18" width="8.28515625" style="2" bestFit="1" customWidth="1"/>
    <col min="19" max="19" width="8.7109375" style="21" bestFit="1" customWidth="1"/>
    <col min="20" max="21" width="10.42578125" style="11" bestFit="1" customWidth="1"/>
    <col min="22" max="22" width="9.140625" style="4" customWidth="1"/>
    <col min="23" max="23" width="4.140625" style="4" bestFit="1" customWidth="1"/>
    <col min="24" max="24" width="6.5703125" style="2" bestFit="1" customWidth="1"/>
    <col min="25" max="25" width="29.28515625" style="4" bestFit="1" customWidth="1"/>
    <col min="26" max="26" width="5.5703125" style="8" bestFit="1" customWidth="1"/>
    <col min="27" max="27" width="8.140625" style="1" bestFit="1" customWidth="1"/>
    <col min="28" max="29" width="13.28515625" bestFit="1" customWidth="1"/>
  </cols>
  <sheetData>
    <row r="1" spans="1:28" s="18" customFormat="1" ht="98.25" x14ac:dyDescent="0.25">
      <c r="A1" s="12" t="s">
        <v>0</v>
      </c>
      <c r="B1" s="12" t="s">
        <v>1</v>
      </c>
      <c r="C1" s="13" t="s">
        <v>24</v>
      </c>
      <c r="D1" s="14" t="s">
        <v>25</v>
      </c>
      <c r="E1" s="15" t="s">
        <v>2</v>
      </c>
      <c r="F1" s="12" t="s">
        <v>3</v>
      </c>
      <c r="G1" s="12" t="s">
        <v>4</v>
      </c>
      <c r="H1" s="12" t="s">
        <v>5</v>
      </c>
      <c r="I1" s="12" t="s">
        <v>6</v>
      </c>
      <c r="J1" s="15" t="s">
        <v>18</v>
      </c>
      <c r="K1" s="15" t="s">
        <v>19</v>
      </c>
      <c r="L1" s="15" t="s">
        <v>20</v>
      </c>
      <c r="M1" s="15" t="s">
        <v>21</v>
      </c>
      <c r="N1" s="16" t="s">
        <v>27</v>
      </c>
      <c r="O1" s="12" t="s">
        <v>43</v>
      </c>
      <c r="P1" s="12" t="s">
        <v>28</v>
      </c>
      <c r="Q1" s="12" t="s">
        <v>29</v>
      </c>
      <c r="R1" s="12" t="s">
        <v>30</v>
      </c>
      <c r="S1" s="20" t="s">
        <v>31</v>
      </c>
      <c r="T1" s="17" t="s">
        <v>32</v>
      </c>
      <c r="U1" s="17" t="s">
        <v>33</v>
      </c>
      <c r="W1" s="12"/>
      <c r="X1" s="15"/>
      <c r="Y1" s="13"/>
      <c r="Z1" s="14"/>
    </row>
    <row r="2" spans="1:28" x14ac:dyDescent="0.25">
      <c r="A2" s="2">
        <v>6</v>
      </c>
      <c r="B2" s="2" t="s">
        <v>12</v>
      </c>
      <c r="C2" s="8">
        <v>32969</v>
      </c>
      <c r="D2" s="1">
        <f ca="1">(TODAY()-Table1[[#This Row],[Birthday]])/365</f>
        <v>33.591780821917808</v>
      </c>
      <c r="E2" s="4" t="s">
        <v>17</v>
      </c>
      <c r="F2" s="2">
        <v>90</v>
      </c>
      <c r="G2" s="2">
        <v>96</v>
      </c>
      <c r="H2" s="2">
        <f t="shared" ref="H2:H8" si="0">SUM(F2,G2)</f>
        <v>186</v>
      </c>
      <c r="I2" s="2">
        <v>1</v>
      </c>
      <c r="J2" s="4" t="str">
        <f>_xlfn.IFS(Table1[English Marks]&lt;40,"Fail",AND(Table1[English Marks]&gt;=40,Table1[English Marks]&lt;80),"Pass",Table1[English Marks]&gt;=80,"Distinction")</f>
        <v>Distinction</v>
      </c>
      <c r="K2" s="4" t="str">
        <f>_xlfn.IFS(Table1[Maths Marks]&lt;40,"Fail",AND(Table1[Maths Marks]&gt;=40,Table1[Maths Marks]&lt;80),"Pass",Table1[Maths Marks]&gt;=80,"Distinction")</f>
        <v>Distinction</v>
      </c>
      <c r="L2" s="4" t="str">
        <f>IF(Table1[English Marks]&lt;40,"Fail",IF(Table1[English Marks]&gt;=80,"Distinction","Pass"))</f>
        <v>Distinction</v>
      </c>
      <c r="M2" s="4" t="str">
        <f>IF(Table1[Maths Marks]&lt;40,"Fail",IF(Table1[Maths Marks]&gt;=80,"Distinction","Pass"))</f>
        <v>Distinction</v>
      </c>
      <c r="N2" s="10">
        <v>44531</v>
      </c>
      <c r="O2" s="2">
        <v>4</v>
      </c>
      <c r="P2" s="19">
        <f>YEAR(Table1[[#This Row],[Job Start Date]])</f>
        <v>2021</v>
      </c>
      <c r="Q2" s="2">
        <f>MONTH(Table1[[#This Row],[Job Start Date]])</f>
        <v>12</v>
      </c>
      <c r="R2" s="2">
        <f>DAY(Table1[[#This Row],[Job Start Date]])</f>
        <v>1</v>
      </c>
      <c r="S2" s="21">
        <f>DATE(Table1[[#This Row],[Year]],Table1[[#This Row],[Month]],Table1[[#This Row],[Day]])</f>
        <v>44531</v>
      </c>
      <c r="T2" s="11">
        <f>DATE(Table1[[#This Row],[Year]]+Table1[[#This Row],[Internship Duration]],Table1[[#This Row],[Month]],Table1[[#This Row],[Day]])</f>
        <v>45992</v>
      </c>
      <c r="U2" s="11">
        <f>Table1[[#This Row],[End Date]]-Table1[[#This Row],[Internship Duration]]</f>
        <v>45988</v>
      </c>
      <c r="V2"/>
      <c r="W2" s="2"/>
      <c r="X2" s="4"/>
      <c r="Y2" s="8"/>
      <c r="Z2" s="1"/>
      <c r="AA2"/>
    </row>
    <row r="3" spans="1:28" x14ac:dyDescent="0.25">
      <c r="A3" s="2">
        <v>5</v>
      </c>
      <c r="B3" s="2" t="s">
        <v>11</v>
      </c>
      <c r="C3" s="8">
        <v>34193</v>
      </c>
      <c r="D3" s="1">
        <f ca="1">(TODAY()-Table1[[#This Row],[Birthday]])/365</f>
        <v>30.238356164383561</v>
      </c>
      <c r="E3" s="4" t="s">
        <v>17</v>
      </c>
      <c r="F3" s="2">
        <v>89</v>
      </c>
      <c r="G3" s="2">
        <v>95</v>
      </c>
      <c r="H3" s="2">
        <f t="shared" si="0"/>
        <v>184</v>
      </c>
      <c r="I3" s="2">
        <v>2</v>
      </c>
      <c r="J3" s="4" t="str">
        <f>_xlfn.IFS(Table1[English Marks]&lt;40,"Fail",AND(Table1[English Marks]&gt;=40,Table1[English Marks]&lt;80),"Pass",Table1[English Marks]&gt;=80,"Distinction")</f>
        <v>Distinction</v>
      </c>
      <c r="K3" s="4" t="str">
        <f>_xlfn.IFS(Table1[Maths Marks]&lt;40,"Fail",AND(Table1[Maths Marks]&gt;=40,Table1[Maths Marks]&lt;80),"Pass",Table1[Maths Marks]&gt;=80,"Distinction")</f>
        <v>Distinction</v>
      </c>
      <c r="L3" s="4" t="str">
        <f>IF(Table1[English Marks]&lt;40,"Fail",IF(Table1[English Marks]&gt;=80,"Distinction","Pass"))</f>
        <v>Distinction</v>
      </c>
      <c r="M3" s="4" t="str">
        <f>IF(Table1[Maths Marks]&lt;40,"Fail",IF(Table1[Maths Marks]&gt;=80,"Distinction","Pass"))</f>
        <v>Distinction</v>
      </c>
      <c r="N3" s="10">
        <v>44562</v>
      </c>
      <c r="O3" s="2">
        <v>4</v>
      </c>
      <c r="P3" s="2">
        <f>YEAR(Table1[[#This Row],[Job Start Date]])</f>
        <v>2022</v>
      </c>
      <c r="Q3" s="2">
        <f>MONTH(Table1[[#This Row],[Job Start Date]])</f>
        <v>1</v>
      </c>
      <c r="R3" s="2">
        <f>DAY(Table1[[#This Row],[Job Start Date]])</f>
        <v>1</v>
      </c>
      <c r="S3" s="21">
        <f>DATE(Table1[[#This Row],[Year]],Table1[[#This Row],[Month]],Table1[[#This Row],[Day]])</f>
        <v>44562</v>
      </c>
      <c r="T3" s="11">
        <f>DATE(Table1[[#This Row],[Year]]+Table1[[#This Row],[Internship Duration]],Table1[[#This Row],[Month]],Table1[[#This Row],[Day]])</f>
        <v>46023</v>
      </c>
      <c r="U3" s="11">
        <f>Table1[[#This Row],[End Date]]-Table1[[#This Row],[Internship Duration]]</f>
        <v>46019</v>
      </c>
      <c r="V3"/>
      <c r="W3" s="2"/>
      <c r="X3" s="4"/>
      <c r="Y3" s="8"/>
      <c r="Z3" s="1"/>
      <c r="AA3"/>
    </row>
    <row r="4" spans="1:28" x14ac:dyDescent="0.25">
      <c r="A4" s="2">
        <v>3</v>
      </c>
      <c r="B4" s="2" t="s">
        <v>9</v>
      </c>
      <c r="C4" s="8">
        <v>34650</v>
      </c>
      <c r="D4" s="1">
        <f ca="1">(TODAY()-Table1[[#This Row],[Birthday]])/365</f>
        <v>28.986301369863014</v>
      </c>
      <c r="E4" s="4" t="s">
        <v>15</v>
      </c>
      <c r="F4" s="2">
        <v>83</v>
      </c>
      <c r="G4" s="2">
        <v>86</v>
      </c>
      <c r="H4" s="2">
        <f t="shared" si="0"/>
        <v>169</v>
      </c>
      <c r="I4" s="2">
        <v>3</v>
      </c>
      <c r="J4" s="4" t="str">
        <f>_xlfn.IFS(Table1[English Marks]&lt;40,"Fail",AND(Table1[English Marks]&gt;=40,Table1[English Marks]&lt;80),"Pass",Table1[English Marks]&gt;=80,"Distinction")</f>
        <v>Distinction</v>
      </c>
      <c r="K4" s="4" t="str">
        <f>_xlfn.IFS(Table1[Maths Marks]&lt;40,"Fail",AND(Table1[Maths Marks]&gt;=40,Table1[Maths Marks]&lt;80),"Pass",Table1[Maths Marks]&gt;=80,"Distinction")</f>
        <v>Distinction</v>
      </c>
      <c r="L4" s="4" t="str">
        <f>IF(Table1[English Marks]&lt;40,"Fail",IF(Table1[English Marks]&gt;=80,"Distinction","Pass"))</f>
        <v>Distinction</v>
      </c>
      <c r="M4" s="4" t="str">
        <f>IF(Table1[Maths Marks]&lt;40,"Fail",IF(Table1[Maths Marks]&gt;=80,"Distinction","Pass"))</f>
        <v>Distinction</v>
      </c>
      <c r="N4" s="10">
        <v>43952</v>
      </c>
      <c r="O4" s="2">
        <v>4</v>
      </c>
      <c r="P4" s="2">
        <f>YEAR(Table1[[#This Row],[Job Start Date]])</f>
        <v>2020</v>
      </c>
      <c r="Q4" s="2">
        <f>MONTH(Table1[[#This Row],[Job Start Date]])</f>
        <v>5</v>
      </c>
      <c r="R4" s="2">
        <f>DAY(Table1[[#This Row],[Job Start Date]])</f>
        <v>1</v>
      </c>
      <c r="S4" s="21">
        <f>DATE(Table1[[#This Row],[Year]],Table1[[#This Row],[Month]],Table1[[#This Row],[Day]])</f>
        <v>43952</v>
      </c>
      <c r="T4" s="11">
        <f>DATE(Table1[[#This Row],[Year]]+Table1[[#This Row],[Internship Duration]],Table1[[#This Row],[Month]],Table1[[#This Row],[Day]])</f>
        <v>45413</v>
      </c>
      <c r="U4" s="11">
        <f>Table1[[#This Row],[End Date]]-Table1[[#This Row],[Internship Duration]]</f>
        <v>45409</v>
      </c>
      <c r="V4"/>
      <c r="W4" s="2"/>
      <c r="X4" s="4"/>
      <c r="Y4" s="8"/>
      <c r="Z4" s="1"/>
      <c r="AA4"/>
    </row>
    <row r="5" spans="1:28" x14ac:dyDescent="0.25">
      <c r="A5" s="2">
        <v>2</v>
      </c>
      <c r="B5" s="2" t="s">
        <v>8</v>
      </c>
      <c r="C5" s="8">
        <v>35984</v>
      </c>
      <c r="D5" s="1">
        <f ca="1">(TODAY()-Table1[[#This Row],[Birthday]])/365</f>
        <v>25.331506849315069</v>
      </c>
      <c r="E5" s="4" t="s">
        <v>14</v>
      </c>
      <c r="F5" s="2">
        <v>80</v>
      </c>
      <c r="G5" s="2">
        <v>88</v>
      </c>
      <c r="H5" s="2">
        <f t="shared" si="0"/>
        <v>168</v>
      </c>
      <c r="I5" s="2">
        <v>4</v>
      </c>
      <c r="J5" s="4" t="str">
        <f>_xlfn.IFS(Table1[English Marks]&lt;40,"Fail",AND(Table1[English Marks]&gt;=40,Table1[English Marks]&lt;80),"Pass",Table1[English Marks]&gt;=80,"Distinction")</f>
        <v>Distinction</v>
      </c>
      <c r="K5" s="4" t="str">
        <f>_xlfn.IFS(Table1[Maths Marks]&lt;40,"Fail",AND(Table1[Maths Marks]&gt;=40,Table1[Maths Marks]&lt;80),"Pass",Table1[Maths Marks]&gt;=80,"Distinction")</f>
        <v>Distinction</v>
      </c>
      <c r="L5" s="4" t="str">
        <f>IF(Table1[English Marks]&lt;40,"Fail",IF(Table1[English Marks]&gt;=80,"Distinction","Pass"))</f>
        <v>Distinction</v>
      </c>
      <c r="M5" s="4" t="str">
        <f>IF(Table1[Maths Marks]&lt;40,"Fail",IF(Table1[Maths Marks]&gt;=80,"Distinction","Pass"))</f>
        <v>Distinction</v>
      </c>
      <c r="N5" s="10">
        <v>44348</v>
      </c>
      <c r="O5" s="2">
        <v>4</v>
      </c>
      <c r="P5" s="2">
        <f>YEAR(Table1[[#This Row],[Job Start Date]])</f>
        <v>2021</v>
      </c>
      <c r="Q5" s="2">
        <f>MONTH(Table1[[#This Row],[Job Start Date]])</f>
        <v>6</v>
      </c>
      <c r="R5" s="2">
        <f>DAY(Table1[[#This Row],[Job Start Date]])</f>
        <v>1</v>
      </c>
      <c r="S5" s="21">
        <f>DATE(Table1[[#This Row],[Year]],Table1[[#This Row],[Month]],Table1[[#This Row],[Day]])</f>
        <v>44348</v>
      </c>
      <c r="T5" s="11">
        <f>DATE(Table1[[#This Row],[Year]]+Table1[[#This Row],[Internship Duration]],Table1[[#This Row],[Month]],Table1[[#This Row],[Day]])</f>
        <v>45809</v>
      </c>
      <c r="U5" s="11">
        <f>Table1[[#This Row],[End Date]]-Table1[[#This Row],[Internship Duration]]</f>
        <v>45805</v>
      </c>
      <c r="V5"/>
      <c r="W5" s="2"/>
      <c r="X5" s="4"/>
      <c r="Y5" s="8"/>
      <c r="Z5" s="1"/>
      <c r="AA5"/>
    </row>
    <row r="6" spans="1:28" x14ac:dyDescent="0.25">
      <c r="A6" s="2">
        <v>1</v>
      </c>
      <c r="B6" s="2" t="s">
        <v>7</v>
      </c>
      <c r="C6" s="8">
        <v>35312</v>
      </c>
      <c r="D6" s="1">
        <f ca="1">(TODAY()-Table1[[#This Row],[Birthday]])/365</f>
        <v>27.172602739726027</v>
      </c>
      <c r="E6" s="4" t="s">
        <v>14</v>
      </c>
      <c r="F6" s="2">
        <v>78</v>
      </c>
      <c r="G6" s="2">
        <v>83</v>
      </c>
      <c r="H6" s="2">
        <f t="shared" si="0"/>
        <v>161</v>
      </c>
      <c r="I6" s="2">
        <v>5</v>
      </c>
      <c r="J6" s="4" t="str">
        <f>_xlfn.IFS(Table1[English Marks]&lt;40,"Fail",AND(Table1[English Marks]&gt;=40,Table1[English Marks]&lt;80),"Pass",Table1[English Marks]&gt;=80,"Distinction")</f>
        <v>Pass</v>
      </c>
      <c r="K6" s="4" t="str">
        <f>_xlfn.IFS(Table1[Maths Marks]&lt;40,"Fail",AND(Table1[Maths Marks]&gt;=40,Table1[Maths Marks]&lt;80),"Pass",Table1[Maths Marks]&gt;=80,"Distinction")</f>
        <v>Distinction</v>
      </c>
      <c r="L6" s="4" t="str">
        <f>IF(Table1[English Marks]&lt;40,"Fail",IF(Table1[English Marks]&gt;=80,"Distinction","Pass"))</f>
        <v>Pass</v>
      </c>
      <c r="M6" s="4" t="str">
        <f>IF(Table1[Maths Marks]&lt;40,"Fail",IF(Table1[Maths Marks]&gt;=80,"Distinction","Pass"))</f>
        <v>Distinction</v>
      </c>
      <c r="N6" s="10">
        <v>44986</v>
      </c>
      <c r="O6" s="2">
        <v>4</v>
      </c>
      <c r="P6" s="2">
        <f>YEAR(Table1[[#This Row],[Job Start Date]])</f>
        <v>2023</v>
      </c>
      <c r="Q6" s="2">
        <f>MONTH(Table1[[#This Row],[Job Start Date]])</f>
        <v>3</v>
      </c>
      <c r="R6" s="2">
        <f>DAY(Table1[[#This Row],[Job Start Date]])</f>
        <v>1</v>
      </c>
      <c r="S6" s="21">
        <f>DATE(Table1[[#This Row],[Year]],Table1[[#This Row],[Month]],Table1[[#This Row],[Day]])</f>
        <v>44986</v>
      </c>
      <c r="T6" s="11">
        <f>DATE(Table1[[#This Row],[Year]]+Table1[[#This Row],[Internship Duration]],Table1[[#This Row],[Month]],Table1[[#This Row],[Day]])</f>
        <v>46447</v>
      </c>
      <c r="U6" s="11">
        <f>Table1[[#This Row],[End Date]]-Table1[[#This Row],[Internship Duration]]</f>
        <v>46443</v>
      </c>
      <c r="V6"/>
      <c r="W6" s="2"/>
      <c r="X6" s="4"/>
      <c r="Y6" s="8"/>
      <c r="Z6" s="1"/>
      <c r="AA6"/>
    </row>
    <row r="7" spans="1:28" x14ac:dyDescent="0.25">
      <c r="A7" s="2">
        <v>4</v>
      </c>
      <c r="B7" s="2" t="s">
        <v>10</v>
      </c>
      <c r="C7" s="8">
        <v>35045</v>
      </c>
      <c r="D7" s="1">
        <f ca="1">(TODAY()-Table1[[#This Row],[Birthday]])/365</f>
        <v>27.904109589041095</v>
      </c>
      <c r="E7" s="4" t="s">
        <v>16</v>
      </c>
      <c r="F7" s="2">
        <v>79</v>
      </c>
      <c r="G7" s="2">
        <v>38</v>
      </c>
      <c r="H7" s="2">
        <f t="shared" si="0"/>
        <v>117</v>
      </c>
      <c r="I7" s="2">
        <v>6</v>
      </c>
      <c r="J7" s="4" t="str">
        <f>_xlfn.IFS(Table1[English Marks]&lt;40,"Fail",AND(Table1[English Marks]&gt;=40,Table1[English Marks]&lt;80),"Pass",Table1[English Marks]&gt;=80,"Distinction")</f>
        <v>Pass</v>
      </c>
      <c r="K7" s="4" t="str">
        <f>_xlfn.IFS(Table1[Maths Marks]&lt;40,"Fail",AND(Table1[Maths Marks]&gt;=40,Table1[Maths Marks]&lt;80),"Pass",Table1[Maths Marks]&gt;=80,"Distinction")</f>
        <v>Fail</v>
      </c>
      <c r="L7" s="4" t="str">
        <f>IF(Table1[English Marks]&lt;40,"Fail",IF(Table1[English Marks]&gt;=80,"Distinction","Pass"))</f>
        <v>Pass</v>
      </c>
      <c r="M7" s="4" t="str">
        <f>IF(Table1[Maths Marks]&lt;40,"Fail",IF(Table1[Maths Marks]&gt;=80,"Distinction","Pass"))</f>
        <v>Fail</v>
      </c>
      <c r="N7" s="10">
        <v>44593</v>
      </c>
      <c r="O7" s="2">
        <v>4</v>
      </c>
      <c r="P7" s="2">
        <f>YEAR(Table1[[#This Row],[Job Start Date]])</f>
        <v>2022</v>
      </c>
      <c r="Q7" s="2">
        <f>MONTH(Table1[[#This Row],[Job Start Date]])</f>
        <v>2</v>
      </c>
      <c r="R7" s="2">
        <f>DAY(Table1[[#This Row],[Job Start Date]])</f>
        <v>1</v>
      </c>
      <c r="S7" s="21">
        <f>DATE(Table1[[#This Row],[Year]],Table1[[#This Row],[Month]],Table1[[#This Row],[Day]])</f>
        <v>44593</v>
      </c>
      <c r="T7" s="11">
        <f>DATE(Table1[[#This Row],[Year]]+Table1[[#This Row],[Internship Duration]],Table1[[#This Row],[Month]],Table1[[#This Row],[Day]])</f>
        <v>46054</v>
      </c>
      <c r="U7" s="11">
        <f>Table1[[#This Row],[End Date]]-Table1[[#This Row],[Internship Duration]]</f>
        <v>46050</v>
      </c>
      <c r="V7"/>
      <c r="W7" s="3" t="s">
        <v>0</v>
      </c>
      <c r="X7" s="5" t="s">
        <v>1</v>
      </c>
      <c r="Y7" s="9" t="s">
        <v>24</v>
      </c>
      <c r="Z7" s="6" t="s">
        <v>25</v>
      </c>
      <c r="AA7" s="5" t="s">
        <v>2</v>
      </c>
      <c r="AB7" s="7" t="s">
        <v>3</v>
      </c>
    </row>
    <row r="8" spans="1:28" x14ac:dyDescent="0.25">
      <c r="A8" s="2">
        <v>7</v>
      </c>
      <c r="B8" s="2" t="s">
        <v>13</v>
      </c>
      <c r="C8" s="8">
        <v>35727</v>
      </c>
      <c r="D8" s="1">
        <f ca="1">(TODAY()-Table1[[#This Row],[Birthday]])/365</f>
        <v>26.035616438356165</v>
      </c>
      <c r="E8" s="4" t="s">
        <v>16</v>
      </c>
      <c r="F8" s="2">
        <v>39</v>
      </c>
      <c r="G8" s="2">
        <v>78</v>
      </c>
      <c r="H8" s="2">
        <f t="shared" si="0"/>
        <v>117</v>
      </c>
      <c r="I8" s="2">
        <v>7</v>
      </c>
      <c r="J8" s="4" t="str">
        <f>_xlfn.IFS(Table1[English Marks]&lt;40,"Fail",AND(Table1[English Marks]&gt;=40,Table1[English Marks]&lt;80),"Pass",Table1[English Marks]&gt;=80,"Distinction")</f>
        <v>Fail</v>
      </c>
      <c r="K8" s="4" t="str">
        <f>_xlfn.IFS(Table1[Maths Marks]&lt;40,"Fail",AND(Table1[Maths Marks]&gt;=40,Table1[Maths Marks]&lt;80),"Pass",Table1[Maths Marks]&gt;=80,"Distinction")</f>
        <v>Pass</v>
      </c>
      <c r="L8" s="4" t="str">
        <f>IF(Table1[English Marks]&lt;40,"Fail",IF(Table1[English Marks]&gt;=80,"Distinction","Pass"))</f>
        <v>Fail</v>
      </c>
      <c r="M8" s="4" t="str">
        <f>IF(Table1[Maths Marks]&lt;40,"Fail",IF(Table1[Maths Marks]&gt;=80,"Distinction","Pass"))</f>
        <v>Pass</v>
      </c>
      <c r="N8" s="10">
        <v>43709</v>
      </c>
      <c r="O8" s="2">
        <v>4</v>
      </c>
      <c r="P8" s="2">
        <f>YEAR(Table1[[#This Row],[Job Start Date]])</f>
        <v>2019</v>
      </c>
      <c r="Q8" s="2">
        <f>MONTH(Table1[[#This Row],[Job Start Date]])</f>
        <v>9</v>
      </c>
      <c r="R8" s="2">
        <f>DAY(Table1[[#This Row],[Job Start Date]])</f>
        <v>1</v>
      </c>
      <c r="S8" s="21">
        <f>DATE(Table1[[#This Row],[Year]],Table1[[#This Row],[Month]],Table1[[#This Row],[Day]])</f>
        <v>43709</v>
      </c>
      <c r="T8" s="11">
        <f>DATE(Table1[[#This Row],[Year]]+Table1[[#This Row],[Internship Duration]],Table1[[#This Row],[Month]],Table1[[#This Row],[Day]])</f>
        <v>45170</v>
      </c>
      <c r="U8" s="11">
        <f>Table1[[#This Row],[End Date]]-Table1[[#This Row],[Internship Duration]]</f>
        <v>45166</v>
      </c>
      <c r="V8"/>
      <c r="W8" s="2">
        <v>5</v>
      </c>
      <c r="X8" s="4" t="str">
        <f>VLOOKUP($W$8,Table1[#All],2,FALSE)</f>
        <v>Yumi</v>
      </c>
      <c r="Y8" s="8">
        <f>VLOOKUP($W$8,Table1[#All],3,FALSE)</f>
        <v>34193</v>
      </c>
      <c r="Z8" s="1">
        <f ca="1">VLOOKUP($W$8,Table1[#All],4,FALSE)</f>
        <v>30.238356164383561</v>
      </c>
      <c r="AA8" t="str">
        <f>VLOOKUP($W$8,Table1[#All],5,FALSE)</f>
        <v>Sweden</v>
      </c>
      <c r="AB8">
        <f>VLOOKUP($W$8,Table1[#All],6,FALSE)</f>
        <v>89</v>
      </c>
    </row>
    <row r="9" spans="1:28" x14ac:dyDescent="0.25">
      <c r="J9" s="26" t="s">
        <v>22</v>
      </c>
      <c r="K9" s="26"/>
      <c r="L9" s="27" t="s">
        <v>23</v>
      </c>
      <c r="M9" s="27"/>
    </row>
    <row r="11" spans="1:28" x14ac:dyDescent="0.25">
      <c r="K11" s="28" t="s">
        <v>26</v>
      </c>
      <c r="L11" s="28"/>
      <c r="V11"/>
      <c r="W11"/>
    </row>
    <row r="12" spans="1:28" x14ac:dyDescent="0.25">
      <c r="K12" t="s">
        <v>12</v>
      </c>
      <c r="L12"/>
      <c r="M12"/>
      <c r="V12"/>
      <c r="W12"/>
    </row>
    <row r="13" spans="1:28" x14ac:dyDescent="0.25">
      <c r="K13" t="s">
        <v>11</v>
      </c>
      <c r="L13"/>
      <c r="M13"/>
      <c r="V13"/>
      <c r="W13"/>
    </row>
    <row r="14" spans="1:28" x14ac:dyDescent="0.25">
      <c r="K14" t="s">
        <v>9</v>
      </c>
      <c r="L14"/>
      <c r="M14"/>
      <c r="V14"/>
      <c r="W14"/>
    </row>
    <row r="15" spans="1:28" x14ac:dyDescent="0.25">
      <c r="K15" t="s">
        <v>8</v>
      </c>
      <c r="L15"/>
      <c r="M15"/>
      <c r="V15"/>
      <c r="W15"/>
    </row>
    <row r="16" spans="1:28" x14ac:dyDescent="0.25">
      <c r="K16" t="s">
        <v>7</v>
      </c>
      <c r="L16"/>
      <c r="M16"/>
      <c r="V16"/>
      <c r="W16"/>
    </row>
    <row r="17" spans="11:23" x14ac:dyDescent="0.25">
      <c r="K17" t="s">
        <v>10</v>
      </c>
      <c r="L17"/>
      <c r="M17"/>
      <c r="V17"/>
      <c r="W17"/>
    </row>
    <row r="18" spans="11:23" x14ac:dyDescent="0.25">
      <c r="K18" s="4" t="s">
        <v>13</v>
      </c>
      <c r="M18"/>
      <c r="V18"/>
      <c r="W18"/>
    </row>
  </sheetData>
  <mergeCells count="3">
    <mergeCell ref="J9:K9"/>
    <mergeCell ref="L9:M9"/>
    <mergeCell ref="K11:L11"/>
  </mergeCells>
  <dataValidations count="2">
    <dataValidation type="list" allowBlank="1" showInputMessage="1" showErrorMessage="1" errorTitle="Hey, wrong" error="Hey" promptTitle="Name" prompt="Choose Name" sqref="B2:B8" xr:uid="{37572198-2F4C-4556-9FBC-D99153BE0D12}">
      <formula1>$K$12:$K$18</formula1>
    </dataValidation>
    <dataValidation type="list" allowBlank="1" showInputMessage="1" showErrorMessage="1" promptTitle="No." sqref="W8" xr:uid="{6E25EE10-DB88-4FCD-AEFB-33CCF5AA690B}">
      <formula1>$A$2:$A$8</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50ED3-7EBD-45C1-8430-2940DD2F0B79}">
  <dimension ref="G1"/>
  <sheetViews>
    <sheetView zoomScaleNormal="100" workbookViewId="0">
      <selection activeCell="G19" sqref="G19"/>
    </sheetView>
  </sheetViews>
  <sheetFormatPr defaultRowHeight="15" x14ac:dyDescent="0.25"/>
  <cols>
    <col min="7" max="7" width="22.5703125" bestFit="1" customWidth="1"/>
    <col min="8" max="8" width="9.140625" customWidth="1"/>
  </cols>
  <sheetData>
    <row r="1" spans="7:7" ht="23.25" x14ac:dyDescent="0.35">
      <c r="G1" s="25" t="s">
        <v>41</v>
      </c>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7B69-0FDF-4B28-900B-543F0D40A93E}">
  <dimension ref="A3:E12"/>
  <sheetViews>
    <sheetView workbookViewId="0">
      <selection activeCell="L15" sqref="L15"/>
    </sheetView>
  </sheetViews>
  <sheetFormatPr defaultRowHeight="15" x14ac:dyDescent="0.25"/>
  <cols>
    <col min="1" max="1" width="20" bestFit="1" customWidth="1"/>
    <col min="2" max="2" width="16.28515625" bestFit="1" customWidth="1"/>
    <col min="3" max="3" width="4.140625" bestFit="1" customWidth="1"/>
    <col min="4" max="4" width="4.85546875" bestFit="1" customWidth="1"/>
    <col min="5" max="5" width="11.28515625" bestFit="1" customWidth="1"/>
    <col min="6" max="6" width="10.5703125" bestFit="1" customWidth="1"/>
    <col min="7" max="7" width="4.140625" bestFit="1" customWidth="1"/>
    <col min="8" max="8" width="9.7109375" bestFit="1" customWidth="1"/>
    <col min="9" max="9" width="11.28515625" bestFit="1" customWidth="1"/>
    <col min="10" max="10" width="20" bestFit="1" customWidth="1"/>
    <col min="11" max="11" width="19.28515625" bestFit="1" customWidth="1"/>
    <col min="12" max="12" width="20" bestFit="1" customWidth="1"/>
    <col min="13" max="13" width="19.28515625" bestFit="1" customWidth="1"/>
    <col min="14" max="14" width="24.42578125" bestFit="1" customWidth="1"/>
    <col min="15" max="15" width="23.7109375" bestFit="1" customWidth="1"/>
    <col min="16" max="16" width="25" bestFit="1" customWidth="1"/>
    <col min="17" max="17" width="24.28515625" bestFit="1" customWidth="1"/>
    <col min="18" max="18" width="9.7109375" bestFit="1" customWidth="1"/>
    <col min="19" max="19" width="9.85546875" bestFit="1" customWidth="1"/>
    <col min="20" max="20" width="11.28515625" bestFit="1" customWidth="1"/>
  </cols>
  <sheetData>
    <row r="3" spans="1:5" x14ac:dyDescent="0.25">
      <c r="A3" s="22" t="s">
        <v>42</v>
      </c>
      <c r="B3" s="22" t="s">
        <v>37</v>
      </c>
    </row>
    <row r="4" spans="1:5" x14ac:dyDescent="0.25">
      <c r="A4" s="22" t="s">
        <v>34</v>
      </c>
      <c r="B4" t="s">
        <v>38</v>
      </c>
      <c r="C4" t="s">
        <v>39</v>
      </c>
      <c r="D4" t="s">
        <v>40</v>
      </c>
      <c r="E4" t="s">
        <v>35</v>
      </c>
    </row>
    <row r="5" spans="1:5" x14ac:dyDescent="0.25">
      <c r="A5" s="23" t="s">
        <v>13</v>
      </c>
      <c r="B5" s="24"/>
      <c r="C5" s="24">
        <v>39</v>
      </c>
      <c r="D5" s="24"/>
      <c r="E5" s="24">
        <v>39</v>
      </c>
    </row>
    <row r="6" spans="1:5" x14ac:dyDescent="0.25">
      <c r="A6" s="23" t="s">
        <v>8</v>
      </c>
      <c r="B6" s="24">
        <v>80</v>
      </c>
      <c r="C6" s="24"/>
      <c r="D6" s="24"/>
      <c r="E6" s="24">
        <v>80</v>
      </c>
    </row>
    <row r="7" spans="1:5" x14ac:dyDescent="0.25">
      <c r="A7" s="23" t="s">
        <v>7</v>
      </c>
      <c r="B7" s="24"/>
      <c r="C7" s="24"/>
      <c r="D7" s="24">
        <v>78</v>
      </c>
      <c r="E7" s="24">
        <v>78</v>
      </c>
    </row>
    <row r="8" spans="1:5" x14ac:dyDescent="0.25">
      <c r="A8" s="23" t="s">
        <v>10</v>
      </c>
      <c r="B8" s="24"/>
      <c r="C8" s="24"/>
      <c r="D8" s="24">
        <v>79</v>
      </c>
      <c r="E8" s="24">
        <v>79</v>
      </c>
    </row>
    <row r="9" spans="1:5" x14ac:dyDescent="0.25">
      <c r="A9" s="23" t="s">
        <v>9</v>
      </c>
      <c r="B9" s="24">
        <v>83</v>
      </c>
      <c r="C9" s="24"/>
      <c r="D9" s="24"/>
      <c r="E9" s="24">
        <v>83</v>
      </c>
    </row>
    <row r="10" spans="1:5" x14ac:dyDescent="0.25">
      <c r="A10" s="23" t="s">
        <v>12</v>
      </c>
      <c r="B10" s="24">
        <v>90</v>
      </c>
      <c r="C10" s="24"/>
      <c r="D10" s="24"/>
      <c r="E10" s="24">
        <v>90</v>
      </c>
    </row>
    <row r="11" spans="1:5" x14ac:dyDescent="0.25">
      <c r="A11" s="23" t="s">
        <v>11</v>
      </c>
      <c r="B11" s="24">
        <v>89</v>
      </c>
      <c r="C11" s="24"/>
      <c r="D11" s="24"/>
      <c r="E11" s="24">
        <v>89</v>
      </c>
    </row>
    <row r="12" spans="1:5" x14ac:dyDescent="0.25">
      <c r="A12" s="23" t="s">
        <v>35</v>
      </c>
      <c r="B12" s="24">
        <v>342</v>
      </c>
      <c r="C12" s="24">
        <v>39</v>
      </c>
      <c r="D12" s="24">
        <v>157</v>
      </c>
      <c r="E12" s="24">
        <v>538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A4844-91D3-48BF-A1D5-2D44F7086F64}">
  <dimension ref="A3:B11"/>
  <sheetViews>
    <sheetView workbookViewId="0">
      <selection activeCell="L19" sqref="L19"/>
    </sheetView>
  </sheetViews>
  <sheetFormatPr defaultRowHeight="15" x14ac:dyDescent="0.25"/>
  <cols>
    <col min="1" max="1" width="13.140625" bestFit="1" customWidth="1"/>
    <col min="2" max="2" width="18.140625" bestFit="1" customWidth="1"/>
    <col min="3" max="3" width="4.140625" bestFit="1" customWidth="1"/>
    <col min="4" max="4" width="4.85546875" bestFit="1" customWidth="1"/>
    <col min="5" max="5" width="11.28515625" bestFit="1" customWidth="1"/>
  </cols>
  <sheetData>
    <row r="3" spans="1:2" x14ac:dyDescent="0.25">
      <c r="A3" s="22" t="s">
        <v>34</v>
      </c>
      <c r="B3" t="s">
        <v>36</v>
      </c>
    </row>
    <row r="4" spans="1:2" x14ac:dyDescent="0.25">
      <c r="A4" s="23" t="s">
        <v>13</v>
      </c>
      <c r="B4" s="24">
        <v>117</v>
      </c>
    </row>
    <row r="5" spans="1:2" x14ac:dyDescent="0.25">
      <c r="A5" s="23" t="s">
        <v>8</v>
      </c>
      <c r="B5" s="24">
        <v>168</v>
      </c>
    </row>
    <row r="6" spans="1:2" x14ac:dyDescent="0.25">
      <c r="A6" s="23" t="s">
        <v>7</v>
      </c>
      <c r="B6" s="24">
        <v>161</v>
      </c>
    </row>
    <row r="7" spans="1:2" x14ac:dyDescent="0.25">
      <c r="A7" s="23" t="s">
        <v>10</v>
      </c>
      <c r="B7" s="24">
        <v>117</v>
      </c>
    </row>
    <row r="8" spans="1:2" x14ac:dyDescent="0.25">
      <c r="A8" s="23" t="s">
        <v>9</v>
      </c>
      <c r="B8" s="24">
        <v>169</v>
      </c>
    </row>
    <row r="9" spans="1:2" x14ac:dyDescent="0.25">
      <c r="A9" s="23" t="s">
        <v>12</v>
      </c>
      <c r="B9" s="24">
        <v>186</v>
      </c>
    </row>
    <row r="10" spans="1:2" x14ac:dyDescent="0.25">
      <c r="A10" s="23" t="s">
        <v>11</v>
      </c>
      <c r="B10" s="24">
        <v>184</v>
      </c>
    </row>
    <row r="11" spans="1:2" x14ac:dyDescent="0.25">
      <c r="A11" s="23" t="s">
        <v>35</v>
      </c>
      <c r="B11" s="24">
        <v>1102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ကိုယ်ရေးအကျဉ်း</vt:lpstr>
      <vt:lpstr>DASHBOARD</vt:lpstr>
      <vt:lpstr>English Results</vt:lpstr>
      <vt:lpstr>TotalMarksofEachStudents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Lenovo</cp:lastModifiedBy>
  <dcterms:created xsi:type="dcterms:W3CDTF">2023-10-24T06:52:20Z</dcterms:created>
  <dcterms:modified xsi:type="dcterms:W3CDTF">2023-10-31T17:25:12Z</dcterms:modified>
</cp:coreProperties>
</file>