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1_{2268F149-A0B5-4A7D-B1CD-010E2CB69FB7}" xr6:coauthVersionLast="46" xr6:coauthVersionMax="46" xr10:uidLastSave="{00000000-0000-0000-0000-000000000000}"/>
  <bookViews>
    <workbookView xWindow="-120" yWindow="-120" windowWidth="38640" windowHeight="21840" xr2:uid="{00000000-000D-0000-FFFF-FFFF00000000}"/>
  </bookViews>
  <sheets>
    <sheet name="项目日程安排" sheetId="11" r:id="rId1"/>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1" l="1"/>
  <c r="F15" i="11"/>
  <c r="F13" i="11"/>
  <c r="F11" i="11"/>
  <c r="F10" i="11"/>
  <c r="F9" i="11"/>
  <c r="E9" i="11"/>
  <c r="H7" i="11"/>
  <c r="E10" i="11" l="1"/>
  <c r="I5" i="11"/>
  <c r="H32" i="11"/>
  <c r="H31" i="11"/>
  <c r="H30" i="11"/>
  <c r="H29" i="11"/>
  <c r="H28" i="11"/>
  <c r="H27" i="11"/>
  <c r="H25" i="11"/>
  <c r="H19" i="11"/>
  <c r="H14" i="11"/>
  <c r="H8" i="11"/>
  <c r="H9" i="11" l="1"/>
  <c r="E11" i="11"/>
  <c r="E13" i="11"/>
  <c r="E16" i="11" s="1"/>
  <c r="E17" i="11" s="1"/>
  <c r="F17" i="11" s="1"/>
  <c r="I6" i="11"/>
  <c r="H10" i="11" l="1"/>
  <c r="H26" i="11"/>
  <c r="F16" i="11"/>
  <c r="H15" i="11"/>
  <c r="H13" i="11"/>
  <c r="E12" i="11"/>
  <c r="J5" i="11"/>
  <c r="K5" i="11" s="1"/>
  <c r="L5" i="11" s="1"/>
  <c r="M5" i="11" s="1"/>
  <c r="N5" i="11" s="1"/>
  <c r="O5" i="11" s="1"/>
  <c r="P5" i="11" s="1"/>
  <c r="I4" i="11"/>
  <c r="H16" i="11" l="1"/>
  <c r="E18" i="11"/>
  <c r="H11" i="11"/>
  <c r="F12" i="11"/>
  <c r="H12" i="11" s="1"/>
  <c r="P4" i="11"/>
  <c r="Q5" i="11"/>
  <c r="R5" i="11" s="1"/>
  <c r="S5" i="11" s="1"/>
  <c r="T5" i="11" s="1"/>
  <c r="U5" i="11" s="1"/>
  <c r="V5" i="11" s="1"/>
  <c r="W5" i="11" s="1"/>
  <c r="J6" i="11"/>
  <c r="F18" i="11" l="1"/>
  <c r="E21" i="11" s="1"/>
  <c r="E20" i="11"/>
  <c r="H18" i="11"/>
  <c r="H17" i="11"/>
  <c r="W4" i="11"/>
  <c r="X5" i="11"/>
  <c r="Y5" i="11" s="1"/>
  <c r="Z5" i="11" s="1"/>
  <c r="AA5" i="11" s="1"/>
  <c r="AB5" i="11" s="1"/>
  <c r="AC5" i="11" s="1"/>
  <c r="AD5" i="11" s="1"/>
  <c r="K6" i="11"/>
  <c r="F20" i="11" l="1"/>
  <c r="H20" i="11"/>
  <c r="F21" i="11"/>
  <c r="H21" i="11"/>
  <c r="E22" i="11"/>
  <c r="AE5" i="11"/>
  <c r="AF5" i="11" s="1"/>
  <c r="AG5" i="11" s="1"/>
  <c r="AH5" i="11" s="1"/>
  <c r="AI5" i="11" s="1"/>
  <c r="AJ5" i="11" s="1"/>
  <c r="AD4" i="11"/>
  <c r="L6" i="11"/>
  <c r="F22" i="11" l="1"/>
  <c r="E23" i="11" s="1"/>
  <c r="H22" i="11"/>
  <c r="AK5" i="11"/>
  <c r="AL5" i="11" s="1"/>
  <c r="AM5" i="11" s="1"/>
  <c r="AN5" i="11" s="1"/>
  <c r="AO5" i="11" s="1"/>
  <c r="AP5" i="11" s="1"/>
  <c r="AQ5" i="11" s="1"/>
  <c r="M6" i="11"/>
  <c r="F23" i="11" l="1"/>
  <c r="E24" i="11" s="1"/>
  <c r="F24" i="11" s="1"/>
  <c r="H24" i="11" s="1"/>
  <c r="AR5" i="11"/>
  <c r="AS5" i="11" s="1"/>
  <c r="AK4" i="11"/>
  <c r="N6" i="11"/>
  <c r="H23"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<sst xmlns="http://schemas.openxmlformats.org/spreadsheetml/2006/main" count="77" uniqueCount="50">
  <si>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</si>
  <si>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</si>
  <si>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</si>
  <si>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</si>
  <si>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</si>
  <si>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</si>
  <si>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</si>
  <si>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</si>
  <si>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</si>
  <si>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</si>
  <si>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</si>
  <si>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</si>
  <si>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</si>
  <si>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</si>
  <si>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</si>
  <si>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</si>
  <si>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</si>
  <si>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</si>
  <si>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</si>
  <si>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</si>
  <si>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日期</t>
  </si>
  <si>
    <t>结束日期</t>
  </si>
  <si>
    <t>天数</t>
  </si>
  <si>
    <t>分配到</t>
    <phoneticPr fontId="23" type="noConversion"/>
  </si>
  <si>
    <t>组建团队</t>
    <phoneticPr fontId="23" type="noConversion"/>
  </si>
  <si>
    <t>前期调研与分析</t>
    <phoneticPr fontId="23" type="noConversion"/>
  </si>
  <si>
    <t>确定项目主题与创意</t>
    <phoneticPr fontId="23" type="noConversion"/>
  </si>
  <si>
    <t>确定成员分工</t>
    <phoneticPr fontId="23" type="noConversion"/>
  </si>
  <si>
    <t>数据集收集</t>
    <phoneticPr fontId="23" type="noConversion"/>
  </si>
  <si>
    <t>阶段 1 前期准备</t>
    <phoneticPr fontId="23" type="noConversion"/>
  </si>
  <si>
    <t>阶段 2 中期编写</t>
    <phoneticPr fontId="23" type="noConversion"/>
  </si>
  <si>
    <t>阶段 3 后期测试</t>
    <phoneticPr fontId="23" type="noConversion"/>
  </si>
  <si>
    <t>前端代码编写</t>
  </si>
  <si>
    <t>后端代码编写</t>
    <phoneticPr fontId="23" type="noConversion"/>
  </si>
  <si>
    <t>模型代码实现</t>
    <phoneticPr fontId="23" type="noConversion"/>
  </si>
  <si>
    <t>模型优化与网站测试</t>
    <phoneticPr fontId="23" type="noConversion"/>
  </si>
  <si>
    <t>美工优化</t>
    <phoneticPr fontId="23" type="noConversion"/>
  </si>
  <si>
    <t>相关代码融合</t>
    <phoneticPr fontId="23" type="noConversion"/>
  </si>
  <si>
    <t>代码优化</t>
    <phoneticPr fontId="23" type="noConversion"/>
  </si>
  <si>
    <t>模型对接</t>
    <phoneticPr fontId="23" type="noConversion"/>
  </si>
  <si>
    <t>各种测试</t>
    <phoneticPr fontId="23" type="noConversion"/>
  </si>
  <si>
    <t>阶段 4 上线</t>
    <phoneticPr fontId="23" type="noConversion"/>
  </si>
  <si>
    <t>亓龙雨</t>
    <phoneticPr fontId="23" type="noConversion"/>
  </si>
  <si>
    <t>李博远</t>
    <phoneticPr fontId="23" type="noConversion"/>
  </si>
  <si>
    <t>尹永琪</t>
    <phoneticPr fontId="23" type="noConversion"/>
  </si>
  <si>
    <t>韦世强</t>
    <phoneticPr fontId="23" type="noConversion"/>
  </si>
  <si>
    <t>黄一鸣</t>
    <phoneticPr fontId="23" type="noConversion"/>
  </si>
  <si>
    <t>亓龙雨 李博远</t>
    <phoneticPr fontId="23" type="noConversion"/>
  </si>
  <si>
    <t>待定</t>
    <phoneticPr fontId="23" type="noConversion"/>
  </si>
  <si>
    <t>项目进度表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</si>
</sst>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dd\,\ m/d/yyyy"/>
    <numFmt numFmtId="180" formatCode="d"/>
    <numFmt numFmtId="181" formatCode="yyyy&quot;年&quot;m&quot;月&quot;d&quot;日&quot;;@"/>
  </numFmts>
  <fonts count="28"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83">
    <xf numFmtId="0" fontId="0" fillId="0" borderId="0" xfId="0"/>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 fillId="0" borderId="0" xfId="3" applyFont="1" applyAlignment="1">
      <alignment wrapText="1"/>
    </xf>
    <xf numFmtId="0" fontId="6" fillId="0" borderId="0" xfId="5" applyFont="1" applyAlignment="1">
      <alignment horizontal="left"/>
    </xf>
    <xf numFmtId="0" fontId="1" fillId="0" borderId="0" xfId="0" applyFont="1"/>
    <xf numFmtId="0" fontId="2" fillId="0" borderId="0" xfId="3" applyFont="1"/>
    <xf numFmtId="0" fontId="7" fillId="0" borderId="0" xfId="6" applyFont="1"/>
    <xf numFmtId="0" fontId="1" fillId="0" borderId="0" xfId="0" applyFont="1" applyAlignment="1">
      <alignment horizontal="center"/>
    </xf>
    <xf numFmtId="0" fontId="7" fillId="0" borderId="0" xfId="7" applyFont="1">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8" borderId="2" xfId="11" applyFont="1" applyFill="1">
      <alignment horizontal="center" vertical="center"/>
    </xf>
    <xf numFmtId="178" fontId="1" fillId="8" borderId="2" xfId="0" applyNumberFormat="1" applyFont="1" applyFill="1" applyBorder="1" applyAlignment="1">
      <alignment horizontal="center" vertical="center"/>
    </xf>
    <xf numFmtId="0" fontId="1" fillId="0" borderId="0" xfId="0" applyFont="1" applyAlignment="1">
      <alignment vertical="center"/>
    </xf>
    <xf numFmtId="0" fontId="1" fillId="3" borderId="2" xfId="12" applyFont="1" applyFill="1">
      <alignment horizontal="left" vertical="center" indent="2"/>
    </xf>
    <xf numFmtId="0" fontId="1" fillId="3" borderId="2" xfId="11" applyFont="1" applyFill="1">
      <alignment horizontal="center" vertical="center"/>
    </xf>
    <xf numFmtId="0" fontId="1" fillId="0" borderId="9" xfId="0" applyFont="1" applyBorder="1" applyAlignment="1">
      <alignment horizontal="right" vertical="center"/>
    </xf>
    <xf numFmtId="0" fontId="1" fillId="9" borderId="2" xfId="11" applyFont="1" applyFill="1">
      <alignment horizontal="center" vertical="center"/>
    </xf>
    <xf numFmtId="178" fontId="1" fillId="9" borderId="2" xfId="0" applyNumberFormat="1" applyFont="1" applyFill="1" applyBorder="1" applyAlignment="1">
      <alignment horizontal="center" vertical="center"/>
    </xf>
    <xf numFmtId="0" fontId="1" fillId="4" borderId="2" xfId="12" applyFont="1" applyFill="1">
      <alignment horizontal="left" vertical="center" indent="2"/>
    </xf>
    <xf numFmtId="0" fontId="1" fillId="4" borderId="2" xfId="11" applyFont="1" applyFill="1">
      <alignment horizontal="center" vertical="center"/>
    </xf>
    <xf numFmtId="0" fontId="1" fillId="6" borderId="2" xfId="11" applyFont="1" applyFill="1">
      <alignment horizontal="center" vertical="center"/>
    </xf>
    <xf numFmtId="178" fontId="1" fillId="6" borderId="2" xfId="0" applyNumberFormat="1" applyFont="1" applyFill="1" applyBorder="1" applyAlignment="1">
      <alignment horizontal="center" vertical="center"/>
    </xf>
    <xf numFmtId="0" fontId="1" fillId="11" borderId="2" xfId="12" applyFont="1" applyFill="1">
      <alignment horizontal="left" vertical="center" indent="2"/>
    </xf>
    <xf numFmtId="0" fontId="1" fillId="11" borderId="2" xfId="11" applyFont="1" applyFill="1">
      <alignment horizontal="center" vertical="center"/>
    </xf>
    <xf numFmtId="0" fontId="1" fillId="5" borderId="2" xfId="11" applyFont="1" applyFill="1">
      <alignment horizontal="center" vertical="center"/>
    </xf>
    <xf numFmtId="178" fontId="1" fillId="5" borderId="2" xfId="0" applyNumberFormat="1" applyFont="1" applyFill="1" applyBorder="1" applyAlignment="1">
      <alignment horizontal="center" vertical="center"/>
    </xf>
    <xf numFmtId="0" fontId="1" fillId="10" borderId="2" xfId="12" applyFont="1" applyFill="1">
      <alignment horizontal="left" vertical="center" indent="2"/>
    </xf>
    <xf numFmtId="0" fontId="1" fillId="10" borderId="2" xfId="11" applyFont="1" applyFill="1">
      <alignment horizontal="center" vertical="center"/>
    </xf>
    <xf numFmtId="0" fontId="1" fillId="0" borderId="2" xfId="12" applyFont="1">
      <alignment horizontal="left" vertical="center" indent="2"/>
    </xf>
    <xf numFmtId="0" fontId="1" fillId="0" borderId="2" xfId="11" applyFont="1">
      <alignment horizontal="center" vertical="center"/>
    </xf>
    <xf numFmtId="178" fontId="1" fillId="0" borderId="2" xfId="10" applyFont="1">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180" fontId="23" fillId="7" borderId="6" xfId="0" applyNumberFormat="1" applyFont="1" applyFill="1" applyBorder="1" applyAlignment="1">
      <alignment horizontal="center" vertical="center"/>
    </xf>
    <xf numFmtId="180" fontId="23" fillId="7" borderId="0" xfId="0" applyNumberFormat="1" applyFont="1" applyFill="1" applyAlignment="1">
      <alignment horizontal="center" vertical="center"/>
    </xf>
    <xf numFmtId="180" fontId="23" fillId="7" borderId="7" xfId="0" applyNumberFormat="1" applyFont="1" applyFill="1" applyBorder="1" applyAlignment="1">
      <alignment horizontal="center" vertical="center"/>
    </xf>
    <xf numFmtId="181" fontId="1" fillId="7" borderId="4" xfId="0" applyNumberFormat="1" applyFont="1" applyFill="1" applyBorder="1" applyAlignment="1">
      <alignment horizontal="left" vertical="center" wrapText="1" indent="1"/>
    </xf>
    <xf numFmtId="181" fontId="1" fillId="7" borderId="1" xfId="0" applyNumberFormat="1" applyFont="1" applyFill="1" applyBorder="1" applyAlignment="1">
      <alignment horizontal="left" vertical="center" wrapText="1" indent="1"/>
    </xf>
    <xf numFmtId="181" fontId="1" fillId="7" borderId="5" xfId="0" applyNumberFormat="1" applyFont="1" applyFill="1" applyBorder="1" applyAlignment="1">
      <alignment horizontal="left" vertical="center" wrapText="1" indent="1"/>
    </xf>
    <xf numFmtId="14" fontId="1" fillId="0" borderId="3" xfId="9" applyNumberFormat="1" applyFont="1">
      <alignment horizontal="center" vertical="center"/>
    </xf>
    <xf numFmtId="0" fontId="1" fillId="0" borderId="0" xfId="8" applyFont="1">
      <alignment horizontal="right" indent="1"/>
    </xf>
    <xf numFmtId="0" fontId="1" fillId="0" borderId="7" xfId="8" applyFont="1" applyBorder="1">
      <alignment horizontal="right" indent="1"/>
    </xf>
    <xf numFmtId="0" fontId="1" fillId="0" borderId="10"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5" zoomScaleNormal="85" zoomScalePageLayoutView="70" workbookViewId="0">
      <pane ySplit="6" topLeftCell="A7" activePane="bottomLeft" state="frozen"/>
      <selection pane="bottomLeft" activeCell="F35" sqref="F35"/>
    </sheetView>
  </sheetViews>
  <sheetFormatPr defaultRowHeight="30" customHeight="1" x14ac:dyDescent="0.3"/>
  <cols>
    <col min="1" max="1" width="2.77734375" style="43" customWidth="1"/>
    <col min="2" max="2" width="19.88671875" style="42" customWidth="1"/>
    <col min="3" max="3" width="30.77734375" style="42" customWidth="1"/>
    <col min="4" max="4" width="10.77734375" style="42" customWidth="1"/>
    <col min="5" max="5" width="10.5546875" style="45" customWidth="1"/>
    <col min="6" max="6" width="10.5546875" style="42" customWidth="1"/>
    <col min="7" max="7" width="2.77734375" style="42" customWidth="1"/>
    <col min="8" max="8" width="6.21875" style="42" hidden="1" customWidth="1"/>
    <col min="9" max="64" width="2.6640625" style="42" customWidth="1"/>
    <col min="65" max="65" width="8.88671875" style="42"/>
    <col min="66" max="68" width="7.33203125" style="42"/>
    <col min="69" max="70" width="8.6640625" style="42"/>
    <col min="71" max="16384" width="8.88671875" style="42"/>
  </cols>
  <sheetData>
    <row r="1" spans="1:64" ht="30" customHeight="1" x14ac:dyDescent="0.55000000000000004">
      <c r="A1" s="40" t="s">
        <v>0</v>
      </c>
      <c r="B1" s="41" t="s">
        <v>49</v>
      </c>
      <c r="C1" s="5"/>
      <c r="D1" s="6"/>
      <c r="E1" s="7"/>
      <c r="F1" s="8"/>
      <c r="H1" s="6"/>
      <c r="I1" s="9"/>
    </row>
    <row r="2" spans="1:64" ht="30" customHeight="1" x14ac:dyDescent="0.35">
      <c r="A2" s="43" t="s">
        <v>1</v>
      </c>
      <c r="B2" s="44"/>
      <c r="I2" s="10"/>
    </row>
    <row r="3" spans="1:64" ht="30" customHeight="1" x14ac:dyDescent="0.3">
      <c r="A3" s="43" t="s">
        <v>2</v>
      </c>
      <c r="B3" s="46"/>
      <c r="C3" s="80" t="s">
        <v>16</v>
      </c>
      <c r="D3" s="81"/>
      <c r="E3" s="79">
        <v>44276</v>
      </c>
      <c r="F3" s="79"/>
    </row>
    <row r="4" spans="1:64" ht="30" customHeight="1" x14ac:dyDescent="0.3">
      <c r="A4" s="40" t="s">
        <v>3</v>
      </c>
      <c r="C4" s="80" t="s">
        <v>17</v>
      </c>
      <c r="D4" s="81"/>
      <c r="E4" s="47">
        <v>2</v>
      </c>
      <c r="I4" s="76">
        <f>I5</f>
        <v>44284</v>
      </c>
      <c r="J4" s="77"/>
      <c r="K4" s="77"/>
      <c r="L4" s="77"/>
      <c r="M4" s="77"/>
      <c r="N4" s="77"/>
      <c r="O4" s="78"/>
      <c r="P4" s="76">
        <f>P5</f>
        <v>44291</v>
      </c>
      <c r="Q4" s="77"/>
      <c r="R4" s="77"/>
      <c r="S4" s="77"/>
      <c r="T4" s="77"/>
      <c r="U4" s="77"/>
      <c r="V4" s="78"/>
      <c r="W4" s="76">
        <f>W5</f>
        <v>44298</v>
      </c>
      <c r="X4" s="77"/>
      <c r="Y4" s="77"/>
      <c r="Z4" s="77"/>
      <c r="AA4" s="77"/>
      <c r="AB4" s="77"/>
      <c r="AC4" s="78"/>
      <c r="AD4" s="76">
        <f>AD5</f>
        <v>44305</v>
      </c>
      <c r="AE4" s="77"/>
      <c r="AF4" s="77"/>
      <c r="AG4" s="77"/>
      <c r="AH4" s="77"/>
      <c r="AI4" s="77"/>
      <c r="AJ4" s="78"/>
      <c r="AK4" s="76">
        <f>AK5</f>
        <v>44312</v>
      </c>
      <c r="AL4" s="77"/>
      <c r="AM4" s="77"/>
      <c r="AN4" s="77"/>
      <c r="AO4" s="77"/>
      <c r="AP4" s="77"/>
      <c r="AQ4" s="78"/>
      <c r="AR4" s="76">
        <f>AR5</f>
        <v>44319</v>
      </c>
      <c r="AS4" s="77"/>
      <c r="AT4" s="77"/>
      <c r="AU4" s="77"/>
      <c r="AV4" s="77"/>
      <c r="AW4" s="77"/>
      <c r="AX4" s="78"/>
      <c r="AY4" s="76">
        <f>AY5</f>
        <v>44326</v>
      </c>
      <c r="AZ4" s="77"/>
      <c r="BA4" s="77"/>
      <c r="BB4" s="77"/>
      <c r="BC4" s="77"/>
      <c r="BD4" s="77"/>
      <c r="BE4" s="78"/>
      <c r="BF4" s="76">
        <f>BF5</f>
        <v>44333</v>
      </c>
      <c r="BG4" s="77"/>
      <c r="BH4" s="77"/>
      <c r="BI4" s="77"/>
      <c r="BJ4" s="77"/>
      <c r="BK4" s="77"/>
      <c r="BL4" s="78"/>
    </row>
    <row r="5" spans="1:64" ht="15" customHeight="1" x14ac:dyDescent="0.3">
      <c r="A5" s="40" t="s">
        <v>4</v>
      </c>
      <c r="B5" s="82"/>
      <c r="C5" s="82"/>
      <c r="D5" s="82"/>
      <c r="E5" s="82"/>
      <c r="F5" s="82"/>
      <c r="G5" s="82"/>
      <c r="I5" s="73">
        <f>项目开始-WEEKDAY(项目开始,1)+2+7*(显示周数-1)</f>
        <v>44284</v>
      </c>
      <c r="J5" s="74">
        <f>I5+1</f>
        <v>44285</v>
      </c>
      <c r="K5" s="74">
        <f t="shared" ref="K5:AX5" si="0">J5+1</f>
        <v>44286</v>
      </c>
      <c r="L5" s="74">
        <f t="shared" si="0"/>
        <v>44287</v>
      </c>
      <c r="M5" s="74">
        <f t="shared" si="0"/>
        <v>44288</v>
      </c>
      <c r="N5" s="74">
        <f t="shared" si="0"/>
        <v>44289</v>
      </c>
      <c r="O5" s="75">
        <f t="shared" si="0"/>
        <v>44290</v>
      </c>
      <c r="P5" s="73">
        <f>O5+1</f>
        <v>44291</v>
      </c>
      <c r="Q5" s="74">
        <f>P5+1</f>
        <v>44292</v>
      </c>
      <c r="R5" s="74">
        <f t="shared" si="0"/>
        <v>44293</v>
      </c>
      <c r="S5" s="74">
        <f t="shared" si="0"/>
        <v>44294</v>
      </c>
      <c r="T5" s="74">
        <f t="shared" si="0"/>
        <v>44295</v>
      </c>
      <c r="U5" s="74">
        <f t="shared" si="0"/>
        <v>44296</v>
      </c>
      <c r="V5" s="75">
        <f t="shared" si="0"/>
        <v>44297</v>
      </c>
      <c r="W5" s="73">
        <f>V5+1</f>
        <v>44298</v>
      </c>
      <c r="X5" s="74">
        <f>W5+1</f>
        <v>44299</v>
      </c>
      <c r="Y5" s="74">
        <f t="shared" si="0"/>
        <v>44300</v>
      </c>
      <c r="Z5" s="74">
        <f t="shared" si="0"/>
        <v>44301</v>
      </c>
      <c r="AA5" s="74">
        <f t="shared" si="0"/>
        <v>44302</v>
      </c>
      <c r="AB5" s="74">
        <f t="shared" si="0"/>
        <v>44303</v>
      </c>
      <c r="AC5" s="75">
        <f t="shared" si="0"/>
        <v>44304</v>
      </c>
      <c r="AD5" s="73">
        <f>AC5+1</f>
        <v>44305</v>
      </c>
      <c r="AE5" s="74">
        <f>AD5+1</f>
        <v>44306</v>
      </c>
      <c r="AF5" s="74">
        <f t="shared" si="0"/>
        <v>44307</v>
      </c>
      <c r="AG5" s="74">
        <f t="shared" si="0"/>
        <v>44308</v>
      </c>
      <c r="AH5" s="74">
        <f t="shared" si="0"/>
        <v>44309</v>
      </c>
      <c r="AI5" s="74">
        <f t="shared" si="0"/>
        <v>44310</v>
      </c>
      <c r="AJ5" s="75">
        <f t="shared" si="0"/>
        <v>44311</v>
      </c>
      <c r="AK5" s="73">
        <f>AJ5+1</f>
        <v>44312</v>
      </c>
      <c r="AL5" s="74">
        <f>AK5+1</f>
        <v>44313</v>
      </c>
      <c r="AM5" s="74">
        <f t="shared" si="0"/>
        <v>44314</v>
      </c>
      <c r="AN5" s="74">
        <f t="shared" si="0"/>
        <v>44315</v>
      </c>
      <c r="AO5" s="74">
        <f t="shared" si="0"/>
        <v>44316</v>
      </c>
      <c r="AP5" s="74">
        <f t="shared" si="0"/>
        <v>44317</v>
      </c>
      <c r="AQ5" s="75">
        <f t="shared" si="0"/>
        <v>44318</v>
      </c>
      <c r="AR5" s="73">
        <f>AQ5+1</f>
        <v>44319</v>
      </c>
      <c r="AS5" s="74">
        <f>AR5+1</f>
        <v>44320</v>
      </c>
      <c r="AT5" s="74">
        <f t="shared" si="0"/>
        <v>44321</v>
      </c>
      <c r="AU5" s="74">
        <f t="shared" si="0"/>
        <v>44322</v>
      </c>
      <c r="AV5" s="74">
        <f t="shared" si="0"/>
        <v>44323</v>
      </c>
      <c r="AW5" s="74">
        <f t="shared" si="0"/>
        <v>44324</v>
      </c>
      <c r="AX5" s="75">
        <f t="shared" si="0"/>
        <v>44325</v>
      </c>
      <c r="AY5" s="73">
        <f>AX5+1</f>
        <v>44326</v>
      </c>
      <c r="AZ5" s="74">
        <f>AY5+1</f>
        <v>44327</v>
      </c>
      <c r="BA5" s="74">
        <f t="shared" ref="BA5:BE5" si="1">AZ5+1</f>
        <v>44328</v>
      </c>
      <c r="BB5" s="74">
        <f t="shared" si="1"/>
        <v>44329</v>
      </c>
      <c r="BC5" s="74">
        <f t="shared" si="1"/>
        <v>44330</v>
      </c>
      <c r="BD5" s="74">
        <f t="shared" si="1"/>
        <v>44331</v>
      </c>
      <c r="BE5" s="75">
        <f t="shared" si="1"/>
        <v>44332</v>
      </c>
      <c r="BF5" s="73">
        <f>BE5+1</f>
        <v>44333</v>
      </c>
      <c r="BG5" s="74">
        <f>BF5+1</f>
        <v>44334</v>
      </c>
      <c r="BH5" s="74">
        <f t="shared" ref="BH5:BL5" si="2">BG5+1</f>
        <v>44335</v>
      </c>
      <c r="BI5" s="74">
        <f t="shared" si="2"/>
        <v>44336</v>
      </c>
      <c r="BJ5" s="74">
        <f t="shared" si="2"/>
        <v>44337</v>
      </c>
      <c r="BK5" s="74">
        <f t="shared" si="2"/>
        <v>44338</v>
      </c>
      <c r="BL5" s="75">
        <f t="shared" si="2"/>
        <v>44339</v>
      </c>
    </row>
    <row r="6" spans="1:64" ht="30" customHeight="1" thickBot="1" x14ac:dyDescent="0.35">
      <c r="A6" s="40" t="s">
        <v>5</v>
      </c>
      <c r="B6" s="11" t="s">
        <v>14</v>
      </c>
      <c r="C6" s="12" t="s">
        <v>23</v>
      </c>
      <c r="D6" s="12" t="s">
        <v>18</v>
      </c>
      <c r="E6" s="12" t="s">
        <v>19</v>
      </c>
      <c r="F6" s="12" t="s">
        <v>21</v>
      </c>
      <c r="G6" s="12"/>
      <c r="H6" s="12" t="s">
        <v>22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3" t="s">
        <v>6</v>
      </c>
      <c r="C7" s="48"/>
      <c r="E7" s="42"/>
      <c r="H7" s="42" t="str">
        <f>IF(OR(ISBLANK(task_start),ISBLANK(task_end)),"",task_end-task_start+1)</f>
        <v/>
      </c>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row>
    <row r="8" spans="1:64" s="52" customFormat="1" ht="30" customHeight="1" thickBot="1" x14ac:dyDescent="0.35">
      <c r="A8" s="40" t="s">
        <v>7</v>
      </c>
      <c r="B8" s="14" t="s">
        <v>29</v>
      </c>
      <c r="C8" s="50"/>
      <c r="D8" s="15"/>
      <c r="E8" s="51"/>
      <c r="F8" s="16"/>
      <c r="G8" s="17"/>
      <c r="H8" s="17" t="str">
        <f t="shared" ref="H8:H32" si="6">IF(OR(ISBLANK(task_start),ISBLANK(task_end)),"",task_end-task_start+1)</f>
        <v/>
      </c>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row>
    <row r="9" spans="1:64" s="52" customFormat="1" ht="30" customHeight="1" thickBot="1" x14ac:dyDescent="0.35">
      <c r="A9" s="40" t="s">
        <v>8</v>
      </c>
      <c r="B9" s="53" t="s">
        <v>24</v>
      </c>
      <c r="C9" s="54" t="s">
        <v>42</v>
      </c>
      <c r="D9" s="18">
        <v>1</v>
      </c>
      <c r="E9" s="1">
        <f>项目开始</f>
        <v>44276</v>
      </c>
      <c r="F9" s="1">
        <f>E9+5</f>
        <v>44281</v>
      </c>
      <c r="G9" s="17"/>
      <c r="H9" s="17">
        <f t="shared" si="6"/>
        <v>6</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52" customFormat="1" ht="30" customHeight="1" thickBot="1" x14ac:dyDescent="0.35">
      <c r="A10" s="40" t="s">
        <v>9</v>
      </c>
      <c r="B10" s="53" t="s">
        <v>25</v>
      </c>
      <c r="C10" s="54" t="s">
        <v>43</v>
      </c>
      <c r="D10" s="18">
        <v>0.8</v>
      </c>
      <c r="E10" s="1">
        <f>F9</f>
        <v>44281</v>
      </c>
      <c r="F10" s="1">
        <f>E10+5</f>
        <v>44286</v>
      </c>
      <c r="G10" s="17"/>
      <c r="H10" s="17">
        <f>IF(OR(ISBLANK(task_start),ISBLANK(task_end)),"",task_end-task_start+1)</f>
        <v>6</v>
      </c>
      <c r="I10" s="49"/>
      <c r="J10" s="49"/>
      <c r="K10" s="49"/>
      <c r="L10" s="49"/>
      <c r="M10" s="49"/>
      <c r="N10" s="49"/>
      <c r="O10" s="49"/>
      <c r="P10" s="49"/>
      <c r="Q10" s="49"/>
      <c r="R10" s="49"/>
      <c r="S10" s="49"/>
      <c r="T10" s="49"/>
      <c r="U10" s="55"/>
      <c r="V10" s="55"/>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52" customFormat="1" ht="30" customHeight="1" thickBot="1" x14ac:dyDescent="0.35">
      <c r="A11" s="43"/>
      <c r="B11" s="53" t="s">
        <v>26</v>
      </c>
      <c r="C11" s="54" t="s">
        <v>44</v>
      </c>
      <c r="D11" s="18">
        <v>1</v>
      </c>
      <c r="E11" s="1">
        <f>F10</f>
        <v>44286</v>
      </c>
      <c r="F11" s="1">
        <f>E11+6</f>
        <v>44292</v>
      </c>
      <c r="G11" s="17"/>
      <c r="H11" s="17">
        <f t="shared" si="6"/>
        <v>7</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52" customFormat="1" ht="30" customHeight="1" thickBot="1" x14ac:dyDescent="0.35">
      <c r="A12" s="43"/>
      <c r="B12" s="53" t="s">
        <v>27</v>
      </c>
      <c r="C12" s="54" t="s">
        <v>45</v>
      </c>
      <c r="D12" s="18">
        <v>0.9</v>
      </c>
      <c r="E12" s="1">
        <f>F11</f>
        <v>44292</v>
      </c>
      <c r="F12" s="1">
        <f>E12+5</f>
        <v>44297</v>
      </c>
      <c r="G12" s="17"/>
      <c r="H12" s="17">
        <f t="shared" si="6"/>
        <v>6</v>
      </c>
      <c r="I12" s="49"/>
      <c r="J12" s="49"/>
      <c r="K12" s="49"/>
      <c r="L12" s="49"/>
      <c r="M12" s="49"/>
      <c r="N12" s="49"/>
      <c r="O12" s="49"/>
      <c r="P12" s="49"/>
      <c r="Q12" s="49"/>
      <c r="R12" s="49"/>
      <c r="S12" s="49"/>
      <c r="T12" s="49"/>
      <c r="U12" s="49"/>
      <c r="V12" s="49"/>
      <c r="W12" s="49"/>
      <c r="X12" s="49"/>
      <c r="Y12" s="55"/>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52" customFormat="1" ht="30" customHeight="1" thickBot="1" x14ac:dyDescent="0.35">
      <c r="A13" s="43"/>
      <c r="B13" s="53" t="s">
        <v>28</v>
      </c>
      <c r="C13" s="54" t="s">
        <v>46</v>
      </c>
      <c r="D13" s="18">
        <v>0.3</v>
      </c>
      <c r="E13" s="1">
        <f>E10+1</f>
        <v>44282</v>
      </c>
      <c r="F13" s="1">
        <f>E13+20</f>
        <v>44302</v>
      </c>
      <c r="G13" s="17"/>
      <c r="H13" s="17">
        <f t="shared" si="6"/>
        <v>21</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52" customFormat="1" ht="30" customHeight="1" thickBot="1" x14ac:dyDescent="0.35">
      <c r="A14" s="40" t="s">
        <v>10</v>
      </c>
      <c r="B14" s="19" t="s">
        <v>30</v>
      </c>
      <c r="C14" s="56"/>
      <c r="D14" s="20"/>
      <c r="E14" s="57"/>
      <c r="F14" s="21"/>
      <c r="G14" s="17"/>
      <c r="H14" s="17" t="str">
        <f t="shared" si="6"/>
        <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52" customFormat="1" ht="30" customHeight="1" thickBot="1" x14ac:dyDescent="0.35">
      <c r="A15" s="40"/>
      <c r="B15" s="58" t="s">
        <v>32</v>
      </c>
      <c r="C15" s="59" t="s">
        <v>47</v>
      </c>
      <c r="D15" s="22">
        <v>0.1</v>
      </c>
      <c r="E15" s="2">
        <f>F13+1</f>
        <v>44303</v>
      </c>
      <c r="F15" s="2">
        <f>E15+20</f>
        <v>44323</v>
      </c>
      <c r="G15" s="17"/>
      <c r="H15" s="17">
        <f t="shared" si="6"/>
        <v>21</v>
      </c>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52" customFormat="1" ht="30" customHeight="1" thickBot="1" x14ac:dyDescent="0.35">
      <c r="A16" s="43"/>
      <c r="B16" s="58" t="s">
        <v>33</v>
      </c>
      <c r="C16" s="59" t="s">
        <v>44</v>
      </c>
      <c r="D16" s="22">
        <v>0.05</v>
      </c>
      <c r="E16" s="2">
        <f>E15+2</f>
        <v>44305</v>
      </c>
      <c r="F16" s="2">
        <f>E16+5</f>
        <v>44310</v>
      </c>
      <c r="G16" s="17"/>
      <c r="H16" s="17">
        <f t="shared" si="6"/>
        <v>6</v>
      </c>
      <c r="I16" s="49"/>
      <c r="J16" s="49"/>
      <c r="K16" s="49"/>
      <c r="L16" s="49"/>
      <c r="M16" s="49"/>
      <c r="N16" s="49"/>
      <c r="O16" s="49"/>
      <c r="P16" s="49"/>
      <c r="Q16" s="49"/>
      <c r="R16" s="49"/>
      <c r="S16" s="49"/>
      <c r="T16" s="49"/>
      <c r="U16" s="55"/>
      <c r="V16" s="55"/>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52" customFormat="1" ht="30" customHeight="1" thickBot="1" x14ac:dyDescent="0.35">
      <c r="A17" s="43"/>
      <c r="B17" s="58" t="s">
        <v>34</v>
      </c>
      <c r="C17" s="59" t="s">
        <v>45</v>
      </c>
      <c r="D17" s="22">
        <v>0.05</v>
      </c>
      <c r="E17" s="2">
        <f>E16+1</f>
        <v>44306</v>
      </c>
      <c r="F17" s="2">
        <f>E17+16</f>
        <v>44322</v>
      </c>
      <c r="G17" s="17"/>
      <c r="H17" s="17">
        <f t="shared" si="6"/>
        <v>17</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52" customFormat="1" ht="30" customHeight="1" thickBot="1" x14ac:dyDescent="0.35">
      <c r="A18" s="43"/>
      <c r="B18" s="58" t="s">
        <v>35</v>
      </c>
      <c r="C18" s="59" t="s">
        <v>46</v>
      </c>
      <c r="D18" s="22">
        <v>0.1</v>
      </c>
      <c r="E18" s="2">
        <f>E17</f>
        <v>44306</v>
      </c>
      <c r="F18" s="2">
        <f>E18+20</f>
        <v>44326</v>
      </c>
      <c r="G18" s="17"/>
      <c r="H18" s="17">
        <f t="shared" si="6"/>
        <v>21</v>
      </c>
      <c r="I18" s="49"/>
      <c r="J18" s="49"/>
      <c r="K18" s="49"/>
      <c r="L18" s="49"/>
      <c r="M18" s="49"/>
      <c r="N18" s="49"/>
      <c r="O18" s="49"/>
      <c r="P18" s="49"/>
      <c r="Q18" s="49"/>
      <c r="R18" s="49"/>
      <c r="S18" s="49"/>
      <c r="T18" s="49"/>
      <c r="U18" s="49"/>
      <c r="V18" s="49"/>
      <c r="W18" s="49"/>
      <c r="X18" s="49"/>
      <c r="Y18" s="55"/>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52" customFormat="1" ht="30" customHeight="1" thickBot="1" x14ac:dyDescent="0.35">
      <c r="A19" s="43" t="s">
        <v>11</v>
      </c>
      <c r="B19" s="23" t="s">
        <v>31</v>
      </c>
      <c r="C19" s="60"/>
      <c r="D19" s="24"/>
      <c r="E19" s="61"/>
      <c r="F19" s="25"/>
      <c r="G19" s="17"/>
      <c r="H19" s="17" t="str">
        <f t="shared" si="6"/>
        <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52" customFormat="1" ht="30" customHeight="1" thickBot="1" x14ac:dyDescent="0.35">
      <c r="A20" s="43"/>
      <c r="B20" s="62" t="s">
        <v>36</v>
      </c>
      <c r="C20" s="63" t="s">
        <v>43</v>
      </c>
      <c r="D20" s="26">
        <v>0</v>
      </c>
      <c r="E20" s="3">
        <f>E18+15</f>
        <v>44321</v>
      </c>
      <c r="F20" s="3">
        <f>E20+4</f>
        <v>44325</v>
      </c>
      <c r="G20" s="17"/>
      <c r="H20" s="17">
        <f t="shared" si="6"/>
        <v>5</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52" customFormat="1" ht="30" customHeight="1" thickBot="1" x14ac:dyDescent="0.35">
      <c r="A21" s="43"/>
      <c r="B21" s="62" t="s">
        <v>37</v>
      </c>
      <c r="C21" s="63" t="s">
        <v>42</v>
      </c>
      <c r="D21" s="26">
        <v>0</v>
      </c>
      <c r="E21" s="3">
        <f>F18+1</f>
        <v>44327</v>
      </c>
      <c r="F21" s="3">
        <f>E21+15</f>
        <v>44342</v>
      </c>
      <c r="G21" s="17"/>
      <c r="H21" s="17">
        <f t="shared" si="6"/>
        <v>16</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52" customFormat="1" ht="30" customHeight="1" thickBot="1" x14ac:dyDescent="0.35">
      <c r="A22" s="43"/>
      <c r="B22" s="62" t="s">
        <v>38</v>
      </c>
      <c r="C22" s="63" t="s">
        <v>46</v>
      </c>
      <c r="D22" s="26">
        <v>0</v>
      </c>
      <c r="E22" s="3">
        <f>E21+5</f>
        <v>44332</v>
      </c>
      <c r="F22" s="3">
        <f>E22+5</f>
        <v>44337</v>
      </c>
      <c r="G22" s="17"/>
      <c r="H22" s="17">
        <f t="shared" si="6"/>
        <v>6</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52" customFormat="1" ht="30" customHeight="1" thickBot="1" x14ac:dyDescent="0.35">
      <c r="A23" s="43"/>
      <c r="B23" s="62" t="s">
        <v>39</v>
      </c>
      <c r="C23" s="63" t="s">
        <v>45</v>
      </c>
      <c r="D23" s="26">
        <v>0</v>
      </c>
      <c r="E23" s="3">
        <f>F22+1</f>
        <v>44338</v>
      </c>
      <c r="F23" s="3">
        <f>E23+4</f>
        <v>44342</v>
      </c>
      <c r="G23" s="17"/>
      <c r="H23" s="17">
        <f t="shared" si="6"/>
        <v>5</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52" customFormat="1" ht="30" customHeight="1" thickBot="1" x14ac:dyDescent="0.35">
      <c r="A24" s="43"/>
      <c r="B24" s="62" t="s">
        <v>40</v>
      </c>
      <c r="C24" s="63" t="s">
        <v>44</v>
      </c>
      <c r="D24" s="26">
        <v>0</v>
      </c>
      <c r="E24" s="3">
        <f>F23+1</f>
        <v>44343</v>
      </c>
      <c r="F24" s="3">
        <f>E24+4</f>
        <v>44347</v>
      </c>
      <c r="G24" s="17"/>
      <c r="H24" s="17">
        <f t="shared" si="6"/>
        <v>5</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52" customFormat="1" ht="30" customHeight="1" thickBot="1" x14ac:dyDescent="0.35">
      <c r="A25" s="43" t="s">
        <v>11</v>
      </c>
      <c r="B25" s="27" t="s">
        <v>41</v>
      </c>
      <c r="C25" s="64"/>
      <c r="D25" s="28"/>
      <c r="E25" s="65"/>
      <c r="F25" s="29"/>
      <c r="G25" s="17"/>
      <c r="H25" s="17" t="str">
        <f t="shared" si="6"/>
        <v/>
      </c>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52" customFormat="1" ht="30" customHeight="1" thickBot="1" x14ac:dyDescent="0.35">
      <c r="A26" s="43"/>
      <c r="B26" s="66" t="s">
        <v>48</v>
      </c>
      <c r="C26" s="67" t="s">
        <v>48</v>
      </c>
      <c r="D26" s="30">
        <v>0</v>
      </c>
      <c r="E26" s="4" t="s">
        <v>20</v>
      </c>
      <c r="F26" s="4" t="s">
        <v>20</v>
      </c>
      <c r="G26" s="17"/>
      <c r="H26" s="17" t="e">
        <f t="shared" si="6"/>
        <v>#VALUE!</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52" customFormat="1" ht="30" customHeight="1" thickBot="1" x14ac:dyDescent="0.35">
      <c r="A27" s="43"/>
      <c r="B27" s="66" t="s">
        <v>48</v>
      </c>
      <c r="C27" s="67" t="s">
        <v>48</v>
      </c>
      <c r="D27" s="30">
        <v>0</v>
      </c>
      <c r="E27" s="4" t="s">
        <v>20</v>
      </c>
      <c r="F27" s="4" t="s">
        <v>20</v>
      </c>
      <c r="G27" s="17"/>
      <c r="H27" s="17" t="e">
        <f t="shared" si="6"/>
        <v>#VALUE!</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52" customFormat="1" ht="30" customHeight="1" thickBot="1" x14ac:dyDescent="0.35">
      <c r="A28" s="43"/>
      <c r="B28" s="66" t="s">
        <v>48</v>
      </c>
      <c r="C28" s="67" t="s">
        <v>48</v>
      </c>
      <c r="D28" s="30">
        <v>0</v>
      </c>
      <c r="E28" s="4" t="s">
        <v>20</v>
      </c>
      <c r="F28" s="4" t="s">
        <v>20</v>
      </c>
      <c r="G28" s="17"/>
      <c r="H28" s="17" t="e">
        <f t="shared" si="6"/>
        <v>#VALUE!</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52" customFormat="1" ht="30" customHeight="1" thickBot="1" x14ac:dyDescent="0.35">
      <c r="A29" s="43"/>
      <c r="B29" s="66" t="s">
        <v>48</v>
      </c>
      <c r="C29" s="67" t="s">
        <v>48</v>
      </c>
      <c r="D29" s="30">
        <v>0</v>
      </c>
      <c r="E29" s="4" t="s">
        <v>20</v>
      </c>
      <c r="F29" s="4" t="s">
        <v>20</v>
      </c>
      <c r="G29" s="17"/>
      <c r="H29" s="17" t="e">
        <f t="shared" si="6"/>
        <v>#VALUE!</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52" customFormat="1" ht="30" customHeight="1" thickBot="1" x14ac:dyDescent="0.35">
      <c r="A30" s="43"/>
      <c r="B30" s="66" t="s">
        <v>48</v>
      </c>
      <c r="C30" s="67" t="s">
        <v>48</v>
      </c>
      <c r="D30" s="30">
        <v>0</v>
      </c>
      <c r="E30" s="4" t="s">
        <v>20</v>
      </c>
      <c r="F30" s="4" t="s">
        <v>20</v>
      </c>
      <c r="G30" s="17"/>
      <c r="H30" s="17" t="e">
        <f t="shared" si="6"/>
        <v>#VALUE!</v>
      </c>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52" customFormat="1" ht="30" customHeight="1" thickBot="1" x14ac:dyDescent="0.35">
      <c r="A31" s="43" t="s">
        <v>12</v>
      </c>
      <c r="B31" s="68"/>
      <c r="C31" s="69"/>
      <c r="D31" s="31"/>
      <c r="E31" s="70"/>
      <c r="F31" s="70"/>
      <c r="G31" s="17"/>
      <c r="H31" s="17" t="str">
        <f t="shared" si="6"/>
        <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52" customFormat="1" ht="30" customHeight="1" thickBot="1" x14ac:dyDescent="0.35">
      <c r="A32" s="40" t="s">
        <v>13</v>
      </c>
      <c r="B32" s="32" t="s">
        <v>15</v>
      </c>
      <c r="C32" s="33"/>
      <c r="D32" s="34"/>
      <c r="E32" s="35"/>
      <c r="F32" s="36"/>
      <c r="G32" s="37"/>
      <c r="H32" s="37" t="str">
        <f t="shared" si="6"/>
        <v/>
      </c>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row>
    <row r="33" spans="3:7" ht="30" customHeight="1" x14ac:dyDescent="0.3">
      <c r="G33" s="72"/>
    </row>
    <row r="34" spans="3:7" ht="30" customHeight="1" x14ac:dyDescent="0.3">
      <c r="C34" s="9"/>
      <c r="F34" s="38"/>
    </row>
    <row r="35" spans="3:7" ht="30" customHeight="1" x14ac:dyDescent="0.35">
      <c r="C35" s="39"/>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项目日程安排</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2021-04-04T14:47:13Z</dcterms:modified>
</cp:coreProperties>
</file>